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tranthihuong_dailoc-recycling_vn/Documents/Documents/HUONG TRAN/BAO CAO/BCKD - 5/2026/GĐ QT TNHH/"/>
    </mc:Choice>
  </mc:AlternateContent>
  <xr:revisionPtr revIDLastSave="190" documentId="8_{56EF7872-5C23-42FA-AE44-3C1575703033}" xr6:coauthVersionLast="47" xr6:coauthVersionMax="47" xr10:uidLastSave="{08247948-0CD8-4C80-88ED-32E4033C08CA}"/>
  <bookViews>
    <workbookView xWindow="-120" yWindow="-120" windowWidth="29040" windowHeight="15720" tabRatio="813" xr2:uid="{28575DB4-5E79-4189-A31C-98AED03253EC}"/>
  </bookViews>
  <sheets>
    <sheet name="0.KQKD" sheetId="15" r:id="rId1"/>
    <sheet name="DB7.80KMP" sheetId="50" r:id="rId2"/>
    <sheet name="DB8.CP.TẤN (80KMP)" sheetId="69" state="hidden" r:id="rId3"/>
    <sheet name="9.%CP(80KMP)" sheetId="51" state="hidden" r:id="rId4"/>
    <sheet name="10. 170KMP" sheetId="19" r:id="rId5"/>
    <sheet name="Mapping account" sheetId="27" r:id="rId6"/>
    <sheet name="COA_DTGroup_Update 20260428" sheetId="70" r:id="rId7"/>
    <sheet name="M.account_DTR" sheetId="42" r:id="rId8"/>
  </sheets>
  <definedNames>
    <definedName name="____NSO2" hidden="1">{"'Sheet1'!$L$16"}</definedName>
    <definedName name="___h2" hidden="1">{"'Sheet1'!$L$16"}</definedName>
    <definedName name="___NSO2" hidden="1">{"'Sheet1'!$L$16"}</definedName>
    <definedName name="___tm2" hidden="1">{#N/A,#N/A,FALSE,"Chi tiÆt"}</definedName>
    <definedName name="__A123" hidden="1">#REF!</definedName>
    <definedName name="__cad2" hidden="1">{#N/A,#N/A,TRUE,"BT M200 da 10x20"}</definedName>
    <definedName name="__f5" hidden="1">{"'Sheet1'!$L$16"}</definedName>
    <definedName name="__FDS_HYPERLINK_TOGGLE_STATE__" hidden="1">"ON"</definedName>
    <definedName name="__h2" hidden="1">{"'Sheet1'!$L$16"}</definedName>
    <definedName name="__huy1" hidden="1">{"'Sheet1'!$L$16"}</definedName>
    <definedName name="__IntlFixup" hidden="1">TRUE</definedName>
    <definedName name="__NS03" hidden="1">{"'Sheet1'!$L$16"}</definedName>
    <definedName name="__NSO2" hidden="1">{"'Sheet1'!$L$16"}</definedName>
    <definedName name="__T01" hidden="1">#REF!</definedName>
    <definedName name="__tm2" hidden="1">{#N/A,#N/A,FALSE,"Chi tiÆt"}</definedName>
    <definedName name="__xlfn.BAHTTEXT" hidden="1">#NAME?</definedName>
    <definedName name="_1_" hidden="1">#REF!</definedName>
    <definedName name="_2_0_0_F" hidden="1">#REF!</definedName>
    <definedName name="_a1" hidden="1">{"'Sheet1'!$L$16"}</definedName>
    <definedName name="_A123" hidden="1">#REF!</definedName>
    <definedName name="_a2" hidden="1">{"'Sheet1'!$L$16"}</definedName>
    <definedName name="_Builtin155" hidden="1">#N/A</definedName>
    <definedName name="_cad2" hidden="1">{#N/A,#N/A,TRUE,"BT M200 da 10x20"}</definedName>
    <definedName name="_CD2" hidden="1">{"'Sheet1'!$L$16"}</definedName>
    <definedName name="_f5" hidden="1">{"'Sheet1'!$L$16"}</definedName>
    <definedName name="_Fill" hidden="1">#REF!</definedName>
    <definedName name="_xlnm._FilterDatabase" localSheetId="4" hidden="1">'10. 170KMP'!$A$4:$BL$183</definedName>
    <definedName name="_xlnm._FilterDatabase" localSheetId="6" hidden="1">'COA_DTGroup_Update 20260428'!$A$1:$F$855</definedName>
    <definedName name="_xlnm._FilterDatabase" localSheetId="7" hidden="1">M.account_DTR!$A$6:$CX$414</definedName>
    <definedName name="_xlnm._FilterDatabase" localSheetId="5" hidden="1">'Mapping account'!$A$4:$K$412</definedName>
    <definedName name="_xlnm._FilterDatabase" hidden="1">#REF!</definedName>
    <definedName name="_Goi8" hidden="1">{"'Sheet1'!$L$16"}</definedName>
    <definedName name="_h2" hidden="1">{"'Sheet1'!$L$16"}</definedName>
    <definedName name="_huy1" hidden="1">{"'Sheet1'!$L$16"}</definedName>
    <definedName name="_Key1" hidden="1">#REF!</definedName>
    <definedName name="_Key2" hidden="1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L3" hidden="1">{"'Sheet1'!$L$16"}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0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m2" hidden="1">{#N/A,#N/A,FALSE,"Chi tiÆt"}</definedName>
    <definedName name="_ww2" hidden="1">{#N/A,#N/A,FALSE,"Admin";#N/A,#N/A,FALSE,"Other"}</definedName>
    <definedName name="â" hidden="1">{"'Sheet1'!$L$16"}</definedName>
    <definedName name="AA" hidden="1">{"F3 detail",#N/A,FALSE,"F1";"F3 Presentation",#N/A,FALSE,"F3 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banking1" hidden="1">{"'Sheet1'!$L$16"}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hidden="1">#REF!</definedName>
    <definedName name="BO02DC581C85D44A4389CC4C44151E1DB0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hidden="1">#REF!</definedName>
    <definedName name="BO09B01FBE487D42169A0B01DC62FE7DDC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hidden="1">#REF!</definedName>
    <definedName name="BO0F40139F378C4754978E7B648F5EF76C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hidden="1">#REF!</definedName>
    <definedName name="BO38ACFF41E1054C7884A26494448FE045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hidden="1">#REF!</definedName>
    <definedName name="BO5D9DFDE61A224480A6661F17796BBA5F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hidden="1">#REF!</definedName>
    <definedName name="BO8FB6EDE92460437DB46269B760A9FF87" hidden="1">#REF!</definedName>
    <definedName name="BO904BCFDAB4C44A96A1BAD24E7B5C4CFB" hidden="1">#REF!</definedName>
    <definedName name="BO91B1C71622B84DC09FCF82790CCC6703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hidden="1">#REF!</definedName>
    <definedName name="BOCDED67C8566647ED9C954DE6FCEBFBFF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hidden="1">#REF!</definedName>
    <definedName name="BOE8C9C3ED265B48589109A08A9505A1D1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hidden="1">#REF!</definedName>
    <definedName name="BOF37F793DBD86486CB8F124C4A5B4790A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hidden="1">{"'Sheet1'!$L$16"}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ÑCangdung10.2" hidden="1">{"'Sheet1'!$L$16"}</definedName>
    <definedName name="Chart3" hidden="1">{"'Sheet1'!$L$16"}</definedName>
    <definedName name="Chiphi" hidden="1">{"'Sheet1'!$L$16"}</definedName>
    <definedName name="CIQWBGuid" hidden="1">"31f98984-787e-48fc-adc8-ee1c3151ce60"</definedName>
    <definedName name="Code" hidden="1">#REF!</definedName>
    <definedName name="CP" hidden="1">{"'Sheet1'!$L$16"}</definedName>
    <definedName name="CT" hidden="1">{#N/A,#N/A,TRUE,"BT M200 da 10x20"}</definedName>
    <definedName name="d" hidden="1">#REF!</definedName>
    <definedName name="da" hidden="1">{"'Sheet1'!$L$16"}</definedName>
    <definedName name="data1" hidden="1">#REF!</definedName>
    <definedName name="data2" hidden="1">#REF!</definedName>
    <definedName name="data3" hidden="1">#REF!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hidden="1">{"'Sheet1'!$L$16"}</definedName>
    <definedName name="DenDK" hidden="1">{"'Sheet1'!$L$16"}</definedName>
    <definedName name="deryhrfm" hidden="1">{"'Sheet1'!$L$16"}</definedName>
    <definedName name="df" hidden="1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hidden="1">{#N/A,#N/A,TRUE,"BT M200 da 10x20"}</definedName>
    <definedName name="Discount" hidden="1">#REF!</definedName>
    <definedName name="display_area_2" hidden="1">#REF!</definedName>
    <definedName name="djt" hidden="1">{"'Sheet1'!$L$16"}</definedName>
    <definedName name="DN" hidden="1">#REF!</definedName>
    <definedName name="ds\" hidden="1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hidden="1">{"'Sheet1'!$L$16"}</definedName>
    <definedName name="DWPRICE" hidden="1">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Code" hidden="1">#REF!</definedName>
    <definedName name="fdfdf" hidden="1">{"HK PR",#N/A,FALSE,"HK";"SUMMARY",#N/A,FALSE,"PAYROLL";"SUMMARY",#N/A,FALSE,"PAYROLL";"HK PR",#N/A,FALSE,"HK"}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OREVER" hidden="1">{#N/A,#N/A,FALSE,"Chi tiÆt"}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JVIF" hidden="1">{"Profit",#N/A,FALSE,"4500(12)";"Capital",#N/A,FALSE,"4500(12)";"Profit",#N/A,FALSE,"Cisco4000";"Capital",#N/A,FALSE,"Cisco4000"}</definedName>
    <definedName name="gnfg" hidden="1">{"HK PR",#N/A,FALSE,"HK";"SUMMARY",#N/A,FALSE,"PAYROLL";"SUMMARY",#N/A,FALSE,"PAYROLL";"HK PR",#N/A,FALSE,"HK"}</definedName>
    <definedName name="GTM" hidden="1">{"'Sheet1'!$L$16"}</definedName>
    <definedName name="h" hidden="1">{"'Sheet1'!$L$16"}</definedName>
    <definedName name="ha" hidden="1">{"Reader",#N/A,FALSE,"Summary";"Reader",#N/A,FALSE,"Buildup";"Reader",#N/A,FALSE,"Financials";"Reader",#N/A,FALSE,"Debt &amp; Other"}</definedName>
    <definedName name="hanh" hidden="1">{"'Sheet1'!$L$16"}</definedName>
    <definedName name="hbbbbbb" hidden="1">{"'Sheet1'!$L$16"}</definedName>
    <definedName name="hfgdas" hidden="1">#REF!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 hidden="1">{"'Sheet1'!$L$16"}</definedName>
    <definedName name="hhh" hidden="1">{"'Sheet1'!$L$16"}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U" hidden="1">{"'Sheet1'!$L$16"}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hidden="1">{#N/A,#N/A,TRUE,"BT M200 da 10x20"}</definedName>
    <definedName name="html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{"HK PR",#N/A,FALSE,"HK";"SUMMARY",#N/A,FALSE,"PAYROLL";"SUMMARY",#N/A,FALSE,"PAYROLL";"HK PR",#N/A,FALSE,"HK"}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hidden="1">{"'Sheet1'!$L$16"}</definedName>
    <definedName name="K" hidden="1">{"'Sheet1'!$L$16"}</definedName>
    <definedName name="kk" hidden="1">#REF!</definedName>
    <definedName name="KU" hidden="1">{"'Sheet1'!$L$16"}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imcount" hidden="1">1</definedName>
    <definedName name="LLLL" hidden="1">{#N/A,#N/A,FALSE,"Chi tiÆt"}</definedName>
    <definedName name="LLLLL" hidden="1">{#N/A,#N/A,FALSE,"Chi tiÆt"}</definedName>
    <definedName name="Loan" hidden="1">#REF!</definedName>
    <definedName name="mco" hidden="1">{"'Sheet1'!$L$16"}</definedName>
    <definedName name="mg" hidden="1">{#N/A,#N/A,FALSE,"Chi tiÆt"}</definedName>
    <definedName name="moi" hidden="1">{"'Sheet1'!$L$16"}</definedName>
    <definedName name="mua" hidden="1">{"'Sheet1'!$L$16"}</definedName>
    <definedName name="n" hidden="1">{"F3 detail",#N/A,FALSE,"F1";"F3 Presentation",#N/A,FALSE,"F3 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hidden="1">{"'Sheet1'!$L$16"}</definedName>
    <definedName name="OrderTable" hidden="1">#REF!</definedName>
    <definedName name="PC_msg" hidden="1">"Yes"</definedName>
    <definedName name="PHUONG" hidden="1">{#N/A,#N/A,TRUE,"BT M200 da 10x20"}</definedName>
    <definedName name="PKTN." hidden="1">{"'Sheet1'!$L$16"}</definedName>
    <definedName name="PKTNN" hidden="1">{"'Sheet1'!$L$16"}</definedName>
    <definedName name="_xlnm.Print_Area" localSheetId="0">'0.KQKD'!$B$2:$BF$82</definedName>
    <definedName name="_xlnm.Print_Area" localSheetId="4">'10. 170KMP'!$B$3:$BL$183</definedName>
    <definedName name="_xlnm.Print_Area" localSheetId="3">'9.%CP(80KMP)'!$B$2:$AV$91</definedName>
    <definedName name="_xlnm.Print_Area" localSheetId="1">'DB7.80KMP'!$B$2:$BG$92</definedName>
    <definedName name="_xlnm.Print_Area" localSheetId="2">'DB8.CP.TẤN (80KMP)'!$B$2:$BG$92</definedName>
    <definedName name="_xlnm.Print_Titles" localSheetId="0">'0.KQKD'!$2:$3</definedName>
    <definedName name="_xlnm.Print_Titles" localSheetId="4">'10. 170KMP'!$3:$4</definedName>
    <definedName name="_xlnm.Print_Titles" localSheetId="3">'9.%CP(80KMP)'!$2:$3</definedName>
    <definedName name="_xlnm.Print_Titles" localSheetId="1">'DB7.80KMP'!$2:$3</definedName>
    <definedName name="_xlnm.Print_Titles" localSheetId="2">'DB8.CP.TẤN (80KMP)'!$2:$3</definedName>
    <definedName name="_xlnm.Print_Titles" localSheetId="7">M.account_DTR!$5:$6</definedName>
    <definedName name="_xlnm.Print_Titles" localSheetId="5">'Mapping account'!$3:$4</definedName>
    <definedName name="ProdForm" hidden="1">#REF!</definedName>
    <definedName name="Product" hidden="1">#REF!</definedName>
    <definedName name="qeqe" hidden="1">{"'Sheet1'!$L$16"}</definedName>
    <definedName name="RCArea" hidden="1">#REF!</definedName>
    <definedName name="rfju" hidden="1">{"'Sheet1'!$L$16"}</definedName>
    <definedName name="rter" hidden="1">{#N/A,#N/A,FALSE,"sum";#N/A,#N/A,FALSE,"MARTV";#N/A,#N/A,FALSE,"APRTV"}</definedName>
    <definedName name="ru" hidden="1">{"'Sheet1'!$L$16"}</definedName>
    <definedName name="S" hidden="1">{"'Sheet1'!$L$16"}</definedName>
    <definedName name="sad" hidden="1">{0}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hidden="1">{"'Sheet1'!$L$16"}</definedName>
    <definedName name="sdadss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L" hidden="1">{"Profit",#N/A,FALSE,"Cisco4500";"Capital",#N/A,FALSE,"Cisco4500"}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hidden="1">{"month_a",#N/A,FALSE,"ACTUALS";"ytd_a",#N/A,FALSE,"ACTUALS"}</definedName>
    <definedName name="SS" hidden="1">{"'Sheet1'!$L$16"}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hidden="1">{"F3 Presentation",#N/A,FALSE,"F3 ";"F3 detail",#N/A,FALSE,"F3 "}</definedName>
    <definedName name="taisan" hidden="1">{"'Sheet1'!$L$16"}</definedName>
    <definedName name="Tan" hidden="1">{"'Sheet1'!$L$16"}</definedName>
    <definedName name="tbl_ProdInfo" hidden="1">#REF!</definedName>
    <definedName name="TH" hidden="1">{"'Sheet1'!$L$16"}</definedName>
    <definedName name="tha" hidden="1">{"'Sheet1'!$L$16"}</definedName>
    <definedName name="thanh" hidden="1">{"'Sheet1'!$L$16"}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u" hidden="1">{"'Sheet1'!$L$16"}</definedName>
    <definedName name="TM" hidden="1">{"'Sheet1'!$L$16"}</definedName>
    <definedName name="Tonghop" hidden="1">{"'Sheet1'!$L$16"}</definedName>
    <definedName name="trygmdgdh" hidden="1">{"'Sheet1'!$L$16"}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y" hidden="1">{"'Sheet1'!$L$16"}</definedName>
    <definedName name="Types" hidden="1">#REF!</definedName>
    <definedName name="UGVG" hidden="1">{#N/A,#N/A,TRUE,"BT M200 da 10x20"}</definedName>
    <definedName name="wf" hidden="1">#REF!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Xadas" hidden="1">#REF!</definedName>
    <definedName name="xdfgsg" hidden="1">{"Profit",#N/A,FALSE,"Cisco7000a";"Capital",#N/A,FALSE,"Cisco7000a"}</definedName>
    <definedName name="xkeogjana" hidden="1">{"Reader",#N/A,FALSE,"Summary";"Reader",#N/A,FALSE,"Buildup";"Reader",#N/A,FALSE,"Financials";"Reader",#N/A,FALSE,"Debt &amp; Other"}</definedName>
    <definedName name="xls" hidden="1">{"F3 detail",#N/A,FALSE,"F1";"F3 Presentation",#N/A,FALSE,"F3 "}</definedName>
    <definedName name="xx" hidden="1">#REF!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KSB1_68c1e109-575a-41c9-be38-646766ed29ba" name="Data_KSB1" connection="Query - Data_KSB1"/>
          <x15:modelTable id="Data_KE30_1b1ed1d9-b479-4b25-ac61-eee4a854caf8" name="Data_KE30" connection="Query - Data_KE30"/>
          <x15:modelTable id="Data_621_2f655b4e-bcaa-4917-bedd-e456f6d378aa" name="Data_621" connection="Query - Data_621"/>
          <x15:modelTable id="Table2_Doanhthu SL_bfbc1329-5ffb-4ed6-8411-5040f2561cf6" name="Table2_Doanhthu SL" connection="Query - Table2_Doanhthu SL"/>
          <x15:modelTable id="Append_Tổng hợp CP_34d4b212-fada-46ca-98c8-b089cdaaa369" name="Append_Tổng hợp CP" connection="Query - Append_Tổng hợp CP"/>
          <x15:modelTable id="Table_LoaiCP_3fb4e3c4-2737-4331-b65f-c20362c0468a" name="Table_LoaiCP" connection="Query - Table_LoaiCP"/>
          <x15:modelTable id="Table_ChonTyleCPtrenDT_b7264fb6-45e7-422c-9176-8268c3e0e57e" name="Table_ChonTyleCPtrenDT" connection="Query - Table_ChonTyleCPtrenDT"/>
          <x15:modelTable id="Table_Date_4ec1da59-28f8-4dd6-867e-9a273b851549" name="Table_Date" connection="Query - Table_Date"/>
          <x15:modelTable id="Table_ChonCPkg_a1ec23c8-977d-499f-b96e-b1408fe6a5e1" name="Table_ChonCPkg" connection="Query - Table_ChonCPkg"/>
          <x15:modelTable id="Table_KMchiphi_f760d864-9f06-40b3-a9c0-6ee2abee0b2f" name="Table_KMchiphi" connection="Query - Table_KMchiphi"/>
          <x15:modelTable id="Table_Phongban_b3043946-7486-4b88-8b38-f68f3f1018e9" name="Table_Phongban" connection="Query - Table_Phongban"/>
        </x15:modelTables>
        <x15:modelRelationships>
          <x15:modelRelationship fromTable="Table2_Doanhthu SL" fromColumn="Date" toTable="Table_Date" toColumn="Date"/>
          <x15:modelRelationship fromTable="Append_Tổng hợp CP" fromColumn="Date" toTable="Table_Date" toColumn="Date"/>
          <x15:modelRelationship fromTable="Append_Tổng hợp CP" fromColumn="Tên KMP 170" toTable="Table_KMchiphi" toColumn="Tên KMP 170"/>
          <x15:modelRelationship fromTable="Append_Tổng hợp CP" fromColumn="Cost Center" toTable="Table_Phongban" toColumn="Cost Cent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" i="15" l="1"/>
  <c r="AY4" i="15"/>
  <c r="AX4" i="15"/>
  <c r="AW4" i="15"/>
  <c r="AV4" i="15"/>
  <c r="BA4" i="15"/>
  <c r="BB4" i="15"/>
  <c r="BC4" i="15"/>
  <c r="AJ5" i="50"/>
  <c r="AJ93" i="50" s="1"/>
  <c r="AJ4" i="50"/>
  <c r="AI5" i="50"/>
  <c r="AI93" i="50" s="1"/>
  <c r="AI4" i="50"/>
  <c r="AO6" i="19"/>
  <c r="AO5" i="19"/>
  <c r="AO9" i="19"/>
  <c r="AO8" i="19" s="1"/>
  <c r="AM4" i="50"/>
  <c r="AN4" i="50"/>
  <c r="AO4" i="50"/>
  <c r="AM5" i="50"/>
  <c r="AN5" i="50"/>
  <c r="AO5" i="50"/>
  <c r="AL5" i="50"/>
  <c r="AK5" i="50"/>
  <c r="AL4" i="50"/>
  <c r="AK4" i="50"/>
  <c r="Y4" i="50"/>
  <c r="Z4" i="50"/>
  <c r="AA4" i="50"/>
  <c r="AB4" i="50"/>
  <c r="AC4" i="50"/>
  <c r="AD4" i="50"/>
  <c r="AE4" i="50"/>
  <c r="AF4" i="50"/>
  <c r="AG4" i="50"/>
  <c r="AH4" i="50"/>
  <c r="Y5" i="50"/>
  <c r="Z5" i="50"/>
  <c r="AA5" i="50"/>
  <c r="AB5" i="50"/>
  <c r="AC5" i="50"/>
  <c r="AD5" i="50"/>
  <c r="AE5" i="50"/>
  <c r="AF5" i="50"/>
  <c r="AG5" i="50"/>
  <c r="AH5" i="50"/>
  <c r="X5" i="50"/>
  <c r="X4" i="50"/>
  <c r="W5" i="50"/>
  <c r="W4" i="50"/>
  <c r="BV72" i="42"/>
  <c r="AB136" i="19"/>
  <c r="CN72" i="42"/>
  <c r="CF146" i="42"/>
  <c r="CG146" i="42"/>
  <c r="CE146" i="42"/>
  <c r="AN5" i="19"/>
  <c r="AH26" i="15"/>
  <c r="U74" i="15" l="1"/>
  <c r="T74" i="15"/>
  <c r="S74" i="15"/>
  <c r="R74" i="15"/>
  <c r="Q74" i="15"/>
  <c r="P74" i="15"/>
  <c r="O74" i="15"/>
  <c r="N74" i="15"/>
  <c r="M74" i="15"/>
  <c r="L74" i="15"/>
  <c r="K74" i="15"/>
  <c r="J74" i="15"/>
  <c r="I74" i="15"/>
  <c r="BA75" i="15"/>
  <c r="BB75" i="15"/>
  <c r="BC75" i="15"/>
  <c r="BA76" i="15"/>
  <c r="BB76" i="15"/>
  <c r="BC76" i="15"/>
  <c r="BA70" i="15"/>
  <c r="BB70" i="15"/>
  <c r="BC70" i="15"/>
  <c r="BA71" i="15"/>
  <c r="BB71" i="15"/>
  <c r="BC71" i="15"/>
  <c r="BA26" i="15"/>
  <c r="BB26" i="15"/>
  <c r="BC26" i="15"/>
  <c r="AV71" i="15"/>
  <c r="AW71" i="15"/>
  <c r="AX71" i="15"/>
  <c r="AV70" i="15"/>
  <c r="AW70" i="15"/>
  <c r="AX70" i="15"/>
  <c r="AV26" i="15"/>
  <c r="AW26" i="15"/>
  <c r="AX26" i="15"/>
  <c r="AV27" i="15"/>
  <c r="AW27" i="15"/>
  <c r="AX27" i="15"/>
  <c r="BT7" i="42" l="1"/>
  <c r="G110" i="19"/>
  <c r="G109" i="19"/>
  <c r="AP77" i="19" l="1"/>
  <c r="CN4" i="42"/>
  <c r="F2" i="70" l="1"/>
  <c r="F3" i="70"/>
  <c r="F4" i="70"/>
  <c r="F5" i="70"/>
  <c r="F6" i="70"/>
  <c r="F7" i="70"/>
  <c r="F8" i="70"/>
  <c r="F9" i="70"/>
  <c r="F10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F23" i="70"/>
  <c r="F24" i="70"/>
  <c r="F25" i="70"/>
  <c r="F26" i="70"/>
  <c r="F27" i="70"/>
  <c r="F28" i="70"/>
  <c r="F29" i="70"/>
  <c r="F30" i="70"/>
  <c r="F31" i="70"/>
  <c r="F32" i="70"/>
  <c r="F33" i="70"/>
  <c r="F34" i="70"/>
  <c r="F35" i="70"/>
  <c r="F36" i="70"/>
  <c r="F37" i="70"/>
  <c r="F38" i="70"/>
  <c r="F39" i="70"/>
  <c r="F40" i="70"/>
  <c r="F41" i="70"/>
  <c r="F42" i="70"/>
  <c r="F43" i="70"/>
  <c r="F44" i="70"/>
  <c r="F45" i="70"/>
  <c r="F46" i="70"/>
  <c r="F47" i="70"/>
  <c r="F48" i="70"/>
  <c r="F49" i="70"/>
  <c r="F50" i="70"/>
  <c r="F51" i="70"/>
  <c r="F52" i="70"/>
  <c r="F53" i="70"/>
  <c r="F54" i="70"/>
  <c r="F55" i="70"/>
  <c r="F56" i="70"/>
  <c r="F57" i="70"/>
  <c r="F58" i="70"/>
  <c r="F59" i="70"/>
  <c r="F60" i="70"/>
  <c r="F61" i="70"/>
  <c r="F62" i="70"/>
  <c r="F63" i="70"/>
  <c r="F64" i="70"/>
  <c r="F65" i="70"/>
  <c r="F66" i="70"/>
  <c r="F67" i="70"/>
  <c r="F68" i="70"/>
  <c r="F69" i="70"/>
  <c r="F70" i="70"/>
  <c r="F71" i="70"/>
  <c r="F72" i="70"/>
  <c r="F73" i="70"/>
  <c r="F74" i="70"/>
  <c r="F75" i="70"/>
  <c r="F76" i="70"/>
  <c r="F77" i="70"/>
  <c r="F78" i="70"/>
  <c r="F79" i="70"/>
  <c r="F80" i="70"/>
  <c r="F81" i="70"/>
  <c r="F82" i="70"/>
  <c r="F83" i="70"/>
  <c r="F84" i="70"/>
  <c r="F85" i="70"/>
  <c r="F86" i="70"/>
  <c r="F87" i="70"/>
  <c r="F88" i="70"/>
  <c r="F89" i="70"/>
  <c r="F90" i="70"/>
  <c r="F91" i="70"/>
  <c r="F92" i="70"/>
  <c r="F93" i="70"/>
  <c r="F94" i="70"/>
  <c r="F95" i="70"/>
  <c r="F96" i="70"/>
  <c r="F97" i="70"/>
  <c r="F98" i="70"/>
  <c r="F99" i="70"/>
  <c r="F100" i="70"/>
  <c r="F101" i="70"/>
  <c r="F102" i="70"/>
  <c r="F103" i="70"/>
  <c r="F104" i="70"/>
  <c r="F105" i="70"/>
  <c r="F106" i="70"/>
  <c r="F107" i="70"/>
  <c r="F108" i="70"/>
  <c r="F109" i="70"/>
  <c r="F110" i="70"/>
  <c r="F111" i="70"/>
  <c r="F112" i="70"/>
  <c r="F113" i="70"/>
  <c r="F114" i="70"/>
  <c r="F115" i="70"/>
  <c r="F116" i="70"/>
  <c r="F117" i="70"/>
  <c r="F118" i="70"/>
  <c r="F119" i="70"/>
  <c r="F120" i="70"/>
  <c r="F121" i="70"/>
  <c r="F122" i="70"/>
  <c r="F123" i="70"/>
  <c r="F124" i="70"/>
  <c r="F125" i="70"/>
  <c r="F126" i="70"/>
  <c r="F127" i="70"/>
  <c r="F128" i="70"/>
  <c r="F129" i="70"/>
  <c r="F130" i="70"/>
  <c r="F131" i="70"/>
  <c r="F132" i="70"/>
  <c r="F133" i="70"/>
  <c r="F134" i="70"/>
  <c r="F135" i="70"/>
  <c r="F136" i="70"/>
  <c r="F137" i="70"/>
  <c r="F138" i="70"/>
  <c r="F139" i="70"/>
  <c r="F140" i="70"/>
  <c r="F141" i="70"/>
  <c r="F142" i="70"/>
  <c r="F143" i="70"/>
  <c r="F144" i="70"/>
  <c r="F145" i="70"/>
  <c r="F146" i="70"/>
  <c r="F147" i="70"/>
  <c r="F148" i="70"/>
  <c r="F149" i="70"/>
  <c r="F150" i="70"/>
  <c r="F151" i="70"/>
  <c r="F152" i="70"/>
  <c r="F153" i="70"/>
  <c r="F154" i="70"/>
  <c r="F155" i="70"/>
  <c r="F156" i="70"/>
  <c r="F157" i="70"/>
  <c r="F158" i="70"/>
  <c r="F159" i="70"/>
  <c r="F160" i="70"/>
  <c r="F161" i="70"/>
  <c r="F162" i="70"/>
  <c r="F163" i="70"/>
  <c r="F164" i="70"/>
  <c r="F165" i="70"/>
  <c r="F166" i="70"/>
  <c r="F167" i="70"/>
  <c r="F168" i="70"/>
  <c r="F169" i="70"/>
  <c r="F170" i="70"/>
  <c r="F171" i="70"/>
  <c r="F172" i="70"/>
  <c r="F173" i="70"/>
  <c r="F174" i="70"/>
  <c r="F175" i="70"/>
  <c r="F176" i="70"/>
  <c r="F177" i="70"/>
  <c r="F178" i="70"/>
  <c r="F179" i="70"/>
  <c r="F180" i="70"/>
  <c r="F181" i="70"/>
  <c r="F182" i="70"/>
  <c r="F183" i="70"/>
  <c r="F184" i="70"/>
  <c r="F185" i="70"/>
  <c r="F186" i="70"/>
  <c r="F187" i="70"/>
  <c r="F188" i="70"/>
  <c r="F189" i="70"/>
  <c r="F190" i="70"/>
  <c r="F191" i="70"/>
  <c r="F192" i="70"/>
  <c r="F193" i="70"/>
  <c r="F194" i="70"/>
  <c r="F195" i="70"/>
  <c r="F196" i="70"/>
  <c r="F197" i="70"/>
  <c r="F198" i="70"/>
  <c r="F199" i="70"/>
  <c r="F200" i="70"/>
  <c r="F201" i="70"/>
  <c r="F202" i="70"/>
  <c r="F203" i="70"/>
  <c r="F204" i="70"/>
  <c r="F205" i="70"/>
  <c r="F206" i="70"/>
  <c r="F207" i="70"/>
  <c r="F208" i="70"/>
  <c r="F209" i="70"/>
  <c r="F210" i="70"/>
  <c r="F211" i="70"/>
  <c r="F212" i="70"/>
  <c r="F213" i="70"/>
  <c r="F214" i="70"/>
  <c r="F215" i="70"/>
  <c r="F216" i="70"/>
  <c r="F217" i="70"/>
  <c r="F218" i="70"/>
  <c r="F219" i="70"/>
  <c r="F220" i="70"/>
  <c r="F221" i="70"/>
  <c r="F222" i="70"/>
  <c r="F223" i="70"/>
  <c r="F224" i="70"/>
  <c r="F225" i="70"/>
  <c r="F226" i="70"/>
  <c r="F227" i="70"/>
  <c r="F228" i="70"/>
  <c r="F229" i="70"/>
  <c r="F230" i="70"/>
  <c r="F231" i="70"/>
  <c r="F232" i="70"/>
  <c r="F233" i="70"/>
  <c r="F234" i="70"/>
  <c r="F235" i="70"/>
  <c r="F236" i="70"/>
  <c r="F237" i="70"/>
  <c r="F238" i="70"/>
  <c r="F239" i="70"/>
  <c r="F240" i="70"/>
  <c r="F241" i="70"/>
  <c r="F242" i="70"/>
  <c r="F243" i="70"/>
  <c r="F244" i="70"/>
  <c r="F245" i="70"/>
  <c r="F246" i="70"/>
  <c r="F247" i="70"/>
  <c r="F248" i="70"/>
  <c r="F249" i="70"/>
  <c r="F250" i="70"/>
  <c r="F251" i="70"/>
  <c r="F252" i="70"/>
  <c r="F253" i="70"/>
  <c r="F254" i="70"/>
  <c r="F255" i="70"/>
  <c r="F256" i="70"/>
  <c r="F257" i="70"/>
  <c r="F258" i="70"/>
  <c r="F259" i="70"/>
  <c r="F260" i="70"/>
  <c r="F261" i="70"/>
  <c r="F262" i="70"/>
  <c r="F263" i="70"/>
  <c r="F264" i="70"/>
  <c r="F265" i="70"/>
  <c r="F266" i="70"/>
  <c r="F267" i="70"/>
  <c r="F268" i="70"/>
  <c r="F269" i="70"/>
  <c r="F270" i="70"/>
  <c r="F271" i="70"/>
  <c r="F272" i="70"/>
  <c r="F273" i="70"/>
  <c r="F274" i="70"/>
  <c r="F275" i="70"/>
  <c r="F276" i="70"/>
  <c r="F277" i="70"/>
  <c r="F278" i="70"/>
  <c r="F279" i="70"/>
  <c r="F280" i="70"/>
  <c r="F281" i="70"/>
  <c r="F282" i="70"/>
  <c r="F283" i="70"/>
  <c r="F284" i="70"/>
  <c r="F285" i="70"/>
  <c r="F286" i="70"/>
  <c r="F287" i="70"/>
  <c r="F288" i="70"/>
  <c r="F289" i="70"/>
  <c r="F290" i="70"/>
  <c r="F291" i="70"/>
  <c r="F292" i="70"/>
  <c r="F293" i="70"/>
  <c r="F294" i="70"/>
  <c r="F295" i="70"/>
  <c r="F296" i="70"/>
  <c r="F297" i="70"/>
  <c r="F298" i="70"/>
  <c r="F299" i="70"/>
  <c r="F300" i="70"/>
  <c r="F301" i="70"/>
  <c r="F302" i="70"/>
  <c r="F303" i="70"/>
  <c r="F304" i="70"/>
  <c r="F305" i="70"/>
  <c r="F306" i="70"/>
  <c r="F307" i="70"/>
  <c r="F308" i="70"/>
  <c r="F309" i="70"/>
  <c r="F310" i="70"/>
  <c r="F311" i="70"/>
  <c r="F312" i="70"/>
  <c r="F313" i="70"/>
  <c r="F314" i="70"/>
  <c r="F315" i="70"/>
  <c r="F316" i="70"/>
  <c r="F317" i="70"/>
  <c r="F318" i="70"/>
  <c r="F319" i="70"/>
  <c r="F320" i="70"/>
  <c r="F321" i="70"/>
  <c r="F322" i="70"/>
  <c r="F323" i="70"/>
  <c r="F324" i="70"/>
  <c r="F325" i="70"/>
  <c r="F326" i="70"/>
  <c r="F327" i="70"/>
  <c r="F328" i="70"/>
  <c r="F329" i="70"/>
  <c r="F330" i="70"/>
  <c r="F331" i="70"/>
  <c r="F332" i="70"/>
  <c r="F333" i="70"/>
  <c r="F334" i="70"/>
  <c r="F335" i="70"/>
  <c r="F336" i="70"/>
  <c r="F337" i="70"/>
  <c r="F338" i="70"/>
  <c r="F339" i="70"/>
  <c r="F340" i="70"/>
  <c r="F341" i="70"/>
  <c r="F342" i="70"/>
  <c r="F343" i="70"/>
  <c r="F344" i="70"/>
  <c r="F345" i="70"/>
  <c r="F346" i="70"/>
  <c r="F347" i="70"/>
  <c r="F348" i="70"/>
  <c r="F349" i="70"/>
  <c r="F350" i="70"/>
  <c r="F351" i="70"/>
  <c r="F352" i="70"/>
  <c r="F353" i="70"/>
  <c r="F354" i="70"/>
  <c r="F355" i="70"/>
  <c r="F356" i="70"/>
  <c r="F357" i="70"/>
  <c r="F358" i="70"/>
  <c r="F359" i="70"/>
  <c r="F360" i="70"/>
  <c r="F361" i="70"/>
  <c r="F362" i="70"/>
  <c r="F363" i="70"/>
  <c r="F364" i="70"/>
  <c r="F365" i="70"/>
  <c r="F366" i="70"/>
  <c r="F367" i="70"/>
  <c r="F368" i="70"/>
  <c r="F369" i="70"/>
  <c r="F370" i="70"/>
  <c r="F371" i="70"/>
  <c r="F372" i="70"/>
  <c r="F373" i="70"/>
  <c r="F374" i="70"/>
  <c r="F375" i="70"/>
  <c r="F376" i="70"/>
  <c r="F377" i="70"/>
  <c r="F378" i="70"/>
  <c r="F379" i="70"/>
  <c r="F380" i="70"/>
  <c r="F381" i="70"/>
  <c r="F382" i="70"/>
  <c r="F383" i="70"/>
  <c r="F384" i="70"/>
  <c r="F385" i="70"/>
  <c r="F386" i="70"/>
  <c r="F387" i="70"/>
  <c r="F388" i="70"/>
  <c r="F389" i="70"/>
  <c r="F390" i="70"/>
  <c r="F391" i="70"/>
  <c r="F392" i="70"/>
  <c r="F393" i="70"/>
  <c r="F394" i="70"/>
  <c r="F395" i="70"/>
  <c r="F396" i="70"/>
  <c r="F397" i="70"/>
  <c r="F398" i="70"/>
  <c r="F399" i="70"/>
  <c r="F400" i="70"/>
  <c r="F401" i="70"/>
  <c r="F402" i="70"/>
  <c r="F403" i="70"/>
  <c r="F404" i="70"/>
  <c r="F405" i="70"/>
  <c r="F406" i="70"/>
  <c r="F407" i="70"/>
  <c r="F408" i="70"/>
  <c r="F409" i="70"/>
  <c r="E410" i="70"/>
  <c r="F410" i="70"/>
  <c r="E411" i="70"/>
  <c r="F411" i="70"/>
  <c r="E412" i="70"/>
  <c r="F412" i="70"/>
  <c r="E413" i="70"/>
  <c r="F413" i="70"/>
  <c r="E414" i="70"/>
  <c r="F414" i="70"/>
  <c r="E415" i="70"/>
  <c r="F415" i="70"/>
  <c r="E416" i="70"/>
  <c r="F416" i="70"/>
  <c r="E417" i="70"/>
  <c r="F417" i="70"/>
  <c r="E418" i="70"/>
  <c r="F418" i="70"/>
  <c r="E419" i="70"/>
  <c r="F419" i="70"/>
  <c r="E420" i="70"/>
  <c r="F420" i="70"/>
  <c r="E421" i="70"/>
  <c r="F421" i="70"/>
  <c r="E422" i="70"/>
  <c r="F422" i="70"/>
  <c r="E423" i="70"/>
  <c r="F423" i="70"/>
  <c r="E424" i="70"/>
  <c r="F424" i="70"/>
  <c r="E425" i="70"/>
  <c r="F425" i="70"/>
  <c r="E426" i="70"/>
  <c r="F426" i="70"/>
  <c r="E427" i="70"/>
  <c r="F427" i="70"/>
  <c r="E428" i="70"/>
  <c r="F428" i="70"/>
  <c r="E429" i="70"/>
  <c r="F429" i="70"/>
  <c r="E430" i="70"/>
  <c r="F430" i="70"/>
  <c r="E431" i="70"/>
  <c r="F431" i="70"/>
  <c r="E432" i="70"/>
  <c r="F432" i="70"/>
  <c r="E433" i="70"/>
  <c r="F433" i="70"/>
  <c r="E434" i="70"/>
  <c r="F434" i="70"/>
  <c r="E435" i="70"/>
  <c r="F435" i="70"/>
  <c r="E436" i="70"/>
  <c r="F436" i="70"/>
  <c r="E437" i="70"/>
  <c r="F437" i="70"/>
  <c r="E438" i="70"/>
  <c r="F438" i="70"/>
  <c r="E439" i="70"/>
  <c r="F439" i="70"/>
  <c r="E440" i="70"/>
  <c r="F440" i="70"/>
  <c r="E441" i="70"/>
  <c r="F441" i="70"/>
  <c r="E442" i="70"/>
  <c r="F442" i="70"/>
  <c r="E443" i="70"/>
  <c r="F443" i="70"/>
  <c r="E444" i="70"/>
  <c r="F444" i="70"/>
  <c r="E445" i="70"/>
  <c r="F445" i="70"/>
  <c r="E446" i="70"/>
  <c r="F446" i="70"/>
  <c r="E447" i="70"/>
  <c r="F447" i="70"/>
  <c r="E448" i="70"/>
  <c r="F448" i="70"/>
  <c r="E449" i="70"/>
  <c r="F449" i="70"/>
  <c r="E450" i="70"/>
  <c r="F450" i="70"/>
  <c r="E451" i="70"/>
  <c r="F451" i="70"/>
  <c r="E452" i="70"/>
  <c r="F452" i="70"/>
  <c r="E453" i="70"/>
  <c r="F453" i="70"/>
  <c r="E454" i="70"/>
  <c r="F454" i="70"/>
  <c r="E455" i="70"/>
  <c r="F455" i="70"/>
  <c r="E456" i="70"/>
  <c r="F456" i="70"/>
  <c r="E457" i="70"/>
  <c r="F457" i="70"/>
  <c r="E458" i="70"/>
  <c r="F458" i="70"/>
  <c r="E459" i="70"/>
  <c r="F459" i="70"/>
  <c r="E460" i="70"/>
  <c r="F460" i="70"/>
  <c r="E461" i="70"/>
  <c r="F461" i="70"/>
  <c r="E462" i="70"/>
  <c r="F462" i="70"/>
  <c r="E463" i="70"/>
  <c r="F463" i="70"/>
  <c r="E464" i="70"/>
  <c r="F464" i="70"/>
  <c r="E465" i="70"/>
  <c r="F465" i="70"/>
  <c r="E466" i="70"/>
  <c r="F466" i="70"/>
  <c r="E467" i="70"/>
  <c r="F467" i="70"/>
  <c r="E468" i="70"/>
  <c r="F468" i="70"/>
  <c r="E469" i="70"/>
  <c r="F469" i="70"/>
  <c r="E470" i="70"/>
  <c r="F470" i="70"/>
  <c r="E471" i="70"/>
  <c r="F471" i="70"/>
  <c r="E472" i="70"/>
  <c r="F472" i="70"/>
  <c r="E473" i="70"/>
  <c r="F473" i="70"/>
  <c r="E474" i="70"/>
  <c r="F474" i="70"/>
  <c r="E475" i="70"/>
  <c r="F475" i="70"/>
  <c r="E476" i="70"/>
  <c r="F476" i="70"/>
  <c r="E477" i="70"/>
  <c r="F477" i="70"/>
  <c r="E478" i="70"/>
  <c r="F478" i="70"/>
  <c r="E479" i="70"/>
  <c r="F479" i="70"/>
  <c r="E480" i="70"/>
  <c r="F480" i="70"/>
  <c r="E481" i="70"/>
  <c r="F481" i="70"/>
  <c r="E482" i="70"/>
  <c r="F482" i="70"/>
  <c r="E483" i="70"/>
  <c r="F483" i="70"/>
  <c r="E484" i="70"/>
  <c r="F484" i="70"/>
  <c r="E485" i="70"/>
  <c r="F485" i="70"/>
  <c r="E486" i="70"/>
  <c r="F486" i="70"/>
  <c r="E487" i="70"/>
  <c r="F487" i="70"/>
  <c r="E488" i="70"/>
  <c r="F488" i="70"/>
  <c r="E489" i="70"/>
  <c r="F489" i="70"/>
  <c r="E490" i="70"/>
  <c r="F490" i="70"/>
  <c r="E491" i="70"/>
  <c r="F491" i="70"/>
  <c r="E492" i="70"/>
  <c r="F492" i="70"/>
  <c r="E493" i="70"/>
  <c r="F493" i="70"/>
  <c r="E494" i="70"/>
  <c r="F494" i="70"/>
  <c r="E495" i="70"/>
  <c r="F495" i="70"/>
  <c r="E496" i="70"/>
  <c r="F496" i="70"/>
  <c r="E497" i="70"/>
  <c r="F497" i="70"/>
  <c r="E498" i="70"/>
  <c r="F498" i="70"/>
  <c r="E499" i="70"/>
  <c r="F499" i="70"/>
  <c r="E500" i="70"/>
  <c r="F500" i="70"/>
  <c r="E501" i="70"/>
  <c r="F501" i="70"/>
  <c r="E502" i="70"/>
  <c r="F502" i="70"/>
  <c r="E503" i="70"/>
  <c r="F503" i="70"/>
  <c r="E504" i="70"/>
  <c r="F504" i="70"/>
  <c r="E505" i="70"/>
  <c r="F505" i="70"/>
  <c r="E506" i="70"/>
  <c r="F506" i="70"/>
  <c r="E507" i="70"/>
  <c r="F507" i="70"/>
  <c r="E508" i="70"/>
  <c r="F508" i="70"/>
  <c r="E509" i="70"/>
  <c r="F509" i="70"/>
  <c r="E510" i="70"/>
  <c r="F510" i="70"/>
  <c r="E511" i="70"/>
  <c r="F511" i="70"/>
  <c r="E512" i="70"/>
  <c r="F512" i="70"/>
  <c r="E513" i="70"/>
  <c r="F513" i="70"/>
  <c r="E514" i="70"/>
  <c r="F514" i="70"/>
  <c r="E515" i="70"/>
  <c r="F515" i="70"/>
  <c r="E516" i="70"/>
  <c r="F516" i="70"/>
  <c r="E517" i="70"/>
  <c r="F517" i="70"/>
  <c r="E518" i="70"/>
  <c r="F518" i="70"/>
  <c r="E519" i="70"/>
  <c r="F519" i="70"/>
  <c r="E520" i="70"/>
  <c r="F520" i="70"/>
  <c r="E521" i="70"/>
  <c r="F521" i="70"/>
  <c r="E522" i="70"/>
  <c r="F522" i="70"/>
  <c r="E523" i="70"/>
  <c r="F523" i="70"/>
  <c r="E524" i="70"/>
  <c r="F524" i="70"/>
  <c r="E525" i="70"/>
  <c r="F525" i="70"/>
  <c r="E526" i="70"/>
  <c r="F526" i="70"/>
  <c r="E527" i="70"/>
  <c r="F527" i="70"/>
  <c r="E528" i="70"/>
  <c r="F528" i="70"/>
  <c r="E529" i="70"/>
  <c r="F529" i="70"/>
  <c r="E530" i="70"/>
  <c r="F530" i="70"/>
  <c r="E531" i="70"/>
  <c r="F531" i="70"/>
  <c r="E532" i="70"/>
  <c r="F532" i="70"/>
  <c r="E533" i="70"/>
  <c r="F533" i="70"/>
  <c r="E534" i="70"/>
  <c r="F534" i="70"/>
  <c r="E535" i="70"/>
  <c r="F535" i="70"/>
  <c r="E536" i="70"/>
  <c r="F536" i="70"/>
  <c r="E537" i="70"/>
  <c r="F537" i="70"/>
  <c r="E538" i="70"/>
  <c r="F538" i="70"/>
  <c r="E539" i="70"/>
  <c r="F539" i="70"/>
  <c r="E540" i="70"/>
  <c r="F540" i="70"/>
  <c r="E541" i="70"/>
  <c r="F541" i="70"/>
  <c r="E542" i="70"/>
  <c r="F542" i="70"/>
  <c r="E543" i="70"/>
  <c r="F543" i="70"/>
  <c r="E544" i="70"/>
  <c r="F544" i="70"/>
  <c r="E545" i="70"/>
  <c r="F545" i="70"/>
  <c r="E546" i="70"/>
  <c r="F546" i="70"/>
  <c r="E547" i="70"/>
  <c r="F547" i="70"/>
  <c r="E548" i="70"/>
  <c r="F548" i="70"/>
  <c r="E549" i="70"/>
  <c r="F549" i="70"/>
  <c r="E550" i="70"/>
  <c r="F550" i="70"/>
  <c r="E551" i="70"/>
  <c r="F551" i="70"/>
  <c r="E552" i="70"/>
  <c r="F552" i="70"/>
  <c r="E553" i="70"/>
  <c r="F553" i="70"/>
  <c r="E554" i="70"/>
  <c r="F554" i="70"/>
  <c r="E555" i="70"/>
  <c r="F555" i="70"/>
  <c r="E556" i="70"/>
  <c r="F556" i="70"/>
  <c r="E557" i="70"/>
  <c r="F557" i="70"/>
  <c r="E558" i="70"/>
  <c r="F558" i="70"/>
  <c r="E559" i="70"/>
  <c r="F559" i="70"/>
  <c r="E560" i="70"/>
  <c r="F560" i="70"/>
  <c r="E561" i="70"/>
  <c r="F561" i="70"/>
  <c r="E562" i="70"/>
  <c r="F562" i="70"/>
  <c r="E563" i="70"/>
  <c r="F563" i="70"/>
  <c r="E564" i="70"/>
  <c r="F564" i="70"/>
  <c r="E565" i="70"/>
  <c r="F565" i="70"/>
  <c r="E566" i="70"/>
  <c r="F566" i="70"/>
  <c r="E567" i="70"/>
  <c r="F567" i="70"/>
  <c r="E568" i="70"/>
  <c r="F568" i="70"/>
  <c r="E569" i="70"/>
  <c r="F569" i="70"/>
  <c r="E570" i="70"/>
  <c r="F570" i="70"/>
  <c r="E571" i="70"/>
  <c r="F571" i="70"/>
  <c r="E572" i="70"/>
  <c r="F572" i="70"/>
  <c r="E573" i="70"/>
  <c r="F573" i="70"/>
  <c r="E574" i="70"/>
  <c r="F574" i="70"/>
  <c r="E575" i="70"/>
  <c r="F575" i="70"/>
  <c r="E576" i="70"/>
  <c r="F576" i="70"/>
  <c r="E577" i="70"/>
  <c r="F577" i="70"/>
  <c r="E578" i="70"/>
  <c r="F578" i="70"/>
  <c r="E579" i="70"/>
  <c r="F579" i="70"/>
  <c r="E580" i="70"/>
  <c r="F580" i="70"/>
  <c r="E581" i="70"/>
  <c r="F581" i="70"/>
  <c r="E582" i="70"/>
  <c r="F582" i="70"/>
  <c r="E583" i="70"/>
  <c r="F583" i="70"/>
  <c r="E584" i="70"/>
  <c r="F584" i="70"/>
  <c r="E585" i="70"/>
  <c r="F585" i="70"/>
  <c r="E586" i="70"/>
  <c r="F586" i="70"/>
  <c r="E587" i="70"/>
  <c r="F587" i="70"/>
  <c r="E588" i="70"/>
  <c r="F588" i="70"/>
  <c r="E589" i="70"/>
  <c r="F589" i="70"/>
  <c r="E590" i="70"/>
  <c r="F590" i="70"/>
  <c r="E591" i="70"/>
  <c r="F591" i="70"/>
  <c r="E592" i="70"/>
  <c r="F592" i="70"/>
  <c r="E593" i="70"/>
  <c r="F593" i="70"/>
  <c r="E594" i="70"/>
  <c r="F594" i="70"/>
  <c r="E595" i="70"/>
  <c r="F595" i="70"/>
  <c r="E596" i="70"/>
  <c r="F596" i="70"/>
  <c r="E597" i="70"/>
  <c r="F597" i="70"/>
  <c r="E598" i="70"/>
  <c r="F598" i="70"/>
  <c r="E599" i="70"/>
  <c r="F599" i="70"/>
  <c r="E600" i="70"/>
  <c r="F600" i="70"/>
  <c r="E601" i="70"/>
  <c r="F601" i="70"/>
  <c r="E602" i="70"/>
  <c r="F602" i="70"/>
  <c r="E603" i="70"/>
  <c r="F603" i="70"/>
  <c r="E604" i="70"/>
  <c r="F604" i="70"/>
  <c r="E605" i="70"/>
  <c r="F605" i="70"/>
  <c r="E606" i="70"/>
  <c r="F606" i="70"/>
  <c r="E607" i="70"/>
  <c r="F607" i="70"/>
  <c r="E608" i="70"/>
  <c r="F608" i="70"/>
  <c r="E609" i="70"/>
  <c r="F609" i="70"/>
  <c r="E610" i="70"/>
  <c r="F610" i="70"/>
  <c r="E611" i="70"/>
  <c r="F611" i="70"/>
  <c r="E612" i="70"/>
  <c r="F612" i="70"/>
  <c r="E613" i="70"/>
  <c r="F613" i="70"/>
  <c r="E614" i="70"/>
  <c r="F614" i="70"/>
  <c r="E615" i="70"/>
  <c r="F615" i="70"/>
  <c r="E616" i="70"/>
  <c r="F616" i="70"/>
  <c r="E617" i="70"/>
  <c r="F617" i="70"/>
  <c r="E618" i="70"/>
  <c r="F618" i="70"/>
  <c r="E619" i="70"/>
  <c r="F619" i="70"/>
  <c r="E620" i="70"/>
  <c r="F620" i="70"/>
  <c r="E621" i="70"/>
  <c r="F621" i="70"/>
  <c r="E622" i="70"/>
  <c r="F622" i="70"/>
  <c r="E623" i="70"/>
  <c r="F623" i="70"/>
  <c r="E624" i="70"/>
  <c r="F624" i="70"/>
  <c r="E625" i="70"/>
  <c r="F625" i="70"/>
  <c r="E626" i="70"/>
  <c r="F626" i="70"/>
  <c r="E627" i="70"/>
  <c r="F627" i="70"/>
  <c r="E628" i="70"/>
  <c r="F628" i="70"/>
  <c r="E629" i="70"/>
  <c r="F629" i="70"/>
  <c r="E630" i="70"/>
  <c r="F630" i="70"/>
  <c r="E631" i="70"/>
  <c r="F631" i="70"/>
  <c r="E632" i="70"/>
  <c r="F632" i="70"/>
  <c r="E633" i="70"/>
  <c r="F633" i="70"/>
  <c r="E634" i="70"/>
  <c r="F634" i="70"/>
  <c r="E635" i="70"/>
  <c r="F635" i="70"/>
  <c r="E636" i="70"/>
  <c r="F636" i="70"/>
  <c r="E637" i="70"/>
  <c r="F637" i="70"/>
  <c r="E638" i="70"/>
  <c r="F638" i="70"/>
  <c r="E639" i="70"/>
  <c r="F639" i="70"/>
  <c r="E640" i="70"/>
  <c r="F640" i="70"/>
  <c r="E641" i="70"/>
  <c r="F641" i="70"/>
  <c r="E642" i="70"/>
  <c r="F642" i="70"/>
  <c r="E643" i="70"/>
  <c r="F643" i="70"/>
  <c r="E644" i="70"/>
  <c r="F644" i="70"/>
  <c r="E645" i="70"/>
  <c r="F645" i="70"/>
  <c r="E646" i="70"/>
  <c r="F646" i="70"/>
  <c r="E647" i="70"/>
  <c r="F647" i="70"/>
  <c r="E648" i="70"/>
  <c r="F648" i="70"/>
  <c r="E649" i="70"/>
  <c r="F649" i="70"/>
  <c r="E650" i="70"/>
  <c r="F650" i="70"/>
  <c r="E651" i="70"/>
  <c r="F651" i="70"/>
  <c r="E652" i="70"/>
  <c r="F652" i="70"/>
  <c r="E653" i="70"/>
  <c r="F653" i="70"/>
  <c r="E654" i="70"/>
  <c r="F654" i="70"/>
  <c r="E655" i="70"/>
  <c r="F655" i="70"/>
  <c r="E656" i="70"/>
  <c r="F656" i="70"/>
  <c r="E657" i="70"/>
  <c r="F657" i="70"/>
  <c r="E658" i="70"/>
  <c r="F658" i="70"/>
  <c r="E659" i="70"/>
  <c r="F659" i="70"/>
  <c r="E660" i="70"/>
  <c r="F660" i="70"/>
  <c r="E661" i="70"/>
  <c r="F661" i="70"/>
  <c r="E662" i="70"/>
  <c r="F662" i="70"/>
  <c r="E663" i="70"/>
  <c r="F663" i="70"/>
  <c r="E664" i="70"/>
  <c r="F664" i="70"/>
  <c r="E665" i="70"/>
  <c r="F665" i="70"/>
  <c r="E666" i="70"/>
  <c r="F666" i="70"/>
  <c r="E667" i="70"/>
  <c r="F667" i="70"/>
  <c r="E668" i="70"/>
  <c r="F668" i="70"/>
  <c r="E669" i="70"/>
  <c r="F669" i="70"/>
  <c r="E670" i="70"/>
  <c r="F670" i="70"/>
  <c r="E671" i="70"/>
  <c r="F671" i="70"/>
  <c r="E672" i="70"/>
  <c r="F672" i="70"/>
  <c r="E673" i="70"/>
  <c r="F673" i="70"/>
  <c r="E674" i="70"/>
  <c r="F674" i="70"/>
  <c r="E675" i="70"/>
  <c r="F675" i="70"/>
  <c r="E676" i="70"/>
  <c r="F676" i="70"/>
  <c r="E677" i="70"/>
  <c r="F677" i="70"/>
  <c r="E678" i="70"/>
  <c r="F678" i="70"/>
  <c r="E679" i="70"/>
  <c r="F679" i="70"/>
  <c r="E680" i="70"/>
  <c r="F680" i="70"/>
  <c r="E681" i="70"/>
  <c r="F681" i="70"/>
  <c r="E682" i="70"/>
  <c r="F682" i="70"/>
  <c r="E683" i="70"/>
  <c r="F683" i="70"/>
  <c r="E684" i="70"/>
  <c r="F684" i="70"/>
  <c r="E685" i="70"/>
  <c r="F685" i="70"/>
  <c r="E686" i="70"/>
  <c r="F686" i="70"/>
  <c r="E687" i="70"/>
  <c r="F687" i="70"/>
  <c r="E688" i="70"/>
  <c r="F688" i="70"/>
  <c r="E689" i="70"/>
  <c r="F689" i="70"/>
  <c r="E690" i="70"/>
  <c r="F690" i="70"/>
  <c r="E691" i="70"/>
  <c r="F691" i="70"/>
  <c r="E692" i="70"/>
  <c r="F692" i="70"/>
  <c r="E693" i="70"/>
  <c r="F693" i="70"/>
  <c r="E694" i="70"/>
  <c r="F694" i="70"/>
  <c r="E695" i="70"/>
  <c r="F695" i="70"/>
  <c r="E696" i="70"/>
  <c r="F696" i="70"/>
  <c r="E697" i="70"/>
  <c r="F697" i="70"/>
  <c r="E698" i="70"/>
  <c r="F698" i="70"/>
  <c r="E699" i="70"/>
  <c r="F699" i="70"/>
  <c r="E700" i="70"/>
  <c r="F700" i="70"/>
  <c r="E701" i="70"/>
  <c r="F701" i="70"/>
  <c r="E702" i="70"/>
  <c r="F702" i="70"/>
  <c r="E703" i="70"/>
  <c r="F703" i="70"/>
  <c r="E704" i="70"/>
  <c r="F704" i="70"/>
  <c r="E705" i="70"/>
  <c r="F705" i="70"/>
  <c r="E706" i="70"/>
  <c r="F706" i="70"/>
  <c r="E707" i="70"/>
  <c r="F707" i="70"/>
  <c r="E708" i="70"/>
  <c r="F708" i="70"/>
  <c r="E709" i="70"/>
  <c r="F709" i="70"/>
  <c r="E710" i="70"/>
  <c r="F710" i="70"/>
  <c r="E711" i="70"/>
  <c r="F711" i="70"/>
  <c r="E712" i="70"/>
  <c r="F712" i="70"/>
  <c r="E713" i="70"/>
  <c r="F713" i="70"/>
  <c r="E714" i="70"/>
  <c r="F714" i="70"/>
  <c r="E715" i="70"/>
  <c r="F715" i="70"/>
  <c r="E716" i="70"/>
  <c r="F716" i="70"/>
  <c r="E717" i="70"/>
  <c r="F717" i="70"/>
  <c r="E718" i="70"/>
  <c r="F718" i="70"/>
  <c r="E719" i="70"/>
  <c r="F719" i="70"/>
  <c r="E720" i="70"/>
  <c r="F720" i="70"/>
  <c r="E721" i="70"/>
  <c r="F721" i="70"/>
  <c r="E722" i="70"/>
  <c r="F722" i="70"/>
  <c r="E723" i="70"/>
  <c r="F723" i="70"/>
  <c r="E724" i="70"/>
  <c r="F724" i="70"/>
  <c r="E725" i="70"/>
  <c r="F725" i="70"/>
  <c r="E726" i="70"/>
  <c r="F726" i="70"/>
  <c r="E727" i="70"/>
  <c r="F727" i="70"/>
  <c r="E728" i="70"/>
  <c r="F728" i="70"/>
  <c r="E729" i="70"/>
  <c r="F729" i="70"/>
  <c r="E730" i="70"/>
  <c r="F730" i="70"/>
  <c r="E731" i="70"/>
  <c r="F731" i="70"/>
  <c r="E732" i="70"/>
  <c r="F732" i="70"/>
  <c r="E733" i="70"/>
  <c r="F733" i="70"/>
  <c r="E734" i="70"/>
  <c r="F734" i="70"/>
  <c r="E735" i="70"/>
  <c r="F735" i="70"/>
  <c r="E736" i="70"/>
  <c r="F736" i="70"/>
  <c r="E737" i="70"/>
  <c r="F737" i="70"/>
  <c r="E738" i="70"/>
  <c r="F738" i="70"/>
  <c r="E739" i="70"/>
  <c r="F739" i="70"/>
  <c r="E740" i="70"/>
  <c r="F740" i="70"/>
  <c r="E741" i="70"/>
  <c r="F741" i="70"/>
  <c r="E742" i="70"/>
  <c r="F742" i="70"/>
  <c r="E743" i="70"/>
  <c r="F743" i="70"/>
  <c r="E744" i="70"/>
  <c r="F744" i="70"/>
  <c r="E745" i="70"/>
  <c r="F745" i="70"/>
  <c r="E746" i="70"/>
  <c r="F746" i="70"/>
  <c r="E747" i="70"/>
  <c r="F747" i="70"/>
  <c r="E748" i="70"/>
  <c r="F748" i="70"/>
  <c r="E749" i="70"/>
  <c r="F749" i="70"/>
  <c r="E750" i="70"/>
  <c r="F750" i="70"/>
  <c r="E751" i="70"/>
  <c r="F751" i="70"/>
  <c r="E752" i="70"/>
  <c r="F752" i="70"/>
  <c r="E753" i="70"/>
  <c r="F753" i="70"/>
  <c r="E754" i="70"/>
  <c r="F754" i="70"/>
  <c r="E755" i="70"/>
  <c r="F755" i="70"/>
  <c r="E756" i="70"/>
  <c r="F756" i="70"/>
  <c r="E757" i="70"/>
  <c r="F757" i="70"/>
  <c r="E758" i="70"/>
  <c r="F758" i="70"/>
  <c r="E759" i="70"/>
  <c r="F759" i="70"/>
  <c r="E760" i="70"/>
  <c r="F760" i="70"/>
  <c r="E761" i="70"/>
  <c r="F761" i="70"/>
  <c r="E762" i="70"/>
  <c r="F762" i="70"/>
  <c r="E763" i="70"/>
  <c r="F763" i="70"/>
  <c r="E764" i="70"/>
  <c r="F764" i="70"/>
  <c r="E765" i="70"/>
  <c r="F765" i="70"/>
  <c r="E766" i="70"/>
  <c r="F766" i="70"/>
  <c r="E767" i="70"/>
  <c r="F767" i="70"/>
  <c r="E768" i="70"/>
  <c r="F768" i="70"/>
  <c r="E769" i="70"/>
  <c r="F769" i="70"/>
  <c r="E770" i="70"/>
  <c r="F770" i="70"/>
  <c r="E771" i="70"/>
  <c r="F771" i="70"/>
  <c r="E772" i="70"/>
  <c r="F772" i="70"/>
  <c r="E773" i="70"/>
  <c r="F773" i="70"/>
  <c r="E774" i="70"/>
  <c r="F774" i="70"/>
  <c r="E775" i="70"/>
  <c r="F775" i="70"/>
  <c r="E776" i="70"/>
  <c r="F776" i="70"/>
  <c r="E777" i="70"/>
  <c r="F777" i="70"/>
  <c r="E778" i="70"/>
  <c r="F778" i="70"/>
  <c r="E779" i="70"/>
  <c r="F779" i="70"/>
  <c r="E780" i="70"/>
  <c r="F780" i="70"/>
  <c r="E781" i="70"/>
  <c r="F781" i="70"/>
  <c r="E782" i="70"/>
  <c r="F782" i="70"/>
  <c r="E783" i="70"/>
  <c r="F783" i="70"/>
  <c r="E784" i="70"/>
  <c r="F784" i="70"/>
  <c r="E785" i="70"/>
  <c r="F785" i="70"/>
  <c r="E786" i="70"/>
  <c r="F786" i="70"/>
  <c r="E787" i="70"/>
  <c r="F787" i="70"/>
  <c r="E788" i="70"/>
  <c r="F788" i="70"/>
  <c r="E789" i="70"/>
  <c r="F789" i="70"/>
  <c r="E790" i="70"/>
  <c r="F790" i="70"/>
  <c r="E791" i="70"/>
  <c r="F791" i="70"/>
  <c r="E792" i="70"/>
  <c r="F792" i="70"/>
  <c r="E793" i="70"/>
  <c r="F793" i="70"/>
  <c r="E794" i="70"/>
  <c r="F794" i="70"/>
  <c r="E795" i="70"/>
  <c r="F795" i="70"/>
  <c r="E796" i="70"/>
  <c r="F796" i="70"/>
  <c r="E797" i="70"/>
  <c r="F797" i="70"/>
  <c r="E798" i="70"/>
  <c r="F798" i="70"/>
  <c r="E799" i="70"/>
  <c r="F799" i="70"/>
  <c r="E800" i="70"/>
  <c r="F800" i="70"/>
  <c r="E801" i="70"/>
  <c r="F801" i="70"/>
  <c r="E802" i="70"/>
  <c r="F802" i="70"/>
  <c r="E803" i="70"/>
  <c r="F803" i="70"/>
  <c r="E804" i="70"/>
  <c r="F804" i="70"/>
  <c r="E805" i="70"/>
  <c r="F805" i="70"/>
  <c r="E806" i="70"/>
  <c r="F806" i="70"/>
  <c r="E807" i="70"/>
  <c r="F807" i="70"/>
  <c r="E808" i="70"/>
  <c r="F808" i="70"/>
  <c r="E809" i="70"/>
  <c r="F809" i="70"/>
  <c r="E810" i="70"/>
  <c r="F810" i="70"/>
  <c r="E811" i="70"/>
  <c r="F811" i="70"/>
  <c r="E812" i="70"/>
  <c r="F812" i="70"/>
  <c r="E813" i="70"/>
  <c r="F813" i="70"/>
  <c r="E814" i="70"/>
  <c r="F814" i="70"/>
  <c r="E815" i="70"/>
  <c r="F815" i="70"/>
  <c r="E816" i="70"/>
  <c r="F816" i="70"/>
  <c r="E817" i="70"/>
  <c r="F817" i="70"/>
  <c r="E818" i="70"/>
  <c r="F818" i="70"/>
  <c r="E819" i="70"/>
  <c r="F819" i="70"/>
  <c r="E820" i="70"/>
  <c r="F820" i="70"/>
  <c r="E821" i="70"/>
  <c r="F821" i="70"/>
  <c r="E822" i="70"/>
  <c r="F822" i="70"/>
  <c r="E823" i="70"/>
  <c r="F823" i="70"/>
  <c r="E824" i="70"/>
  <c r="F824" i="70"/>
  <c r="E825" i="70"/>
  <c r="F825" i="70"/>
  <c r="E826" i="70"/>
  <c r="F826" i="70"/>
  <c r="E827" i="70"/>
  <c r="F827" i="70"/>
  <c r="E828" i="70"/>
  <c r="F828" i="70"/>
  <c r="E829" i="70"/>
  <c r="F829" i="70"/>
  <c r="E830" i="70"/>
  <c r="F830" i="70"/>
  <c r="E831" i="70"/>
  <c r="F831" i="70"/>
  <c r="E832" i="70"/>
  <c r="F832" i="70"/>
  <c r="E833" i="70"/>
  <c r="F833" i="70"/>
  <c r="E834" i="70"/>
  <c r="F834" i="70"/>
  <c r="E835" i="70"/>
  <c r="F835" i="70"/>
  <c r="E836" i="70"/>
  <c r="F836" i="70"/>
  <c r="E837" i="70"/>
  <c r="F837" i="70"/>
  <c r="E838" i="70"/>
  <c r="F838" i="70"/>
  <c r="E839" i="70"/>
  <c r="F839" i="70"/>
  <c r="E840" i="70"/>
  <c r="F840" i="70"/>
  <c r="E841" i="70"/>
  <c r="F841" i="70"/>
  <c r="E842" i="70"/>
  <c r="F842" i="70"/>
  <c r="E843" i="70"/>
  <c r="F843" i="70"/>
  <c r="E844" i="70"/>
  <c r="F844" i="70"/>
  <c r="E845" i="70"/>
  <c r="F845" i="70"/>
  <c r="E846" i="70"/>
  <c r="F846" i="70"/>
  <c r="E847" i="70"/>
  <c r="F847" i="70"/>
  <c r="E848" i="70"/>
  <c r="F848" i="70"/>
  <c r="E849" i="70"/>
  <c r="F849" i="70"/>
  <c r="E850" i="70"/>
  <c r="F850" i="70"/>
  <c r="E851" i="70"/>
  <c r="F851" i="70"/>
  <c r="E852" i="70"/>
  <c r="F852" i="70"/>
  <c r="E853" i="70"/>
  <c r="F853" i="70"/>
  <c r="E854" i="70"/>
  <c r="F854" i="70"/>
  <c r="D2" i="19"/>
  <c r="D1" i="51"/>
  <c r="D1" i="69"/>
  <c r="D1" i="50"/>
  <c r="E4" i="69"/>
  <c r="E91" i="69"/>
  <c r="D91" i="69"/>
  <c r="E86" i="69"/>
  <c r="D86" i="69"/>
  <c r="E68" i="69"/>
  <c r="D68" i="69"/>
  <c r="E30" i="69"/>
  <c r="D30" i="69"/>
  <c r="E11" i="69"/>
  <c r="D11" i="69"/>
  <c r="E7" i="69"/>
  <c r="D7" i="69"/>
  <c r="E5" i="69"/>
  <c r="D5" i="69"/>
  <c r="D4" i="69"/>
  <c r="AB9" i="19" l="1"/>
  <c r="AT9" i="19" l="1"/>
  <c r="BC9" i="19" s="1"/>
  <c r="BY4" i="42" l="1"/>
  <c r="BM4" i="42"/>
  <c r="BL4" i="42"/>
  <c r="BV4" i="42"/>
  <c r="CB4" i="42"/>
  <c r="BH4" i="42"/>
  <c r="BS4" i="42"/>
  <c r="BQ4" i="42"/>
  <c r="BN4" i="42"/>
  <c r="BR4" i="42"/>
  <c r="BJ4" i="42"/>
  <c r="BI4" i="42"/>
  <c r="CG4" i="42"/>
  <c r="BP4" i="42"/>
  <c r="BX4" i="42"/>
  <c r="CC4" i="42"/>
  <c r="BZ4" i="42"/>
  <c r="BK4" i="42"/>
  <c r="BO4" i="42"/>
  <c r="BW4" i="42"/>
  <c r="CF4" i="42"/>
  <c r="CD4" i="42"/>
  <c r="CE4" i="42"/>
  <c r="CA4" i="42"/>
  <c r="G15" i="19"/>
  <c r="G13" i="19"/>
  <c r="G12" i="19"/>
  <c r="G11" i="19"/>
  <c r="G10" i="19"/>
  <c r="G9" i="19"/>
  <c r="D8" i="42"/>
  <c r="E90" i="51"/>
  <c r="D90" i="51"/>
  <c r="E85" i="51"/>
  <c r="D85" i="51"/>
  <c r="E67" i="51"/>
  <c r="D67" i="51"/>
  <c r="E29" i="51"/>
  <c r="D29" i="51"/>
  <c r="E10" i="51"/>
  <c r="D10" i="51"/>
  <c r="E6" i="51"/>
  <c r="D6" i="51"/>
  <c r="E5" i="51"/>
  <c r="D5" i="51"/>
  <c r="E4" i="51"/>
  <c r="D4" i="51"/>
  <c r="AH71" i="15"/>
  <c r="AH70" i="15"/>
  <c r="AH76" i="15"/>
  <c r="AH75" i="15"/>
  <c r="E167" i="19" l="1"/>
  <c r="D167" i="19"/>
  <c r="E159" i="19"/>
  <c r="D159" i="19"/>
  <c r="E130" i="19"/>
  <c r="D130" i="19"/>
  <c r="E52" i="19"/>
  <c r="D52" i="19"/>
  <c r="E14" i="19"/>
  <c r="D14" i="19"/>
  <c r="E8" i="19"/>
  <c r="D8" i="19"/>
  <c r="E7" i="19"/>
  <c r="E6" i="19"/>
  <c r="D6" i="19"/>
  <c r="D5" i="19"/>
  <c r="E5" i="19"/>
  <c r="BC27" i="15"/>
  <c r="BB27" i="15"/>
  <c r="BA27" i="15"/>
  <c r="AX76" i="15"/>
  <c r="AW76" i="15"/>
  <c r="AV76" i="15"/>
  <c r="AX75" i="15"/>
  <c r="AW75" i="15"/>
  <c r="AV75" i="15"/>
  <c r="AU61" i="15"/>
  <c r="AT61" i="15"/>
  <c r="AS61" i="15"/>
  <c r="AR61" i="15"/>
  <c r="AQ61" i="15"/>
  <c r="AP61" i="15"/>
  <c r="AO61" i="15"/>
  <c r="E91" i="50"/>
  <c r="D91" i="50"/>
  <c r="E86" i="50"/>
  <c r="D86" i="50"/>
  <c r="E68" i="50"/>
  <c r="D68" i="50"/>
  <c r="E30" i="50"/>
  <c r="D30" i="50"/>
  <c r="E11" i="50"/>
  <c r="D11" i="50"/>
  <c r="E7" i="50"/>
  <c r="D7" i="50"/>
  <c r="E6" i="50"/>
  <c r="D6" i="50"/>
  <c r="E5" i="50"/>
  <c r="D5" i="50"/>
  <c r="E4" i="50"/>
  <c r="D4" i="50"/>
  <c r="AV92" i="50"/>
  <c r="AU92" i="50"/>
  <c r="AT92" i="50"/>
  <c r="AS92" i="50"/>
  <c r="AR92" i="50"/>
  <c r="AQ92" i="50"/>
  <c r="AP92" i="50"/>
  <c r="AV90" i="50"/>
  <c r="AU90" i="50"/>
  <c r="AT90" i="50"/>
  <c r="AS90" i="50"/>
  <c r="AR90" i="50"/>
  <c r="AQ90" i="50"/>
  <c r="AP90" i="50"/>
  <c r="AV89" i="50"/>
  <c r="AU89" i="50"/>
  <c r="AT89" i="50"/>
  <c r="AS89" i="50"/>
  <c r="AR89" i="50"/>
  <c r="AQ89" i="50"/>
  <c r="AP89" i="50"/>
  <c r="AV88" i="50"/>
  <c r="AU88" i="50"/>
  <c r="AT88" i="50"/>
  <c r="AS88" i="50"/>
  <c r="AR88" i="50"/>
  <c r="AQ88" i="50"/>
  <c r="AP88" i="50"/>
  <c r="AV87" i="50"/>
  <c r="AU87" i="50"/>
  <c r="AT87" i="50"/>
  <c r="AS87" i="50"/>
  <c r="AR87" i="50"/>
  <c r="AQ87" i="50"/>
  <c r="AP87" i="50"/>
  <c r="AV85" i="50"/>
  <c r="AU85" i="50"/>
  <c r="AT85" i="50"/>
  <c r="AS85" i="50"/>
  <c r="AR85" i="50"/>
  <c r="AQ85" i="50"/>
  <c r="AP85" i="50"/>
  <c r="AV84" i="50"/>
  <c r="AU84" i="50"/>
  <c r="AT84" i="50"/>
  <c r="AS84" i="50"/>
  <c r="AR84" i="50"/>
  <c r="AQ84" i="50"/>
  <c r="AP84" i="50"/>
  <c r="AV83" i="50"/>
  <c r="AU83" i="50"/>
  <c r="AT83" i="50"/>
  <c r="AS83" i="50"/>
  <c r="AR83" i="50"/>
  <c r="AQ83" i="50"/>
  <c r="AP83" i="50"/>
  <c r="AV82" i="50"/>
  <c r="AU82" i="50"/>
  <c r="AT82" i="50"/>
  <c r="AS82" i="50"/>
  <c r="AR82" i="50"/>
  <c r="AQ82" i="50"/>
  <c r="AP82" i="50"/>
  <c r="AV81" i="50"/>
  <c r="AU81" i="50"/>
  <c r="AT81" i="50"/>
  <c r="AS81" i="50"/>
  <c r="AR81" i="50"/>
  <c r="AQ81" i="50"/>
  <c r="AP81" i="50"/>
  <c r="AV80" i="50"/>
  <c r="AU80" i="50"/>
  <c r="AT80" i="50"/>
  <c r="AS80" i="50"/>
  <c r="AR80" i="50"/>
  <c r="AQ80" i="50"/>
  <c r="AP80" i="50"/>
  <c r="AV79" i="50"/>
  <c r="AU79" i="50"/>
  <c r="AT79" i="50"/>
  <c r="AS79" i="50"/>
  <c r="AR79" i="50"/>
  <c r="AQ79" i="50"/>
  <c r="AP79" i="50"/>
  <c r="AV78" i="50"/>
  <c r="AU78" i="50"/>
  <c r="AT78" i="50"/>
  <c r="AS78" i="50"/>
  <c r="AR78" i="50"/>
  <c r="AQ78" i="50"/>
  <c r="AP78" i="50"/>
  <c r="AV77" i="50"/>
  <c r="AU77" i="50"/>
  <c r="AT77" i="50"/>
  <c r="AS77" i="50"/>
  <c r="AR77" i="50"/>
  <c r="AQ77" i="50"/>
  <c r="AP77" i="50"/>
  <c r="AV76" i="50"/>
  <c r="AU76" i="50"/>
  <c r="AT76" i="50"/>
  <c r="AS76" i="50"/>
  <c r="AR76" i="50"/>
  <c r="AQ76" i="50"/>
  <c r="AP76" i="50"/>
  <c r="AV75" i="50"/>
  <c r="AU75" i="50"/>
  <c r="AT75" i="50"/>
  <c r="AS75" i="50"/>
  <c r="AR75" i="50"/>
  <c r="AQ75" i="50"/>
  <c r="AP75" i="50"/>
  <c r="AV74" i="50"/>
  <c r="AU74" i="50"/>
  <c r="AT74" i="50"/>
  <c r="AS74" i="50"/>
  <c r="AR74" i="50"/>
  <c r="AQ74" i="50"/>
  <c r="AP74" i="50"/>
  <c r="AV73" i="50"/>
  <c r="AU73" i="50"/>
  <c r="AT73" i="50"/>
  <c r="AS73" i="50"/>
  <c r="AR73" i="50"/>
  <c r="AQ73" i="50"/>
  <c r="AP73" i="50"/>
  <c r="AV72" i="50"/>
  <c r="AU72" i="50"/>
  <c r="AT72" i="50"/>
  <c r="AS72" i="50"/>
  <c r="AR72" i="50"/>
  <c r="AQ72" i="50"/>
  <c r="AP72" i="50"/>
  <c r="AV71" i="50"/>
  <c r="AU71" i="50"/>
  <c r="AT71" i="50"/>
  <c r="AS71" i="50"/>
  <c r="AR71" i="50"/>
  <c r="AQ71" i="50"/>
  <c r="AP71" i="50"/>
  <c r="AV70" i="50"/>
  <c r="AU70" i="50"/>
  <c r="AT70" i="50"/>
  <c r="AS70" i="50"/>
  <c r="AR70" i="50"/>
  <c r="AQ70" i="50"/>
  <c r="AP70" i="50"/>
  <c r="AV69" i="50"/>
  <c r="AU69" i="50"/>
  <c r="AT69" i="50"/>
  <c r="AS69" i="50"/>
  <c r="AR69" i="50"/>
  <c r="AQ69" i="50"/>
  <c r="AP69" i="50"/>
  <c r="AV67" i="50"/>
  <c r="AU67" i="50"/>
  <c r="AT67" i="50"/>
  <c r="AS67" i="50"/>
  <c r="AR67" i="50"/>
  <c r="AQ67" i="50"/>
  <c r="AP67" i="50"/>
  <c r="AV66" i="50"/>
  <c r="AU66" i="50"/>
  <c r="AT66" i="50"/>
  <c r="AS66" i="50"/>
  <c r="AR66" i="50"/>
  <c r="AQ66" i="50"/>
  <c r="AP66" i="50"/>
  <c r="AV65" i="50"/>
  <c r="AU65" i="50"/>
  <c r="AT65" i="50"/>
  <c r="AS65" i="50"/>
  <c r="AR65" i="50"/>
  <c r="AQ65" i="50"/>
  <c r="AP65" i="50"/>
  <c r="AV64" i="50"/>
  <c r="AU64" i="50"/>
  <c r="AT64" i="50"/>
  <c r="AS64" i="50"/>
  <c r="AR64" i="50"/>
  <c r="AQ64" i="50"/>
  <c r="AP64" i="50"/>
  <c r="AV63" i="50"/>
  <c r="AU63" i="50"/>
  <c r="AT63" i="50"/>
  <c r="AS63" i="50"/>
  <c r="AR63" i="50"/>
  <c r="AQ63" i="50"/>
  <c r="AP63" i="50"/>
  <c r="AV62" i="50"/>
  <c r="AU62" i="50"/>
  <c r="AT62" i="50"/>
  <c r="AS62" i="50"/>
  <c r="AR62" i="50"/>
  <c r="AQ62" i="50"/>
  <c r="AP62" i="50"/>
  <c r="AV61" i="50"/>
  <c r="AU61" i="50"/>
  <c r="AT61" i="50"/>
  <c r="AS61" i="50"/>
  <c r="AR61" i="50"/>
  <c r="AQ61" i="50"/>
  <c r="AP61" i="50"/>
  <c r="AV60" i="50"/>
  <c r="AU60" i="50"/>
  <c r="AT60" i="50"/>
  <c r="AS60" i="50"/>
  <c r="AR60" i="50"/>
  <c r="AQ60" i="50"/>
  <c r="AP60" i="50"/>
  <c r="AV59" i="50"/>
  <c r="AU59" i="50"/>
  <c r="AT59" i="50"/>
  <c r="AS59" i="50"/>
  <c r="AR59" i="50"/>
  <c r="AQ59" i="50"/>
  <c r="AP59" i="50"/>
  <c r="AV58" i="50"/>
  <c r="AU58" i="50"/>
  <c r="AT58" i="50"/>
  <c r="AS58" i="50"/>
  <c r="AR58" i="50"/>
  <c r="AQ58" i="50"/>
  <c r="AP58" i="50"/>
  <c r="AV57" i="50"/>
  <c r="AU57" i="50"/>
  <c r="AT57" i="50"/>
  <c r="AS57" i="50"/>
  <c r="AR57" i="50"/>
  <c r="AQ57" i="50"/>
  <c r="AP57" i="50"/>
  <c r="AV56" i="50"/>
  <c r="AU56" i="50"/>
  <c r="AT56" i="50"/>
  <c r="AS56" i="50"/>
  <c r="AR56" i="50"/>
  <c r="AQ56" i="50"/>
  <c r="AP56" i="50"/>
  <c r="AV55" i="50"/>
  <c r="AU55" i="50"/>
  <c r="AT55" i="50"/>
  <c r="AS55" i="50"/>
  <c r="AR55" i="50"/>
  <c r="AQ55" i="50"/>
  <c r="AP55" i="50"/>
  <c r="AV54" i="50"/>
  <c r="AU54" i="50"/>
  <c r="AT54" i="50"/>
  <c r="AS54" i="50"/>
  <c r="AR54" i="50"/>
  <c r="AQ54" i="50"/>
  <c r="AP54" i="50"/>
  <c r="AV53" i="50"/>
  <c r="AU53" i="50"/>
  <c r="AT53" i="50"/>
  <c r="AS53" i="50"/>
  <c r="AR53" i="50"/>
  <c r="AQ53" i="50"/>
  <c r="AP53" i="50"/>
  <c r="AV52" i="50"/>
  <c r="AU52" i="50"/>
  <c r="AT52" i="50"/>
  <c r="AS52" i="50"/>
  <c r="AR52" i="50"/>
  <c r="AQ52" i="50"/>
  <c r="AP52" i="50"/>
  <c r="AV51" i="50"/>
  <c r="AU51" i="50"/>
  <c r="AT51" i="50"/>
  <c r="AS51" i="50"/>
  <c r="AR51" i="50"/>
  <c r="AQ51" i="50"/>
  <c r="AP51" i="50"/>
  <c r="AV50" i="50"/>
  <c r="AU50" i="50"/>
  <c r="AT50" i="50"/>
  <c r="AS50" i="50"/>
  <c r="AR50" i="50"/>
  <c r="AQ50" i="50"/>
  <c r="AP50" i="50"/>
  <c r="AV49" i="50"/>
  <c r="AU49" i="50"/>
  <c r="AT49" i="50"/>
  <c r="AS49" i="50"/>
  <c r="AR49" i="50"/>
  <c r="AQ49" i="50"/>
  <c r="AP49" i="50"/>
  <c r="AV48" i="50"/>
  <c r="AU48" i="50"/>
  <c r="AT48" i="50"/>
  <c r="AS48" i="50"/>
  <c r="AR48" i="50"/>
  <c r="AQ48" i="50"/>
  <c r="AP48" i="50"/>
  <c r="AV47" i="50"/>
  <c r="AU47" i="50"/>
  <c r="AT47" i="50"/>
  <c r="AS47" i="50"/>
  <c r="AR47" i="50"/>
  <c r="AQ47" i="50"/>
  <c r="AP47" i="50"/>
  <c r="AV46" i="50"/>
  <c r="AU46" i="50"/>
  <c r="AT46" i="50"/>
  <c r="AS46" i="50"/>
  <c r="AR46" i="50"/>
  <c r="AQ46" i="50"/>
  <c r="AP46" i="50"/>
  <c r="AV45" i="50"/>
  <c r="AU45" i="50"/>
  <c r="AT45" i="50"/>
  <c r="AS45" i="50"/>
  <c r="AR45" i="50"/>
  <c r="AQ45" i="50"/>
  <c r="AP45" i="50"/>
  <c r="AV44" i="50"/>
  <c r="AU44" i="50"/>
  <c r="AT44" i="50"/>
  <c r="AS44" i="50"/>
  <c r="AR44" i="50"/>
  <c r="AQ44" i="50"/>
  <c r="AP44" i="50"/>
  <c r="AV43" i="50"/>
  <c r="AU43" i="50"/>
  <c r="AT43" i="50"/>
  <c r="AS43" i="50"/>
  <c r="AR43" i="50"/>
  <c r="AQ43" i="50"/>
  <c r="AP43" i="50"/>
  <c r="AV42" i="50"/>
  <c r="AU42" i="50"/>
  <c r="AT42" i="50"/>
  <c r="AS42" i="50"/>
  <c r="AR42" i="50"/>
  <c r="AQ42" i="50"/>
  <c r="AP42" i="50"/>
  <c r="AV41" i="50"/>
  <c r="AU41" i="50"/>
  <c r="AT41" i="50"/>
  <c r="AS41" i="50"/>
  <c r="AR41" i="50"/>
  <c r="AQ41" i="50"/>
  <c r="AP41" i="50"/>
  <c r="AV40" i="50"/>
  <c r="AU40" i="50"/>
  <c r="AT40" i="50"/>
  <c r="AS40" i="50"/>
  <c r="AR40" i="50"/>
  <c r="AQ40" i="50"/>
  <c r="AP40" i="50"/>
  <c r="AV39" i="50"/>
  <c r="AU39" i="50"/>
  <c r="AT39" i="50"/>
  <c r="AS39" i="50"/>
  <c r="AR39" i="50"/>
  <c r="AQ39" i="50"/>
  <c r="AP39" i="50"/>
  <c r="AV38" i="50"/>
  <c r="AU38" i="50"/>
  <c r="AT38" i="50"/>
  <c r="AS38" i="50"/>
  <c r="AR38" i="50"/>
  <c r="AQ38" i="50"/>
  <c r="AP38" i="50"/>
  <c r="AV37" i="50"/>
  <c r="AU37" i="50"/>
  <c r="AT37" i="50"/>
  <c r="AS37" i="50"/>
  <c r="AR37" i="50"/>
  <c r="AQ37" i="50"/>
  <c r="AP37" i="50"/>
  <c r="AV36" i="50"/>
  <c r="AU36" i="50"/>
  <c r="AT36" i="50"/>
  <c r="AS36" i="50"/>
  <c r="AR36" i="50"/>
  <c r="AQ36" i="50"/>
  <c r="AP36" i="50"/>
  <c r="AV35" i="50"/>
  <c r="AU35" i="50"/>
  <c r="AT35" i="50"/>
  <c r="AS35" i="50"/>
  <c r="AR35" i="50"/>
  <c r="AQ35" i="50"/>
  <c r="AP35" i="50"/>
  <c r="AV34" i="50"/>
  <c r="AU34" i="50"/>
  <c r="AT34" i="50"/>
  <c r="AS34" i="50"/>
  <c r="AR34" i="50"/>
  <c r="AQ34" i="50"/>
  <c r="AP34" i="50"/>
  <c r="AV33" i="50"/>
  <c r="AU33" i="50"/>
  <c r="AT33" i="50"/>
  <c r="AS33" i="50"/>
  <c r="AR33" i="50"/>
  <c r="AQ33" i="50"/>
  <c r="AP33" i="50"/>
  <c r="AV32" i="50"/>
  <c r="AU32" i="50"/>
  <c r="AT32" i="50"/>
  <c r="AS32" i="50"/>
  <c r="AR32" i="50"/>
  <c r="AQ32" i="50"/>
  <c r="AP32" i="50"/>
  <c r="AV31" i="50"/>
  <c r="AU31" i="50"/>
  <c r="AT31" i="50"/>
  <c r="AS31" i="50"/>
  <c r="AR31" i="50"/>
  <c r="AQ31" i="50"/>
  <c r="AP31" i="50"/>
  <c r="AV29" i="50"/>
  <c r="AU29" i="50"/>
  <c r="AT29" i="50"/>
  <c r="AS29" i="50"/>
  <c r="AR29" i="50"/>
  <c r="AQ29" i="50"/>
  <c r="AP29" i="50"/>
  <c r="AV28" i="50"/>
  <c r="AU28" i="50"/>
  <c r="AT28" i="50"/>
  <c r="AS28" i="50"/>
  <c r="AR28" i="50"/>
  <c r="AQ28" i="50"/>
  <c r="AP28" i="50"/>
  <c r="AV27" i="50"/>
  <c r="AU27" i="50"/>
  <c r="AT27" i="50"/>
  <c r="AS27" i="50"/>
  <c r="AR27" i="50"/>
  <c r="AQ27" i="50"/>
  <c r="AP27" i="50"/>
  <c r="AV26" i="50"/>
  <c r="AU26" i="50"/>
  <c r="AT26" i="50"/>
  <c r="AS26" i="50"/>
  <c r="AR26" i="50"/>
  <c r="AQ26" i="50"/>
  <c r="AP26" i="50"/>
  <c r="AV25" i="50"/>
  <c r="AU25" i="50"/>
  <c r="AT25" i="50"/>
  <c r="AS25" i="50"/>
  <c r="AR25" i="50"/>
  <c r="AQ25" i="50"/>
  <c r="AP25" i="50"/>
  <c r="AV24" i="50"/>
  <c r="AU24" i="50"/>
  <c r="AT24" i="50"/>
  <c r="AS24" i="50"/>
  <c r="AR24" i="50"/>
  <c r="AQ24" i="50"/>
  <c r="AP24" i="50"/>
  <c r="AV23" i="50"/>
  <c r="AU23" i="50"/>
  <c r="AT23" i="50"/>
  <c r="AS23" i="50"/>
  <c r="AR23" i="50"/>
  <c r="AQ23" i="50"/>
  <c r="AP23" i="50"/>
  <c r="AV22" i="50"/>
  <c r="AU22" i="50"/>
  <c r="AT22" i="50"/>
  <c r="AS22" i="50"/>
  <c r="AR22" i="50"/>
  <c r="AQ22" i="50"/>
  <c r="AP22" i="50"/>
  <c r="AV21" i="50"/>
  <c r="AU21" i="50"/>
  <c r="AT21" i="50"/>
  <c r="AS21" i="50"/>
  <c r="AR21" i="50"/>
  <c r="AQ21" i="50"/>
  <c r="AP21" i="50"/>
  <c r="AV20" i="50"/>
  <c r="AU20" i="50"/>
  <c r="AT20" i="50"/>
  <c r="AS20" i="50"/>
  <c r="AR20" i="50"/>
  <c r="AQ20" i="50"/>
  <c r="AP20" i="50"/>
  <c r="AV19" i="50"/>
  <c r="AU19" i="50"/>
  <c r="AT19" i="50"/>
  <c r="AS19" i="50"/>
  <c r="AR19" i="50"/>
  <c r="AQ19" i="50"/>
  <c r="AP19" i="50"/>
  <c r="AV18" i="50"/>
  <c r="AU18" i="50"/>
  <c r="AT18" i="50"/>
  <c r="AS18" i="50"/>
  <c r="AR18" i="50"/>
  <c r="AQ18" i="50"/>
  <c r="AP18" i="50"/>
  <c r="AV17" i="50"/>
  <c r="AU17" i="50"/>
  <c r="AT17" i="50"/>
  <c r="AS17" i="50"/>
  <c r="AR17" i="50"/>
  <c r="AQ17" i="50"/>
  <c r="AP17" i="50"/>
  <c r="AV16" i="50"/>
  <c r="AU16" i="50"/>
  <c r="AT16" i="50"/>
  <c r="AS16" i="50"/>
  <c r="AR16" i="50"/>
  <c r="AQ16" i="50"/>
  <c r="AP16" i="50"/>
  <c r="AV15" i="50"/>
  <c r="AU15" i="50"/>
  <c r="AT15" i="50"/>
  <c r="AS15" i="50"/>
  <c r="AR15" i="50"/>
  <c r="AQ15" i="50"/>
  <c r="AP15" i="50"/>
  <c r="AV14" i="50"/>
  <c r="AU14" i="50"/>
  <c r="AT14" i="50"/>
  <c r="AS14" i="50"/>
  <c r="AR14" i="50"/>
  <c r="AQ14" i="50"/>
  <c r="AP14" i="50"/>
  <c r="AV13" i="50"/>
  <c r="AU13" i="50"/>
  <c r="AT13" i="50"/>
  <c r="AS13" i="50"/>
  <c r="AR13" i="50"/>
  <c r="AQ13" i="50"/>
  <c r="AP13" i="50"/>
  <c r="AV12" i="50"/>
  <c r="AU12" i="50"/>
  <c r="AT12" i="50"/>
  <c r="AS12" i="50"/>
  <c r="AR12" i="50"/>
  <c r="AQ12" i="50"/>
  <c r="AP12" i="50"/>
  <c r="AV10" i="50"/>
  <c r="AU10" i="50"/>
  <c r="AT10" i="50"/>
  <c r="AS10" i="50"/>
  <c r="AR10" i="50"/>
  <c r="AQ10" i="50"/>
  <c r="AP10" i="50"/>
  <c r="AV9" i="50"/>
  <c r="AU9" i="50"/>
  <c r="AT9" i="50"/>
  <c r="AS9" i="50"/>
  <c r="AR9" i="50"/>
  <c r="AQ9" i="50"/>
  <c r="AP9" i="50"/>
  <c r="AV8" i="50"/>
  <c r="AU8" i="50"/>
  <c r="AT8" i="50"/>
  <c r="AS8" i="50"/>
  <c r="AR8" i="50"/>
  <c r="AQ8" i="50"/>
  <c r="AP8" i="50"/>
  <c r="AV4" i="50"/>
  <c r="AU4" i="50"/>
  <c r="AT4" i="50"/>
  <c r="AS4" i="50"/>
  <c r="AR4" i="50"/>
  <c r="AQ4" i="50"/>
  <c r="AP4" i="50"/>
  <c r="BB5" i="19"/>
  <c r="BH5" i="19"/>
  <c r="BI5" i="19"/>
  <c r="BG5" i="19"/>
  <c r="BA167" i="19"/>
  <c r="AZ167" i="19"/>
  <c r="AY167" i="19"/>
  <c r="AX167" i="19"/>
  <c r="AW167" i="19"/>
  <c r="AV167" i="19"/>
  <c r="AU167" i="19"/>
  <c r="BA159" i="19"/>
  <c r="AZ159" i="19"/>
  <c r="AY159" i="19"/>
  <c r="AX159" i="19"/>
  <c r="AW159" i="19"/>
  <c r="AV159" i="19"/>
  <c r="AU159" i="19"/>
  <c r="BA130" i="19"/>
  <c r="AZ130" i="19"/>
  <c r="AY130" i="19"/>
  <c r="AX130" i="19"/>
  <c r="AW130" i="19"/>
  <c r="AV130" i="19"/>
  <c r="AU130" i="19"/>
  <c r="BA52" i="19"/>
  <c r="AZ52" i="19"/>
  <c r="AY52" i="19"/>
  <c r="AX52" i="19"/>
  <c r="AW52" i="19"/>
  <c r="AV52" i="19"/>
  <c r="AU52" i="19"/>
  <c r="BA14" i="19"/>
  <c r="AZ14" i="19"/>
  <c r="AY14" i="19"/>
  <c r="AX14" i="19"/>
  <c r="AW14" i="19"/>
  <c r="AV14" i="19"/>
  <c r="AU14" i="19"/>
  <c r="BA8" i="19"/>
  <c r="AZ8" i="19"/>
  <c r="AY8" i="19"/>
  <c r="AX8" i="19"/>
  <c r="AW8" i="19"/>
  <c r="AV8" i="19"/>
  <c r="AU8" i="19"/>
  <c r="AI71" i="15"/>
  <c r="AI70" i="15"/>
  <c r="AL74" i="15"/>
  <c r="AV74" i="15" s="1"/>
  <c r="AI76" i="15"/>
  <c r="AI75" i="15"/>
  <c r="AI74" i="15" s="1"/>
  <c r="AY4" i="50" l="1"/>
  <c r="BD5" i="19"/>
  <c r="AV6" i="19"/>
  <c r="BK5" i="19"/>
  <c r="AW6" i="19"/>
  <c r="AQ7" i="51"/>
  <c r="AR7" i="51"/>
  <c r="AS7" i="51"/>
  <c r="AT7" i="51"/>
  <c r="AU7" i="51"/>
  <c r="AV7" i="51"/>
  <c r="AP8" i="51"/>
  <c r="AQ9" i="51"/>
  <c r="AR9" i="51"/>
  <c r="AS9" i="51"/>
  <c r="AT9" i="51"/>
  <c r="AU9" i="51"/>
  <c r="AV9" i="51"/>
  <c r="AP11" i="51"/>
  <c r="AQ12" i="51"/>
  <c r="AR12" i="51"/>
  <c r="AS12" i="51"/>
  <c r="AT12" i="51"/>
  <c r="AU12" i="51"/>
  <c r="AV12" i="51"/>
  <c r="AP13" i="51"/>
  <c r="AQ14" i="51"/>
  <c r="AR14" i="51"/>
  <c r="AS14" i="51"/>
  <c r="AT14" i="51"/>
  <c r="AU14" i="51"/>
  <c r="AV14" i="51"/>
  <c r="AP15" i="51"/>
  <c r="AQ16" i="51"/>
  <c r="AR16" i="51"/>
  <c r="AS16" i="51"/>
  <c r="AT16" i="51"/>
  <c r="AU16" i="51"/>
  <c r="AV16" i="51"/>
  <c r="AR18" i="51"/>
  <c r="AS18" i="51"/>
  <c r="AT18" i="51"/>
  <c r="AR20" i="51"/>
  <c r="AS20" i="51"/>
  <c r="AT20" i="51"/>
  <c r="AR22" i="51"/>
  <c r="AS22" i="51"/>
  <c r="AT22" i="51"/>
  <c r="AR24" i="51"/>
  <c r="AS24" i="51"/>
  <c r="AT24" i="51"/>
  <c r="AR26" i="51"/>
  <c r="AS26" i="51"/>
  <c r="AT26" i="51"/>
  <c r="AR28" i="51"/>
  <c r="AS28" i="51"/>
  <c r="AT28" i="51"/>
  <c r="AR31" i="51"/>
  <c r="AS31" i="51"/>
  <c r="AT31" i="51"/>
  <c r="AR33" i="51"/>
  <c r="AS33" i="51"/>
  <c r="AT33" i="51"/>
  <c r="AR35" i="51"/>
  <c r="AS35" i="51"/>
  <c r="AT35" i="51"/>
  <c r="AR37" i="51"/>
  <c r="AS37" i="51"/>
  <c r="AT37" i="51"/>
  <c r="AR39" i="51"/>
  <c r="AS39" i="51"/>
  <c r="AT39" i="51"/>
  <c r="AR41" i="51"/>
  <c r="AS41" i="51"/>
  <c r="AT41" i="51"/>
  <c r="AR43" i="51"/>
  <c r="AS43" i="51"/>
  <c r="AT43" i="51"/>
  <c r="AR45" i="51"/>
  <c r="AS45" i="51"/>
  <c r="AT45" i="51"/>
  <c r="AR47" i="51"/>
  <c r="AS47" i="51"/>
  <c r="AT47" i="51"/>
  <c r="AR49" i="51"/>
  <c r="AS49" i="51"/>
  <c r="AT49" i="51"/>
  <c r="AR51" i="51"/>
  <c r="AS51" i="51"/>
  <c r="AT51" i="51"/>
  <c r="AR53" i="51"/>
  <c r="AS53" i="51"/>
  <c r="AT53" i="51"/>
  <c r="AR55" i="51"/>
  <c r="AS55" i="51"/>
  <c r="AT55" i="51"/>
  <c r="AR57" i="51"/>
  <c r="AS57" i="51"/>
  <c r="AT57" i="51"/>
  <c r="AR59" i="51"/>
  <c r="AS59" i="51"/>
  <c r="AT59" i="51"/>
  <c r="AR61" i="51"/>
  <c r="AS61" i="51"/>
  <c r="AT61" i="51"/>
  <c r="AR63" i="51"/>
  <c r="AS63" i="51"/>
  <c r="AT63" i="51"/>
  <c r="AR65" i="51"/>
  <c r="AS65" i="51"/>
  <c r="AT65" i="51"/>
  <c r="AR68" i="51"/>
  <c r="AS68" i="51"/>
  <c r="AT68" i="51"/>
  <c r="AR70" i="51"/>
  <c r="AS70" i="51"/>
  <c r="AT70" i="51"/>
  <c r="AR72" i="51"/>
  <c r="AS72" i="51"/>
  <c r="AT72" i="51"/>
  <c r="AR74" i="51"/>
  <c r="AS74" i="51"/>
  <c r="AT74" i="51"/>
  <c r="AR76" i="51"/>
  <c r="AS76" i="51"/>
  <c r="AT76" i="51"/>
  <c r="AR78" i="51"/>
  <c r="AS78" i="51"/>
  <c r="AT78" i="51"/>
  <c r="AR80" i="51"/>
  <c r="AS80" i="51"/>
  <c r="AT80" i="51"/>
  <c r="AR82" i="51"/>
  <c r="AS82" i="51"/>
  <c r="AT82" i="51"/>
  <c r="AR84" i="51"/>
  <c r="AS84" i="51"/>
  <c r="AT84" i="51"/>
  <c r="AR87" i="51"/>
  <c r="AS87" i="51"/>
  <c r="AT87" i="51"/>
  <c r="AR89" i="51"/>
  <c r="AS89" i="51"/>
  <c r="AT89" i="51"/>
  <c r="BL5" i="19"/>
  <c r="AU18" i="51"/>
  <c r="AU20" i="51"/>
  <c r="AU22" i="51"/>
  <c r="AU24" i="51"/>
  <c r="AU26" i="51"/>
  <c r="AU28" i="51"/>
  <c r="AU31" i="51"/>
  <c r="AU33" i="51"/>
  <c r="AU35" i="51"/>
  <c r="AU37" i="51"/>
  <c r="AU39" i="51"/>
  <c r="AU41" i="51"/>
  <c r="AU43" i="51"/>
  <c r="AU45" i="51"/>
  <c r="AU47" i="51"/>
  <c r="AU49" i="51"/>
  <c r="AU51" i="51"/>
  <c r="AU53" i="51"/>
  <c r="AU55" i="51"/>
  <c r="AU57" i="51"/>
  <c r="AU59" i="51"/>
  <c r="AU61" i="51"/>
  <c r="AU63" i="51"/>
  <c r="AU65" i="51"/>
  <c r="AU68" i="51"/>
  <c r="AU70" i="51"/>
  <c r="AU72" i="51"/>
  <c r="AU74" i="51"/>
  <c r="AU76" i="51"/>
  <c r="AU78" i="51"/>
  <c r="AU80" i="51"/>
  <c r="AU82" i="51"/>
  <c r="AU84" i="51"/>
  <c r="AU87" i="51"/>
  <c r="AU89" i="51"/>
  <c r="AV18" i="51"/>
  <c r="AV20" i="51"/>
  <c r="AV22" i="51"/>
  <c r="AV24" i="51"/>
  <c r="AV26" i="51"/>
  <c r="AV28" i="51"/>
  <c r="AV31" i="51"/>
  <c r="AV33" i="51"/>
  <c r="AV35" i="51"/>
  <c r="AV37" i="51"/>
  <c r="AV39" i="51"/>
  <c r="AV41" i="51"/>
  <c r="AV43" i="51"/>
  <c r="AV45" i="51"/>
  <c r="AV47" i="51"/>
  <c r="AV49" i="51"/>
  <c r="AV51" i="51"/>
  <c r="AV53" i="51"/>
  <c r="AV55" i="51"/>
  <c r="AV57" i="51"/>
  <c r="AV59" i="51"/>
  <c r="AV61" i="51"/>
  <c r="AV63" i="51"/>
  <c r="AV65" i="51"/>
  <c r="AV68" i="51"/>
  <c r="AV70" i="51"/>
  <c r="AV72" i="51"/>
  <c r="AV74" i="51"/>
  <c r="AV76" i="51"/>
  <c r="AV78" i="51"/>
  <c r="AV80" i="51"/>
  <c r="AV82" i="51"/>
  <c r="AV84" i="51"/>
  <c r="AV87" i="51"/>
  <c r="AV89" i="51"/>
  <c r="AP17" i="51"/>
  <c r="AP19" i="51"/>
  <c r="AP21" i="51"/>
  <c r="AP23" i="51"/>
  <c r="AP25" i="51"/>
  <c r="AP27" i="51"/>
  <c r="AP30" i="51"/>
  <c r="AP32" i="51"/>
  <c r="AP34" i="51"/>
  <c r="AP36" i="51"/>
  <c r="AP38" i="51"/>
  <c r="AP40" i="51"/>
  <c r="AP42" i="51"/>
  <c r="AP44" i="51"/>
  <c r="AP46" i="51"/>
  <c r="AP48" i="51"/>
  <c r="AP50" i="51"/>
  <c r="AP52" i="51"/>
  <c r="AP54" i="51"/>
  <c r="AP56" i="51"/>
  <c r="AP58" i="51"/>
  <c r="AP60" i="51"/>
  <c r="AP62" i="51"/>
  <c r="AP64" i="51"/>
  <c r="AP66" i="51"/>
  <c r="AP69" i="51"/>
  <c r="AP71" i="51"/>
  <c r="AP73" i="51"/>
  <c r="AP75" i="51"/>
  <c r="AP77" i="51"/>
  <c r="AP79" i="51"/>
  <c r="AP81" i="51"/>
  <c r="AP83" i="51"/>
  <c r="AP86" i="51"/>
  <c r="AP88" i="51"/>
  <c r="AX6" i="19"/>
  <c r="AX7" i="19" s="1"/>
  <c r="AS6" i="50" s="1"/>
  <c r="AQ8" i="51"/>
  <c r="AQ11" i="51"/>
  <c r="AQ13" i="51"/>
  <c r="AQ15" i="51"/>
  <c r="AQ17" i="51"/>
  <c r="AQ19" i="51"/>
  <c r="AQ21" i="51"/>
  <c r="AQ23" i="51"/>
  <c r="AQ25" i="51"/>
  <c r="AQ27" i="51"/>
  <c r="AQ30" i="51"/>
  <c r="AQ32" i="51"/>
  <c r="AQ34" i="51"/>
  <c r="AQ36" i="51"/>
  <c r="AQ38" i="51"/>
  <c r="AQ40" i="51"/>
  <c r="AQ42" i="51"/>
  <c r="AQ44" i="51"/>
  <c r="AQ46" i="51"/>
  <c r="AQ48" i="51"/>
  <c r="AQ50" i="51"/>
  <c r="AQ52" i="51"/>
  <c r="AQ54" i="51"/>
  <c r="AQ56" i="51"/>
  <c r="AQ58" i="51"/>
  <c r="AQ60" i="51"/>
  <c r="AQ62" i="51"/>
  <c r="AQ64" i="51"/>
  <c r="AQ66" i="51"/>
  <c r="AQ69" i="51"/>
  <c r="AQ71" i="51"/>
  <c r="AQ73" i="51"/>
  <c r="AQ75" i="51"/>
  <c r="AQ77" i="51"/>
  <c r="AQ79" i="51"/>
  <c r="AQ81" i="51"/>
  <c r="AQ83" i="51"/>
  <c r="AQ86" i="51"/>
  <c r="AQ88" i="51"/>
  <c r="AY6" i="19"/>
  <c r="AR8" i="51"/>
  <c r="AR11" i="51"/>
  <c r="AR13" i="51"/>
  <c r="AR15" i="51"/>
  <c r="AR17" i="51"/>
  <c r="AR19" i="51"/>
  <c r="AR21" i="51"/>
  <c r="AR23" i="51"/>
  <c r="AR25" i="51"/>
  <c r="AR27" i="51"/>
  <c r="AR30" i="51"/>
  <c r="AR32" i="51"/>
  <c r="AR34" i="51"/>
  <c r="AR36" i="51"/>
  <c r="AR38" i="51"/>
  <c r="AR40" i="51"/>
  <c r="AR42" i="51"/>
  <c r="AR44" i="51"/>
  <c r="AR46" i="51"/>
  <c r="AR48" i="51"/>
  <c r="AR50" i="51"/>
  <c r="AR52" i="51"/>
  <c r="AR54" i="51"/>
  <c r="AR56" i="51"/>
  <c r="AR58" i="51"/>
  <c r="AR60" i="51"/>
  <c r="AR62" i="51"/>
  <c r="AR64" i="51"/>
  <c r="AR66" i="51"/>
  <c r="AR69" i="51"/>
  <c r="AR71" i="51"/>
  <c r="AR73" i="51"/>
  <c r="AR75" i="51"/>
  <c r="AR77" i="51"/>
  <c r="AR79" i="51"/>
  <c r="AR81" i="51"/>
  <c r="AR83" i="51"/>
  <c r="AR86" i="51"/>
  <c r="AR88" i="51"/>
  <c r="AZ6" i="19"/>
  <c r="AZ7" i="19" s="1"/>
  <c r="AU6" i="50" s="1"/>
  <c r="AS8" i="51"/>
  <c r="AS11" i="51"/>
  <c r="AS13" i="51"/>
  <c r="AS15" i="51"/>
  <c r="AS17" i="51"/>
  <c r="AS19" i="51"/>
  <c r="AS21" i="51"/>
  <c r="AS23" i="51"/>
  <c r="AS25" i="51"/>
  <c r="AS27" i="51"/>
  <c r="AS30" i="51"/>
  <c r="AS32" i="51"/>
  <c r="AS34" i="51"/>
  <c r="AS36" i="51"/>
  <c r="AS38" i="51"/>
  <c r="AS40" i="51"/>
  <c r="AS42" i="51"/>
  <c r="AS44" i="51"/>
  <c r="AS46" i="51"/>
  <c r="AS48" i="51"/>
  <c r="AS50" i="51"/>
  <c r="AS52" i="51"/>
  <c r="AS54" i="51"/>
  <c r="AS56" i="51"/>
  <c r="AS58" i="51"/>
  <c r="AS60" i="51"/>
  <c r="AS62" i="51"/>
  <c r="AS64" i="51"/>
  <c r="AS66" i="51"/>
  <c r="AS69" i="51"/>
  <c r="AS71" i="51"/>
  <c r="AS73" i="51"/>
  <c r="AS75" i="51"/>
  <c r="AS77" i="51"/>
  <c r="AS79" i="51"/>
  <c r="AS81" i="51"/>
  <c r="AS83" i="51"/>
  <c r="AS88" i="51"/>
  <c r="BA6" i="19"/>
  <c r="AV5" i="50" s="1"/>
  <c r="AT8" i="51"/>
  <c r="AT11" i="51"/>
  <c r="AT13" i="51"/>
  <c r="AT15" i="51"/>
  <c r="AT17" i="51"/>
  <c r="AT19" i="51"/>
  <c r="AT21" i="51"/>
  <c r="AT23" i="51"/>
  <c r="AT25" i="51"/>
  <c r="AT27" i="51"/>
  <c r="AT30" i="51"/>
  <c r="AT32" i="51"/>
  <c r="AT34" i="51"/>
  <c r="AT36" i="51"/>
  <c r="AT38" i="51"/>
  <c r="AT40" i="51"/>
  <c r="AT42" i="51"/>
  <c r="AT44" i="51"/>
  <c r="AT46" i="51"/>
  <c r="AT48" i="51"/>
  <c r="AT50" i="51"/>
  <c r="AT52" i="51"/>
  <c r="AT54" i="51"/>
  <c r="AT56" i="51"/>
  <c r="AT58" i="51"/>
  <c r="AT60" i="51"/>
  <c r="AT62" i="51"/>
  <c r="AT64" i="51"/>
  <c r="AT66" i="51"/>
  <c r="AT69" i="51"/>
  <c r="AT71" i="51"/>
  <c r="AT73" i="51"/>
  <c r="AT75" i="51"/>
  <c r="AT77" i="51"/>
  <c r="AT79" i="51"/>
  <c r="AT81" i="51"/>
  <c r="AT83" i="51"/>
  <c r="AT86" i="51"/>
  <c r="AT88" i="51"/>
  <c r="AU8" i="51"/>
  <c r="AU11" i="51"/>
  <c r="AU13" i="51"/>
  <c r="AU15" i="51"/>
  <c r="AU17" i="51"/>
  <c r="AU19" i="51"/>
  <c r="AU21" i="51"/>
  <c r="AU23" i="51"/>
  <c r="AU25" i="51"/>
  <c r="AU27" i="51"/>
  <c r="AU30" i="51"/>
  <c r="AU32" i="51"/>
  <c r="AU34" i="51"/>
  <c r="AU36" i="51"/>
  <c r="AU38" i="51"/>
  <c r="AU40" i="51"/>
  <c r="AU42" i="51"/>
  <c r="AU44" i="51"/>
  <c r="AU46" i="51"/>
  <c r="AU48" i="51"/>
  <c r="AU50" i="51"/>
  <c r="AU52" i="51"/>
  <c r="AU54" i="51"/>
  <c r="AU56" i="51"/>
  <c r="AU58" i="51"/>
  <c r="AU60" i="51"/>
  <c r="AU62" i="51"/>
  <c r="AU64" i="51"/>
  <c r="AU66" i="51"/>
  <c r="AU69" i="51"/>
  <c r="AU71" i="51"/>
  <c r="AU73" i="51"/>
  <c r="AU75" i="51"/>
  <c r="AU77" i="51"/>
  <c r="AU79" i="51"/>
  <c r="AU81" i="51"/>
  <c r="AU83" i="51"/>
  <c r="AU88" i="51"/>
  <c r="AV8" i="51"/>
  <c r="AV11" i="51"/>
  <c r="AV13" i="51"/>
  <c r="AV15" i="51"/>
  <c r="AV17" i="51"/>
  <c r="AV19" i="51"/>
  <c r="AV21" i="51"/>
  <c r="AV23" i="51"/>
  <c r="AV25" i="51"/>
  <c r="AV27" i="51"/>
  <c r="AV30" i="51"/>
  <c r="AV32" i="51"/>
  <c r="AV34" i="51"/>
  <c r="AV36" i="51"/>
  <c r="AV38" i="51"/>
  <c r="AV40" i="51"/>
  <c r="AV42" i="51"/>
  <c r="AV44" i="51"/>
  <c r="AV46" i="51"/>
  <c r="AV48" i="51"/>
  <c r="AV50" i="51"/>
  <c r="AV52" i="51"/>
  <c r="AV54" i="51"/>
  <c r="AV56" i="51"/>
  <c r="AV58" i="51"/>
  <c r="AV60" i="51"/>
  <c r="AV62" i="51"/>
  <c r="AV64" i="51"/>
  <c r="AV66" i="51"/>
  <c r="AV69" i="51"/>
  <c r="AV71" i="51"/>
  <c r="AV73" i="51"/>
  <c r="AV75" i="51"/>
  <c r="AV77" i="51"/>
  <c r="AV79" i="51"/>
  <c r="AV81" i="51"/>
  <c r="AV83" i="51"/>
  <c r="AV88" i="51"/>
  <c r="AU6" i="19"/>
  <c r="AU7" i="19" s="1"/>
  <c r="AP6" i="50" s="1"/>
  <c r="AP7" i="51"/>
  <c r="AP9" i="51"/>
  <c r="AP12" i="51"/>
  <c r="AP14" i="51"/>
  <c r="AP16" i="51"/>
  <c r="AP18" i="51"/>
  <c r="AP20" i="51"/>
  <c r="AP22" i="51"/>
  <c r="AP24" i="51"/>
  <c r="AP26" i="51"/>
  <c r="AP28" i="51"/>
  <c r="AP31" i="51"/>
  <c r="AP33" i="51"/>
  <c r="AP35" i="51"/>
  <c r="AP37" i="51"/>
  <c r="AP39" i="51"/>
  <c r="AP41" i="51"/>
  <c r="AP43" i="51"/>
  <c r="AP45" i="51"/>
  <c r="AP47" i="51"/>
  <c r="AP49" i="51"/>
  <c r="AP51" i="51"/>
  <c r="AP53" i="51"/>
  <c r="AP55" i="51"/>
  <c r="AP57" i="51"/>
  <c r="AP59" i="51"/>
  <c r="AP61" i="51"/>
  <c r="AP63" i="51"/>
  <c r="AP65" i="51"/>
  <c r="AP68" i="51"/>
  <c r="AP70" i="51"/>
  <c r="AP72" i="51"/>
  <c r="AP74" i="51"/>
  <c r="AP76" i="51"/>
  <c r="AP78" i="51"/>
  <c r="AP80" i="51"/>
  <c r="AP82" i="51"/>
  <c r="AP84" i="51"/>
  <c r="AP87" i="51"/>
  <c r="AP89" i="51"/>
  <c r="AQ18" i="51"/>
  <c r="AQ20" i="51"/>
  <c r="AQ22" i="51"/>
  <c r="AQ24" i="51"/>
  <c r="AQ26" i="51"/>
  <c r="AQ28" i="51"/>
  <c r="AQ31" i="51"/>
  <c r="AQ33" i="51"/>
  <c r="AQ35" i="51"/>
  <c r="AQ37" i="51"/>
  <c r="AQ39" i="51"/>
  <c r="AQ41" i="51"/>
  <c r="AQ43" i="51"/>
  <c r="AQ45" i="51"/>
  <c r="AQ47" i="51"/>
  <c r="AQ49" i="51"/>
  <c r="AQ51" i="51"/>
  <c r="AQ53" i="51"/>
  <c r="AQ55" i="51"/>
  <c r="AQ57" i="51"/>
  <c r="AQ59" i="51"/>
  <c r="AQ61" i="51"/>
  <c r="AQ63" i="51"/>
  <c r="AQ65" i="51"/>
  <c r="AQ68" i="51"/>
  <c r="AQ70" i="51"/>
  <c r="AQ72" i="51"/>
  <c r="AQ74" i="51"/>
  <c r="AQ76" i="51"/>
  <c r="AQ78" i="51"/>
  <c r="AQ80" i="51"/>
  <c r="AQ82" i="51"/>
  <c r="AQ84" i="51"/>
  <c r="AQ87" i="51"/>
  <c r="AQ89" i="51"/>
  <c r="AP91" i="50"/>
  <c r="AP91" i="51"/>
  <c r="AQ91" i="50"/>
  <c r="AQ91" i="51"/>
  <c r="AS86" i="50"/>
  <c r="AS86" i="51"/>
  <c r="AT91" i="50"/>
  <c r="AT91" i="51"/>
  <c r="AU86" i="50"/>
  <c r="AU86" i="51"/>
  <c r="AU91" i="50"/>
  <c r="AU91" i="51"/>
  <c r="AV86" i="50"/>
  <c r="AV86" i="51"/>
  <c r="AV91" i="50"/>
  <c r="AV91" i="51"/>
  <c r="AR91" i="50"/>
  <c r="AR91" i="51"/>
  <c r="AS91" i="50"/>
  <c r="AS91" i="51"/>
  <c r="AQ7" i="50"/>
  <c r="AV7" i="50"/>
  <c r="AV68" i="50"/>
  <c r="AP86" i="50"/>
  <c r="AQ86" i="50"/>
  <c r="AT86" i="50"/>
  <c r="AR86" i="50"/>
  <c r="AP68" i="50"/>
  <c r="AP7" i="50"/>
  <c r="AQ68" i="50"/>
  <c r="AR7" i="50"/>
  <c r="AR68" i="50"/>
  <c r="AS7" i="50"/>
  <c r="AS68" i="50"/>
  <c r="AT7" i="50"/>
  <c r="AT68" i="50"/>
  <c r="AU68" i="50"/>
  <c r="AU7" i="50"/>
  <c r="AW4" i="50"/>
  <c r="BC4" i="50"/>
  <c r="BD4" i="50"/>
  <c r="BB4" i="50"/>
  <c r="BA7" i="19"/>
  <c r="AV6" i="50" s="1"/>
  <c r="AU5" i="50"/>
  <c r="AY7" i="19"/>
  <c r="AT6" i="50" s="1"/>
  <c r="AT5" i="50"/>
  <c r="AS5" i="50"/>
  <c r="AW7" i="19"/>
  <c r="AR6" i="50" s="1"/>
  <c r="AR5" i="50"/>
  <c r="AV7" i="19"/>
  <c r="AQ6" i="50" s="1"/>
  <c r="AQ5" i="50"/>
  <c r="AP5" i="50"/>
  <c r="BE76" i="15"/>
  <c r="BD76" i="15"/>
  <c r="BF76" i="15"/>
  <c r="BF75" i="15"/>
  <c r="BE75" i="15"/>
  <c r="BD75" i="15"/>
  <c r="BD71" i="15"/>
  <c r="BE71" i="15"/>
  <c r="BF71" i="15"/>
  <c r="BE70" i="15"/>
  <c r="BD70" i="15"/>
  <c r="BF70" i="15"/>
  <c r="BD27" i="15"/>
  <c r="BE27" i="15"/>
  <c r="BD26" i="15"/>
  <c r="BE26" i="15"/>
  <c r="AZ76" i="15"/>
  <c r="AY76" i="15"/>
  <c r="AZ75" i="15"/>
  <c r="AY75" i="15"/>
  <c r="AZ71" i="15"/>
  <c r="AY71" i="15"/>
  <c r="AY70" i="15"/>
  <c r="AZ70" i="15"/>
  <c r="AY27" i="15"/>
  <c r="AZ27" i="15"/>
  <c r="AZ26" i="15"/>
  <c r="AY26" i="15"/>
  <c r="AV30" i="50"/>
  <c r="AU30" i="50"/>
  <c r="AT30" i="50"/>
  <c r="AS30" i="50"/>
  <c r="AR30" i="50"/>
  <c r="AQ30" i="50"/>
  <c r="AP30" i="50"/>
  <c r="AV11" i="50"/>
  <c r="AU11" i="50"/>
  <c r="AT11" i="50"/>
  <c r="AS11" i="50"/>
  <c r="AR11" i="50"/>
  <c r="AQ11" i="50"/>
  <c r="AP11" i="50"/>
  <c r="AP5" i="51" l="1"/>
  <c r="AQ5" i="51"/>
  <c r="AR5" i="51"/>
  <c r="AS5" i="51"/>
  <c r="AT5" i="51"/>
  <c r="AU5" i="51"/>
  <c r="AV5" i="51"/>
  <c r="BJ5" i="19"/>
  <c r="AP10" i="51"/>
  <c r="AQ10" i="51"/>
  <c r="AR10" i="51"/>
  <c r="AS10" i="51"/>
  <c r="AT10" i="51"/>
  <c r="AU10" i="51"/>
  <c r="AP29" i="51"/>
  <c r="AQ29" i="51"/>
  <c r="AR29" i="51"/>
  <c r="AS29" i="51"/>
  <c r="AT29" i="51"/>
  <c r="AU29" i="51"/>
  <c r="AV29" i="51"/>
  <c r="AU6" i="51"/>
  <c r="AU67" i="51"/>
  <c r="AT67" i="51"/>
  <c r="AT6" i="51"/>
  <c r="AS67" i="51"/>
  <c r="AS6" i="51"/>
  <c r="AR67" i="51"/>
  <c r="AR6" i="51"/>
  <c r="AQ67" i="51"/>
  <c r="AP6" i="51"/>
  <c r="AP67" i="51"/>
  <c r="AR85" i="51"/>
  <c r="AT85" i="51"/>
  <c r="AQ85" i="51"/>
  <c r="AP85" i="51"/>
  <c r="AV67" i="51"/>
  <c r="AV6" i="51"/>
  <c r="AQ6" i="51"/>
  <c r="AS90" i="51"/>
  <c r="AR90" i="51"/>
  <c r="AV90" i="51"/>
  <c r="AV85" i="51"/>
  <c r="AU90" i="51"/>
  <c r="AU85" i="51"/>
  <c r="AT90" i="51"/>
  <c r="AS85" i="51"/>
  <c r="AQ90" i="51"/>
  <c r="AP90" i="51"/>
  <c r="BE4" i="50"/>
  <c r="BG4" i="50"/>
  <c r="BF4" i="50"/>
  <c r="AV93" i="50"/>
  <c r="AV10" i="51"/>
  <c r="AQ93" i="50"/>
  <c r="AU93" i="50"/>
  <c r="AS93" i="50"/>
  <c r="AP93" i="50"/>
  <c r="AT93" i="50"/>
  <c r="AR93" i="50"/>
  <c r="U26" i="15" l="1"/>
  <c r="U86" i="15"/>
  <c r="BF27" i="15" l="1"/>
  <c r="BF26" i="15"/>
  <c r="U71" i="15" l="1"/>
  <c r="U70" i="15"/>
  <c r="U76" i="15"/>
  <c r="U75" i="15"/>
  <c r="AN206" i="19" l="1"/>
  <c r="AN205" i="19"/>
  <c r="AN204" i="19"/>
  <c r="AN203" i="19"/>
  <c r="AN202" i="19"/>
  <c r="AN201" i="19"/>
  <c r="AN200" i="19"/>
  <c r="AN199" i="19"/>
  <c r="AN198" i="19"/>
  <c r="M198" i="19" l="1"/>
  <c r="AA206" i="19" l="1"/>
  <c r="AA205" i="19"/>
  <c r="AA204" i="19"/>
  <c r="AA203" i="19"/>
  <c r="AA202" i="19"/>
  <c r="AA201" i="19"/>
  <c r="AA200" i="19"/>
  <c r="AA199" i="19"/>
  <c r="AA198" i="19"/>
  <c r="BA197" i="19" l="1"/>
  <c r="AZ197" i="19"/>
  <c r="AY197" i="19"/>
  <c r="AX197" i="19"/>
  <c r="AW197" i="19"/>
  <c r="AV197" i="19"/>
  <c r="AU197" i="19"/>
  <c r="AT197" i="19"/>
  <c r="AS197" i="19"/>
  <c r="AR197" i="19"/>
  <c r="AQ197" i="19"/>
  <c r="AP197" i="19"/>
  <c r="AO197" i="19"/>
  <c r="AN197" i="19"/>
  <c r="AM197" i="19"/>
  <c r="AL197" i="19"/>
  <c r="AK197" i="19"/>
  <c r="AJ197" i="19"/>
  <c r="AI197" i="19"/>
  <c r="AH197" i="19"/>
  <c r="AG197" i="19"/>
  <c r="AF197" i="19"/>
  <c r="AE197" i="19"/>
  <c r="AD197" i="19"/>
  <c r="AC197" i="19"/>
  <c r="AB197" i="19"/>
  <c r="AA197" i="19"/>
  <c r="Z197" i="19"/>
  <c r="Y197" i="19"/>
  <c r="X197" i="19"/>
  <c r="W197" i="19"/>
  <c r="V197" i="19"/>
  <c r="U197" i="19"/>
  <c r="T197" i="19"/>
  <c r="S197" i="19"/>
  <c r="R197" i="19"/>
  <c r="Q197" i="19"/>
  <c r="P197" i="19"/>
  <c r="O197" i="19"/>
  <c r="N197" i="19"/>
  <c r="M197" i="19"/>
  <c r="L197" i="19"/>
  <c r="AN194" i="19"/>
  <c r="AA194" i="19"/>
  <c r="AN195" i="19"/>
  <c r="AN193" i="19"/>
  <c r="AN192" i="19"/>
  <c r="AN191" i="19"/>
  <c r="AN190" i="19"/>
  <c r="AN189" i="19"/>
  <c r="AN188" i="19"/>
  <c r="AN187" i="19"/>
  <c r="AA195" i="19"/>
  <c r="AA193" i="19"/>
  <c r="AA192" i="19"/>
  <c r="AA191" i="19"/>
  <c r="AA190" i="19"/>
  <c r="AA189" i="19"/>
  <c r="AA188" i="19"/>
  <c r="AA187" i="19"/>
  <c r="AO186" i="19" l="1"/>
  <c r="AN186" i="19"/>
  <c r="AM186" i="19"/>
  <c r="AL186" i="19"/>
  <c r="AK186" i="19"/>
  <c r="AJ186" i="19"/>
  <c r="AI186" i="19"/>
  <c r="AH186" i="19"/>
  <c r="AG186" i="19"/>
  <c r="AF186" i="19"/>
  <c r="AE186" i="19"/>
  <c r="AD186" i="19"/>
  <c r="AC186" i="19"/>
  <c r="AB186" i="19"/>
  <c r="AA186" i="19"/>
  <c r="Z186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BC5" i="19" l="1"/>
  <c r="BF5" i="19" l="1"/>
  <c r="BE5" i="19"/>
  <c r="AX4" i="50"/>
  <c r="AZ4" i="50" l="1"/>
  <c r="BA4" i="50"/>
  <c r="AU74" i="15" l="1"/>
  <c r="AT74" i="15"/>
  <c r="AS74" i="15"/>
  <c r="AR74" i="15"/>
  <c r="AQ74" i="15"/>
  <c r="AP74" i="15"/>
  <c r="AO74" i="15"/>
  <c r="AN74" i="15"/>
  <c r="AM74" i="15"/>
  <c r="AW74" i="15" s="1"/>
  <c r="AK74" i="15"/>
  <c r="AJ74" i="15"/>
  <c r="BB74" i="15" s="1"/>
  <c r="AH74" i="15"/>
  <c r="AG74" i="15"/>
  <c r="AF74" i="15"/>
  <c r="AE74" i="15"/>
  <c r="AD74" i="15"/>
  <c r="AC74" i="15"/>
  <c r="AB74" i="15"/>
  <c r="AA74" i="15"/>
  <c r="Z74" i="15"/>
  <c r="Y74" i="15"/>
  <c r="AX74" i="15" s="1"/>
  <c r="X74" i="15"/>
  <c r="W74" i="15"/>
  <c r="V74" i="15"/>
  <c r="BA74" i="15"/>
  <c r="H74" i="15"/>
  <c r="G74" i="15"/>
  <c r="F74" i="15"/>
  <c r="BC74" i="15" l="1"/>
  <c r="AY74" i="15"/>
  <c r="AZ74" i="15"/>
  <c r="BF74" i="15" l="1"/>
  <c r="BD74" i="15"/>
  <c r="BE74" i="15"/>
  <c r="H414" i="42" l="1"/>
  <c r="D414" i="42"/>
  <c r="H413" i="42"/>
  <c r="D413" i="42"/>
  <c r="H412" i="42"/>
  <c r="D412" i="42"/>
  <c r="H411" i="42"/>
  <c r="D411" i="42"/>
  <c r="H410" i="42"/>
  <c r="D410" i="42"/>
  <c r="H409" i="42"/>
  <c r="D409" i="42"/>
  <c r="H408" i="42"/>
  <c r="D408" i="42"/>
  <c r="H407" i="42"/>
  <c r="D407" i="42"/>
  <c r="H406" i="42"/>
  <c r="D406" i="42"/>
  <c r="H405" i="42"/>
  <c r="D405" i="42"/>
  <c r="H404" i="42"/>
  <c r="D404" i="42"/>
  <c r="H403" i="42"/>
  <c r="D403" i="42"/>
  <c r="H402" i="42"/>
  <c r="D402" i="42"/>
  <c r="H401" i="42"/>
  <c r="D401" i="42"/>
  <c r="H400" i="42"/>
  <c r="D400" i="42"/>
  <c r="H399" i="42"/>
  <c r="D399" i="42"/>
  <c r="H398" i="42"/>
  <c r="D398" i="42"/>
  <c r="H397" i="42"/>
  <c r="D397" i="42"/>
  <c r="H396" i="42"/>
  <c r="D396" i="42"/>
  <c r="H395" i="42"/>
  <c r="D395" i="42"/>
  <c r="H394" i="42"/>
  <c r="D394" i="42"/>
  <c r="H393" i="42"/>
  <c r="D393" i="42"/>
  <c r="H392" i="42"/>
  <c r="D392" i="42"/>
  <c r="H391" i="42"/>
  <c r="D391" i="42"/>
  <c r="H390" i="42"/>
  <c r="D390" i="42"/>
  <c r="H389" i="42"/>
  <c r="D389" i="42"/>
  <c r="H388" i="42"/>
  <c r="D388" i="42"/>
  <c r="H387" i="42"/>
  <c r="D387" i="42"/>
  <c r="H386" i="42"/>
  <c r="D386" i="42"/>
  <c r="H385" i="42"/>
  <c r="D385" i="42"/>
  <c r="H384" i="42"/>
  <c r="D384" i="42"/>
  <c r="H383" i="42"/>
  <c r="D383" i="42"/>
  <c r="H382" i="42"/>
  <c r="D382" i="42"/>
  <c r="H381" i="42"/>
  <c r="D381" i="42"/>
  <c r="H380" i="42"/>
  <c r="D380" i="42"/>
  <c r="H379" i="42"/>
  <c r="D379" i="42"/>
  <c r="H378" i="42"/>
  <c r="D378" i="42"/>
  <c r="H377" i="42"/>
  <c r="D377" i="42"/>
  <c r="H376" i="42"/>
  <c r="D376" i="42"/>
  <c r="H375" i="42"/>
  <c r="D375" i="42"/>
  <c r="H374" i="42"/>
  <c r="D374" i="42"/>
  <c r="H373" i="42"/>
  <c r="D373" i="42"/>
  <c r="H372" i="42"/>
  <c r="D372" i="42"/>
  <c r="H371" i="42"/>
  <c r="D371" i="42"/>
  <c r="H370" i="42"/>
  <c r="D370" i="42"/>
  <c r="H369" i="42"/>
  <c r="D369" i="42"/>
  <c r="H364" i="42"/>
  <c r="D364" i="42"/>
  <c r="H363" i="42"/>
  <c r="D363" i="42"/>
  <c r="H362" i="42"/>
  <c r="D362" i="42"/>
  <c r="H361" i="42"/>
  <c r="D361" i="42"/>
  <c r="H360" i="42"/>
  <c r="D360" i="42"/>
  <c r="H359" i="42"/>
  <c r="D359" i="42"/>
  <c r="H358" i="42"/>
  <c r="D358" i="42"/>
  <c r="H357" i="42"/>
  <c r="D357" i="42"/>
  <c r="H356" i="42"/>
  <c r="D356" i="42"/>
  <c r="H355" i="42"/>
  <c r="D355" i="42"/>
  <c r="H354" i="42"/>
  <c r="D354" i="42"/>
  <c r="H353" i="42"/>
  <c r="D353" i="42"/>
  <c r="H351" i="42"/>
  <c r="D351" i="42"/>
  <c r="H350" i="42"/>
  <c r="D350" i="42"/>
  <c r="H349" i="42"/>
  <c r="D349" i="42"/>
  <c r="H348" i="42"/>
  <c r="D348" i="42"/>
  <c r="H347" i="42"/>
  <c r="D347" i="42"/>
  <c r="H346" i="42"/>
  <c r="D346" i="42"/>
  <c r="H345" i="42"/>
  <c r="D345" i="42"/>
  <c r="H344" i="42"/>
  <c r="D344" i="42"/>
  <c r="H343" i="42"/>
  <c r="D343" i="42"/>
  <c r="H342" i="42"/>
  <c r="D342" i="42"/>
  <c r="H341" i="42"/>
  <c r="D341" i="42"/>
  <c r="H340" i="42"/>
  <c r="D340" i="42"/>
  <c r="H339" i="42"/>
  <c r="D339" i="42"/>
  <c r="H338" i="42"/>
  <c r="D338" i="42"/>
  <c r="H337" i="42"/>
  <c r="D337" i="42"/>
  <c r="H336" i="42"/>
  <c r="D336" i="42"/>
  <c r="H335" i="42"/>
  <c r="D335" i="42"/>
  <c r="H334" i="42"/>
  <c r="D334" i="42"/>
  <c r="H333" i="42"/>
  <c r="D333" i="42"/>
  <c r="H332" i="42"/>
  <c r="D332" i="42"/>
  <c r="H331" i="42"/>
  <c r="D331" i="42"/>
  <c r="H330" i="42"/>
  <c r="D330" i="42"/>
  <c r="H329" i="42"/>
  <c r="D329" i="42"/>
  <c r="H328" i="42"/>
  <c r="D328" i="42"/>
  <c r="H327" i="42"/>
  <c r="D327" i="42"/>
  <c r="H326" i="42"/>
  <c r="D326" i="42"/>
  <c r="H325" i="42"/>
  <c r="D325" i="42"/>
  <c r="H324" i="42"/>
  <c r="D324" i="42"/>
  <c r="H323" i="42"/>
  <c r="D323" i="42"/>
  <c r="H322" i="42"/>
  <c r="D322" i="42"/>
  <c r="H321" i="42"/>
  <c r="D321" i="42"/>
  <c r="H320" i="42"/>
  <c r="D320" i="42"/>
  <c r="H319" i="42"/>
  <c r="D319" i="42"/>
  <c r="H318" i="42"/>
  <c r="D318" i="42"/>
  <c r="H317" i="42"/>
  <c r="D317" i="42"/>
  <c r="H316" i="42"/>
  <c r="D316" i="42"/>
  <c r="H315" i="42"/>
  <c r="D315" i="42"/>
  <c r="H314" i="42"/>
  <c r="D314" i="42"/>
  <c r="H313" i="42"/>
  <c r="D313" i="42"/>
  <c r="H312" i="42"/>
  <c r="D312" i="42"/>
  <c r="H311" i="42"/>
  <c r="D311" i="42"/>
  <c r="H310" i="42"/>
  <c r="D310" i="42"/>
  <c r="H305" i="42"/>
  <c r="D305" i="42"/>
  <c r="H304" i="42"/>
  <c r="D304" i="42"/>
  <c r="H303" i="42"/>
  <c r="D303" i="42"/>
  <c r="H302" i="42"/>
  <c r="D302" i="42"/>
  <c r="H301" i="42"/>
  <c r="D301" i="42"/>
  <c r="H300" i="42"/>
  <c r="D300" i="42"/>
  <c r="H299" i="42"/>
  <c r="D299" i="42"/>
  <c r="H298" i="42"/>
  <c r="D298" i="42"/>
  <c r="H297" i="42"/>
  <c r="D297" i="42"/>
  <c r="H296" i="42"/>
  <c r="D296" i="42"/>
  <c r="H295" i="42"/>
  <c r="D295" i="42"/>
  <c r="H294" i="42"/>
  <c r="D294" i="42"/>
  <c r="H293" i="42"/>
  <c r="D293" i="42"/>
  <c r="H292" i="42"/>
  <c r="D292" i="42"/>
  <c r="H291" i="42"/>
  <c r="D291" i="42"/>
  <c r="H289" i="42"/>
  <c r="D289" i="42"/>
  <c r="H288" i="42"/>
  <c r="D288" i="42"/>
  <c r="H287" i="42"/>
  <c r="D287" i="42"/>
  <c r="H286" i="42"/>
  <c r="D286" i="42"/>
  <c r="H285" i="42"/>
  <c r="D285" i="42"/>
  <c r="H284" i="42"/>
  <c r="D284" i="42"/>
  <c r="H283" i="42"/>
  <c r="D283" i="42"/>
  <c r="H282" i="42"/>
  <c r="D282" i="42"/>
  <c r="H281" i="42"/>
  <c r="D281" i="42"/>
  <c r="H280" i="42"/>
  <c r="D280" i="42"/>
  <c r="H277" i="42"/>
  <c r="D277" i="42"/>
  <c r="H276" i="42"/>
  <c r="D276" i="42"/>
  <c r="H275" i="42"/>
  <c r="D275" i="42"/>
  <c r="H274" i="42"/>
  <c r="D274" i="42"/>
  <c r="H273" i="42"/>
  <c r="D273" i="42"/>
  <c r="H272" i="42"/>
  <c r="D272" i="42"/>
  <c r="H271" i="42"/>
  <c r="D271" i="42"/>
  <c r="H270" i="42"/>
  <c r="D270" i="42"/>
  <c r="H269" i="42"/>
  <c r="D269" i="42"/>
  <c r="H268" i="42"/>
  <c r="D268" i="42"/>
  <c r="H267" i="42"/>
  <c r="D267" i="42"/>
  <c r="H266" i="42"/>
  <c r="D266" i="42"/>
  <c r="H265" i="42"/>
  <c r="D265" i="42"/>
  <c r="H264" i="42"/>
  <c r="D264" i="42"/>
  <c r="H263" i="42"/>
  <c r="D263" i="42"/>
  <c r="H262" i="42"/>
  <c r="D262" i="42"/>
  <c r="H261" i="42"/>
  <c r="D261" i="42"/>
  <c r="H260" i="42"/>
  <c r="D260" i="42"/>
  <c r="H259" i="42"/>
  <c r="D259" i="42"/>
  <c r="H258" i="42"/>
  <c r="D258" i="42"/>
  <c r="H257" i="42"/>
  <c r="D257" i="42"/>
  <c r="H256" i="42"/>
  <c r="D256" i="42"/>
  <c r="H254" i="42"/>
  <c r="D254" i="42"/>
  <c r="H253" i="42"/>
  <c r="D253" i="42"/>
  <c r="H252" i="42"/>
  <c r="D252" i="42"/>
  <c r="H251" i="42"/>
  <c r="D251" i="42"/>
  <c r="H250" i="42"/>
  <c r="D250" i="42"/>
  <c r="H249" i="42"/>
  <c r="D249" i="42"/>
  <c r="H248" i="42"/>
  <c r="D248" i="42"/>
  <c r="H247" i="42"/>
  <c r="D247" i="42"/>
  <c r="H246" i="42"/>
  <c r="D246" i="42"/>
  <c r="H245" i="42"/>
  <c r="D245" i="42"/>
  <c r="H244" i="42"/>
  <c r="D244" i="42"/>
  <c r="H242" i="42"/>
  <c r="D242" i="42"/>
  <c r="H241" i="42"/>
  <c r="D241" i="42"/>
  <c r="H240" i="42"/>
  <c r="D240" i="42"/>
  <c r="H239" i="42"/>
  <c r="D239" i="42"/>
  <c r="H238" i="42"/>
  <c r="D238" i="42"/>
  <c r="H237" i="42"/>
  <c r="D237" i="42"/>
  <c r="H236" i="42"/>
  <c r="D236" i="42"/>
  <c r="H235" i="42"/>
  <c r="D235" i="42"/>
  <c r="H234" i="42"/>
  <c r="D234" i="42"/>
  <c r="H233" i="42"/>
  <c r="D233" i="42"/>
  <c r="H232" i="42"/>
  <c r="D232" i="42"/>
  <c r="H231" i="42"/>
  <c r="D231" i="42"/>
  <c r="H230" i="42"/>
  <c r="D230" i="42"/>
  <c r="H229" i="42"/>
  <c r="D229" i="42"/>
  <c r="H228" i="42"/>
  <c r="D228" i="42"/>
  <c r="H227" i="42"/>
  <c r="D227" i="42"/>
  <c r="H226" i="42"/>
  <c r="D226" i="42"/>
  <c r="H225" i="42"/>
  <c r="D225" i="42"/>
  <c r="H224" i="42"/>
  <c r="D224" i="42"/>
  <c r="H223" i="42"/>
  <c r="D223" i="42"/>
  <c r="H222" i="42"/>
  <c r="D222" i="42"/>
  <c r="H221" i="42"/>
  <c r="D221" i="42"/>
  <c r="H220" i="42"/>
  <c r="D220" i="42"/>
  <c r="H218" i="42"/>
  <c r="D218" i="42"/>
  <c r="H217" i="42"/>
  <c r="D217" i="42"/>
  <c r="H216" i="42"/>
  <c r="D216" i="42"/>
  <c r="H215" i="42"/>
  <c r="D215" i="42"/>
  <c r="H213" i="42"/>
  <c r="D213" i="42"/>
  <c r="H212" i="42"/>
  <c r="D212" i="42"/>
  <c r="H211" i="42"/>
  <c r="D211" i="42"/>
  <c r="H210" i="42"/>
  <c r="D210" i="42"/>
  <c r="H209" i="42"/>
  <c r="D209" i="42"/>
  <c r="H208" i="42"/>
  <c r="D208" i="42"/>
  <c r="H207" i="42"/>
  <c r="D207" i="42"/>
  <c r="H206" i="42"/>
  <c r="D206" i="42"/>
  <c r="H205" i="42"/>
  <c r="D205" i="42"/>
  <c r="H204" i="42"/>
  <c r="D204" i="42"/>
  <c r="H203" i="42"/>
  <c r="D203" i="42"/>
  <c r="H202" i="42"/>
  <c r="D202" i="42"/>
  <c r="H201" i="42"/>
  <c r="D201" i="42"/>
  <c r="H200" i="42"/>
  <c r="D200" i="42"/>
  <c r="H199" i="42"/>
  <c r="D199" i="42"/>
  <c r="H197" i="42"/>
  <c r="D197" i="42"/>
  <c r="H196" i="42"/>
  <c r="D196" i="42"/>
  <c r="H195" i="42"/>
  <c r="D195" i="42"/>
  <c r="H194" i="42"/>
  <c r="D194" i="42"/>
  <c r="H192" i="42"/>
  <c r="D192" i="42"/>
  <c r="H191" i="42"/>
  <c r="D191" i="42"/>
  <c r="H190" i="42"/>
  <c r="D190" i="42"/>
  <c r="H189" i="42"/>
  <c r="D189" i="42"/>
  <c r="H188" i="42"/>
  <c r="D188" i="42"/>
  <c r="H187" i="42"/>
  <c r="D187" i="42"/>
  <c r="H186" i="42"/>
  <c r="D186" i="42"/>
  <c r="H185" i="42"/>
  <c r="D185" i="42"/>
  <c r="H184" i="42"/>
  <c r="D184" i="42"/>
  <c r="H179" i="42"/>
  <c r="D179" i="42"/>
  <c r="H178" i="42"/>
  <c r="D178" i="42"/>
  <c r="H177" i="42"/>
  <c r="D177" i="42"/>
  <c r="H176" i="42"/>
  <c r="D176" i="42"/>
  <c r="H175" i="42"/>
  <c r="D175" i="42"/>
  <c r="H174" i="42"/>
  <c r="D174" i="42"/>
  <c r="H173" i="42"/>
  <c r="D173" i="42"/>
  <c r="H172" i="42"/>
  <c r="D172" i="42"/>
  <c r="H171" i="42"/>
  <c r="D171" i="42"/>
  <c r="H170" i="42"/>
  <c r="D170" i="42"/>
  <c r="H169" i="42"/>
  <c r="D169" i="42"/>
  <c r="H168" i="42"/>
  <c r="D168" i="42"/>
  <c r="H167" i="42"/>
  <c r="D167" i="42"/>
  <c r="H166" i="42"/>
  <c r="D166" i="42"/>
  <c r="H165" i="42"/>
  <c r="D165" i="42"/>
  <c r="H164" i="42"/>
  <c r="D164" i="42"/>
  <c r="H163" i="42"/>
  <c r="D163" i="42"/>
  <c r="H156" i="42"/>
  <c r="D156" i="42"/>
  <c r="H155" i="42"/>
  <c r="D155" i="42"/>
  <c r="H154" i="42"/>
  <c r="D154" i="42"/>
  <c r="H153" i="42"/>
  <c r="D153" i="42"/>
  <c r="H151" i="42"/>
  <c r="D151" i="42"/>
  <c r="H150" i="42"/>
  <c r="D150" i="42"/>
  <c r="H149" i="42"/>
  <c r="D149" i="42"/>
  <c r="H148" i="42"/>
  <c r="D148" i="42"/>
  <c r="H147" i="42"/>
  <c r="D147" i="42"/>
  <c r="H146" i="42"/>
  <c r="D146" i="42"/>
  <c r="H145" i="42"/>
  <c r="D145" i="42"/>
  <c r="H144" i="42"/>
  <c r="D144" i="42"/>
  <c r="H143" i="42"/>
  <c r="D143" i="42"/>
  <c r="H142" i="42"/>
  <c r="D142" i="42"/>
  <c r="H141" i="42"/>
  <c r="D141" i="42"/>
  <c r="H140" i="42"/>
  <c r="D140" i="42"/>
  <c r="H139" i="42"/>
  <c r="D139" i="42"/>
  <c r="H138" i="42"/>
  <c r="D138" i="42"/>
  <c r="H137" i="42"/>
  <c r="D137" i="42"/>
  <c r="H136" i="42"/>
  <c r="D136" i="42"/>
  <c r="H135" i="42"/>
  <c r="D135" i="42"/>
  <c r="H134" i="42"/>
  <c r="D134" i="42"/>
  <c r="H133" i="42"/>
  <c r="D133" i="42"/>
  <c r="H132" i="42"/>
  <c r="D132" i="42"/>
  <c r="H131" i="42"/>
  <c r="D131" i="42"/>
  <c r="H130" i="42"/>
  <c r="D130" i="42"/>
  <c r="H129" i="42"/>
  <c r="D129" i="42"/>
  <c r="H128" i="42"/>
  <c r="D128" i="42"/>
  <c r="H127" i="42"/>
  <c r="D127" i="42"/>
  <c r="H126" i="42"/>
  <c r="D126" i="42"/>
  <c r="H125" i="42"/>
  <c r="D125" i="42"/>
  <c r="H124" i="42"/>
  <c r="D124" i="42"/>
  <c r="H123" i="42"/>
  <c r="D123" i="42"/>
  <c r="H122" i="42"/>
  <c r="D122" i="42"/>
  <c r="H121" i="42"/>
  <c r="D121" i="42"/>
  <c r="H120" i="42"/>
  <c r="D120" i="42"/>
  <c r="H119" i="42"/>
  <c r="D119" i="42"/>
  <c r="H118" i="42"/>
  <c r="D118" i="42"/>
  <c r="H117" i="42"/>
  <c r="D117" i="42"/>
  <c r="H116" i="42"/>
  <c r="D116" i="42"/>
  <c r="H115" i="42"/>
  <c r="D115" i="42"/>
  <c r="H114" i="42"/>
  <c r="D114" i="42"/>
  <c r="H113" i="42"/>
  <c r="D113" i="42"/>
  <c r="H112" i="42"/>
  <c r="D112" i="42"/>
  <c r="H111" i="42"/>
  <c r="D111" i="42"/>
  <c r="H110" i="42"/>
  <c r="D110" i="42"/>
  <c r="H109" i="42"/>
  <c r="D109" i="42"/>
  <c r="H108" i="42"/>
  <c r="D108" i="42"/>
  <c r="H107" i="42"/>
  <c r="D107" i="42"/>
  <c r="H106" i="42"/>
  <c r="D106" i="42"/>
  <c r="H105" i="42"/>
  <c r="D105" i="42"/>
  <c r="H104" i="42"/>
  <c r="D104" i="42"/>
  <c r="H103" i="42"/>
  <c r="D103" i="42"/>
  <c r="H102" i="42"/>
  <c r="D102" i="42"/>
  <c r="H101" i="42"/>
  <c r="D101" i="42"/>
  <c r="H100" i="42"/>
  <c r="D100" i="42"/>
  <c r="H99" i="42"/>
  <c r="D99" i="42"/>
  <c r="H98" i="42"/>
  <c r="D98" i="42"/>
  <c r="H97" i="42"/>
  <c r="D97" i="42"/>
  <c r="H96" i="42"/>
  <c r="D96" i="42"/>
  <c r="H95" i="42"/>
  <c r="D95" i="42"/>
  <c r="H94" i="42"/>
  <c r="D94" i="42"/>
  <c r="H93" i="42"/>
  <c r="D93" i="42"/>
  <c r="H92" i="42"/>
  <c r="D92" i="42"/>
  <c r="H91" i="42"/>
  <c r="D91" i="42"/>
  <c r="H90" i="42"/>
  <c r="D90" i="42"/>
  <c r="H89" i="42"/>
  <c r="D89" i="42"/>
  <c r="H88" i="42"/>
  <c r="D88" i="42"/>
  <c r="H87" i="42"/>
  <c r="D87" i="42"/>
  <c r="H86" i="42"/>
  <c r="D86" i="42"/>
  <c r="H85" i="42"/>
  <c r="D85" i="42"/>
  <c r="H84" i="42"/>
  <c r="D84" i="42"/>
  <c r="H83" i="42"/>
  <c r="D83" i="42"/>
  <c r="H82" i="42"/>
  <c r="D82" i="42"/>
  <c r="H81" i="42"/>
  <c r="D81" i="42"/>
  <c r="H80" i="42"/>
  <c r="D80" i="42"/>
  <c r="H79" i="42"/>
  <c r="D79" i="42"/>
  <c r="H78" i="42"/>
  <c r="D78" i="42"/>
  <c r="H77" i="42"/>
  <c r="D77" i="42"/>
  <c r="H76" i="42"/>
  <c r="D76" i="42"/>
  <c r="H75" i="42"/>
  <c r="D75" i="42"/>
  <c r="H74" i="42"/>
  <c r="D74" i="42"/>
  <c r="H73" i="42"/>
  <c r="D73" i="42"/>
  <c r="H72" i="42"/>
  <c r="D72" i="42"/>
  <c r="H71" i="42"/>
  <c r="D71" i="42"/>
  <c r="H70" i="42"/>
  <c r="D70" i="42"/>
  <c r="H69" i="42"/>
  <c r="D69" i="42"/>
  <c r="H68" i="42"/>
  <c r="D68" i="42"/>
  <c r="H67" i="42"/>
  <c r="D67" i="42"/>
  <c r="H66" i="42"/>
  <c r="D66" i="42"/>
  <c r="H65" i="42"/>
  <c r="D65" i="42"/>
  <c r="H62" i="42"/>
  <c r="D62" i="42"/>
  <c r="H61" i="42"/>
  <c r="D61" i="42"/>
  <c r="H60" i="42"/>
  <c r="D60" i="42"/>
  <c r="H59" i="42"/>
  <c r="D59" i="42"/>
  <c r="H58" i="42"/>
  <c r="D58" i="42"/>
  <c r="H57" i="42"/>
  <c r="D57" i="42"/>
  <c r="H56" i="42"/>
  <c r="D56" i="42"/>
  <c r="H55" i="42"/>
  <c r="D55" i="42"/>
  <c r="H54" i="42"/>
  <c r="D54" i="42"/>
  <c r="H53" i="42"/>
  <c r="D53" i="42"/>
  <c r="H52" i="42"/>
  <c r="D52" i="42"/>
  <c r="H51" i="42"/>
  <c r="D51" i="42"/>
  <c r="H50" i="42"/>
  <c r="D50" i="42"/>
  <c r="H49" i="42"/>
  <c r="D49" i="42"/>
  <c r="H48" i="42"/>
  <c r="D48" i="42"/>
  <c r="H45" i="42"/>
  <c r="D45" i="42"/>
  <c r="H43" i="42"/>
  <c r="D43" i="42"/>
  <c r="H42" i="42"/>
  <c r="D42" i="42"/>
  <c r="H41" i="42"/>
  <c r="D41" i="42"/>
  <c r="H40" i="42"/>
  <c r="D40" i="42"/>
  <c r="H39" i="42"/>
  <c r="D39" i="42"/>
  <c r="H38" i="42"/>
  <c r="D38" i="42"/>
  <c r="H37" i="42"/>
  <c r="D37" i="42"/>
  <c r="H36" i="42"/>
  <c r="D36" i="42"/>
  <c r="H35" i="42"/>
  <c r="D35" i="42"/>
  <c r="H34" i="42"/>
  <c r="D34" i="42"/>
  <c r="H33" i="42"/>
  <c r="D33" i="42"/>
  <c r="H32" i="42"/>
  <c r="D32" i="42"/>
  <c r="H31" i="42"/>
  <c r="D31" i="42"/>
  <c r="D30" i="42"/>
  <c r="H29" i="42"/>
  <c r="D29" i="42"/>
  <c r="H28" i="42"/>
  <c r="D28" i="42"/>
  <c r="H27" i="42"/>
  <c r="D27" i="42"/>
  <c r="H26" i="42"/>
  <c r="D26" i="42"/>
  <c r="H25" i="42"/>
  <c r="D25" i="42"/>
  <c r="H24" i="42"/>
  <c r="D24" i="42"/>
  <c r="H22" i="42"/>
  <c r="D22" i="42"/>
  <c r="H21" i="42"/>
  <c r="D21" i="42"/>
  <c r="H20" i="42"/>
  <c r="D20" i="42"/>
  <c r="H19" i="42"/>
  <c r="D19" i="42"/>
  <c r="H18" i="42"/>
  <c r="D18" i="42"/>
  <c r="H17" i="42"/>
  <c r="D17" i="42"/>
  <c r="H16" i="42"/>
  <c r="D16" i="42"/>
  <c r="H15" i="42"/>
  <c r="D15" i="42"/>
  <c r="H14" i="42"/>
  <c r="D14" i="42"/>
  <c r="H13" i="42"/>
  <c r="D13" i="42"/>
  <c r="H12" i="42"/>
  <c r="D12" i="42"/>
  <c r="H10" i="42"/>
  <c r="D10" i="42"/>
  <c r="H9" i="42"/>
  <c r="D9" i="42"/>
  <c r="H8" i="42"/>
  <c r="B8" i="42"/>
  <c r="H7" i="42"/>
  <c r="D7" i="42"/>
  <c r="B9" i="42" l="1"/>
  <c r="B10" i="42" s="1"/>
  <c r="B11" i="42" s="1"/>
  <c r="B12" i="42" l="1"/>
  <c r="BT230" i="42" l="1"/>
  <c r="BT107" i="42"/>
  <c r="BT45" i="42"/>
  <c r="BT66" i="42"/>
  <c r="BT204" i="42"/>
  <c r="BT71" i="42"/>
  <c r="BT229" i="42"/>
  <c r="BT94" i="42"/>
  <c r="BT79" i="42"/>
  <c r="BT54" i="42"/>
  <c r="BT222" i="42"/>
  <c r="BT212" i="42"/>
  <c r="BT211" i="42"/>
  <c r="BT202" i="42"/>
  <c r="BT201" i="42"/>
  <c r="BT200" i="42"/>
  <c r="BT112" i="42"/>
  <c r="BT93" i="42"/>
  <c r="R9" i="19"/>
  <c r="BT99" i="42"/>
  <c r="BT89" i="42"/>
  <c r="BT30" i="42"/>
  <c r="BT245" i="42"/>
  <c r="AD306" i="42"/>
  <c r="BT253" i="42"/>
  <c r="BT336" i="42"/>
  <c r="U9" i="19"/>
  <c r="BT337" i="42"/>
  <c r="BT42" i="42"/>
  <c r="BT15" i="42"/>
  <c r="BT81" i="42"/>
  <c r="BT56" i="42"/>
  <c r="BT69" i="42"/>
  <c r="BT83" i="42"/>
  <c r="BT85" i="42"/>
  <c r="BT26" i="42"/>
  <c r="BT372" i="42"/>
  <c r="BT397" i="42"/>
  <c r="V9" i="19"/>
  <c r="BT338" i="42"/>
  <c r="BT231" i="42"/>
  <c r="BT88" i="42"/>
  <c r="BT195" i="42"/>
  <c r="Z9" i="19"/>
  <c r="AD141" i="42"/>
  <c r="AD131" i="42"/>
  <c r="AD129" i="42"/>
  <c r="AD127" i="42"/>
  <c r="AD126" i="42"/>
  <c r="AD125" i="42"/>
  <c r="AD123" i="42"/>
  <c r="AD122" i="42"/>
  <c r="AD120" i="42"/>
  <c r="AD115" i="42"/>
  <c r="AD112" i="42"/>
  <c r="AD109" i="42"/>
  <c r="AD107" i="42"/>
  <c r="AD104" i="42"/>
  <c r="AD103" i="42"/>
  <c r="AD160" i="42"/>
  <c r="AD150" i="42"/>
  <c r="AD132" i="42"/>
  <c r="O9" i="19"/>
  <c r="Y9" i="19"/>
  <c r="W9" i="19"/>
  <c r="T9" i="19"/>
  <c r="Q9" i="19"/>
  <c r="P9" i="19"/>
  <c r="X9" i="19"/>
  <c r="S9" i="19"/>
  <c r="AH9" i="19"/>
  <c r="AM9" i="19"/>
  <c r="AK9" i="19"/>
  <c r="AL9" i="19"/>
  <c r="AD9" i="19"/>
  <c r="AG9" i="19"/>
  <c r="AC9" i="19"/>
  <c r="AE9" i="19"/>
  <c r="AJ9" i="19"/>
  <c r="AF9" i="19"/>
  <c r="BD9" i="19" s="1"/>
  <c r="AI9" i="19"/>
  <c r="CH253" i="42"/>
  <c r="CH260" i="42"/>
  <c r="CH109" i="42"/>
  <c r="CH264" i="42"/>
  <c r="CH266" i="42"/>
  <c r="CH281" i="42"/>
  <c r="CH118" i="42"/>
  <c r="CH268" i="42"/>
  <c r="CH270" i="42"/>
  <c r="CH247" i="42"/>
  <c r="CH257" i="42"/>
  <c r="CH18" i="42"/>
  <c r="CH105" i="42"/>
  <c r="CH262" i="42"/>
  <c r="CH111" i="42"/>
  <c r="CH107" i="42"/>
  <c r="CH115" i="42"/>
  <c r="CH300" i="42"/>
  <c r="CH146" i="42"/>
  <c r="CH189" i="42"/>
  <c r="CH144" i="42"/>
  <c r="CH216" i="42"/>
  <c r="CH241" i="42"/>
  <c r="CH289" i="42"/>
  <c r="CH207" i="42"/>
  <c r="CH81" i="42"/>
  <c r="CH11" i="42"/>
  <c r="CH218" i="42"/>
  <c r="CH88" i="42"/>
  <c r="CH201" i="42"/>
  <c r="CH191" i="42"/>
  <c r="CH276" i="42"/>
  <c r="CH188" i="42"/>
  <c r="CH120" i="42"/>
  <c r="CH209" i="42"/>
  <c r="CH174" i="42"/>
  <c r="CH33" i="42"/>
  <c r="CH202" i="42"/>
  <c r="CH51" i="42"/>
  <c r="CH7" i="42"/>
  <c r="CH231" i="42"/>
  <c r="CH40" i="42"/>
  <c r="CH205" i="42"/>
  <c r="CH255" i="42"/>
  <c r="CH12" i="42"/>
  <c r="CH86" i="42"/>
  <c r="CH124" i="42"/>
  <c r="CH165" i="42"/>
  <c r="CH212" i="42"/>
  <c r="CH125" i="42"/>
  <c r="CH10" i="42"/>
  <c r="CH279" i="42"/>
  <c r="CH137" i="42"/>
  <c r="CH122" i="42"/>
  <c r="CH35" i="42"/>
  <c r="CH71" i="42"/>
  <c r="CH265" i="42"/>
  <c r="CH297" i="42"/>
  <c r="CH220" i="42"/>
  <c r="CH95" i="42"/>
  <c r="CH261" i="42"/>
  <c r="CH22" i="42"/>
  <c r="CH112" i="42"/>
  <c r="CH24" i="42"/>
  <c r="CH74" i="42"/>
  <c r="CH17" i="42"/>
  <c r="CH96" i="42"/>
  <c r="CH92" i="42"/>
  <c r="CH223" i="42"/>
  <c r="CH69" i="42"/>
  <c r="CH54" i="42"/>
  <c r="CH89" i="42"/>
  <c r="CH29" i="42"/>
  <c r="CH48" i="42"/>
  <c r="CH39" i="42"/>
  <c r="CH272" i="42"/>
  <c r="CH42" i="42"/>
  <c r="CH78" i="42"/>
  <c r="CH117" i="42"/>
  <c r="CH234" i="42"/>
  <c r="CH44" i="42"/>
  <c r="CH80" i="42"/>
  <c r="CH114" i="42"/>
  <c r="CH141" i="42"/>
  <c r="CH210" i="42"/>
  <c r="CH161" i="42"/>
  <c r="CH204" i="42"/>
  <c r="CH235" i="42"/>
  <c r="CH263" i="42"/>
  <c r="CH295" i="42"/>
  <c r="CH217" i="42"/>
  <c r="CH13" i="42"/>
  <c r="CH9" i="42"/>
  <c r="CH187" i="42"/>
  <c r="CH37" i="42"/>
  <c r="CH149" i="42"/>
  <c r="CH119" i="42"/>
  <c r="CH384" i="42"/>
  <c r="CH249" i="42"/>
  <c r="CH46" i="42"/>
  <c r="CH83" i="42"/>
  <c r="CH8" i="42"/>
  <c r="CH116" i="42"/>
  <c r="CH110" i="42"/>
  <c r="CH293" i="42"/>
  <c r="CH49" i="42"/>
  <c r="CH85" i="42"/>
  <c r="CH280" i="42"/>
  <c r="CH52" i="42"/>
  <c r="CH90" i="42"/>
  <c r="CH15" i="42"/>
  <c r="CH14" i="42"/>
  <c r="CH127" i="42"/>
  <c r="CH167" i="42"/>
  <c r="CH20" i="42"/>
  <c r="CH229" i="42"/>
  <c r="CH131" i="42"/>
  <c r="CH171" i="42"/>
  <c r="CH65" i="42"/>
  <c r="CH236" i="42"/>
  <c r="CH135" i="42"/>
  <c r="CH311" i="42"/>
  <c r="CH238" i="42"/>
  <c r="CH178" i="42"/>
  <c r="CH28" i="42"/>
  <c r="CH64" i="42"/>
  <c r="CH274" i="42"/>
  <c r="CH321" i="42"/>
  <c r="CH152" i="42"/>
  <c r="CH193" i="42"/>
  <c r="CH27" i="42"/>
  <c r="CH38" i="42"/>
  <c r="CH75" i="42"/>
  <c r="CH155" i="42"/>
  <c r="CH31" i="42"/>
  <c r="CH41" i="42"/>
  <c r="CH77" i="42"/>
  <c r="CH306" i="42"/>
  <c r="CH338" i="42"/>
  <c r="CH43" i="42"/>
  <c r="CH79" i="42"/>
  <c r="CH308" i="42"/>
  <c r="CH340" i="42"/>
  <c r="CH160" i="42"/>
  <c r="CH45" i="42"/>
  <c r="CH82" i="42"/>
  <c r="CH55" i="42"/>
  <c r="CH93" i="42"/>
  <c r="CH47" i="42"/>
  <c r="CH84" i="42"/>
  <c r="CH57" i="42"/>
  <c r="CH97" i="42"/>
  <c r="CH50" i="42"/>
  <c r="CH87" i="42"/>
  <c r="CH225" i="42"/>
  <c r="CH59" i="42"/>
  <c r="CH99" i="42"/>
  <c r="CH16" i="42"/>
  <c r="CH53" i="42"/>
  <c r="CH91" i="42"/>
  <c r="CH271" i="42"/>
  <c r="CH303" i="42"/>
  <c r="CH227" i="42"/>
  <c r="CH61" i="42"/>
  <c r="CH101" i="42"/>
  <c r="CH19" i="42"/>
  <c r="CH56" i="42"/>
  <c r="CH94" i="42"/>
  <c r="CH63" i="42"/>
  <c r="CH103" i="42"/>
  <c r="CH25" i="42"/>
  <c r="CH21" i="42"/>
  <c r="CH58" i="42"/>
  <c r="CH98" i="42"/>
  <c r="CH133" i="42"/>
  <c r="CH173" i="42"/>
  <c r="CH23" i="42"/>
  <c r="CH60" i="42"/>
  <c r="CH100" i="42"/>
  <c r="CH294" i="42"/>
  <c r="CH176" i="42"/>
  <c r="CH150" i="42"/>
  <c r="CH192" i="42"/>
  <c r="CH237" i="42"/>
  <c r="CH67" i="42"/>
  <c r="CH26" i="42"/>
  <c r="CH62" i="42"/>
  <c r="CH102" i="42"/>
  <c r="CH104" i="42"/>
  <c r="CH30" i="42"/>
  <c r="CH66" i="42"/>
  <c r="CH106" i="42"/>
  <c r="CH328" i="42"/>
  <c r="CH283" i="42"/>
  <c r="CH315" i="42"/>
  <c r="CH142" i="42"/>
  <c r="CH183" i="42"/>
  <c r="CH73" i="42"/>
  <c r="CH32" i="42"/>
  <c r="CH68" i="42"/>
  <c r="CH108" i="42"/>
  <c r="CH147" i="42"/>
  <c r="CH246" i="42"/>
  <c r="CH76" i="42"/>
  <c r="CH34" i="42"/>
  <c r="CH70" i="42"/>
  <c r="CH287" i="42"/>
  <c r="CH319" i="42"/>
  <c r="CH245" i="42"/>
  <c r="CH203" i="42"/>
  <c r="CH190" i="42"/>
  <c r="CH123" i="42"/>
  <c r="CH164" i="42"/>
  <c r="CH206" i="42"/>
  <c r="CH36" i="42"/>
  <c r="CH72" i="42"/>
  <c r="CH302" i="42"/>
  <c r="CH334" i="42"/>
  <c r="CH126" i="42"/>
  <c r="CH166" i="42"/>
  <c r="CH208" i="42"/>
  <c r="CH211" i="42"/>
  <c r="CH128" i="42"/>
  <c r="CH168" i="42"/>
  <c r="CH213" i="42"/>
  <c r="CH356" i="42"/>
  <c r="CH388" i="42"/>
  <c r="CH251" i="42"/>
  <c r="CH214" i="42"/>
  <c r="CH158" i="42"/>
  <c r="CH130" i="42"/>
  <c r="CH170" i="42"/>
  <c r="CH215" i="42"/>
  <c r="CH132" i="42"/>
  <c r="CH172" i="42"/>
  <c r="CH219" i="42"/>
  <c r="CH282" i="42"/>
  <c r="CH163" i="42"/>
  <c r="CH134" i="42"/>
  <c r="CH175" i="42"/>
  <c r="CH221" i="42"/>
  <c r="CH254" i="42"/>
  <c r="CH267" i="42"/>
  <c r="CH299" i="42"/>
  <c r="CH222" i="42"/>
  <c r="CH136" i="42"/>
  <c r="CH177" i="42"/>
  <c r="CH224" i="42"/>
  <c r="CH314" i="42"/>
  <c r="CH346" i="42"/>
  <c r="CH286" i="42"/>
  <c r="CH269" i="42"/>
  <c r="CH301" i="42"/>
  <c r="CH252" i="42"/>
  <c r="CH138" i="42"/>
  <c r="CH179" i="42"/>
  <c r="CH226" i="42"/>
  <c r="CH258" i="42"/>
  <c r="CH129" i="42"/>
  <c r="CH169" i="42"/>
  <c r="CH140" i="42"/>
  <c r="CH182" i="42"/>
  <c r="CH228" i="42"/>
  <c r="CH368" i="42"/>
  <c r="CH400" i="42"/>
  <c r="CH290" i="42"/>
  <c r="CH145" i="42"/>
  <c r="CH184" i="42"/>
  <c r="CH230" i="42"/>
  <c r="CH370" i="42"/>
  <c r="CH402" i="42"/>
  <c r="CH320" i="42"/>
  <c r="CH352" i="42"/>
  <c r="CH292" i="42"/>
  <c r="CH275" i="42"/>
  <c r="CH307" i="42"/>
  <c r="CH232" i="42"/>
  <c r="CH148" i="42"/>
  <c r="CH186" i="42"/>
  <c r="CH233" i="42"/>
  <c r="CH277" i="42"/>
  <c r="CH154" i="42"/>
  <c r="CH194" i="42"/>
  <c r="CH239" i="42"/>
  <c r="CH326" i="42"/>
  <c r="CH195" i="42"/>
  <c r="CH240" i="42"/>
  <c r="CH139" i="42"/>
  <c r="CH181" i="42"/>
  <c r="CH248" i="42"/>
  <c r="CH156" i="42"/>
  <c r="CH196" i="42"/>
  <c r="CH242" i="42"/>
  <c r="CH378" i="42"/>
  <c r="CH410" i="42"/>
  <c r="CH256" i="42"/>
  <c r="CH197" i="42"/>
  <c r="CH243" i="42"/>
  <c r="CH159" i="42"/>
  <c r="CH198" i="42"/>
  <c r="CH244" i="42"/>
  <c r="CH199" i="42"/>
  <c r="CH185" i="42"/>
  <c r="CH250" i="42"/>
  <c r="CH121" i="42"/>
  <c r="CH162" i="42"/>
  <c r="CH200" i="42"/>
  <c r="CH366" i="42"/>
  <c r="CH398" i="42"/>
  <c r="CH316" i="42"/>
  <c r="CH348" i="42"/>
  <c r="CH288" i="42"/>
  <c r="CH335" i="42"/>
  <c r="CH367" i="42"/>
  <c r="CH399" i="42"/>
  <c r="CH318" i="42"/>
  <c r="CH350" i="42"/>
  <c r="CH273" i="42"/>
  <c r="CH305" i="42"/>
  <c r="CH337" i="42"/>
  <c r="CH369" i="42"/>
  <c r="CH401" i="42"/>
  <c r="CH406" i="42"/>
  <c r="CH339" i="42"/>
  <c r="CH371" i="42"/>
  <c r="CH403" i="42"/>
  <c r="CH372" i="42"/>
  <c r="CH404" i="42"/>
  <c r="CH322" i="42"/>
  <c r="CH309" i="42"/>
  <c r="CH341" i="42"/>
  <c r="CH373" i="42"/>
  <c r="CH405" i="42"/>
  <c r="CH151" i="42"/>
  <c r="CH374" i="42"/>
  <c r="CH324" i="42"/>
  <c r="CH296" i="42"/>
  <c r="CH343" i="42"/>
  <c r="CH375" i="42"/>
  <c r="CH407" i="42"/>
  <c r="CH376" i="42"/>
  <c r="CH408" i="42"/>
  <c r="CH298" i="42"/>
  <c r="CH313" i="42"/>
  <c r="CH345" i="42"/>
  <c r="CH377" i="42"/>
  <c r="CH409" i="42"/>
  <c r="CH157" i="42"/>
  <c r="CH347" i="42"/>
  <c r="CH379" i="42"/>
  <c r="CH411" i="42"/>
  <c r="CH380" i="42"/>
  <c r="CH412" i="42"/>
  <c r="CH330" i="42"/>
  <c r="CH285" i="42"/>
  <c r="CH317" i="42"/>
  <c r="CH349" i="42"/>
  <c r="CH381" i="42"/>
  <c r="CH259" i="42"/>
  <c r="CH382" i="42"/>
  <c r="CH414" i="42"/>
  <c r="CH332" i="42"/>
  <c r="CH351" i="42"/>
  <c r="CH383" i="42"/>
  <c r="CH143" i="42"/>
  <c r="CH353" i="42"/>
  <c r="CH385" i="42"/>
  <c r="CH354" i="42"/>
  <c r="CH386" i="42"/>
  <c r="CH304" i="42"/>
  <c r="CH336" i="42"/>
  <c r="CH291" i="42"/>
  <c r="CH323" i="42"/>
  <c r="CH355" i="42"/>
  <c r="CH387" i="42"/>
  <c r="CH153" i="42"/>
  <c r="CH278" i="42"/>
  <c r="CH413" i="42"/>
  <c r="CH325" i="42"/>
  <c r="CH357" i="42"/>
  <c r="CH389" i="42"/>
  <c r="CH358" i="42"/>
  <c r="CH390" i="42"/>
  <c r="CH327" i="42"/>
  <c r="CH359" i="42"/>
  <c r="CH391" i="42"/>
  <c r="CH113" i="42"/>
  <c r="CH360" i="42"/>
  <c r="CH392" i="42"/>
  <c r="CH310" i="42"/>
  <c r="CH342" i="42"/>
  <c r="CH329" i="42"/>
  <c r="CH361" i="42"/>
  <c r="CH393" i="42"/>
  <c r="CH180" i="42"/>
  <c r="CH362" i="42"/>
  <c r="CH394" i="42"/>
  <c r="CH312" i="42"/>
  <c r="CH344" i="42"/>
  <c r="CH284" i="42"/>
  <c r="CH331" i="42"/>
  <c r="CH363" i="42"/>
  <c r="CH395" i="42"/>
  <c r="CH364" i="42"/>
  <c r="CH396" i="42"/>
  <c r="CH333" i="42"/>
  <c r="CH365" i="42"/>
  <c r="CH397" i="42"/>
  <c r="AD82" i="42"/>
  <c r="AD23" i="42"/>
  <c r="AD162" i="42"/>
  <c r="AD69" i="42"/>
  <c r="AD15" i="42"/>
  <c r="AD44" i="42"/>
  <c r="AD350" i="42"/>
  <c r="AD46" i="42"/>
  <c r="AD47" i="42"/>
  <c r="AD56" i="42"/>
  <c r="AD64" i="42"/>
  <c r="AD183" i="42"/>
  <c r="AD307" i="42"/>
  <c r="AD18" i="42"/>
  <c r="AD101" i="42"/>
  <c r="AD237" i="42"/>
  <c r="AD309" i="42"/>
  <c r="AD345" i="42"/>
  <c r="AD286" i="42"/>
  <c r="AD228" i="42"/>
  <c r="AD274" i="42"/>
  <c r="AD38" i="42"/>
  <c r="BT14" i="42"/>
  <c r="AD94" i="42"/>
  <c r="AD147" i="42"/>
  <c r="AD108" i="42"/>
  <c r="AD156" i="42"/>
  <c r="AD225" i="42"/>
  <c r="AD246" i="42"/>
  <c r="AD144" i="42"/>
  <c r="AD22" i="42"/>
  <c r="AD14" i="42"/>
  <c r="AD89" i="42"/>
  <c r="AD214" i="42"/>
  <c r="AD260" i="42"/>
  <c r="AD146" i="42"/>
  <c r="AD35" i="42"/>
  <c r="AD20" i="42"/>
  <c r="AD68" i="42"/>
  <c r="AD66" i="42"/>
  <c r="AD99" i="42"/>
  <c r="AD216" i="42"/>
  <c r="BT17" i="42"/>
  <c r="AD92" i="42"/>
  <c r="AD16" i="42"/>
  <c r="AD54" i="42"/>
  <c r="AD191" i="42"/>
  <c r="AD189" i="42"/>
  <c r="AD121" i="42"/>
  <c r="BT33" i="42"/>
  <c r="AD40" i="42"/>
  <c r="AD10" i="42"/>
  <c r="AD95" i="42"/>
  <c r="AD117" i="42"/>
  <c r="AD221" i="42"/>
  <c r="BT39" i="42"/>
  <c r="AD24" i="42"/>
  <c r="AD51" i="42"/>
  <c r="AD186" i="42"/>
  <c r="AD195" i="42"/>
  <c r="AD21" i="42"/>
  <c r="AD32" i="42"/>
  <c r="AD83" i="42"/>
  <c r="AD124" i="42"/>
  <c r="AD71" i="42"/>
  <c r="AD204" i="42"/>
  <c r="AD241" i="42"/>
  <c r="BT9" i="42"/>
  <c r="BT21" i="42"/>
  <c r="AD19" i="42"/>
  <c r="AD226" i="42"/>
  <c r="AD201" i="42"/>
  <c r="AD30" i="42"/>
  <c r="AD73" i="42"/>
  <c r="AD87" i="42"/>
  <c r="AD48" i="42"/>
  <c r="AD391" i="42"/>
  <c r="AD200" i="42"/>
  <c r="AD208" i="42"/>
  <c r="AD36" i="42"/>
  <c r="AD90" i="42"/>
  <c r="AD34" i="42"/>
  <c r="AD86" i="42"/>
  <c r="AD26" i="42"/>
  <c r="AD79" i="42"/>
  <c r="BT10" i="42"/>
  <c r="AD70" i="42"/>
  <c r="AD232" i="42"/>
  <c r="AD280" i="42"/>
  <c r="AD206" i="42"/>
  <c r="AD254" i="42"/>
  <c r="AD81" i="42"/>
  <c r="AD218" i="42"/>
  <c r="AD269" i="42"/>
  <c r="BT25" i="42"/>
  <c r="AD96" i="42"/>
  <c r="AD133" i="42"/>
  <c r="AD190" i="42"/>
  <c r="BT38" i="42"/>
  <c r="AD25" i="42"/>
  <c r="AD74" i="42"/>
  <c r="AD41" i="42"/>
  <c r="AD45" i="42"/>
  <c r="AD42" i="42"/>
  <c r="AD33" i="42"/>
  <c r="AD128" i="42"/>
  <c r="AD88" i="42"/>
  <c r="AD97" i="42"/>
  <c r="AD39" i="42"/>
  <c r="AD85" i="42"/>
  <c r="AD253" i="42"/>
  <c r="AD250" i="42"/>
  <c r="AD17" i="42"/>
  <c r="AD93" i="42"/>
  <c r="AD9" i="42"/>
  <c r="AD98" i="42"/>
  <c r="AD239" i="42"/>
  <c r="AD205" i="42"/>
  <c r="AD243" i="42"/>
  <c r="AD247" i="42"/>
  <c r="AD213" i="42"/>
  <c r="AD217" i="42"/>
  <c r="AD282" i="42"/>
  <c r="AD236" i="42"/>
  <c r="AD272" i="42"/>
  <c r="AD245" i="42"/>
  <c r="AD211" i="42"/>
  <c r="AD262" i="42"/>
  <c r="AD210" i="42"/>
  <c r="AD257" i="42"/>
  <c r="AD130" i="42"/>
  <c r="AD220" i="42"/>
  <c r="AD223" i="42"/>
  <c r="AD304" i="42"/>
  <c r="AD278" i="42"/>
  <c r="AD255" i="42"/>
  <c r="AD215" i="42"/>
  <c r="AD135" i="42"/>
  <c r="AD270" i="42"/>
  <c r="AD265" i="42"/>
  <c r="AD222" i="42"/>
  <c r="AD161" i="42"/>
  <c r="AD140" i="42"/>
  <c r="AD224" i="42"/>
  <c r="AD230" i="42"/>
  <c r="AD174" i="42"/>
  <c r="AD284" i="42"/>
  <c r="AD263" i="42"/>
  <c r="AD308" i="42"/>
  <c r="AD154" i="42"/>
  <c r="AD276" i="42"/>
  <c r="AD367" i="42"/>
  <c r="AD370" i="42"/>
  <c r="AD268" i="42"/>
  <c r="AD229" i="42"/>
  <c r="AD187" i="42"/>
  <c r="AD155" i="42"/>
  <c r="AD231" i="42"/>
  <c r="AD234" i="42"/>
  <c r="AD188" i="42"/>
  <c r="AD207" i="42"/>
  <c r="AD271" i="42"/>
  <c r="AD281" i="42"/>
  <c r="AD275" i="42"/>
  <c r="AD233" i="42"/>
  <c r="AD244" i="42"/>
  <c r="AD235" i="42"/>
  <c r="AD242" i="42"/>
  <c r="AD202" i="42"/>
  <c r="AD209" i="42"/>
  <c r="AD212" i="42"/>
  <c r="AD277" i="42"/>
  <c r="AD300" i="42"/>
  <c r="AD317" i="42"/>
  <c r="AD184" i="42"/>
  <c r="AD49" i="42"/>
  <c r="AD84" i="42"/>
  <c r="AD238" i="42"/>
  <c r="AD193" i="42"/>
  <c r="AD62" i="42"/>
  <c r="AD152" i="42"/>
  <c r="AD176" i="42"/>
  <c r="AD267" i="42"/>
  <c r="AD363" i="42"/>
  <c r="AD366" i="42"/>
  <c r="AD346" i="42"/>
  <c r="AD102" i="42"/>
  <c r="AD326" i="42"/>
  <c r="AD347" i="42"/>
  <c r="AD341" i="42"/>
  <c r="AD414" i="42"/>
  <c r="AD330" i="42"/>
  <c r="AD172" i="42"/>
  <c r="AD293" i="42"/>
  <c r="AD355" i="42"/>
  <c r="AD358" i="42"/>
  <c r="AD338" i="42"/>
  <c r="AD353" i="42"/>
  <c r="AD348" i="42"/>
  <c r="AD412" i="42"/>
  <c r="AD384" i="42"/>
  <c r="AD328" i="42"/>
  <c r="AD227" i="42"/>
  <c r="AD180" i="42"/>
  <c r="AD399" i="42"/>
  <c r="AD402" i="42"/>
  <c r="AD318" i="42"/>
  <c r="AD339" i="42"/>
  <c r="AD333" i="42"/>
  <c r="AD397" i="42"/>
  <c r="AD392" i="42"/>
  <c r="AD163" i="42"/>
  <c r="AD55" i="42"/>
  <c r="AD248" i="42"/>
  <c r="AD298" i="42"/>
  <c r="AD252" i="42"/>
  <c r="AD165" i="42"/>
  <c r="AD323" i="42"/>
  <c r="AD166" i="42"/>
  <c r="AD173" i="42"/>
  <c r="AD297" i="42"/>
  <c r="AD185" i="42"/>
  <c r="AD59" i="42"/>
  <c r="AD196" i="42"/>
  <c r="AD327" i="42"/>
  <c r="AD379" i="42"/>
  <c r="AD382" i="42"/>
  <c r="AD319" i="42"/>
  <c r="AD313" i="42"/>
  <c r="AD377" i="42"/>
  <c r="AD372" i="42"/>
  <c r="AD299" i="42"/>
  <c r="AD118" i="42"/>
  <c r="AD7" i="42"/>
  <c r="AD63" i="42"/>
  <c r="AD294" i="42"/>
  <c r="AD312" i="42"/>
  <c r="AD91" i="42"/>
  <c r="AD159" i="42"/>
  <c r="AD305" i="42"/>
  <c r="AD292" i="42"/>
  <c r="AD273" i="42"/>
  <c r="AD359" i="42"/>
  <c r="AD362" i="42"/>
  <c r="AD357" i="42"/>
  <c r="AD352" i="42"/>
  <c r="AD264" i="42"/>
  <c r="AD53" i="42"/>
  <c r="AD331" i="42"/>
  <c r="AD8" i="42"/>
  <c r="AD219" i="42"/>
  <c r="AD142" i="42"/>
  <c r="AD111" i="42"/>
  <c r="AD113" i="42"/>
  <c r="AD43" i="42"/>
  <c r="AD310" i="42"/>
  <c r="AD403" i="42"/>
  <c r="AD406" i="42"/>
  <c r="AD337" i="42"/>
  <c r="AD401" i="42"/>
  <c r="AD332" i="42"/>
  <c r="AD396" i="42"/>
  <c r="AD58" i="42"/>
  <c r="AD279" i="42"/>
  <c r="AD177" i="42"/>
  <c r="AD199" i="42"/>
  <c r="AD167" i="42"/>
  <c r="AD137" i="42"/>
  <c r="AD60" i="42"/>
  <c r="AD52" i="42"/>
  <c r="AD303" i="42"/>
  <c r="AD136" i="42"/>
  <c r="AD145" i="42"/>
  <c r="AD168" i="42"/>
  <c r="AD383" i="42"/>
  <c r="AD386" i="42"/>
  <c r="AD381" i="42"/>
  <c r="AD119" i="42"/>
  <c r="AD78" i="42"/>
  <c r="AD361" i="42"/>
  <c r="AD356" i="42"/>
  <c r="AD178" i="42"/>
  <c r="AD164" i="42"/>
  <c r="AD151" i="42"/>
  <c r="AD335" i="42"/>
  <c r="AD37" i="42"/>
  <c r="AD100" i="42"/>
  <c r="BT41" i="42"/>
  <c r="AD407" i="42"/>
  <c r="AD410" i="42"/>
  <c r="AD405" i="42"/>
  <c r="AD336" i="42"/>
  <c r="AD400" i="42"/>
  <c r="AD314" i="42"/>
  <c r="AD258" i="42"/>
  <c r="AD105" i="42"/>
  <c r="AD261" i="42"/>
  <c r="AD13" i="42"/>
  <c r="AD106" i="42"/>
  <c r="AD116" i="42"/>
  <c r="AD31" i="42"/>
  <c r="AD387" i="42"/>
  <c r="AD390" i="42"/>
  <c r="AD321" i="42"/>
  <c r="AD385" i="42"/>
  <c r="AD380" i="42"/>
  <c r="AD153" i="42"/>
  <c r="AD301" i="42"/>
  <c r="AD295" i="42"/>
  <c r="AD240" i="42"/>
  <c r="AD171" i="42"/>
  <c r="AD322" i="42"/>
  <c r="AD291" i="42"/>
  <c r="AD157" i="42"/>
  <c r="AD315" i="42"/>
  <c r="AD110" i="42"/>
  <c r="AD365" i="42"/>
  <c r="AD360" i="42"/>
  <c r="AD134" i="42"/>
  <c r="AD288" i="42"/>
  <c r="AD61" i="42"/>
  <c r="AD411" i="42"/>
  <c r="AD409" i="42"/>
  <c r="AD340" i="42"/>
  <c r="AD404" i="42"/>
  <c r="AD376" i="42"/>
  <c r="AD320" i="42"/>
  <c r="AD334" i="42"/>
  <c r="AD179" i="42"/>
  <c r="AD175" i="42"/>
  <c r="AD27" i="42"/>
  <c r="AD343" i="42"/>
  <c r="AD394" i="42"/>
  <c r="AD325" i="42"/>
  <c r="AD389" i="42"/>
  <c r="AD296" i="42"/>
  <c r="AD316" i="42"/>
  <c r="AD114" i="42"/>
  <c r="AD50" i="42"/>
  <c r="AD149" i="42"/>
  <c r="AD170" i="42"/>
  <c r="AD342" i="42"/>
  <c r="AD57" i="42"/>
  <c r="AD371" i="42"/>
  <c r="AD374" i="42"/>
  <c r="AD369" i="42"/>
  <c r="AD364" i="42"/>
  <c r="AD197" i="42"/>
  <c r="AD192" i="42"/>
  <c r="AD139" i="42"/>
  <c r="AD77" i="42"/>
  <c r="AD169" i="42"/>
  <c r="AD67" i="42"/>
  <c r="AD76" i="42"/>
  <c r="AD194" i="42"/>
  <c r="AD351" i="42"/>
  <c r="AD349" i="42"/>
  <c r="AD413" i="42"/>
  <c r="AD344" i="42"/>
  <c r="AD408" i="42"/>
  <c r="AD65" i="42"/>
  <c r="AD12" i="42"/>
  <c r="AD290" i="42"/>
  <c r="AD28" i="42"/>
  <c r="AD324" i="42"/>
  <c r="AD138" i="42"/>
  <c r="AD354" i="42"/>
  <c r="AD181" i="42"/>
  <c r="AD148" i="42"/>
  <c r="AD395" i="42"/>
  <c r="AD398" i="42"/>
  <c r="AD329" i="42"/>
  <c r="AD393" i="42"/>
  <c r="AD388" i="42"/>
  <c r="AD289" i="42"/>
  <c r="AD198" i="42"/>
  <c r="AD72" i="42"/>
  <c r="AD80" i="42"/>
  <c r="AD158" i="42"/>
  <c r="AD256" i="42"/>
  <c r="AD259" i="42"/>
  <c r="AD251" i="42"/>
  <c r="AD29" i="42"/>
  <c r="AD143" i="42"/>
  <c r="AD302" i="42"/>
  <c r="AD283" i="42"/>
  <c r="AD375" i="42"/>
  <c r="AD378" i="42"/>
  <c r="AD373" i="42"/>
  <c r="AD368" i="42"/>
  <c r="AD203" i="42"/>
  <c r="AD11" i="42"/>
  <c r="AD75" i="42"/>
  <c r="AD266" i="42"/>
  <c r="AD285" i="42"/>
  <c r="AD249" i="42"/>
  <c r="AD311" i="42"/>
  <c r="AD182" i="42"/>
  <c r="AD287" i="42"/>
  <c r="BT20" i="42"/>
  <c r="BT51" i="42"/>
  <c r="BT22" i="42"/>
  <c r="BT68" i="42"/>
  <c r="BT24" i="42"/>
  <c r="BF207" i="42"/>
  <c r="BT32" i="42"/>
  <c r="BF209" i="42"/>
  <c r="BT34" i="42"/>
  <c r="BT35" i="42"/>
  <c r="BF211" i="42"/>
  <c r="BT36" i="42"/>
  <c r="BT40" i="42"/>
  <c r="BT16" i="42"/>
  <c r="BT18" i="42"/>
  <c r="BT19" i="42"/>
  <c r="BF210" i="42"/>
  <c r="BF128" i="42"/>
  <c r="BF83" i="42"/>
  <c r="BT124" i="42"/>
  <c r="BF98" i="42"/>
  <c r="BT274" i="42"/>
  <c r="BT103" i="42"/>
  <c r="BF205" i="42"/>
  <c r="BT344" i="42"/>
  <c r="BT104" i="42"/>
  <c r="BT120" i="42"/>
  <c r="BT101" i="42"/>
  <c r="BT130" i="42"/>
  <c r="BT281" i="42"/>
  <c r="BT115" i="42"/>
  <c r="BT73" i="42"/>
  <c r="BT341" i="42"/>
  <c r="BT146" i="42"/>
  <c r="BT186" i="42"/>
  <c r="BT141" i="42"/>
  <c r="BT108" i="42"/>
  <c r="BT140" i="42"/>
  <c r="BT210" i="42"/>
  <c r="BT82" i="42"/>
  <c r="BT86" i="42"/>
  <c r="BT150" i="42"/>
  <c r="BF144" i="42"/>
  <c r="BF208" i="42"/>
  <c r="BT254" i="42"/>
  <c r="BT121" i="42"/>
  <c r="BT128" i="42"/>
  <c r="BT117" i="42"/>
  <c r="BT147" i="42"/>
  <c r="BT320" i="42"/>
  <c r="BT97" i="42"/>
  <c r="BT87" i="42"/>
  <c r="BT356" i="42"/>
  <c r="BT90" i="42"/>
  <c r="BT174" i="42"/>
  <c r="BF68" i="42"/>
  <c r="BF97" i="42"/>
  <c r="BT155" i="42"/>
  <c r="BT125" i="42"/>
  <c r="BT70" i="42"/>
  <c r="BT132" i="42"/>
  <c r="BT123" i="42"/>
  <c r="BT156" i="42"/>
  <c r="BT190" i="42"/>
  <c r="BT92" i="42"/>
  <c r="BT122" i="42"/>
  <c r="BF202" i="42"/>
  <c r="BF228" i="42"/>
  <c r="BF129" i="42"/>
  <c r="BF121" i="42"/>
  <c r="BF70" i="42"/>
  <c r="BF101" i="42"/>
  <c r="BT377" i="42"/>
  <c r="BT328" i="42"/>
  <c r="BT239" i="42"/>
  <c r="BT95" i="42"/>
  <c r="BT74" i="42"/>
  <c r="AR115" i="42"/>
  <c r="BT270" i="42"/>
  <c r="BT244" i="42"/>
  <c r="BT129" i="42"/>
  <c r="BT144" i="42"/>
  <c r="BT48" i="42"/>
  <c r="BT127" i="42"/>
  <c r="BT326" i="42"/>
  <c r="BT98" i="42"/>
  <c r="BT109" i="42"/>
  <c r="BT96" i="42"/>
  <c r="BT206" i="42"/>
  <c r="BT126" i="42"/>
  <c r="BF79" i="42"/>
  <c r="BF108" i="42"/>
  <c r="BF82" i="42"/>
  <c r="BF109" i="42"/>
  <c r="BT246" i="42"/>
  <c r="BT135" i="42"/>
  <c r="BT154" i="42"/>
  <c r="BT131" i="42"/>
  <c r="BF186" i="42"/>
  <c r="BF73" i="42"/>
  <c r="BT241" i="42"/>
  <c r="BT188" i="42"/>
  <c r="BT218" i="42"/>
  <c r="BF351" i="42"/>
  <c r="BF245" i="42"/>
  <c r="BF206" i="42"/>
  <c r="BF124" i="42"/>
  <c r="BT280" i="42"/>
  <c r="BT189" i="42"/>
  <c r="BT221" i="42"/>
  <c r="BT318" i="42"/>
  <c r="BT260" i="42"/>
  <c r="BT220" i="42"/>
  <c r="BT282" i="42"/>
  <c r="BT390" i="42"/>
  <c r="BT330" i="42"/>
  <c r="BT275" i="42"/>
  <c r="BT191" i="42"/>
  <c r="BT247" i="42"/>
  <c r="BT223" i="42"/>
  <c r="BT250" i="42"/>
  <c r="BF71" i="42"/>
  <c r="BT286" i="42"/>
  <c r="BT225" i="42"/>
  <c r="BT224" i="42"/>
  <c r="BT304" i="42"/>
  <c r="BT226" i="42"/>
  <c r="BT268" i="42"/>
  <c r="BT257" i="42"/>
  <c r="BF213" i="42"/>
  <c r="BF87" i="42"/>
  <c r="BF107" i="42"/>
  <c r="BF15" i="42"/>
  <c r="BT228" i="42"/>
  <c r="BF215" i="42"/>
  <c r="BF88" i="42"/>
  <c r="BT319" i="42"/>
  <c r="BT205" i="42"/>
  <c r="BT300" i="42"/>
  <c r="BT262" i="42"/>
  <c r="BT207" i="42"/>
  <c r="BT272" i="42"/>
  <c r="BT265" i="42"/>
  <c r="BF45" i="42"/>
  <c r="BF92" i="42"/>
  <c r="BT208" i="42"/>
  <c r="BT232" i="42"/>
  <c r="AR233" i="42"/>
  <c r="AR210" i="42"/>
  <c r="AR30" i="42"/>
  <c r="AR73" i="42"/>
  <c r="AR79" i="42"/>
  <c r="BF409" i="42"/>
  <c r="BF220" i="42"/>
  <c r="BF51" i="42"/>
  <c r="BF93" i="42"/>
  <c r="BF189" i="42"/>
  <c r="BF38" i="42"/>
  <c r="BT392" i="42"/>
  <c r="BT400" i="42"/>
  <c r="BT209" i="42"/>
  <c r="BT233" i="42"/>
  <c r="BF190" i="42"/>
  <c r="BF39" i="42"/>
  <c r="BF48" i="42"/>
  <c r="BT269" i="42"/>
  <c r="BT277" i="42"/>
  <c r="BT271" i="42"/>
  <c r="BF191" i="42"/>
  <c r="BF41" i="42"/>
  <c r="BT234" i="42"/>
  <c r="BT236" i="42"/>
  <c r="BF200" i="42"/>
  <c r="BT263" i="42"/>
  <c r="BT235" i="42"/>
  <c r="BT213" i="42"/>
  <c r="BT237" i="42"/>
  <c r="BT216" i="42"/>
  <c r="BT284" i="42"/>
  <c r="BT321" i="42"/>
  <c r="BT215" i="42"/>
  <c r="BT276" i="42"/>
  <c r="BT187" i="42"/>
  <c r="BT217" i="42"/>
  <c r="BT242" i="42"/>
  <c r="BF74" i="42"/>
  <c r="BF104" i="42"/>
  <c r="BF18" i="42"/>
  <c r="BT376" i="42"/>
  <c r="BT393" i="42"/>
  <c r="BF286" i="42"/>
  <c r="BF36" i="42"/>
  <c r="BT346" i="42"/>
  <c r="BT414" i="42"/>
  <c r="BF17" i="42"/>
  <c r="BF25" i="42"/>
  <c r="BF90" i="42"/>
  <c r="BF30" i="42"/>
  <c r="BF22" i="42"/>
  <c r="BT383" i="42"/>
  <c r="BF81" i="42"/>
  <c r="BT399" i="42"/>
  <c r="BF344" i="42"/>
  <c r="BF146" i="42"/>
  <c r="BT339" i="42"/>
  <c r="BF66" i="42"/>
  <c r="BT351" i="42"/>
  <c r="BF21" i="42"/>
  <c r="BF33" i="42"/>
  <c r="BF132" i="42"/>
  <c r="BT380" i="42"/>
  <c r="BT350" i="42"/>
  <c r="BF35" i="42"/>
  <c r="BT394" i="42"/>
  <c r="BT410" i="42"/>
  <c r="BF216" i="42"/>
  <c r="BF89" i="42"/>
  <c r="BT408" i="42"/>
  <c r="BT347" i="42"/>
  <c r="BF95" i="42"/>
  <c r="BT362" i="42"/>
  <c r="BF19" i="42"/>
  <c r="BT349" i="42"/>
  <c r="BF26" i="42"/>
  <c r="AR155" i="42"/>
  <c r="AR212" i="42"/>
  <c r="BT361" i="42"/>
  <c r="BF86" i="42"/>
  <c r="BF9" i="42"/>
  <c r="BT412" i="42"/>
  <c r="BT353" i="42"/>
  <c r="BT375" i="42"/>
  <c r="AR304" i="42"/>
  <c r="BF112" i="42"/>
  <c r="BF56" i="42"/>
  <c r="BF96" i="42"/>
  <c r="BF24" i="42"/>
  <c r="BF40" i="42"/>
  <c r="BF34" i="42"/>
  <c r="BF42" i="42"/>
  <c r="BT398" i="42"/>
  <c r="BT411" i="42"/>
  <c r="BF16" i="42"/>
  <c r="BF120" i="42"/>
  <c r="BF69" i="42"/>
  <c r="BF14" i="42"/>
  <c r="BT363" i="42"/>
  <c r="BT382" i="42"/>
  <c r="BF32" i="42"/>
  <c r="BF99" i="42"/>
  <c r="BT371" i="42"/>
  <c r="BF103" i="42"/>
  <c r="BT409" i="42"/>
  <c r="BF10" i="42"/>
  <c r="BF20" i="42"/>
  <c r="BF229" i="42"/>
  <c r="BF221" i="42"/>
  <c r="BF54" i="42"/>
  <c r="BF94" i="42"/>
  <c r="BF127" i="42"/>
  <c r="BF156" i="42"/>
  <c r="BF260" i="42"/>
  <c r="BF122" i="42"/>
  <c r="BF217" i="42"/>
  <c r="BF414" i="42"/>
  <c r="BF154" i="42"/>
  <c r="BF346" i="42"/>
  <c r="BF239" i="42"/>
  <c r="BF372" i="42"/>
  <c r="BF230" i="42"/>
  <c r="BF201" i="42"/>
  <c r="BF257" i="42"/>
  <c r="BF246" i="42"/>
  <c r="BF222" i="42"/>
  <c r="BF204" i="42"/>
  <c r="BF131" i="42"/>
  <c r="BF188" i="42"/>
  <c r="BF126" i="42"/>
  <c r="BF265" i="42"/>
  <c r="BF141" i="42"/>
  <c r="BF135" i="42"/>
  <c r="BF125" i="42"/>
  <c r="BF130" i="42"/>
  <c r="BF150" i="42"/>
  <c r="BF195" i="42"/>
  <c r="AR132" i="42"/>
  <c r="BF319" i="42"/>
  <c r="BF277" i="42"/>
  <c r="BF85" i="42"/>
  <c r="BF117" i="42"/>
  <c r="BF140" i="42"/>
  <c r="BF212" i="42"/>
  <c r="BF174" i="42"/>
  <c r="BF187" i="42"/>
  <c r="AR144" i="42"/>
  <c r="AR24" i="42"/>
  <c r="BF328" i="42"/>
  <c r="BF155" i="42"/>
  <c r="BF123" i="42"/>
  <c r="BF147" i="42"/>
  <c r="BF284" i="42"/>
  <c r="BF250" i="42"/>
  <c r="BF115" i="42"/>
  <c r="AR284" i="42"/>
  <c r="AR241" i="42"/>
  <c r="BF326" i="42"/>
  <c r="BF268" i="42"/>
  <c r="BF371" i="42"/>
  <c r="BF353" i="42"/>
  <c r="AR34" i="42"/>
  <c r="BF399" i="42"/>
  <c r="BF280" i="42"/>
  <c r="BF233" i="42"/>
  <c r="BF321" i="42"/>
  <c r="BF300" i="42"/>
  <c r="BF380" i="42"/>
  <c r="BF254" i="42"/>
  <c r="BF411" i="42"/>
  <c r="BF226" i="42"/>
  <c r="BF337" i="42"/>
  <c r="BF272" i="42"/>
  <c r="BF232" i="42"/>
  <c r="BF377" i="42"/>
  <c r="BF363" i="42"/>
  <c r="BF410" i="42"/>
  <c r="BF237" i="42"/>
  <c r="BF336" i="42"/>
  <c r="BF320" i="42"/>
  <c r="AR56" i="42"/>
  <c r="BF362" i="42"/>
  <c r="BF253" i="42"/>
  <c r="BF392" i="42"/>
  <c r="BF271" i="42"/>
  <c r="BF263" i="42"/>
  <c r="BF236" i="42"/>
  <c r="BF390" i="42"/>
  <c r="BF231" i="42"/>
  <c r="BF376" i="42"/>
  <c r="BF244" i="42"/>
  <c r="BF341" i="42"/>
  <c r="BF330" i="42"/>
  <c r="AR70" i="42"/>
  <c r="BF375" i="42"/>
  <c r="BF262" i="42"/>
  <c r="BF398" i="42"/>
  <c r="BF276" i="42"/>
  <c r="BF270" i="42"/>
  <c r="BF350" i="42"/>
  <c r="BF224" i="42"/>
  <c r="BF242" i="42"/>
  <c r="BF397" i="42"/>
  <c r="BF235" i="42"/>
  <c r="BF383" i="42"/>
  <c r="BF225" i="42"/>
  <c r="BF218" i="42"/>
  <c r="BF349" i="42"/>
  <c r="BF339" i="42"/>
  <c r="AR226" i="42"/>
  <c r="BF382" i="42"/>
  <c r="BF269" i="42"/>
  <c r="BF282" i="42"/>
  <c r="BF275" i="42"/>
  <c r="AR32" i="42"/>
  <c r="BF338" i="42"/>
  <c r="BF234" i="42"/>
  <c r="BF361" i="42"/>
  <c r="BF247" i="42"/>
  <c r="BF408" i="42"/>
  <c r="BF241" i="42"/>
  <c r="BF394" i="42"/>
  <c r="BF318" i="42"/>
  <c r="BF223" i="42"/>
  <c r="BF356" i="42"/>
  <c r="BF347" i="42"/>
  <c r="BF393" i="42"/>
  <c r="BF274" i="42"/>
  <c r="BF304" i="42"/>
  <c r="BF281" i="42"/>
  <c r="BF412" i="42"/>
  <c r="BF400" i="42"/>
  <c r="AR244" i="42"/>
  <c r="AR246" i="42"/>
  <c r="AR225" i="42"/>
  <c r="AR15" i="42"/>
  <c r="AR19" i="42"/>
  <c r="AR275" i="42"/>
  <c r="AR344" i="42"/>
  <c r="AR206" i="42"/>
  <c r="AR22" i="42"/>
  <c r="AR68" i="42"/>
  <c r="AR38" i="42"/>
  <c r="AR200" i="42"/>
  <c r="AR42" i="42"/>
  <c r="AR414" i="42"/>
  <c r="AR250" i="42"/>
  <c r="AR286" i="42"/>
  <c r="AR235" i="42"/>
  <c r="AR95" i="42"/>
  <c r="AR81" i="42"/>
  <c r="AR380" i="42"/>
  <c r="AR409" i="42"/>
  <c r="AR280" i="42"/>
  <c r="AR21" i="42"/>
  <c r="AR9" i="42"/>
  <c r="AR231" i="42"/>
  <c r="AR211" i="42"/>
  <c r="AR90" i="42"/>
  <c r="AR124" i="42"/>
  <c r="AR71" i="42"/>
  <c r="AR104" i="42"/>
  <c r="AR88" i="42"/>
  <c r="AR10" i="42"/>
  <c r="AR412" i="42"/>
  <c r="AR410" i="42"/>
  <c r="AR92" i="42"/>
  <c r="AR156" i="42"/>
  <c r="AR154" i="42"/>
  <c r="AR86" i="42"/>
  <c r="AR16" i="42"/>
  <c r="AR372" i="42"/>
  <c r="AR363" i="42"/>
  <c r="AR253" i="42"/>
  <c r="AR112" i="42"/>
  <c r="AR93" i="42"/>
  <c r="AR128" i="42"/>
  <c r="AR376" i="42"/>
  <c r="AR371" i="42"/>
  <c r="AR187" i="42"/>
  <c r="AR217" i="42"/>
  <c r="AR35" i="42"/>
  <c r="AR85" i="42"/>
  <c r="AR54" i="42"/>
  <c r="AR96" i="42"/>
  <c r="AR375" i="42"/>
  <c r="AR239" i="42"/>
  <c r="AR122" i="42"/>
  <c r="AR36" i="42"/>
  <c r="AR20" i="42"/>
  <c r="AR123" i="42"/>
  <c r="AR99" i="42"/>
  <c r="AR97" i="42"/>
  <c r="AR191" i="42"/>
  <c r="AR222" i="42"/>
  <c r="AR40" i="42"/>
  <c r="AR39" i="42"/>
  <c r="AR89" i="42"/>
  <c r="AR69" i="42"/>
  <c r="AR101" i="42"/>
  <c r="AR390" i="42"/>
  <c r="AR382" i="42"/>
  <c r="AR126" i="42"/>
  <c r="AR117" i="42"/>
  <c r="AR14" i="42"/>
  <c r="AR41" i="42"/>
  <c r="AR45" i="42"/>
  <c r="AR25" i="42"/>
  <c r="AR392" i="42"/>
  <c r="AR121" i="42"/>
  <c r="AR107" i="42"/>
  <c r="AR103" i="42"/>
  <c r="AR48" i="42"/>
  <c r="AR94" i="42"/>
  <c r="AR17" i="42"/>
  <c r="AR74" i="42"/>
  <c r="AR108" i="42"/>
  <c r="AR393" i="42"/>
  <c r="AR130" i="42"/>
  <c r="AR201" i="42"/>
  <c r="AR18" i="42"/>
  <c r="AR51" i="42"/>
  <c r="AR33" i="42"/>
  <c r="AR82" i="42"/>
  <c r="AR398" i="42"/>
  <c r="AR140" i="42"/>
  <c r="AR230" i="42"/>
  <c r="AR26" i="42"/>
  <c r="AR109" i="42"/>
  <c r="AR400" i="42"/>
  <c r="AR66" i="42"/>
  <c r="AR98" i="42"/>
  <c r="AR120" i="42"/>
  <c r="AR83" i="42"/>
  <c r="AR408" i="42"/>
  <c r="AR399" i="42"/>
  <c r="AR328" i="42"/>
  <c r="AR146" i="42"/>
  <c r="AR208" i="42"/>
  <c r="AR87" i="42"/>
  <c r="AR257" i="42"/>
  <c r="AR339" i="42"/>
  <c r="AR300" i="42"/>
  <c r="AR234" i="42"/>
  <c r="BT47" i="42"/>
  <c r="BT64" i="42"/>
  <c r="AR276" i="42"/>
  <c r="AR236" i="42"/>
  <c r="AR341" i="42"/>
  <c r="AR216" i="42"/>
  <c r="AR242" i="42"/>
  <c r="AR228" i="42"/>
  <c r="AR254" i="42"/>
  <c r="AR318" i="42"/>
  <c r="AR237" i="42"/>
  <c r="BT23" i="42"/>
  <c r="AR215" i="42"/>
  <c r="AR205" i="42"/>
  <c r="AR377" i="42"/>
  <c r="AR188" i="42"/>
  <c r="AR186" i="42"/>
  <c r="AR141" i="42"/>
  <c r="AR321" i="42"/>
  <c r="AR221" i="42"/>
  <c r="AR125" i="42"/>
  <c r="AR220" i="42"/>
  <c r="AR209" i="42"/>
  <c r="AR353" i="42"/>
  <c r="AR245" i="42"/>
  <c r="AR195" i="42"/>
  <c r="AR190" i="42"/>
  <c r="AR150" i="42"/>
  <c r="BF307" i="42"/>
  <c r="AR269" i="42"/>
  <c r="AR127" i="42"/>
  <c r="AR271" i="42"/>
  <c r="AR202" i="42"/>
  <c r="AR129" i="42"/>
  <c r="AR224" i="42"/>
  <c r="AR213" i="42"/>
  <c r="AR135" i="42"/>
  <c r="AR204" i="42"/>
  <c r="AR174" i="42"/>
  <c r="AR131" i="42"/>
  <c r="AR232" i="42"/>
  <c r="AR282" i="42"/>
  <c r="BF367" i="42"/>
  <c r="AR247" i="42"/>
  <c r="AR207" i="42"/>
  <c r="AR265" i="42"/>
  <c r="AR229" i="42"/>
  <c r="AR218" i="42"/>
  <c r="AR277" i="42"/>
  <c r="AR189" i="42"/>
  <c r="AR147" i="42"/>
  <c r="AR336" i="42"/>
  <c r="AR281" i="42"/>
  <c r="AR350" i="42"/>
  <c r="BT46" i="42"/>
  <c r="BT44" i="42"/>
  <c r="AR223" i="42"/>
  <c r="AR411" i="42"/>
  <c r="BT160" i="42"/>
  <c r="BT243" i="42"/>
  <c r="BT161" i="42"/>
  <c r="AR338" i="42"/>
  <c r="BT255" i="42"/>
  <c r="AR349" i="42"/>
  <c r="BT307" i="42"/>
  <c r="BT214" i="42"/>
  <c r="BT183" i="42"/>
  <c r="AR361" i="42"/>
  <c r="AR346" i="42"/>
  <c r="AR319" i="42"/>
  <c r="BT308" i="42"/>
  <c r="AR347" i="42"/>
  <c r="AR320" i="42"/>
  <c r="AR260" i="42"/>
  <c r="AR356" i="42"/>
  <c r="BT278" i="42"/>
  <c r="AR262" i="42"/>
  <c r="BF243" i="42"/>
  <c r="BT367" i="42"/>
  <c r="BT306" i="42"/>
  <c r="AR351" i="42"/>
  <c r="AR263" i="42"/>
  <c r="AR326" i="42"/>
  <c r="BF255" i="42"/>
  <c r="BF366" i="42"/>
  <c r="AR268" i="42"/>
  <c r="BT368" i="42"/>
  <c r="BT366" i="42"/>
  <c r="BT309" i="42"/>
  <c r="AR362" i="42"/>
  <c r="AR270" i="42"/>
  <c r="AR337" i="42"/>
  <c r="AR397" i="42"/>
  <c r="BT365" i="42"/>
  <c r="AR272" i="42"/>
  <c r="BF160" i="42"/>
  <c r="AR274" i="42"/>
  <c r="BT162" i="42"/>
  <c r="AR330" i="42"/>
  <c r="BF47" i="42"/>
  <c r="BF161" i="42"/>
  <c r="BF183" i="42"/>
  <c r="BF44" i="42"/>
  <c r="BF214" i="42"/>
  <c r="BF64" i="42"/>
  <c r="BF278" i="42"/>
  <c r="BF308" i="42"/>
  <c r="BF162" i="42"/>
  <c r="BF306" i="42"/>
  <c r="BF309" i="42"/>
  <c r="BF23" i="42"/>
  <c r="BF365" i="42"/>
  <c r="AR383" i="42"/>
  <c r="BF368" i="42"/>
  <c r="BF46" i="42"/>
  <c r="AR394" i="42"/>
  <c r="AR44" i="42"/>
  <c r="AR64" i="42"/>
  <c r="AR309" i="42"/>
  <c r="AR23" i="42"/>
  <c r="AR162" i="42"/>
  <c r="AR47" i="42"/>
  <c r="AR243" i="42"/>
  <c r="AR161" i="42"/>
  <c r="AR46" i="42"/>
  <c r="AR255" i="42"/>
  <c r="AR307" i="42"/>
  <c r="AR214" i="42"/>
  <c r="AR160" i="42"/>
  <c r="AR278" i="42"/>
  <c r="AR306" i="42"/>
  <c r="AR183" i="42"/>
  <c r="AR308" i="42"/>
  <c r="AR366" i="42"/>
  <c r="AR367" i="42"/>
  <c r="AR368" i="42"/>
  <c r="AR365" i="42"/>
  <c r="BF148" i="42"/>
  <c r="BF63" i="42"/>
  <c r="BT335" i="42"/>
  <c r="BT395" i="42"/>
  <c r="AR327" i="42"/>
  <c r="BF181" i="42"/>
  <c r="AR185" i="42"/>
  <c r="BT165" i="42"/>
  <c r="BF55" i="42"/>
  <c r="BF105" i="42"/>
  <c r="BF267" i="42"/>
  <c r="AR342" i="42"/>
  <c r="AR406" i="42"/>
  <c r="AR72" i="42"/>
  <c r="AR317" i="42"/>
  <c r="AR256" i="42"/>
  <c r="BF91" i="42"/>
  <c r="AR384" i="42"/>
  <c r="AR13" i="42"/>
  <c r="BT315" i="42"/>
  <c r="BT171" i="42"/>
  <c r="AR387" i="42"/>
  <c r="BT251" i="42"/>
  <c r="AR405" i="42"/>
  <c r="BF316" i="42"/>
  <c r="AR355" i="42"/>
  <c r="AR164" i="42"/>
  <c r="AR378" i="42"/>
  <c r="AR324" i="42"/>
  <c r="BT360" i="42"/>
  <c r="BF171" i="42"/>
  <c r="BF259" i="42"/>
  <c r="BF251" i="42"/>
  <c r="BF219" i="42"/>
  <c r="BT180" i="42"/>
  <c r="BT31" i="42"/>
  <c r="BT310" i="42"/>
  <c r="BT358" i="42"/>
  <c r="BF310" i="42"/>
  <c r="BF194" i="42"/>
  <c r="BF379" i="42"/>
  <c r="AR181" i="42"/>
  <c r="BF58" i="42"/>
  <c r="BT203" i="42"/>
  <c r="AR252" i="42"/>
  <c r="BF153" i="42"/>
  <c r="BT182" i="42"/>
  <c r="BT329" i="42"/>
  <c r="BT192" i="42"/>
  <c r="BT110" i="42"/>
  <c r="BF57" i="42"/>
  <c r="AR57" i="42"/>
  <c r="BT401" i="42"/>
  <c r="BT293" i="42"/>
  <c r="AR379" i="42"/>
  <c r="BT57" i="42"/>
  <c r="AR28" i="42"/>
  <c r="BF252" i="42"/>
  <c r="BT199" i="42"/>
  <c r="AR240" i="42"/>
  <c r="BT63" i="42"/>
  <c r="BF298" i="42"/>
  <c r="BF197" i="42"/>
  <c r="BF248" i="42"/>
  <c r="BT168" i="42"/>
  <c r="AR293" i="42"/>
  <c r="BT28" i="42"/>
  <c r="BF358" i="42"/>
  <c r="BT357" i="42"/>
  <c r="BT325" i="42"/>
  <c r="AR11" i="42"/>
  <c r="AR43" i="42"/>
  <c r="BF395" i="42"/>
  <c r="BT194" i="42"/>
  <c r="BT148" i="42"/>
  <c r="AR172" i="42"/>
  <c r="AR395" i="42"/>
  <c r="AR180" i="42"/>
  <c r="AR31" i="42"/>
  <c r="BF293" i="42"/>
  <c r="BF43" i="42"/>
  <c r="BF172" i="42"/>
  <c r="BT327" i="42"/>
  <c r="BT181" i="42"/>
  <c r="AR401" i="42"/>
  <c r="BF180" i="42"/>
  <c r="AR110" i="42"/>
  <c r="BF327" i="42"/>
  <c r="AR310" i="42"/>
  <c r="BF401" i="42"/>
  <c r="AR168" i="42"/>
  <c r="BT43" i="42"/>
  <c r="BT379" i="42"/>
  <c r="BF31" i="42"/>
  <c r="AR194" i="42"/>
  <c r="BT264" i="42"/>
  <c r="BF168" i="42"/>
  <c r="BF110" i="42"/>
  <c r="AR148" i="42"/>
  <c r="BT158" i="42"/>
  <c r="BT172" i="42"/>
  <c r="AR153" i="42"/>
  <c r="BF385" i="42"/>
  <c r="BF324" i="42"/>
  <c r="BT333" i="42"/>
  <c r="AR136" i="42"/>
  <c r="AR65" i="42"/>
  <c r="AR111" i="42"/>
  <c r="AR177" i="42"/>
  <c r="AR283" i="42"/>
  <c r="AR55" i="42"/>
  <c r="AR267" i="42"/>
  <c r="BF342" i="42"/>
  <c r="BF297" i="42"/>
  <c r="AR290" i="42"/>
  <c r="BF406" i="42"/>
  <c r="BT279" i="42"/>
  <c r="BT178" i="42"/>
  <c r="AR403" i="42"/>
  <c r="BT173" i="42"/>
  <c r="AR175" i="42"/>
  <c r="AR369" i="42"/>
  <c r="AR359" i="42"/>
  <c r="BF404" i="42"/>
  <c r="BT331" i="42"/>
  <c r="BT169" i="42"/>
  <c r="AR311" i="42"/>
  <c r="BT116" i="42"/>
  <c r="BT227" i="42"/>
  <c r="BT113" i="42"/>
  <c r="BF396" i="42"/>
  <c r="AR197" i="42"/>
  <c r="AR248" i="42"/>
  <c r="AR163" i="42"/>
  <c r="BT389" i="42"/>
  <c r="BT184" i="42"/>
  <c r="BT179" i="42"/>
  <c r="BT273" i="42"/>
  <c r="BF345" i="42"/>
  <c r="BT118" i="42"/>
  <c r="BF118" i="42"/>
  <c r="BF84" i="42"/>
  <c r="BT317" i="42"/>
  <c r="AR91" i="42"/>
  <c r="AR196" i="42"/>
  <c r="BT77" i="42"/>
  <c r="AR287" i="42"/>
  <c r="AR322" i="42"/>
  <c r="AR285" i="42"/>
  <c r="BT159" i="42"/>
  <c r="AR407" i="42"/>
  <c r="AR143" i="42"/>
  <c r="BF331" i="42"/>
  <c r="AR29" i="42"/>
  <c r="AR313" i="42"/>
  <c r="AR152" i="42"/>
  <c r="BT164" i="42"/>
  <c r="BT27" i="42"/>
  <c r="BT378" i="42"/>
  <c r="BT8" i="42"/>
  <c r="BF402" i="42"/>
  <c r="BT391" i="42"/>
  <c r="BT373" i="42"/>
  <c r="BF302" i="42"/>
  <c r="BT294" i="42"/>
  <c r="BT65" i="42"/>
  <c r="BF111" i="42"/>
  <c r="AR37" i="42"/>
  <c r="BF177" i="42"/>
  <c r="BF292" i="42"/>
  <c r="BF283" i="42"/>
  <c r="BT100" i="42"/>
  <c r="AR105" i="42"/>
  <c r="AR301" i="42"/>
  <c r="BT258" i="42"/>
  <c r="BF384" i="42"/>
  <c r="BF67" i="42"/>
  <c r="AR67" i="42"/>
  <c r="BF142" i="42"/>
  <c r="BF238" i="42"/>
  <c r="AR50" i="42"/>
  <c r="BF387" i="42"/>
  <c r="BT285" i="42"/>
  <c r="BF62" i="42"/>
  <c r="BF175" i="42"/>
  <c r="BF369" i="42"/>
  <c r="BF170" i="42"/>
  <c r="AR404" i="42"/>
  <c r="BF355" i="42"/>
  <c r="AR133" i="42"/>
  <c r="BF332" i="42"/>
  <c r="AR332" i="42"/>
  <c r="AR381" i="42"/>
  <c r="AR59" i="42"/>
  <c r="BF288" i="42"/>
  <c r="AR396" i="42"/>
  <c r="BF76" i="42"/>
  <c r="AR354" i="42"/>
  <c r="BF163" i="42"/>
  <c r="BF360" i="42"/>
  <c r="BF136" i="42"/>
  <c r="BT134" i="42"/>
  <c r="AR78" i="42"/>
  <c r="AR334" i="42"/>
  <c r="BT12" i="42"/>
  <c r="BF370" i="42"/>
  <c r="BT290" i="42"/>
  <c r="BT119" i="42"/>
  <c r="BT266" i="42"/>
  <c r="BF102" i="42"/>
  <c r="BF196" i="42"/>
  <c r="BF374" i="42"/>
  <c r="AR157" i="42"/>
  <c r="BT166" i="42"/>
  <c r="BF287" i="42"/>
  <c r="BF106" i="42"/>
  <c r="BF143" i="42"/>
  <c r="BF152" i="42"/>
  <c r="BF343" i="42"/>
  <c r="BT299" i="42"/>
  <c r="BT193" i="42"/>
  <c r="BT259" i="42"/>
  <c r="BT249" i="42"/>
  <c r="BT137" i="42"/>
  <c r="BT219" i="42"/>
  <c r="BF381" i="42"/>
  <c r="AR151" i="42"/>
  <c r="BF8" i="42"/>
  <c r="AR8" i="42"/>
  <c r="AR264" i="42"/>
  <c r="AR80" i="42"/>
  <c r="AR75" i="42"/>
  <c r="AR314" i="42"/>
  <c r="AR114" i="42"/>
  <c r="BF185" i="42"/>
  <c r="BF240" i="42"/>
  <c r="AR198" i="42"/>
  <c r="AR145" i="42"/>
  <c r="AR360" i="42"/>
  <c r="AR139" i="42"/>
  <c r="BT348" i="42"/>
  <c r="AR302" i="42"/>
  <c r="BT176" i="42"/>
  <c r="AR12" i="42"/>
  <c r="AR289" i="42"/>
  <c r="BT72" i="42"/>
  <c r="BF301" i="42"/>
  <c r="BT167" i="42"/>
  <c r="BF157" i="42"/>
  <c r="BT142" i="42"/>
  <c r="BF315" i="42"/>
  <c r="AR261" i="42"/>
  <c r="BF29" i="42"/>
  <c r="BF133" i="42"/>
  <c r="BF313" i="42"/>
  <c r="AR343" i="42"/>
  <c r="BT364" i="42"/>
  <c r="BF378" i="42"/>
  <c r="BT323" i="42"/>
  <c r="BT60" i="42"/>
  <c r="AR402" i="42"/>
  <c r="BT80" i="42"/>
  <c r="AR158" i="42"/>
  <c r="BF314" i="42"/>
  <c r="BF335" i="42"/>
  <c r="BT385" i="42"/>
  <c r="AR333" i="42"/>
  <c r="BT386" i="42"/>
  <c r="BF12" i="42"/>
  <c r="AR295" i="42"/>
  <c r="AR291" i="42"/>
  <c r="BF256" i="42"/>
  <c r="BF13" i="42"/>
  <c r="BT238" i="42"/>
  <c r="BF50" i="42"/>
  <c r="AR138" i="42"/>
  <c r="BF405" i="42"/>
  <c r="BT413" i="42"/>
  <c r="BT303" i="42"/>
  <c r="BT170" i="42"/>
  <c r="BF59" i="42"/>
  <c r="BF151" i="42"/>
  <c r="BF323" i="42"/>
  <c r="AR60" i="42"/>
  <c r="BF28" i="42"/>
  <c r="AR325" i="42"/>
  <c r="BT153" i="42"/>
  <c r="AR335" i="42"/>
  <c r="AR329" i="42"/>
  <c r="AR298" i="42"/>
  <c r="BF391" i="42"/>
  <c r="BF145" i="42"/>
  <c r="BF296" i="42"/>
  <c r="BF139" i="42"/>
  <c r="BF312" i="42"/>
  <c r="AR370" i="42"/>
  <c r="BT55" i="42"/>
  <c r="AR279" i="42"/>
  <c r="BT102" i="42"/>
  <c r="AR374" i="42"/>
  <c r="AR149" i="42"/>
  <c r="BT106" i="42"/>
  <c r="BF261" i="42"/>
  <c r="AR331" i="42"/>
  <c r="BF264" i="42"/>
  <c r="AR358" i="42"/>
  <c r="BF75" i="42"/>
  <c r="BT58" i="42"/>
  <c r="BF11" i="42"/>
  <c r="BT324" i="42"/>
  <c r="BF333" i="42"/>
  <c r="BT136" i="42"/>
  <c r="AR389" i="42"/>
  <c r="BT111" i="42"/>
  <c r="BT177" i="42"/>
  <c r="BT345" i="42"/>
  <c r="BF295" i="42"/>
  <c r="BT352" i="42"/>
  <c r="BF291" i="42"/>
  <c r="AR178" i="42"/>
  <c r="BF317" i="42"/>
  <c r="BT91" i="42"/>
  <c r="BT340" i="42"/>
  <c r="AR173" i="42"/>
  <c r="BT322" i="42"/>
  <c r="BT388" i="42"/>
  <c r="BT175" i="42"/>
  <c r="AR169" i="42"/>
  <c r="AR116" i="42"/>
  <c r="AR227" i="42"/>
  <c r="AR113" i="42"/>
  <c r="BF60" i="42"/>
  <c r="AR203" i="42"/>
  <c r="BT252" i="42"/>
  <c r="AR182" i="42"/>
  <c r="BF198" i="42"/>
  <c r="BF329" i="42"/>
  <c r="AR192" i="42"/>
  <c r="AR391" i="42"/>
  <c r="BT197" i="42"/>
  <c r="BT248" i="42"/>
  <c r="BT163" i="42"/>
  <c r="AR373" i="42"/>
  <c r="BT302" i="42"/>
  <c r="AR184" i="42"/>
  <c r="AR179" i="42"/>
  <c r="BF37" i="42"/>
  <c r="BT283" i="42"/>
  <c r="AR273" i="42"/>
  <c r="BT52" i="42"/>
  <c r="BF289" i="42"/>
  <c r="BF72" i="42"/>
  <c r="AR118" i="42"/>
  <c r="BF279" i="42"/>
  <c r="BF49" i="42"/>
  <c r="BT67" i="42"/>
  <c r="BT196" i="42"/>
  <c r="BF149" i="42"/>
  <c r="AR61" i="42"/>
  <c r="BT305" i="42"/>
  <c r="BT403" i="42"/>
  <c r="BT62" i="42"/>
  <c r="BT369" i="42"/>
  <c r="AR159" i="42"/>
  <c r="BT143" i="42"/>
  <c r="BT359" i="42"/>
  <c r="BT311" i="42"/>
  <c r="BT152" i="42"/>
  <c r="BT59" i="42"/>
  <c r="BF80" i="42"/>
  <c r="BF158" i="42"/>
  <c r="BF114" i="42"/>
  <c r="BT298" i="42"/>
  <c r="BF386" i="42"/>
  <c r="BF348" i="42"/>
  <c r="BF389" i="42"/>
  <c r="BT37" i="42"/>
  <c r="BT292" i="42"/>
  <c r="AR292" i="42"/>
  <c r="BT334" i="42"/>
  <c r="AR52" i="42"/>
  <c r="BT105" i="42"/>
  <c r="BT297" i="42"/>
  <c r="AR258" i="42"/>
  <c r="BT49" i="42"/>
  <c r="AR49" i="42"/>
  <c r="BT287" i="42"/>
  <c r="BF61" i="42"/>
  <c r="BF173" i="42"/>
  <c r="BT407" i="42"/>
  <c r="BF169" i="42"/>
  <c r="BT133" i="42"/>
  <c r="BF311" i="42"/>
  <c r="AR27" i="42"/>
  <c r="BF227" i="42"/>
  <c r="BF364" i="42"/>
  <c r="BF113" i="42"/>
  <c r="BT354" i="42"/>
  <c r="AR357" i="42"/>
  <c r="BF203" i="42"/>
  <c r="BF325" i="42"/>
  <c r="AR199" i="42"/>
  <c r="BT185" i="42"/>
  <c r="BT240" i="42"/>
  <c r="BF7" i="42"/>
  <c r="BF192" i="42"/>
  <c r="BF373" i="42"/>
  <c r="BF184" i="42"/>
  <c r="BF179" i="42"/>
  <c r="AR134" i="42"/>
  <c r="BF294" i="42"/>
  <c r="AR100" i="42"/>
  <c r="BT267" i="42"/>
  <c r="AR299" i="42"/>
  <c r="AR119" i="42"/>
  <c r="AR266" i="42"/>
  <c r="BT157" i="42"/>
  <c r="AR315" i="42"/>
  <c r="AR166" i="42"/>
  <c r="BT61" i="42"/>
  <c r="AR305" i="42"/>
  <c r="BF322" i="42"/>
  <c r="BF138" i="42"/>
  <c r="BF159" i="42"/>
  <c r="BT404" i="42"/>
  <c r="BT29" i="42"/>
  <c r="BT381" i="42"/>
  <c r="BF164" i="42"/>
  <c r="BF116" i="42"/>
  <c r="BT288" i="42"/>
  <c r="BT396" i="42"/>
  <c r="BT75" i="42"/>
  <c r="BT314" i="42"/>
  <c r="BT11" i="42"/>
  <c r="AR63" i="42"/>
  <c r="AR165" i="42"/>
  <c r="AR348" i="42"/>
  <c r="BF78" i="42"/>
  <c r="BF52" i="42"/>
  <c r="BT342" i="42"/>
  <c r="BF290" i="42"/>
  <c r="BT406" i="42"/>
  <c r="AR84" i="42"/>
  <c r="BF178" i="42"/>
  <c r="BT256" i="42"/>
  <c r="AR171" i="42"/>
  <c r="AR193" i="42"/>
  <c r="AR259" i="42"/>
  <c r="AR249" i="42"/>
  <c r="AR251" i="42"/>
  <c r="BT316" i="42"/>
  <c r="AR316" i="42"/>
  <c r="AR137" i="42"/>
  <c r="AR219" i="42"/>
  <c r="BT332" i="42"/>
  <c r="AR364" i="42"/>
  <c r="BT151" i="42"/>
  <c r="AR323" i="42"/>
  <c r="AR58" i="42"/>
  <c r="BF357" i="42"/>
  <c r="BF199" i="42"/>
  <c r="BT114" i="42"/>
  <c r="BF182" i="42"/>
  <c r="BT198" i="42"/>
  <c r="AR385" i="42"/>
  <c r="AR7" i="42"/>
  <c r="BT145" i="42"/>
  <c r="BT139" i="42"/>
  <c r="AR176" i="42"/>
  <c r="BT78" i="42"/>
  <c r="BF273" i="42"/>
  <c r="AR297" i="42"/>
  <c r="BT289" i="42"/>
  <c r="BF299" i="42"/>
  <c r="BT84" i="42"/>
  <c r="BF119" i="42"/>
  <c r="BF352" i="42"/>
  <c r="BT384" i="42"/>
  <c r="BT13" i="42"/>
  <c r="AR167" i="42"/>
  <c r="BF77" i="42"/>
  <c r="AR142" i="42"/>
  <c r="BF340" i="42"/>
  <c r="BF53" i="42"/>
  <c r="AR53" i="42"/>
  <c r="BF388" i="42"/>
  <c r="BT387" i="42"/>
  <c r="BT405" i="42"/>
  <c r="BT261" i="42"/>
  <c r="AR413" i="42"/>
  <c r="AR303" i="42"/>
  <c r="BT355" i="42"/>
  <c r="BT402" i="42"/>
  <c r="AR76" i="42"/>
  <c r="AR386" i="42"/>
  <c r="BF165" i="42"/>
  <c r="BF258" i="42"/>
  <c r="AR77" i="42"/>
  <c r="BF403" i="42"/>
  <c r="AR238" i="42"/>
  <c r="BF193" i="42"/>
  <c r="BT53" i="42"/>
  <c r="BT50" i="42"/>
  <c r="BF285" i="42"/>
  <c r="BT138" i="42"/>
  <c r="AR62" i="42"/>
  <c r="BF249" i="42"/>
  <c r="AR170" i="42"/>
  <c r="BF137" i="42"/>
  <c r="BF359" i="42"/>
  <c r="BT313" i="42"/>
  <c r="BF27" i="42"/>
  <c r="BT343" i="42"/>
  <c r="BT76" i="42"/>
  <c r="BF354" i="42"/>
  <c r="BT296" i="42"/>
  <c r="AR296" i="42"/>
  <c r="BF176" i="42"/>
  <c r="BF134" i="42"/>
  <c r="AR294" i="42"/>
  <c r="BT312" i="42"/>
  <c r="AR312" i="42"/>
  <c r="BF65" i="42"/>
  <c r="BF334" i="42"/>
  <c r="BT370" i="42"/>
  <c r="AR345" i="42"/>
  <c r="BF100" i="42"/>
  <c r="BT295" i="42"/>
  <c r="AR352" i="42"/>
  <c r="BT301" i="42"/>
  <c r="BT291" i="42"/>
  <c r="BF266" i="42"/>
  <c r="BF167" i="42"/>
  <c r="AR102" i="42"/>
  <c r="BT374" i="42"/>
  <c r="BT149" i="42"/>
  <c r="AR340" i="42"/>
  <c r="BF166" i="42"/>
  <c r="AR106" i="42"/>
  <c r="BF305" i="42"/>
  <c r="AR388" i="42"/>
  <c r="BF413" i="42"/>
  <c r="BF407" i="42"/>
  <c r="BF303" i="42"/>
  <c r="AR288" i="42"/>
  <c r="AQ9" i="19"/>
  <c r="CV34" i="42"/>
  <c r="CV15" i="42"/>
  <c r="AR9" i="19"/>
  <c r="CV81" i="42"/>
  <c r="CV242" i="42"/>
  <c r="CV70" i="42"/>
  <c r="AS9" i="19"/>
  <c r="BB9" i="19" s="1"/>
  <c r="CV19" i="42"/>
  <c r="CV22" i="42"/>
  <c r="CV25" i="42"/>
  <c r="CV95" i="42"/>
  <c r="CV30" i="42"/>
  <c r="CV21" i="42"/>
  <c r="CV9" i="42"/>
  <c r="CV42" i="42"/>
  <c r="CV117" i="42"/>
  <c r="CV69" i="42"/>
  <c r="CV101" i="42"/>
  <c r="CV121" i="42"/>
  <c r="CV99" i="42"/>
  <c r="CV10" i="42"/>
  <c r="CV254" i="42"/>
  <c r="CV109" i="42"/>
  <c r="CV115" i="42"/>
  <c r="CV66" i="42"/>
  <c r="CV127" i="42"/>
  <c r="CV33" i="42"/>
  <c r="CV26" i="42"/>
  <c r="CV14" i="42"/>
  <c r="CV35" i="42"/>
  <c r="CV73" i="42"/>
  <c r="CV107" i="42"/>
  <c r="CV155" i="42"/>
  <c r="CV141" i="42"/>
  <c r="CV74" i="42"/>
  <c r="CV17" i="42"/>
  <c r="CV18" i="42"/>
  <c r="CV51" i="42"/>
  <c r="CV202" i="42"/>
  <c r="CV186" i="42"/>
  <c r="CV189" i="42"/>
  <c r="CV85" i="42"/>
  <c r="CV54" i="42"/>
  <c r="CV39" i="42"/>
  <c r="CV229" i="42"/>
  <c r="CV97" i="42"/>
  <c r="CV135" i="42"/>
  <c r="CV230" i="42"/>
  <c r="CV174" i="42"/>
  <c r="CV93" i="42"/>
  <c r="CV38" i="42"/>
  <c r="CV257" i="42"/>
  <c r="CV321" i="42"/>
  <c r="CV201" i="42"/>
  <c r="CV123" i="42"/>
  <c r="CV270" i="42"/>
  <c r="CV125" i="42"/>
  <c r="CV79" i="42"/>
  <c r="CV362" i="42"/>
  <c r="CV390" i="42"/>
  <c r="CV147" i="42"/>
  <c r="CV209" i="42"/>
  <c r="CV237" i="42"/>
  <c r="CV318" i="42"/>
  <c r="CV126" i="42"/>
  <c r="CV82" i="42"/>
  <c r="CV150" i="42"/>
  <c r="CV83" i="42"/>
  <c r="CV87" i="42"/>
  <c r="CV98" i="42"/>
  <c r="CV41" i="42"/>
  <c r="CV90" i="42"/>
  <c r="CV71" i="42"/>
  <c r="CV103" i="42"/>
  <c r="CV45" i="42"/>
  <c r="CV94" i="42"/>
  <c r="CV86" i="42"/>
  <c r="CV89" i="42"/>
  <c r="CV393" i="42"/>
  <c r="CV161" i="42"/>
  <c r="CV265" i="42"/>
  <c r="CV225" i="42"/>
  <c r="CV190" i="42"/>
  <c r="CV130" i="42"/>
  <c r="CV122" i="42"/>
  <c r="CV269" i="42"/>
  <c r="CV206" i="42"/>
  <c r="CV409" i="42"/>
  <c r="CV226" i="42"/>
  <c r="CV23" i="42"/>
  <c r="CV46" i="42"/>
  <c r="CV281" i="42"/>
  <c r="CV241" i="42"/>
  <c r="CV282" i="42"/>
  <c r="CV210" i="42"/>
  <c r="CV154" i="42"/>
  <c r="CV129" i="42"/>
  <c r="CV213" i="42"/>
  <c r="CV337" i="42"/>
  <c r="CV131" i="42"/>
  <c r="CV47" i="42"/>
  <c r="CV217" i="42"/>
  <c r="CV218" i="42"/>
  <c r="CV234" i="42"/>
  <c r="CV382" i="42"/>
  <c r="CV346" i="42"/>
  <c r="CV221" i="42"/>
  <c r="CV146" i="42"/>
  <c r="CV330" i="42"/>
  <c r="CV153" i="42"/>
  <c r="CV262" i="42"/>
  <c r="CV222" i="42"/>
  <c r="CV274" i="42"/>
  <c r="CV338" i="42"/>
  <c r="CV394" i="42"/>
  <c r="CV245" i="42"/>
  <c r="CV377" i="42"/>
  <c r="CV246" i="42"/>
  <c r="CV181" i="42"/>
  <c r="CV286" i="42"/>
  <c r="CV361" i="42"/>
  <c r="CV250" i="42"/>
  <c r="CV410" i="42"/>
  <c r="CV253" i="42"/>
  <c r="CV398" i="42"/>
  <c r="CV63" i="42"/>
  <c r="CV145" i="42"/>
  <c r="CV159" i="42"/>
  <c r="CV313" i="42"/>
  <c r="CV357" i="42"/>
  <c r="CV345" i="42"/>
  <c r="CV350" i="42"/>
  <c r="CV43" i="42"/>
  <c r="CV170" i="42"/>
  <c r="CV414" i="42"/>
  <c r="CV326" i="42"/>
  <c r="CV353" i="42"/>
  <c r="CV349" i="42"/>
  <c r="CV233" i="42"/>
  <c r="CV401" i="42"/>
  <c r="CV173" i="42"/>
  <c r="CV106" i="42"/>
  <c r="CV151" i="42"/>
  <c r="CV149" i="42"/>
  <c r="CV402" i="42"/>
  <c r="CV177" i="42"/>
  <c r="CV55" i="42"/>
  <c r="CV293" i="42"/>
  <c r="CV133" i="42"/>
  <c r="CV194" i="42"/>
  <c r="CV67" i="42"/>
  <c r="CV301" i="42"/>
  <c r="CV249" i="42"/>
  <c r="CV29" i="42"/>
  <c r="CV365" i="42"/>
  <c r="CV273" i="42"/>
  <c r="CV50" i="42"/>
  <c r="CV162" i="42"/>
  <c r="CV113" i="42"/>
  <c r="CV358" i="42"/>
  <c r="CV111" i="42"/>
  <c r="CV214" i="42"/>
  <c r="CV278" i="42"/>
  <c r="CV366" i="42"/>
  <c r="CV322" i="42"/>
  <c r="CV386" i="42"/>
  <c r="CV13" i="42"/>
  <c r="CV31" i="42"/>
  <c r="CV7" i="42"/>
  <c r="AP9" i="19"/>
  <c r="CV309" i="42"/>
  <c r="CV370" i="42"/>
  <c r="CV58" i="42"/>
  <c r="CV27" i="42"/>
  <c r="CV110" i="42"/>
  <c r="CV193" i="42"/>
  <c r="CV57" i="42"/>
  <c r="CV166" i="42"/>
  <c r="CV413" i="42"/>
  <c r="CV137" i="42"/>
  <c r="CV142" i="42"/>
  <c r="CV11" i="42"/>
  <c r="CV37" i="42"/>
  <c r="CV385" i="42"/>
  <c r="CV261" i="42"/>
  <c r="CV185" i="42"/>
  <c r="CV374" i="42"/>
  <c r="CV238" i="42"/>
  <c r="CV165" i="42"/>
  <c r="CV302" i="42"/>
  <c r="CV114" i="42"/>
  <c r="CV297" i="42"/>
  <c r="CV294" i="42"/>
  <c r="CV314" i="42"/>
  <c r="CV341" i="42"/>
  <c r="CV397" i="42"/>
  <c r="CV405" i="42"/>
  <c r="CV290" i="42"/>
  <c r="CV102" i="42"/>
  <c r="CV134" i="42"/>
  <c r="CV77" i="42"/>
  <c r="CV139" i="42"/>
  <c r="CV317" i="42"/>
  <c r="CV143" i="42"/>
  <c r="CV178" i="42"/>
  <c r="CV258" i="42"/>
  <c r="CV205" i="42"/>
  <c r="CV65" i="42"/>
  <c r="CV342" i="42"/>
  <c r="CV91" i="42"/>
  <c r="CV49" i="42"/>
  <c r="CV157" i="42"/>
  <c r="CV298" i="42"/>
  <c r="CV285" i="42"/>
  <c r="CV369" i="42"/>
  <c r="CV289" i="42"/>
  <c r="CV378" i="42"/>
  <c r="CV277" i="42"/>
  <c r="CV333" i="42"/>
  <c r="CV354" i="42"/>
  <c r="CV169" i="42"/>
  <c r="CV334" i="42"/>
  <c r="CV105" i="42"/>
  <c r="CV197" i="42"/>
  <c r="CV119" i="42"/>
  <c r="CV62" i="42"/>
  <c r="CV310" i="42"/>
  <c r="CV305" i="42"/>
  <c r="CV325" i="42"/>
  <c r="CV373" i="42"/>
  <c r="CV138" i="42"/>
  <c r="CV198" i="42"/>
  <c r="CV306" i="42"/>
  <c r="CV118" i="42"/>
  <c r="CV158" i="42"/>
  <c r="CV381" i="42"/>
  <c r="CV75" i="42"/>
  <c r="CV61" i="42"/>
  <c r="CV389" i="42"/>
  <c r="CV329" i="42"/>
  <c r="CV182" i="42"/>
  <c r="CV78" i="42"/>
  <c r="CV59" i="42"/>
  <c r="CV406" i="42"/>
  <c r="CV266" i="42"/>
  <c r="CV53" i="42"/>
  <c r="B13" i="42"/>
  <c r="M99" i="19" l="1"/>
  <c r="BI9" i="19"/>
  <c r="BH9" i="19"/>
  <c r="CV163" i="42"/>
  <c r="BG9" i="19"/>
  <c r="BF4" i="42"/>
  <c r="AD4" i="42"/>
  <c r="AR4" i="42"/>
  <c r="BE9" i="19"/>
  <c r="BF9" i="19"/>
  <c r="CI377" i="42"/>
  <c r="AA9" i="19"/>
  <c r="CI242" i="42"/>
  <c r="CI66" i="42"/>
  <c r="CI103" i="42"/>
  <c r="CI226" i="42"/>
  <c r="CI246" i="42"/>
  <c r="CI253" i="42"/>
  <c r="CI238" i="42"/>
  <c r="CI139" i="42"/>
  <c r="CI277" i="42"/>
  <c r="CI406" i="42"/>
  <c r="CI266" i="42"/>
  <c r="AN9" i="19"/>
  <c r="CI382" i="42"/>
  <c r="CI146" i="42"/>
  <c r="CI366" i="42"/>
  <c r="CI321" i="42"/>
  <c r="CI202" i="42"/>
  <c r="CI27" i="42"/>
  <c r="CI318" i="42"/>
  <c r="CI138" i="42"/>
  <c r="CI186" i="42"/>
  <c r="CI229" i="42"/>
  <c r="CI141" i="42"/>
  <c r="CI358" i="42"/>
  <c r="CI114" i="42"/>
  <c r="CI113" i="42"/>
  <c r="CI55" i="42"/>
  <c r="CI129" i="42"/>
  <c r="CI249" i="42"/>
  <c r="CI373" i="42"/>
  <c r="CI269" i="42"/>
  <c r="CI21" i="42"/>
  <c r="CI117" i="42"/>
  <c r="CI15" i="42"/>
  <c r="CI111" i="42"/>
  <c r="CI385" i="42"/>
  <c r="CI402" i="42"/>
  <c r="CI274" i="42"/>
  <c r="CI110" i="42"/>
  <c r="CI41" i="42"/>
  <c r="CI289" i="42"/>
  <c r="CI237" i="42"/>
  <c r="CI233" i="42"/>
  <c r="CI329" i="42"/>
  <c r="CI313" i="42"/>
  <c r="CI71" i="42"/>
  <c r="CI285" i="42"/>
  <c r="CI365" i="42"/>
  <c r="CI177" i="42"/>
  <c r="CI51" i="42"/>
  <c r="CI298" i="42"/>
  <c r="CI410" i="42"/>
  <c r="CI241" i="42"/>
  <c r="CI118" i="42"/>
  <c r="CI54" i="42"/>
  <c r="CI31" i="42"/>
  <c r="CI342" i="42"/>
  <c r="CI57" i="42"/>
  <c r="CI130" i="42"/>
  <c r="CI65" i="42"/>
  <c r="CI35" i="42"/>
  <c r="CI98" i="42"/>
  <c r="CI317" i="42"/>
  <c r="CI294" i="42"/>
  <c r="CI370" i="42"/>
  <c r="CI262" i="42"/>
  <c r="CI201" i="42"/>
  <c r="CI86" i="42"/>
  <c r="CI30" i="42"/>
  <c r="CI78" i="42"/>
  <c r="CI169" i="42"/>
  <c r="CI345" i="42"/>
  <c r="CI46" i="42"/>
  <c r="CI50" i="42"/>
  <c r="CI142" i="42"/>
  <c r="CI61" i="42"/>
  <c r="CI151" i="42"/>
  <c r="CI123" i="42"/>
  <c r="CI83" i="42"/>
  <c r="CI137" i="42"/>
  <c r="CI90" i="42"/>
  <c r="CI174" i="42"/>
  <c r="CI70" i="42"/>
  <c r="CI234" i="42"/>
  <c r="CI330" i="42"/>
  <c r="CI119" i="42"/>
  <c r="CI258" i="42"/>
  <c r="CI121" i="42"/>
  <c r="CI23" i="42"/>
  <c r="CI125" i="42"/>
  <c r="CI401" i="42"/>
  <c r="CI369" i="42"/>
  <c r="CI17" i="42"/>
  <c r="CI127" i="42"/>
  <c r="CI74" i="42"/>
  <c r="CI82" i="42"/>
  <c r="CI115" i="42"/>
  <c r="CI181" i="42"/>
  <c r="CI413" i="42"/>
  <c r="CI309" i="42"/>
  <c r="CI409" i="42"/>
  <c r="CI297" i="42"/>
  <c r="CI11" i="42"/>
  <c r="CI49" i="42"/>
  <c r="CI314" i="42"/>
  <c r="CI77" i="42"/>
  <c r="CI361" i="42"/>
  <c r="CI153" i="42"/>
  <c r="CI94" i="42"/>
  <c r="CI257" i="42"/>
  <c r="CI39" i="42"/>
  <c r="CI302" i="42"/>
  <c r="CI7" i="42"/>
  <c r="CI67" i="42"/>
  <c r="CI286" i="42"/>
  <c r="CI126" i="42"/>
  <c r="CI85" i="42"/>
  <c r="CI325" i="42"/>
  <c r="CI62" i="42"/>
  <c r="CI205" i="42"/>
  <c r="CI322" i="42"/>
  <c r="CI145" i="42"/>
  <c r="CI397" i="42"/>
  <c r="CI293" i="42"/>
  <c r="CI225" i="42"/>
  <c r="CI341" i="42"/>
  <c r="CI63" i="42"/>
  <c r="CI338" i="42"/>
  <c r="CI194" i="42"/>
  <c r="CI25" i="42"/>
  <c r="CI197" i="42"/>
  <c r="CI290" i="42"/>
  <c r="CI265" i="42"/>
  <c r="CI154" i="42"/>
  <c r="CI135" i="42"/>
  <c r="CI101" i="42"/>
  <c r="CI278" i="42"/>
  <c r="CI414" i="42"/>
  <c r="CI222" i="42"/>
  <c r="CI97" i="42"/>
  <c r="CI306" i="42"/>
  <c r="CI346" i="42"/>
  <c r="CI147" i="42"/>
  <c r="CI81" i="42"/>
  <c r="CI210" i="42"/>
  <c r="CI393" i="42"/>
  <c r="CI270" i="42"/>
  <c r="CI29" i="42"/>
  <c r="CI398" i="42"/>
  <c r="CI89" i="42"/>
  <c r="CI26" i="42"/>
  <c r="CI75" i="42"/>
  <c r="CI334" i="42"/>
  <c r="CI214" i="42"/>
  <c r="CI170" i="42"/>
  <c r="CI217" i="42"/>
  <c r="CI87" i="42"/>
  <c r="CI33" i="42"/>
  <c r="CI218" i="42"/>
  <c r="CI18" i="42"/>
  <c r="CI157" i="42"/>
  <c r="CI43" i="42"/>
  <c r="CI178" i="42"/>
  <c r="CI198" i="42"/>
  <c r="CI59" i="42"/>
  <c r="CI161" i="42"/>
  <c r="CI69" i="42"/>
  <c r="CI149" i="42"/>
  <c r="CI37" i="42"/>
  <c r="CI106" i="42"/>
  <c r="CI134" i="42"/>
  <c r="CI173" i="42"/>
  <c r="CI162" i="42"/>
  <c r="CI38" i="42"/>
  <c r="CI95" i="42"/>
  <c r="CI158" i="42"/>
  <c r="CI45" i="42"/>
  <c r="CI166" i="42"/>
  <c r="CI209" i="42"/>
  <c r="CI381" i="42"/>
  <c r="CI182" i="42"/>
  <c r="CI221" i="42"/>
  <c r="CI305" i="42"/>
  <c r="CI107" i="42"/>
  <c r="CI109" i="42"/>
  <c r="CI13" i="42"/>
  <c r="CI273" i="42"/>
  <c r="CI133" i="42"/>
  <c r="CI349" i="42"/>
  <c r="CI337" i="42"/>
  <c r="CI73" i="42"/>
  <c r="CI22" i="42"/>
  <c r="CI250" i="42"/>
  <c r="CI150" i="42"/>
  <c r="CI91" i="42"/>
  <c r="CI206" i="42"/>
  <c r="CI165" i="42"/>
  <c r="CI47" i="42"/>
  <c r="CI122" i="42"/>
  <c r="CI102" i="42"/>
  <c r="CI155" i="42"/>
  <c r="CI310" i="42"/>
  <c r="CI374" i="42"/>
  <c r="CI386" i="42"/>
  <c r="CI353" i="42"/>
  <c r="CI159" i="42"/>
  <c r="CI245" i="42"/>
  <c r="CI213" i="42"/>
  <c r="CI190" i="42"/>
  <c r="CI390" i="42"/>
  <c r="CI189" i="42"/>
  <c r="CI254" i="42"/>
  <c r="CI19" i="42"/>
  <c r="CI281" i="42"/>
  <c r="CI354" i="42"/>
  <c r="CI333" i="42"/>
  <c r="CI357" i="42"/>
  <c r="CI131" i="42"/>
  <c r="CI53" i="42"/>
  <c r="CI378" i="42"/>
  <c r="CI185" i="42"/>
  <c r="CI193" i="42"/>
  <c r="CI362" i="42"/>
  <c r="CI93" i="42"/>
  <c r="CI14" i="42"/>
  <c r="CI10" i="42"/>
  <c r="CI389" i="42"/>
  <c r="CI405" i="42"/>
  <c r="CI261" i="42"/>
  <c r="CI99" i="42"/>
  <c r="CI79" i="42"/>
  <c r="CI230" i="42"/>
  <c r="CI143" i="42"/>
  <c r="CI394" i="42"/>
  <c r="CI105" i="42"/>
  <c r="CI58" i="42"/>
  <c r="CI326" i="42"/>
  <c r="CI34" i="42"/>
  <c r="CI282" i="42"/>
  <c r="CI42" i="42"/>
  <c r="CI301" i="42"/>
  <c r="CI350" i="42"/>
  <c r="CI9" i="42"/>
  <c r="N9" i="19"/>
  <c r="M9" i="19"/>
  <c r="L9" i="19"/>
  <c r="B14" i="42"/>
  <c r="CV167" i="42" l="1"/>
  <c r="CI167" i="42" s="1"/>
  <c r="CI163" i="42"/>
  <c r="BK9" i="19"/>
  <c r="BJ9" i="19"/>
  <c r="BL9" i="19"/>
  <c r="B15" i="42"/>
  <c r="CV171" i="42" l="1"/>
  <c r="CI171" i="42" s="1"/>
  <c r="B16" i="42"/>
  <c r="CV175" i="42" l="1"/>
  <c r="CI175" i="42" s="1"/>
  <c r="B17" i="42"/>
  <c r="CV179" i="42" l="1"/>
  <c r="CI179" i="42" s="1"/>
  <c r="B18" i="42"/>
  <c r="CV183" i="42" l="1"/>
  <c r="CI183" i="42" s="1"/>
  <c r="B19" i="42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CV187" i="42" l="1"/>
  <c r="CI187" i="42" s="1"/>
  <c r="B43" i="42"/>
  <c r="B45" i="42"/>
  <c r="CV191" i="42" l="1"/>
  <c r="CI191" i="42" s="1"/>
  <c r="B46" i="42"/>
  <c r="B47" i="42" s="1"/>
  <c r="B48" i="42" s="1"/>
  <c r="B49" i="42" s="1"/>
  <c r="B50" i="42" s="1"/>
  <c r="B51" i="42" s="1"/>
  <c r="B52" i="42" s="1"/>
  <c r="B53" i="42" s="1"/>
  <c r="B54" i="42" s="1"/>
  <c r="B55" i="42" s="1"/>
  <c r="B56" i="42" s="1"/>
  <c r="B57" i="42" s="1"/>
  <c r="B58" i="42" s="1"/>
  <c r="B59" i="42" s="1"/>
  <c r="B60" i="42" s="1"/>
  <c r="B61" i="42" s="1"/>
  <c r="B62" i="42" s="1"/>
  <c r="B63" i="42" s="1"/>
  <c r="B64" i="42" s="1"/>
  <c r="B65" i="42" s="1"/>
  <c r="B66" i="42" s="1"/>
  <c r="B67" i="42" s="1"/>
  <c r="B68" i="42" s="1"/>
  <c r="B69" i="42" s="1"/>
  <c r="B70" i="42" s="1"/>
  <c r="B71" i="42" s="1"/>
  <c r="B72" i="42" s="1"/>
  <c r="B73" i="42" s="1"/>
  <c r="B74" i="42" s="1"/>
  <c r="B75" i="42" s="1"/>
  <c r="B76" i="42" s="1"/>
  <c r="B77" i="42" s="1"/>
  <c r="B78" i="42" s="1"/>
  <c r="B79" i="42" s="1"/>
  <c r="B80" i="42" s="1"/>
  <c r="B81" i="42" s="1"/>
  <c r="B82" i="42" s="1"/>
  <c r="B83" i="42" s="1"/>
  <c r="B84" i="42" s="1"/>
  <c r="B85" i="42" s="1"/>
  <c r="B86" i="42" s="1"/>
  <c r="B87" i="42" s="1"/>
  <c r="B88" i="42" s="1"/>
  <c r="B89" i="42" s="1"/>
  <c r="B90" i="42" s="1"/>
  <c r="B91" i="42" s="1"/>
  <c r="B92" i="42" s="1"/>
  <c r="B93" i="42" s="1"/>
  <c r="B94" i="42" s="1"/>
  <c r="B95" i="42" s="1"/>
  <c r="B96" i="42" s="1"/>
  <c r="B97" i="42" s="1"/>
  <c r="B98" i="42" s="1"/>
  <c r="B99" i="42" s="1"/>
  <c r="B100" i="42" s="1"/>
  <c r="B101" i="42" s="1"/>
  <c r="B102" i="42" s="1"/>
  <c r="B103" i="42" s="1"/>
  <c r="B104" i="42" s="1"/>
  <c r="B105" i="42" s="1"/>
  <c r="B106" i="42" s="1"/>
  <c r="B107" i="42" s="1"/>
  <c r="B108" i="42" s="1"/>
  <c r="B109" i="42" s="1"/>
  <c r="B110" i="42" s="1"/>
  <c r="B111" i="42" s="1"/>
  <c r="B112" i="42" s="1"/>
  <c r="B113" i="42" s="1"/>
  <c r="B114" i="42" s="1"/>
  <c r="B115" i="42" s="1"/>
  <c r="B116" i="42" s="1"/>
  <c r="B117" i="42" s="1"/>
  <c r="B118" i="42" s="1"/>
  <c r="B119" i="42" s="1"/>
  <c r="B120" i="42" s="1"/>
  <c r="B121" i="42" s="1"/>
  <c r="B122" i="42" s="1"/>
  <c r="B123" i="42" s="1"/>
  <c r="B124" i="42" s="1"/>
  <c r="B125" i="42" s="1"/>
  <c r="B126" i="42" s="1"/>
  <c r="B127" i="42" s="1"/>
  <c r="B128" i="42" s="1"/>
  <c r="B129" i="42" s="1"/>
  <c r="B130" i="42" s="1"/>
  <c r="B131" i="42" s="1"/>
  <c r="B132" i="42" s="1"/>
  <c r="B133" i="42" s="1"/>
  <c r="B134" i="42" s="1"/>
  <c r="B135" i="42" s="1"/>
  <c r="B136" i="42" s="1"/>
  <c r="B137" i="42" s="1"/>
  <c r="B138" i="42" s="1"/>
  <c r="B139" i="42" s="1"/>
  <c r="B140" i="42" s="1"/>
  <c r="B141" i="42" s="1"/>
  <c r="B142" i="42" s="1"/>
  <c r="B143" i="42" s="1"/>
  <c r="B144" i="42" s="1"/>
  <c r="B145" i="42" s="1"/>
  <c r="B146" i="42" s="1"/>
  <c r="B147" i="42" s="1"/>
  <c r="B148" i="42" s="1"/>
  <c r="B149" i="42" s="1"/>
  <c r="B150" i="42" s="1"/>
  <c r="B151" i="42" s="1"/>
  <c r="B152" i="42" s="1"/>
  <c r="B153" i="42" s="1"/>
  <c r="B154" i="42" s="1"/>
  <c r="B155" i="42" s="1"/>
  <c r="B156" i="42" s="1"/>
  <c r="B157" i="42" s="1"/>
  <c r="B160" i="42" s="1"/>
  <c r="B163" i="42" s="1"/>
  <c r="B164" i="42" s="1"/>
  <c r="B165" i="42" s="1"/>
  <c r="B166" i="42" s="1"/>
  <c r="B167" i="42" s="1"/>
  <c r="B168" i="42" s="1"/>
  <c r="B169" i="42" s="1"/>
  <c r="B170" i="42" s="1"/>
  <c r="B171" i="42" s="1"/>
  <c r="B172" i="42" s="1"/>
  <c r="B173" i="42" s="1"/>
  <c r="B174" i="42" s="1"/>
  <c r="B175" i="42" s="1"/>
  <c r="B176" i="42" s="1"/>
  <c r="B177" i="42" s="1"/>
  <c r="B178" i="42" s="1"/>
  <c r="B179" i="42" s="1"/>
  <c r="B180" i="42" s="1"/>
  <c r="B181" i="42" s="1"/>
  <c r="B182" i="42" s="1"/>
  <c r="B183" i="42" s="1"/>
  <c r="B184" i="42" s="1"/>
  <c r="B185" i="42" s="1"/>
  <c r="B186" i="42" s="1"/>
  <c r="B187" i="42" s="1"/>
  <c r="B188" i="42" s="1"/>
  <c r="B189" i="42" s="1"/>
  <c r="B190" i="42" s="1"/>
  <c r="B191" i="42" s="1"/>
  <c r="B192" i="42" s="1"/>
  <c r="B193" i="42" s="1"/>
  <c r="B194" i="42" s="1"/>
  <c r="B195" i="42" s="1"/>
  <c r="B196" i="42" s="1"/>
  <c r="B197" i="42" s="1"/>
  <c r="B198" i="42" s="1"/>
  <c r="B199" i="42" s="1"/>
  <c r="B200" i="42" s="1"/>
  <c r="B201" i="42" s="1"/>
  <c r="B202" i="42" s="1"/>
  <c r="B203" i="42" s="1"/>
  <c r="B204" i="42" s="1"/>
  <c r="B205" i="42" s="1"/>
  <c r="B206" i="42" s="1"/>
  <c r="B207" i="42" s="1"/>
  <c r="B208" i="42" s="1"/>
  <c r="B209" i="42" s="1"/>
  <c r="B210" i="42" s="1"/>
  <c r="B211" i="42" s="1"/>
  <c r="B212" i="42" s="1"/>
  <c r="B213" i="42" s="1"/>
  <c r="B214" i="42" s="1"/>
  <c r="B215" i="42" s="1"/>
  <c r="B216" i="42" s="1"/>
  <c r="B217" i="42" s="1"/>
  <c r="B218" i="42" s="1"/>
  <c r="B219" i="42" s="1"/>
  <c r="B220" i="42" s="1"/>
  <c r="B221" i="42" s="1"/>
  <c r="B222" i="42" s="1"/>
  <c r="B223" i="42" s="1"/>
  <c r="B224" i="42" s="1"/>
  <c r="B225" i="42" s="1"/>
  <c r="B226" i="42" s="1"/>
  <c r="B227" i="42" s="1"/>
  <c r="B228" i="42" s="1"/>
  <c r="B229" i="42" s="1"/>
  <c r="B230" i="42" s="1"/>
  <c r="B231" i="42" s="1"/>
  <c r="B232" i="42" s="1"/>
  <c r="B233" i="42" s="1"/>
  <c r="B234" i="42" s="1"/>
  <c r="B235" i="42" s="1"/>
  <c r="B236" i="42" s="1"/>
  <c r="B237" i="42" s="1"/>
  <c r="B238" i="42" s="1"/>
  <c r="B239" i="42" s="1"/>
  <c r="B240" i="42" s="1"/>
  <c r="B241" i="42" s="1"/>
  <c r="B242" i="42" s="1"/>
  <c r="B243" i="42" s="1"/>
  <c r="B244" i="42" s="1"/>
  <c r="B245" i="42" s="1"/>
  <c r="B246" i="42" s="1"/>
  <c r="B247" i="42" s="1"/>
  <c r="B248" i="42" s="1"/>
  <c r="B249" i="42" s="1"/>
  <c r="B250" i="42" s="1"/>
  <c r="B251" i="42" s="1"/>
  <c r="B252" i="42" s="1"/>
  <c r="B253" i="42" s="1"/>
  <c r="B254" i="42" s="1"/>
  <c r="B255" i="42" s="1"/>
  <c r="B256" i="42" s="1"/>
  <c r="B257" i="42" s="1"/>
  <c r="B258" i="42" s="1"/>
  <c r="B259" i="42" s="1"/>
  <c r="B260" i="42" s="1"/>
  <c r="B261" i="42" s="1"/>
  <c r="B262" i="42" s="1"/>
  <c r="B263" i="42" s="1"/>
  <c r="B264" i="42" s="1"/>
  <c r="B265" i="42" s="1"/>
  <c r="B266" i="42" s="1"/>
  <c r="B267" i="42" s="1"/>
  <c r="B268" i="42" s="1"/>
  <c r="B269" i="42" s="1"/>
  <c r="B270" i="42" s="1"/>
  <c r="B271" i="42" s="1"/>
  <c r="B272" i="42" s="1"/>
  <c r="B273" i="42" s="1"/>
  <c r="B274" i="42" s="1"/>
  <c r="B275" i="42" s="1"/>
  <c r="B276" i="42" s="1"/>
  <c r="B277" i="42" s="1"/>
  <c r="B278" i="42" s="1"/>
  <c r="B279" i="42" s="1"/>
  <c r="B280" i="42" s="1"/>
  <c r="B281" i="42" s="1"/>
  <c r="B282" i="42" s="1"/>
  <c r="B283" i="42" s="1"/>
  <c r="B284" i="42" s="1"/>
  <c r="B285" i="42" s="1"/>
  <c r="B286" i="42" s="1"/>
  <c r="B287" i="42" s="1"/>
  <c r="B288" i="42" s="1"/>
  <c r="B289" i="42" s="1"/>
  <c r="CV195" i="42" l="1"/>
  <c r="CI195" i="42" s="1"/>
  <c r="B291" i="42"/>
  <c r="B290" i="42"/>
  <c r="CV199" i="42" l="1"/>
  <c r="CI199" i="42" s="1"/>
  <c r="B292" i="42"/>
  <c r="B293" i="42" s="1"/>
  <c r="B294" i="42" s="1"/>
  <c r="B295" i="42" s="1"/>
  <c r="B296" i="42" s="1"/>
  <c r="B297" i="42" s="1"/>
  <c r="B298" i="42" s="1"/>
  <c r="B299" i="42" s="1"/>
  <c r="B300" i="42" s="1"/>
  <c r="B301" i="42" s="1"/>
  <c r="B302" i="42" s="1"/>
  <c r="B303" i="42" s="1"/>
  <c r="B304" i="42" s="1"/>
  <c r="B305" i="42" s="1"/>
  <c r="B306" i="42" s="1"/>
  <c r="B310" i="42" s="1"/>
  <c r="B311" i="42" s="1"/>
  <c r="B312" i="42" s="1"/>
  <c r="B313" i="42" s="1"/>
  <c r="B314" i="42" s="1"/>
  <c r="B315" i="42" s="1"/>
  <c r="B316" i="42" s="1"/>
  <c r="B317" i="42" s="1"/>
  <c r="B318" i="42" s="1"/>
  <c r="B319" i="42" s="1"/>
  <c r="B320" i="42" s="1"/>
  <c r="B321" i="42" s="1"/>
  <c r="B322" i="42" s="1"/>
  <c r="B323" i="42" s="1"/>
  <c r="B324" i="42" s="1"/>
  <c r="B325" i="42" s="1"/>
  <c r="B326" i="42" s="1"/>
  <c r="B327" i="42" s="1"/>
  <c r="B328" i="42" s="1"/>
  <c r="B329" i="42" s="1"/>
  <c r="B330" i="42" s="1"/>
  <c r="B331" i="42" s="1"/>
  <c r="B332" i="42" s="1"/>
  <c r="B333" i="42" s="1"/>
  <c r="B334" i="42" s="1"/>
  <c r="B335" i="42" s="1"/>
  <c r="B336" i="42" s="1"/>
  <c r="B337" i="42" s="1"/>
  <c r="B338" i="42" s="1"/>
  <c r="B339" i="42" s="1"/>
  <c r="B340" i="42" s="1"/>
  <c r="B341" i="42" s="1"/>
  <c r="B342" i="42" s="1"/>
  <c r="B343" i="42" s="1"/>
  <c r="B344" i="42" s="1"/>
  <c r="B345" i="42" s="1"/>
  <c r="B346" i="42" s="1"/>
  <c r="B347" i="42" s="1"/>
  <c r="B348" i="42" s="1"/>
  <c r="B349" i="42" s="1"/>
  <c r="B350" i="42" s="1"/>
  <c r="B351" i="42" s="1"/>
  <c r="B353" i="42" s="1"/>
  <c r="B354" i="42" s="1"/>
  <c r="B355" i="42" s="1"/>
  <c r="B356" i="42" s="1"/>
  <c r="B357" i="42" s="1"/>
  <c r="B358" i="42" s="1"/>
  <c r="B359" i="42" s="1"/>
  <c r="B360" i="42" s="1"/>
  <c r="B361" i="42" s="1"/>
  <c r="B362" i="42" s="1"/>
  <c r="B363" i="42" s="1"/>
  <c r="B364" i="42" s="1"/>
  <c r="B365" i="42" s="1"/>
  <c r="B369" i="42" s="1"/>
  <c r="B370" i="42" s="1"/>
  <c r="B371" i="42" s="1"/>
  <c r="B372" i="42" s="1"/>
  <c r="B373" i="42" s="1"/>
  <c r="B374" i="42" s="1"/>
  <c r="B375" i="42" s="1"/>
  <c r="B376" i="42" s="1"/>
  <c r="B377" i="42" s="1"/>
  <c r="B378" i="42" s="1"/>
  <c r="B379" i="42" s="1"/>
  <c r="B380" i="42" s="1"/>
  <c r="B381" i="42" s="1"/>
  <c r="B382" i="42" s="1"/>
  <c r="B383" i="42" s="1"/>
  <c r="B384" i="42" s="1"/>
  <c r="B385" i="42" s="1"/>
  <c r="B386" i="42" s="1"/>
  <c r="B387" i="42" s="1"/>
  <c r="B388" i="42" s="1"/>
  <c r="B389" i="42" s="1"/>
  <c r="B390" i="42" s="1"/>
  <c r="B391" i="42" s="1"/>
  <c r="B392" i="42" s="1"/>
  <c r="B393" i="42" s="1"/>
  <c r="B394" i="42" s="1"/>
  <c r="B395" i="42" s="1"/>
  <c r="B396" i="42" s="1"/>
  <c r="B397" i="42" s="1"/>
  <c r="B398" i="42" s="1"/>
  <c r="B399" i="42" s="1"/>
  <c r="B400" i="42" s="1"/>
  <c r="B401" i="42" s="1"/>
  <c r="B402" i="42" s="1"/>
  <c r="B403" i="42" s="1"/>
  <c r="B404" i="42" s="1"/>
  <c r="B405" i="42" s="1"/>
  <c r="B406" i="42" s="1"/>
  <c r="B407" i="42" s="1"/>
  <c r="B408" i="42" s="1"/>
  <c r="B409" i="42" s="1"/>
  <c r="B410" i="42" s="1"/>
  <c r="B411" i="42" s="1"/>
  <c r="B412" i="42" s="1"/>
  <c r="B413" i="42" s="1"/>
  <c r="B414" i="42" s="1"/>
  <c r="CV203" i="42" l="1"/>
  <c r="CI203" i="42" s="1"/>
  <c r="BA186" i="19"/>
  <c r="AZ186" i="19"/>
  <c r="AY186" i="19"/>
  <c r="AX186" i="19"/>
  <c r="AW186" i="19"/>
  <c r="AV186" i="19"/>
  <c r="AU186" i="19"/>
  <c r="AT186" i="19"/>
  <c r="AS186" i="19"/>
  <c r="AR186" i="19"/>
  <c r="AQ186" i="19"/>
  <c r="AP186" i="19"/>
  <c r="CV207" i="42" l="1"/>
  <c r="CI207" i="42" s="1"/>
  <c r="F10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6" i="19"/>
  <c r="G165" i="19"/>
  <c r="G164" i="19"/>
  <c r="G163" i="19"/>
  <c r="G162" i="19"/>
  <c r="G161" i="19"/>
  <c r="G160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29" i="19"/>
  <c r="G128" i="19"/>
  <c r="G127" i="19"/>
  <c r="G126" i="19"/>
  <c r="G125" i="19"/>
  <c r="G124" i="19"/>
  <c r="G123" i="19"/>
  <c r="G122" i="19"/>
  <c r="B122" i="19"/>
  <c r="G121" i="19"/>
  <c r="G120" i="19"/>
  <c r="G119" i="19"/>
  <c r="G118" i="19"/>
  <c r="G117" i="19"/>
  <c r="G116" i="19"/>
  <c r="G115" i="19"/>
  <c r="G114" i="19"/>
  <c r="G113" i="19"/>
  <c r="G112" i="19"/>
  <c r="G111" i="19"/>
  <c r="G108" i="19"/>
  <c r="B108" i="19"/>
  <c r="G107" i="19"/>
  <c r="B107" i="19"/>
  <c r="G106" i="19"/>
  <c r="B106" i="19"/>
  <c r="G105" i="19"/>
  <c r="G104" i="19"/>
  <c r="B104" i="19"/>
  <c r="G103" i="19"/>
  <c r="B103" i="19"/>
  <c r="G102" i="19"/>
  <c r="G101" i="19"/>
  <c r="B101" i="19"/>
  <c r="G100" i="19"/>
  <c r="B100" i="19"/>
  <c r="G99" i="19"/>
  <c r="G98" i="19"/>
  <c r="B98" i="19"/>
  <c r="G97" i="19"/>
  <c r="B97" i="19"/>
  <c r="G96" i="19"/>
  <c r="G95" i="19"/>
  <c r="G94" i="19"/>
  <c r="B94" i="19"/>
  <c r="G93" i="19"/>
  <c r="B93" i="19"/>
  <c r="G92" i="19"/>
  <c r="B92" i="19"/>
  <c r="G91" i="19"/>
  <c r="G90" i="19"/>
  <c r="G89" i="19"/>
  <c r="B89" i="19"/>
  <c r="G88" i="19"/>
  <c r="G87" i="19"/>
  <c r="B87" i="19"/>
  <c r="G86" i="19"/>
  <c r="B86" i="19"/>
  <c r="G85" i="19"/>
  <c r="B85" i="19"/>
  <c r="G84" i="19"/>
  <c r="B84" i="19"/>
  <c r="G83" i="19"/>
  <c r="G82" i="19"/>
  <c r="G81" i="19"/>
  <c r="B81" i="19"/>
  <c r="G80" i="19"/>
  <c r="G79" i="19"/>
  <c r="G78" i="19"/>
  <c r="G77" i="19"/>
  <c r="G76" i="19"/>
  <c r="G75" i="19"/>
  <c r="B75" i="19"/>
  <c r="G74" i="19"/>
  <c r="G73" i="19"/>
  <c r="G72" i="19"/>
  <c r="G71" i="19"/>
  <c r="G70" i="19"/>
  <c r="G69" i="19"/>
  <c r="B69" i="19"/>
  <c r="G68" i="19"/>
  <c r="G67" i="19"/>
  <c r="B67" i="19"/>
  <c r="G66" i="19"/>
  <c r="G65" i="19"/>
  <c r="B65" i="19"/>
  <c r="G64" i="19"/>
  <c r="G63" i="19"/>
  <c r="B63" i="19"/>
  <c r="G62" i="19"/>
  <c r="G61" i="19"/>
  <c r="B61" i="19"/>
  <c r="G60" i="19"/>
  <c r="G59" i="19"/>
  <c r="G58" i="19"/>
  <c r="G57" i="19"/>
  <c r="B57" i="19"/>
  <c r="G56" i="19"/>
  <c r="G55" i="19"/>
  <c r="B55" i="19"/>
  <c r="G54" i="19"/>
  <c r="G53" i="19"/>
  <c r="G51" i="19"/>
  <c r="G50" i="19"/>
  <c r="G49" i="19"/>
  <c r="G48" i="19"/>
  <c r="B48" i="19"/>
  <c r="G47" i="19"/>
  <c r="G46" i="19"/>
  <c r="G45" i="19"/>
  <c r="G44" i="19"/>
  <c r="B44" i="19"/>
  <c r="G43" i="19"/>
  <c r="G42" i="19"/>
  <c r="G41" i="19"/>
  <c r="G40" i="19"/>
  <c r="G39" i="19"/>
  <c r="G38" i="19"/>
  <c r="B38" i="19"/>
  <c r="G37" i="19"/>
  <c r="G36" i="19"/>
  <c r="B36" i="19"/>
  <c r="G35" i="19"/>
  <c r="G34" i="19"/>
  <c r="B34" i="19"/>
  <c r="G33" i="19"/>
  <c r="G32" i="19"/>
  <c r="B32" i="19"/>
  <c r="G31" i="19"/>
  <c r="G30" i="19"/>
  <c r="B30" i="19"/>
  <c r="G29" i="19"/>
  <c r="G28" i="19"/>
  <c r="B28" i="19"/>
  <c r="G27" i="19"/>
  <c r="G26" i="19"/>
  <c r="B26" i="19"/>
  <c r="G25" i="19"/>
  <c r="G24" i="19"/>
  <c r="B24" i="19"/>
  <c r="G23" i="19"/>
  <c r="G22" i="19"/>
  <c r="B22" i="19"/>
  <c r="G21" i="19"/>
  <c r="G20" i="19"/>
  <c r="B20" i="19"/>
  <c r="G19" i="19"/>
  <c r="G18" i="19"/>
  <c r="B18" i="19"/>
  <c r="G17" i="19"/>
  <c r="G16" i="19"/>
  <c r="B16" i="19"/>
  <c r="D351" i="27"/>
  <c r="D43" i="27"/>
  <c r="H144" i="27"/>
  <c r="D144" i="27"/>
  <c r="D412" i="27"/>
  <c r="D190" i="27"/>
  <c r="D69" i="27"/>
  <c r="D37" i="27"/>
  <c r="D6" i="27"/>
  <c r="D397" i="27"/>
  <c r="D411" i="27"/>
  <c r="CV211" i="42" l="1"/>
  <c r="CI211" i="42" s="1"/>
  <c r="AT10" i="19"/>
  <c r="AS10" i="19"/>
  <c r="BB10" i="19" s="1"/>
  <c r="AR10" i="19"/>
  <c r="AP10" i="19"/>
  <c r="AQ10" i="19"/>
  <c r="AL8" i="50" s="1"/>
  <c r="L10" i="19"/>
  <c r="G8" i="50" s="1"/>
  <c r="AB10" i="19"/>
  <c r="AD10" i="19"/>
  <c r="Y8" i="50" s="1"/>
  <c r="AF10" i="19"/>
  <c r="AM10" i="19"/>
  <c r="AH8" i="50" s="1"/>
  <c r="AK10" i="19"/>
  <c r="AF8" i="50" s="1"/>
  <c r="AL10" i="19"/>
  <c r="AG8" i="50" s="1"/>
  <c r="AJ10" i="19"/>
  <c r="AE8" i="50" s="1"/>
  <c r="AI10" i="19"/>
  <c r="AD8" i="50" s="1"/>
  <c r="AH10" i="19"/>
  <c r="AC8" i="50" s="1"/>
  <c r="AG10" i="19"/>
  <c r="AB8" i="50" s="1"/>
  <c r="AC10" i="19"/>
  <c r="X8" i="50" s="1"/>
  <c r="AE10" i="19"/>
  <c r="N10" i="19"/>
  <c r="I8" i="50" s="1"/>
  <c r="M10" i="19"/>
  <c r="H8" i="50" s="1"/>
  <c r="Q10" i="19"/>
  <c r="L8" i="50" s="1"/>
  <c r="Z10" i="19"/>
  <c r="U8" i="50" s="1"/>
  <c r="O10" i="19"/>
  <c r="Y10" i="19"/>
  <c r="T8" i="50" s="1"/>
  <c r="U10" i="19"/>
  <c r="P8" i="50" s="1"/>
  <c r="P10" i="19"/>
  <c r="K8" i="50" s="1"/>
  <c r="W10" i="19"/>
  <c r="R8" i="50" s="1"/>
  <c r="S10" i="19"/>
  <c r="N8" i="50" s="1"/>
  <c r="T10" i="19"/>
  <c r="O8" i="50" s="1"/>
  <c r="X10" i="19"/>
  <c r="S8" i="50" s="1"/>
  <c r="V10" i="19"/>
  <c r="Q8" i="50" s="1"/>
  <c r="R10" i="19"/>
  <c r="M8" i="50" s="1"/>
  <c r="B6" i="27"/>
  <c r="B7" i="27" s="1"/>
  <c r="D171" i="27"/>
  <c r="D172" i="27"/>
  <c r="D173" i="27"/>
  <c r="D300" i="27"/>
  <c r="D137" i="27"/>
  <c r="H6" i="27"/>
  <c r="H7" i="27"/>
  <c r="H8" i="27"/>
  <c r="H10" i="27"/>
  <c r="H15" i="27"/>
  <c r="H17" i="27"/>
  <c r="H18" i="27"/>
  <c r="H20" i="27"/>
  <c r="H39" i="27"/>
  <c r="H38" i="27"/>
  <c r="H16" i="27"/>
  <c r="H19" i="27"/>
  <c r="H22" i="27"/>
  <c r="H23" i="27"/>
  <c r="H24" i="27"/>
  <c r="H25" i="27"/>
  <c r="H26" i="27"/>
  <c r="H27" i="27"/>
  <c r="H29" i="27"/>
  <c r="H30" i="27"/>
  <c r="H31" i="27"/>
  <c r="H32" i="27"/>
  <c r="H33" i="27"/>
  <c r="H34" i="27"/>
  <c r="H35" i="27"/>
  <c r="H36" i="27"/>
  <c r="H37" i="27"/>
  <c r="H41" i="27"/>
  <c r="H40" i="27"/>
  <c r="H46" i="27"/>
  <c r="H43" i="27"/>
  <c r="H47" i="27"/>
  <c r="H48" i="27"/>
  <c r="H49" i="27"/>
  <c r="H50" i="27"/>
  <c r="H51" i="27"/>
  <c r="H52" i="27"/>
  <c r="H53" i="27"/>
  <c r="H56" i="27"/>
  <c r="H57" i="27"/>
  <c r="H54" i="27"/>
  <c r="H55" i="27"/>
  <c r="H58" i="27"/>
  <c r="H59" i="27"/>
  <c r="H60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5" i="27"/>
  <c r="H146" i="27"/>
  <c r="H147" i="27"/>
  <c r="H148" i="27"/>
  <c r="H149" i="27"/>
  <c r="H151" i="27"/>
  <c r="H152" i="27"/>
  <c r="H153" i="27"/>
  <c r="H154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82" i="27"/>
  <c r="H183" i="27"/>
  <c r="H184" i="27"/>
  <c r="H185" i="27"/>
  <c r="H186" i="27"/>
  <c r="H187" i="27"/>
  <c r="H188" i="27"/>
  <c r="H189" i="27"/>
  <c r="H190" i="27"/>
  <c r="H192" i="27"/>
  <c r="H193" i="27"/>
  <c r="H194" i="27"/>
  <c r="H195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3" i="27"/>
  <c r="H214" i="27"/>
  <c r="H215" i="27"/>
  <c r="H216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11" i="27"/>
  <c r="H12" i="27"/>
  <c r="H242" i="27"/>
  <c r="H243" i="27"/>
  <c r="H244" i="27"/>
  <c r="H245" i="27"/>
  <c r="H246" i="27"/>
  <c r="H247" i="27"/>
  <c r="H248" i="27"/>
  <c r="H249" i="27"/>
  <c r="H250" i="27"/>
  <c r="H251" i="27"/>
  <c r="H252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8" i="27"/>
  <c r="H279" i="27"/>
  <c r="H280" i="27"/>
  <c r="H281" i="27"/>
  <c r="H282" i="27"/>
  <c r="H283" i="27"/>
  <c r="H284" i="27"/>
  <c r="H285" i="27"/>
  <c r="H286" i="27"/>
  <c r="H287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34" i="27"/>
  <c r="H302" i="27"/>
  <c r="H335" i="27"/>
  <c r="H303" i="27"/>
  <c r="H336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7" i="27"/>
  <c r="H368" i="27"/>
  <c r="H369" i="27"/>
  <c r="H370" i="27"/>
  <c r="H371" i="27"/>
  <c r="H372" i="27"/>
  <c r="H373" i="27"/>
  <c r="H374" i="27"/>
  <c r="H375" i="27"/>
  <c r="H13" i="27"/>
  <c r="H14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5" i="27"/>
  <c r="D14" i="27"/>
  <c r="D13" i="27"/>
  <c r="D375" i="27"/>
  <c r="D374" i="27"/>
  <c r="D373" i="27"/>
  <c r="D381" i="27"/>
  <c r="D280" i="27"/>
  <c r="D184" i="27"/>
  <c r="D183" i="27"/>
  <c r="D122" i="27"/>
  <c r="D252" i="27"/>
  <c r="D378" i="27"/>
  <c r="D77" i="27"/>
  <c r="D76" i="27"/>
  <c r="D154" i="27"/>
  <c r="D153" i="27"/>
  <c r="D152" i="27"/>
  <c r="D272" i="27"/>
  <c r="D273" i="27"/>
  <c r="D282" i="27"/>
  <c r="D210" i="27"/>
  <c r="D211" i="27"/>
  <c r="D245" i="27"/>
  <c r="D11" i="27"/>
  <c r="D12" i="27"/>
  <c r="D242" i="27"/>
  <c r="D279" i="27"/>
  <c r="D286" i="27"/>
  <c r="D284" i="27"/>
  <c r="D285" i="27"/>
  <c r="D268" i="27"/>
  <c r="D266" i="27"/>
  <c r="D139" i="27"/>
  <c r="D33" i="27"/>
  <c r="D28" i="27"/>
  <c r="D38" i="27"/>
  <c r="D64" i="27"/>
  <c r="D65" i="27"/>
  <c r="D7" i="27"/>
  <c r="D8" i="27"/>
  <c r="D221" i="27"/>
  <c r="D136" i="27"/>
  <c r="D135" i="27"/>
  <c r="D207" i="27"/>
  <c r="D208" i="27"/>
  <c r="D244" i="27"/>
  <c r="D246" i="27"/>
  <c r="D175" i="27"/>
  <c r="D176" i="27"/>
  <c r="D177" i="27"/>
  <c r="D133" i="27"/>
  <c r="D106" i="27"/>
  <c r="D107" i="27"/>
  <c r="D108" i="27"/>
  <c r="D75" i="27"/>
  <c r="D73" i="27"/>
  <c r="D146" i="27"/>
  <c r="D142" i="27"/>
  <c r="D143" i="27"/>
  <c r="D138" i="27"/>
  <c r="D78" i="27"/>
  <c r="D110" i="27"/>
  <c r="D193" i="27"/>
  <c r="D204" i="27"/>
  <c r="D205" i="27"/>
  <c r="D195" i="27"/>
  <c r="D371" i="27"/>
  <c r="D362" i="27"/>
  <c r="D264" i="27"/>
  <c r="D267" i="27"/>
  <c r="D275" i="27"/>
  <c r="D59" i="27"/>
  <c r="D214" i="27"/>
  <c r="D215" i="27"/>
  <c r="D216" i="27"/>
  <c r="D231" i="27"/>
  <c r="D232" i="27"/>
  <c r="D233" i="27"/>
  <c r="D235" i="27"/>
  <c r="D226" i="27"/>
  <c r="D227" i="27"/>
  <c r="D228" i="27"/>
  <c r="D229" i="27"/>
  <c r="D223" i="27"/>
  <c r="D224" i="27"/>
  <c r="D189" i="27"/>
  <c r="D186" i="27"/>
  <c r="D187" i="27"/>
  <c r="D36" i="27"/>
  <c r="D270" i="27"/>
  <c r="D271" i="27"/>
  <c r="D255" i="27"/>
  <c r="D256" i="27"/>
  <c r="D248" i="27"/>
  <c r="D249" i="27"/>
  <c r="D250" i="27"/>
  <c r="D251" i="27"/>
  <c r="D199" i="27"/>
  <c r="D200" i="27"/>
  <c r="D201" i="27"/>
  <c r="D202" i="27"/>
  <c r="D238" i="27"/>
  <c r="D169" i="27"/>
  <c r="D170" i="27"/>
  <c r="D166" i="27"/>
  <c r="D167" i="27"/>
  <c r="D163" i="27"/>
  <c r="D164" i="27"/>
  <c r="D148" i="27"/>
  <c r="D149" i="27"/>
  <c r="D124" i="27"/>
  <c r="D125" i="27"/>
  <c r="D126" i="27"/>
  <c r="D127" i="27"/>
  <c r="D128" i="27"/>
  <c r="D129" i="27"/>
  <c r="D130" i="27"/>
  <c r="D115" i="27"/>
  <c r="D116" i="27"/>
  <c r="D117" i="27"/>
  <c r="D118" i="27"/>
  <c r="D119" i="27"/>
  <c r="D120" i="27"/>
  <c r="D121" i="27"/>
  <c r="D112" i="27"/>
  <c r="D113" i="27"/>
  <c r="D258" i="27"/>
  <c r="D259" i="27"/>
  <c r="D369" i="27"/>
  <c r="D72" i="27"/>
  <c r="D71" i="27"/>
  <c r="D102" i="27"/>
  <c r="D103" i="27"/>
  <c r="D104" i="27"/>
  <c r="D74" i="27"/>
  <c r="D98" i="27"/>
  <c r="D99" i="27"/>
  <c r="D100" i="27"/>
  <c r="D94" i="27"/>
  <c r="D95" i="27"/>
  <c r="D96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31" i="27"/>
  <c r="D32" i="27"/>
  <c r="D39" i="27"/>
  <c r="D67" i="27"/>
  <c r="D68" i="27"/>
  <c r="D198" i="27"/>
  <c r="D240" i="27"/>
  <c r="D372" i="27"/>
  <c r="D25" i="27"/>
  <c r="D19" i="27"/>
  <c r="D40" i="27"/>
  <c r="D55" i="27"/>
  <c r="D53" i="27"/>
  <c r="D49" i="27"/>
  <c r="D50" i="27"/>
  <c r="D360" i="27"/>
  <c r="D261" i="27"/>
  <c r="D262" i="27"/>
  <c r="D357" i="27"/>
  <c r="D358" i="27"/>
  <c r="D354" i="27"/>
  <c r="D355" i="27"/>
  <c r="D352" i="27"/>
  <c r="D349" i="27"/>
  <c r="D345" i="27"/>
  <c r="D346" i="27"/>
  <c r="D342" i="27"/>
  <c r="D343" i="27"/>
  <c r="D338" i="27"/>
  <c r="D339" i="27"/>
  <c r="D340" i="27"/>
  <c r="D331" i="27"/>
  <c r="D332" i="27"/>
  <c r="D333" i="27"/>
  <c r="D327" i="27"/>
  <c r="D328" i="27"/>
  <c r="D329" i="27"/>
  <c r="D313" i="27"/>
  <c r="D314" i="27"/>
  <c r="D315" i="27"/>
  <c r="D309" i="27"/>
  <c r="D310" i="27"/>
  <c r="D311" i="27"/>
  <c r="D312" i="27"/>
  <c r="D325" i="27"/>
  <c r="D321" i="27"/>
  <c r="D322" i="27"/>
  <c r="D323" i="27"/>
  <c r="D317" i="27"/>
  <c r="D318" i="27"/>
  <c r="D319" i="27"/>
  <c r="D380" i="27"/>
  <c r="D382" i="27"/>
  <c r="D383" i="27"/>
  <c r="D384" i="27"/>
  <c r="D385" i="27"/>
  <c r="D386" i="27"/>
  <c r="D387" i="27"/>
  <c r="D388" i="27"/>
  <c r="D389" i="27"/>
  <c r="D390" i="27"/>
  <c r="D391" i="27"/>
  <c r="D392" i="27"/>
  <c r="D393" i="27"/>
  <c r="D394" i="27"/>
  <c r="D395" i="27"/>
  <c r="D396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377" i="27"/>
  <c r="D368" i="27"/>
  <c r="D301" i="27"/>
  <c r="D334" i="27"/>
  <c r="D302" i="27"/>
  <c r="D335" i="27"/>
  <c r="D303" i="27"/>
  <c r="D336" i="27"/>
  <c r="D298" i="27"/>
  <c r="D299" i="27"/>
  <c r="D294" i="27"/>
  <c r="D295" i="27"/>
  <c r="D290" i="27"/>
  <c r="D291" i="27"/>
  <c r="D5" i="27"/>
  <c r="D10" i="27"/>
  <c r="D15" i="27"/>
  <c r="D17" i="27"/>
  <c r="D18" i="27"/>
  <c r="D20" i="27"/>
  <c r="D16" i="27"/>
  <c r="D22" i="27"/>
  <c r="D23" i="27"/>
  <c r="D24" i="27"/>
  <c r="D26" i="27"/>
  <c r="D27" i="27"/>
  <c r="D29" i="27"/>
  <c r="D30" i="27"/>
  <c r="D34" i="27"/>
  <c r="D35" i="27"/>
  <c r="D41" i="27"/>
  <c r="D46" i="27"/>
  <c r="D47" i="27"/>
  <c r="D48" i="27"/>
  <c r="D51" i="27"/>
  <c r="D52" i="27"/>
  <c r="D56" i="27"/>
  <c r="D57" i="27"/>
  <c r="D54" i="27"/>
  <c r="D58" i="27"/>
  <c r="D60" i="27"/>
  <c r="D63" i="27"/>
  <c r="D66" i="27"/>
  <c r="D70" i="27"/>
  <c r="D79" i="27"/>
  <c r="D93" i="27"/>
  <c r="D97" i="27"/>
  <c r="D101" i="27"/>
  <c r="D105" i="27"/>
  <c r="D109" i="27"/>
  <c r="D111" i="27"/>
  <c r="D114" i="27"/>
  <c r="D123" i="27"/>
  <c r="D131" i="27"/>
  <c r="D132" i="27"/>
  <c r="D134" i="27"/>
  <c r="D140" i="27"/>
  <c r="D141" i="27"/>
  <c r="D145" i="27"/>
  <c r="D147" i="27"/>
  <c r="D151" i="27"/>
  <c r="D161" i="27"/>
  <c r="D162" i="27"/>
  <c r="D165" i="27"/>
  <c r="D168" i="27"/>
  <c r="D174" i="27"/>
  <c r="D182" i="27"/>
  <c r="D185" i="27"/>
  <c r="D188" i="27"/>
  <c r="D192" i="27"/>
  <c r="D194" i="27"/>
  <c r="D197" i="27"/>
  <c r="D203" i="27"/>
  <c r="D206" i="27"/>
  <c r="D209" i="27"/>
  <c r="D213" i="27"/>
  <c r="D218" i="27"/>
  <c r="D219" i="27"/>
  <c r="D220" i="27"/>
  <c r="D222" i="27"/>
  <c r="D225" i="27"/>
  <c r="D230" i="27"/>
  <c r="D234" i="27"/>
  <c r="D236" i="27"/>
  <c r="D237" i="27"/>
  <c r="D239" i="27"/>
  <c r="D243" i="27"/>
  <c r="D247" i="27"/>
  <c r="D254" i="27"/>
  <c r="D257" i="27"/>
  <c r="D260" i="27"/>
  <c r="D263" i="27"/>
  <c r="D265" i="27"/>
  <c r="D269" i="27"/>
  <c r="D274" i="27"/>
  <c r="D278" i="27"/>
  <c r="D281" i="27"/>
  <c r="D283" i="27"/>
  <c r="D287" i="27"/>
  <c r="D289" i="27"/>
  <c r="D292" i="27"/>
  <c r="D293" i="27"/>
  <c r="D296" i="27"/>
  <c r="D297" i="27"/>
  <c r="D308" i="27"/>
  <c r="D316" i="27"/>
  <c r="D320" i="27"/>
  <c r="D324" i="27"/>
  <c r="D326" i="27"/>
  <c r="D330" i="27"/>
  <c r="D337" i="27"/>
  <c r="D341" i="27"/>
  <c r="D344" i="27"/>
  <c r="D347" i="27"/>
  <c r="D348" i="27"/>
  <c r="D353" i="27"/>
  <c r="D356" i="27"/>
  <c r="D359" i="27"/>
  <c r="D361" i="27"/>
  <c r="D367" i="27"/>
  <c r="D370" i="27"/>
  <c r="D376" i="27"/>
  <c r="D379" i="27"/>
  <c r="AU10" i="15"/>
  <c r="AT10" i="15"/>
  <c r="AS10" i="15"/>
  <c r="AR10" i="15"/>
  <c r="AQ10" i="15"/>
  <c r="AP10" i="15"/>
  <c r="AO10" i="15"/>
  <c r="AU23" i="15"/>
  <c r="AT23" i="15"/>
  <c r="AS23" i="15"/>
  <c r="AR23" i="15"/>
  <c r="AQ23" i="15"/>
  <c r="AP23" i="15"/>
  <c r="AO23" i="15"/>
  <c r="AW5" i="15"/>
  <c r="AV5" i="15"/>
  <c r="AX5" i="15"/>
  <c r="BC5" i="15"/>
  <c r="BA5" i="15"/>
  <c r="AV4" i="69"/>
  <c r="AU4" i="69"/>
  <c r="AT4" i="69"/>
  <c r="AS4" i="69"/>
  <c r="AR4" i="69"/>
  <c r="AQ4" i="69"/>
  <c r="AP4" i="69"/>
  <c r="AM4" i="69"/>
  <c r="AL4" i="69"/>
  <c r="AH4" i="69"/>
  <c r="AG4" i="69"/>
  <c r="AF4" i="69"/>
  <c r="AE4" i="69"/>
  <c r="AD4" i="69"/>
  <c r="AC4" i="69"/>
  <c r="AB4" i="69"/>
  <c r="Z4" i="69"/>
  <c r="Y4" i="69"/>
  <c r="X4" i="69"/>
  <c r="U4" i="69"/>
  <c r="T4" i="69"/>
  <c r="S4" i="69"/>
  <c r="R4" i="69"/>
  <c r="Q4" i="69"/>
  <c r="P4" i="69"/>
  <c r="O4" i="69"/>
  <c r="N4" i="69"/>
  <c r="M4" i="69"/>
  <c r="L4" i="69"/>
  <c r="K4" i="69"/>
  <c r="I4" i="69"/>
  <c r="H4" i="69"/>
  <c r="G4" i="69"/>
  <c r="AI27" i="15"/>
  <c r="AI26" i="15"/>
  <c r="AU65" i="15"/>
  <c r="AT65" i="15"/>
  <c r="AS65" i="15"/>
  <c r="AR65" i="15"/>
  <c r="AQ65" i="15"/>
  <c r="AP65" i="15"/>
  <c r="AO65" i="15"/>
  <c r="AU63" i="15"/>
  <c r="AT63" i="15"/>
  <c r="AS63" i="15"/>
  <c r="AR63" i="15"/>
  <c r="AQ63" i="15"/>
  <c r="AP63" i="15"/>
  <c r="AO63" i="15"/>
  <c r="AU60" i="15"/>
  <c r="AT60" i="15"/>
  <c r="AS60" i="15"/>
  <c r="AR60" i="15"/>
  <c r="AQ60" i="15"/>
  <c r="AP60" i="15"/>
  <c r="AO60" i="15"/>
  <c r="AU59" i="15"/>
  <c r="AT59" i="15"/>
  <c r="AS59" i="15"/>
  <c r="AR59" i="15"/>
  <c r="AQ59" i="15"/>
  <c r="AP59" i="15"/>
  <c r="AO59" i="15"/>
  <c r="AU58" i="15"/>
  <c r="AT58" i="15"/>
  <c r="AS58" i="15"/>
  <c r="AR58" i="15"/>
  <c r="AQ58" i="15"/>
  <c r="AP58" i="15"/>
  <c r="AO58" i="15"/>
  <c r="AU57" i="15"/>
  <c r="AT57" i="15"/>
  <c r="AS57" i="15"/>
  <c r="AR57" i="15"/>
  <c r="AQ57" i="15"/>
  <c r="AP57" i="15"/>
  <c r="AO57" i="15"/>
  <c r="AU56" i="15"/>
  <c r="AT56" i="15"/>
  <c r="AS56" i="15"/>
  <c r="AR56" i="15"/>
  <c r="AQ56" i="15"/>
  <c r="AP56" i="15"/>
  <c r="AO56" i="15"/>
  <c r="AU55" i="15"/>
  <c r="AT55" i="15"/>
  <c r="AS55" i="15"/>
  <c r="AR55" i="15"/>
  <c r="AQ55" i="15"/>
  <c r="AP55" i="15"/>
  <c r="AO55" i="15"/>
  <c r="AU54" i="15"/>
  <c r="AT54" i="15"/>
  <c r="AS54" i="15"/>
  <c r="AR54" i="15"/>
  <c r="AQ54" i="15"/>
  <c r="AP54" i="15"/>
  <c r="AO54" i="15"/>
  <c r="AU53" i="15"/>
  <c r="AT53" i="15"/>
  <c r="AS53" i="15"/>
  <c r="AR53" i="15"/>
  <c r="AQ53" i="15"/>
  <c r="AP53" i="15"/>
  <c r="AO53" i="15"/>
  <c r="AU52" i="15"/>
  <c r="AT52" i="15"/>
  <c r="AS52" i="15"/>
  <c r="AR52" i="15"/>
  <c r="AQ52" i="15"/>
  <c r="AP52" i="15"/>
  <c r="AO52" i="15"/>
  <c r="AU51" i="15"/>
  <c r="AT51" i="15"/>
  <c r="AS51" i="15"/>
  <c r="AR51" i="15"/>
  <c r="AQ51" i="15"/>
  <c r="AP51" i="15"/>
  <c r="AO51" i="15"/>
  <c r="AU50" i="15"/>
  <c r="AT50" i="15"/>
  <c r="AS50" i="15"/>
  <c r="AR50" i="15"/>
  <c r="AQ50" i="15"/>
  <c r="AP50" i="15"/>
  <c r="AO50" i="15"/>
  <c r="AU49" i="15"/>
  <c r="AT49" i="15"/>
  <c r="AS49" i="15"/>
  <c r="AR49" i="15"/>
  <c r="AQ49" i="15"/>
  <c r="AP49" i="15"/>
  <c r="AO49" i="15"/>
  <c r="AU48" i="15"/>
  <c r="AT48" i="15"/>
  <c r="AS48" i="15"/>
  <c r="AR48" i="15"/>
  <c r="AQ48" i="15"/>
  <c r="AP48" i="15"/>
  <c r="AO48" i="15"/>
  <c r="AU47" i="15"/>
  <c r="AT47" i="15"/>
  <c r="AS47" i="15"/>
  <c r="AR47" i="15"/>
  <c r="AQ47" i="15"/>
  <c r="AP47" i="15"/>
  <c r="AO47" i="15"/>
  <c r="AU46" i="15"/>
  <c r="AT46" i="15"/>
  <c r="AS46" i="15"/>
  <c r="AR46" i="15"/>
  <c r="AQ46" i="15"/>
  <c r="AP46" i="15"/>
  <c r="AO46" i="15"/>
  <c r="AU45" i="15"/>
  <c r="AT45" i="15"/>
  <c r="AS45" i="15"/>
  <c r="AR45" i="15"/>
  <c r="AQ45" i="15"/>
  <c r="AP45" i="15"/>
  <c r="AO45" i="15"/>
  <c r="AU44" i="15"/>
  <c r="AT44" i="15"/>
  <c r="AS44" i="15"/>
  <c r="AR44" i="15"/>
  <c r="AQ44" i="15"/>
  <c r="AP44" i="15"/>
  <c r="AO44" i="15"/>
  <c r="AU43" i="15"/>
  <c r="AT43" i="15"/>
  <c r="AS43" i="15"/>
  <c r="AR43" i="15"/>
  <c r="AQ43" i="15"/>
  <c r="AP43" i="15"/>
  <c r="AO43" i="15"/>
  <c r="AU42" i="15"/>
  <c r="AT42" i="15"/>
  <c r="AS42" i="15"/>
  <c r="AR42" i="15"/>
  <c r="AQ42" i="15"/>
  <c r="AP42" i="15"/>
  <c r="AO42" i="15"/>
  <c r="AU41" i="15"/>
  <c r="AT41" i="15"/>
  <c r="AS41" i="15"/>
  <c r="AR41" i="15"/>
  <c r="AQ41" i="15"/>
  <c r="AP41" i="15"/>
  <c r="AO41" i="15"/>
  <c r="AU40" i="15"/>
  <c r="AT40" i="15"/>
  <c r="AS40" i="15"/>
  <c r="AR40" i="15"/>
  <c r="AQ40" i="15"/>
  <c r="AP40" i="15"/>
  <c r="AO40" i="15"/>
  <c r="AU25" i="15"/>
  <c r="AT25" i="15"/>
  <c r="AS25" i="15"/>
  <c r="AR25" i="15"/>
  <c r="AQ25" i="15"/>
  <c r="AP25" i="15"/>
  <c r="AO25" i="15"/>
  <c r="AU39" i="15"/>
  <c r="AT39" i="15"/>
  <c r="AS39" i="15"/>
  <c r="AR39" i="15"/>
  <c r="AQ39" i="15"/>
  <c r="AP39" i="15"/>
  <c r="AO39" i="15"/>
  <c r="AU38" i="15"/>
  <c r="AT38" i="15"/>
  <c r="AS38" i="15"/>
  <c r="AR38" i="15"/>
  <c r="AQ38" i="15"/>
  <c r="AP38" i="15"/>
  <c r="AO38" i="15"/>
  <c r="AU37" i="15"/>
  <c r="AT37" i="15"/>
  <c r="AS37" i="15"/>
  <c r="AR37" i="15"/>
  <c r="AQ37" i="15"/>
  <c r="AP37" i="15"/>
  <c r="AO37" i="15"/>
  <c r="AU36" i="15"/>
  <c r="AT36" i="15"/>
  <c r="AS36" i="15"/>
  <c r="AR36" i="15"/>
  <c r="AQ36" i="15"/>
  <c r="AP36" i="15"/>
  <c r="AO36" i="15"/>
  <c r="AU24" i="15"/>
  <c r="AT24" i="15"/>
  <c r="AS24" i="15"/>
  <c r="AR24" i="15"/>
  <c r="AQ24" i="15"/>
  <c r="AP24" i="15"/>
  <c r="AO24" i="15"/>
  <c r="AU22" i="15"/>
  <c r="AT22" i="15"/>
  <c r="AS22" i="15"/>
  <c r="AR22" i="15"/>
  <c r="AQ22" i="15"/>
  <c r="AP22" i="15"/>
  <c r="AO22" i="15"/>
  <c r="AU21" i="15"/>
  <c r="AT21" i="15"/>
  <c r="AS21" i="15"/>
  <c r="AR21" i="15"/>
  <c r="AQ21" i="15"/>
  <c r="AP21" i="15"/>
  <c r="AO21" i="15"/>
  <c r="AU20" i="15"/>
  <c r="AT20" i="15"/>
  <c r="AS20" i="15"/>
  <c r="AR20" i="15"/>
  <c r="AQ20" i="15"/>
  <c r="AP20" i="15"/>
  <c r="AO20" i="15"/>
  <c r="AU19" i="15"/>
  <c r="AT19" i="15"/>
  <c r="AS19" i="15"/>
  <c r="AR19" i="15"/>
  <c r="AQ19" i="15"/>
  <c r="AP19" i="15"/>
  <c r="AO19" i="15"/>
  <c r="AU17" i="15"/>
  <c r="AT17" i="15"/>
  <c r="AS17" i="15"/>
  <c r="AR17" i="15"/>
  <c r="AQ17" i="15"/>
  <c r="AP17" i="15"/>
  <c r="AO17" i="15"/>
  <c r="AU16" i="15"/>
  <c r="AT16" i="15"/>
  <c r="AS16" i="15"/>
  <c r="AR16" i="15"/>
  <c r="AQ16" i="15"/>
  <c r="AP16" i="15"/>
  <c r="AO16" i="15"/>
  <c r="CV215" i="42" l="1"/>
  <c r="CI215" i="42" s="1"/>
  <c r="AV86" i="69"/>
  <c r="AV91" i="69"/>
  <c r="AV7" i="69"/>
  <c r="AV68" i="69"/>
  <c r="AV30" i="69"/>
  <c r="AV5" i="69"/>
  <c r="AV15" i="69"/>
  <c r="AV13" i="69"/>
  <c r="AV11" i="69"/>
  <c r="AV17" i="69"/>
  <c r="AV10" i="69"/>
  <c r="AV8" i="69"/>
  <c r="AV41" i="69"/>
  <c r="AV55" i="69"/>
  <c r="AV60" i="69"/>
  <c r="AV69" i="69"/>
  <c r="AV71" i="69"/>
  <c r="AV73" i="69"/>
  <c r="AV75" i="69"/>
  <c r="AV81" i="69"/>
  <c r="AV84" i="69"/>
  <c r="AV88" i="69"/>
  <c r="AV90" i="69"/>
  <c r="AV56" i="69"/>
  <c r="AV61" i="69"/>
  <c r="AV9" i="69"/>
  <c r="AV12" i="69"/>
  <c r="AV14" i="69"/>
  <c r="AV40" i="69"/>
  <c r="AV16" i="69"/>
  <c r="AV18" i="69"/>
  <c r="AV19" i="69"/>
  <c r="AV20" i="69"/>
  <c r="AV21" i="69"/>
  <c r="AV22" i="69"/>
  <c r="AV32" i="69"/>
  <c r="AV23" i="69"/>
  <c r="AV24" i="69"/>
  <c r="AV25" i="69"/>
  <c r="AV26" i="69"/>
  <c r="AV27" i="69"/>
  <c r="AV28" i="69"/>
  <c r="AV29" i="69"/>
  <c r="AV31" i="69"/>
  <c r="AV34" i="69"/>
  <c r="AV35" i="69"/>
  <c r="AV36" i="69"/>
  <c r="AV37" i="69"/>
  <c r="AV38" i="69"/>
  <c r="AV39" i="69"/>
  <c r="AV42" i="69"/>
  <c r="AV43" i="69"/>
  <c r="AV44" i="69"/>
  <c r="AV45" i="69"/>
  <c r="AV46" i="69"/>
  <c r="AV47" i="69"/>
  <c r="AV48" i="69"/>
  <c r="AV49" i="69"/>
  <c r="AV50" i="69"/>
  <c r="AV51" i="69"/>
  <c r="AV52" i="69"/>
  <c r="AV53" i="69"/>
  <c r="AV54" i="69"/>
  <c r="AV59" i="69"/>
  <c r="AV63" i="69"/>
  <c r="AV65" i="69"/>
  <c r="AV67" i="69"/>
  <c r="AV74" i="69"/>
  <c r="AV76" i="69"/>
  <c r="AV77" i="69"/>
  <c r="AV78" i="69"/>
  <c r="AV58" i="69"/>
  <c r="AV70" i="69"/>
  <c r="AV72" i="69"/>
  <c r="AV79" i="69"/>
  <c r="AV80" i="69"/>
  <c r="AV85" i="69"/>
  <c r="AV87" i="69"/>
  <c r="AV33" i="69"/>
  <c r="AV57" i="69"/>
  <c r="AV62" i="69"/>
  <c r="AV64" i="69"/>
  <c r="AV66" i="69"/>
  <c r="AV82" i="69"/>
  <c r="AV83" i="69"/>
  <c r="AV89" i="69"/>
  <c r="AV92" i="69"/>
  <c r="AU86" i="69"/>
  <c r="AU91" i="69"/>
  <c r="AU68" i="69"/>
  <c r="AU7" i="69"/>
  <c r="AU30" i="69"/>
  <c r="AU11" i="69"/>
  <c r="AU5" i="69"/>
  <c r="AU10" i="69"/>
  <c r="AU17" i="69"/>
  <c r="AU15" i="69"/>
  <c r="AU13" i="69"/>
  <c r="AU8" i="69"/>
  <c r="AU32" i="69"/>
  <c r="AU56" i="69"/>
  <c r="AU61" i="69"/>
  <c r="AU64" i="69"/>
  <c r="AU66" i="69"/>
  <c r="AU69" i="69"/>
  <c r="AU71" i="69"/>
  <c r="AU82" i="69"/>
  <c r="AU83" i="69"/>
  <c r="AU84" i="69"/>
  <c r="AU88" i="69"/>
  <c r="AU92" i="69"/>
  <c r="AU33" i="69"/>
  <c r="AU57" i="69"/>
  <c r="AU62" i="69"/>
  <c r="AU9" i="69"/>
  <c r="AU12" i="69"/>
  <c r="AU14" i="69"/>
  <c r="AU16" i="69"/>
  <c r="AU18" i="69"/>
  <c r="AU19" i="69"/>
  <c r="AU20" i="69"/>
  <c r="AU21" i="69"/>
  <c r="AU22" i="69"/>
  <c r="AU23" i="69"/>
  <c r="AU24" i="69"/>
  <c r="AU25" i="69"/>
  <c r="AU26" i="69"/>
  <c r="AU27" i="69"/>
  <c r="AU28" i="69"/>
  <c r="AU29" i="69"/>
  <c r="AU31" i="69"/>
  <c r="AU34" i="69"/>
  <c r="AU35" i="69"/>
  <c r="AU36" i="69"/>
  <c r="AU37" i="69"/>
  <c r="AU38" i="69"/>
  <c r="AU39" i="69"/>
  <c r="AU40" i="69"/>
  <c r="AU42" i="69"/>
  <c r="AU43" i="69"/>
  <c r="AU44" i="69"/>
  <c r="AU45" i="69"/>
  <c r="AU46" i="69"/>
  <c r="AU47" i="69"/>
  <c r="AU48" i="69"/>
  <c r="AU49" i="69"/>
  <c r="AU50" i="69"/>
  <c r="AU51" i="69"/>
  <c r="AU52" i="69"/>
  <c r="AU53" i="69"/>
  <c r="AU54" i="69"/>
  <c r="AU73" i="69"/>
  <c r="AU76" i="69"/>
  <c r="AU77" i="69"/>
  <c r="AU78" i="69"/>
  <c r="AU79" i="69"/>
  <c r="AU41" i="69"/>
  <c r="AU55" i="69"/>
  <c r="AU59" i="69"/>
  <c r="AU60" i="69"/>
  <c r="AU63" i="69"/>
  <c r="AU65" i="69"/>
  <c r="AU67" i="69"/>
  <c r="AU75" i="69"/>
  <c r="AU85" i="69"/>
  <c r="AU87" i="69"/>
  <c r="AU58" i="69"/>
  <c r="AU70" i="69"/>
  <c r="AU72" i="69"/>
  <c r="AU74" i="69"/>
  <c r="AU80" i="69"/>
  <c r="AU81" i="69"/>
  <c r="AU89" i="69"/>
  <c r="AU90" i="69"/>
  <c r="AT91" i="69"/>
  <c r="AT86" i="69"/>
  <c r="AT7" i="69"/>
  <c r="AT68" i="69"/>
  <c r="AT30" i="69"/>
  <c r="AT11" i="69"/>
  <c r="AT5" i="69"/>
  <c r="AT77" i="69"/>
  <c r="AT71" i="69"/>
  <c r="AT69" i="69"/>
  <c r="AT15" i="69"/>
  <c r="AT13" i="69"/>
  <c r="AT90" i="69"/>
  <c r="AT88" i="69"/>
  <c r="AT85" i="69"/>
  <c r="AT83" i="69"/>
  <c r="AT81" i="69"/>
  <c r="AT79" i="69"/>
  <c r="AT66" i="69"/>
  <c r="AT64" i="69"/>
  <c r="AT62" i="69"/>
  <c r="AT60" i="69"/>
  <c r="AT58" i="69"/>
  <c r="AT56" i="69"/>
  <c r="AT54" i="69"/>
  <c r="AT52" i="69"/>
  <c r="AT50" i="69"/>
  <c r="AT48" i="69"/>
  <c r="AT46" i="69"/>
  <c r="AT44" i="69"/>
  <c r="AT42" i="69"/>
  <c r="AT40" i="69"/>
  <c r="AT38" i="69"/>
  <c r="AT36" i="69"/>
  <c r="AT34" i="69"/>
  <c r="AT32" i="69"/>
  <c r="AT29" i="69"/>
  <c r="AT27" i="69"/>
  <c r="AT25" i="69"/>
  <c r="AT23" i="69"/>
  <c r="AT21" i="69"/>
  <c r="AT19" i="69"/>
  <c r="AT17" i="69"/>
  <c r="AT75" i="69"/>
  <c r="AT73" i="69"/>
  <c r="AT10" i="69"/>
  <c r="AT8" i="69"/>
  <c r="AT57" i="69"/>
  <c r="AT61" i="69"/>
  <c r="AT70" i="69"/>
  <c r="AT72" i="69"/>
  <c r="AT74" i="69"/>
  <c r="AT80" i="69"/>
  <c r="AT82" i="69"/>
  <c r="AT89" i="69"/>
  <c r="AT9" i="69"/>
  <c r="AT12" i="69"/>
  <c r="AT14" i="69"/>
  <c r="AT16" i="69"/>
  <c r="AT18" i="69"/>
  <c r="AT20" i="69"/>
  <c r="AT22" i="69"/>
  <c r="AT24" i="69"/>
  <c r="AT26" i="69"/>
  <c r="AT28" i="69"/>
  <c r="AT31" i="69"/>
  <c r="AT33" i="69"/>
  <c r="AT35" i="69"/>
  <c r="AT37" i="69"/>
  <c r="AT39" i="69"/>
  <c r="AT43" i="69"/>
  <c r="AT45" i="69"/>
  <c r="AT47" i="69"/>
  <c r="AT49" i="69"/>
  <c r="AT51" i="69"/>
  <c r="AT53" i="69"/>
  <c r="AT41" i="69"/>
  <c r="AT55" i="69"/>
  <c r="AT76" i="69"/>
  <c r="AT78" i="69"/>
  <c r="AT84" i="69"/>
  <c r="AT87" i="69"/>
  <c r="AT59" i="69"/>
  <c r="AT63" i="69"/>
  <c r="AT65" i="69"/>
  <c r="AT67" i="69"/>
  <c r="AT92" i="69"/>
  <c r="AS5" i="69"/>
  <c r="AS86" i="69"/>
  <c r="AS91" i="69"/>
  <c r="AS7" i="69"/>
  <c r="AS68" i="69"/>
  <c r="AS30" i="69"/>
  <c r="AS11" i="69"/>
  <c r="AS85" i="69"/>
  <c r="AS81" i="69"/>
  <c r="AS90" i="69"/>
  <c r="AS88" i="69"/>
  <c r="AS83" i="69"/>
  <c r="AS77" i="69"/>
  <c r="AS73" i="69"/>
  <c r="AS69" i="69"/>
  <c r="AS66" i="69"/>
  <c r="AS64" i="69"/>
  <c r="AS62" i="69"/>
  <c r="AS60" i="69"/>
  <c r="AS58" i="69"/>
  <c r="AS56" i="69"/>
  <c r="AS54" i="69"/>
  <c r="AS52" i="69"/>
  <c r="AS50" i="69"/>
  <c r="AS48" i="69"/>
  <c r="AS46" i="69"/>
  <c r="AS44" i="69"/>
  <c r="AS42" i="69"/>
  <c r="AS40" i="69"/>
  <c r="AS38" i="69"/>
  <c r="AS36" i="69"/>
  <c r="AS34" i="69"/>
  <c r="AS32" i="69"/>
  <c r="AS29" i="69"/>
  <c r="AS27" i="69"/>
  <c r="AS25" i="69"/>
  <c r="AS23" i="69"/>
  <c r="AS21" i="69"/>
  <c r="AS19" i="69"/>
  <c r="AS17" i="69"/>
  <c r="AS79" i="69"/>
  <c r="AS75" i="69"/>
  <c r="AS71" i="69"/>
  <c r="AS15" i="69"/>
  <c r="AS13" i="69"/>
  <c r="AS10" i="69"/>
  <c r="AS8" i="69"/>
  <c r="AS57" i="69"/>
  <c r="AS59" i="69"/>
  <c r="AS63" i="69"/>
  <c r="AS65" i="69"/>
  <c r="AS67" i="69"/>
  <c r="AS70" i="69"/>
  <c r="AS72" i="69"/>
  <c r="AS92" i="69"/>
  <c r="AS9" i="69"/>
  <c r="AS12" i="69"/>
  <c r="AS14" i="69"/>
  <c r="AS16" i="69"/>
  <c r="AS18" i="69"/>
  <c r="AS20" i="69"/>
  <c r="AS22" i="69"/>
  <c r="AS24" i="69"/>
  <c r="AS26" i="69"/>
  <c r="AS28" i="69"/>
  <c r="AS31" i="69"/>
  <c r="AS35" i="69"/>
  <c r="AS37" i="69"/>
  <c r="AS39" i="69"/>
  <c r="AS33" i="69"/>
  <c r="AS43" i="69"/>
  <c r="AS45" i="69"/>
  <c r="AS47" i="69"/>
  <c r="AS49" i="69"/>
  <c r="AS51" i="69"/>
  <c r="AS53" i="69"/>
  <c r="AS55" i="69"/>
  <c r="AS74" i="69"/>
  <c r="AS76" i="69"/>
  <c r="AS78" i="69"/>
  <c r="AS61" i="69"/>
  <c r="AS80" i="69"/>
  <c r="AS82" i="69"/>
  <c r="AS87" i="69"/>
  <c r="AS41" i="69"/>
  <c r="AS84" i="69"/>
  <c r="AS89" i="69"/>
  <c r="AR91" i="69"/>
  <c r="AR86" i="69"/>
  <c r="AR7" i="69"/>
  <c r="AR68" i="69"/>
  <c r="AR30" i="69"/>
  <c r="AR11" i="69"/>
  <c r="AR5" i="69"/>
  <c r="AR85" i="69"/>
  <c r="AR15" i="69"/>
  <c r="AR13" i="69"/>
  <c r="AR88" i="69"/>
  <c r="AR90" i="69"/>
  <c r="AR81" i="69"/>
  <c r="AR79" i="69"/>
  <c r="AR77" i="69"/>
  <c r="AR73" i="69"/>
  <c r="AR71" i="69"/>
  <c r="AR66" i="69"/>
  <c r="AR64" i="69"/>
  <c r="AR62" i="69"/>
  <c r="AR60" i="69"/>
  <c r="AR58" i="69"/>
  <c r="AR56" i="69"/>
  <c r="AR54" i="69"/>
  <c r="AR52" i="69"/>
  <c r="AR50" i="69"/>
  <c r="AR48" i="69"/>
  <c r="AR46" i="69"/>
  <c r="AR44" i="69"/>
  <c r="AR42" i="69"/>
  <c r="AR40" i="69"/>
  <c r="AR38" i="69"/>
  <c r="AR36" i="69"/>
  <c r="AR34" i="69"/>
  <c r="AR32" i="69"/>
  <c r="AR29" i="69"/>
  <c r="AR27" i="69"/>
  <c r="AR25" i="69"/>
  <c r="AR23" i="69"/>
  <c r="AR21" i="69"/>
  <c r="AR19" i="69"/>
  <c r="AR83" i="69"/>
  <c r="AR75" i="69"/>
  <c r="AR69" i="69"/>
  <c r="AR17" i="69"/>
  <c r="AR10" i="69"/>
  <c r="AR8" i="69"/>
  <c r="AR33" i="69"/>
  <c r="AR63" i="69"/>
  <c r="AR65" i="69"/>
  <c r="AR74" i="69"/>
  <c r="AR80" i="69"/>
  <c r="AR84" i="69"/>
  <c r="AR89" i="69"/>
  <c r="AR92" i="69"/>
  <c r="AR41" i="69"/>
  <c r="AR59" i="69"/>
  <c r="AR9" i="69"/>
  <c r="AR12" i="69"/>
  <c r="AR14" i="69"/>
  <c r="AR16" i="69"/>
  <c r="AR18" i="69"/>
  <c r="AR20" i="69"/>
  <c r="AR22" i="69"/>
  <c r="AR24" i="69"/>
  <c r="AR26" i="69"/>
  <c r="AR28" i="69"/>
  <c r="AR31" i="69"/>
  <c r="AR35" i="69"/>
  <c r="AR37" i="69"/>
  <c r="AR39" i="69"/>
  <c r="AR43" i="69"/>
  <c r="AR45" i="69"/>
  <c r="AR47" i="69"/>
  <c r="AR49" i="69"/>
  <c r="AR51" i="69"/>
  <c r="AR53" i="69"/>
  <c r="AR55" i="69"/>
  <c r="AR61" i="69"/>
  <c r="AR67" i="69"/>
  <c r="AR70" i="69"/>
  <c r="AR72" i="69"/>
  <c r="AR76" i="69"/>
  <c r="AR78" i="69"/>
  <c r="AR57" i="69"/>
  <c r="AR87" i="69"/>
  <c r="AR82" i="69"/>
  <c r="AQ5" i="69"/>
  <c r="AQ91" i="69"/>
  <c r="AQ7" i="69"/>
  <c r="AQ86" i="69"/>
  <c r="AQ68" i="69"/>
  <c r="AQ30" i="69"/>
  <c r="AQ11" i="69"/>
  <c r="AQ17" i="69"/>
  <c r="AQ10" i="69"/>
  <c r="AQ15" i="69"/>
  <c r="AQ13" i="69"/>
  <c r="AQ8" i="69"/>
  <c r="AQ42" i="69"/>
  <c r="AQ59" i="69"/>
  <c r="AQ66" i="69"/>
  <c r="AQ69" i="69"/>
  <c r="AQ71" i="69"/>
  <c r="AQ73" i="69"/>
  <c r="AQ75" i="69"/>
  <c r="AQ76" i="69"/>
  <c r="AQ81" i="69"/>
  <c r="AQ82" i="69"/>
  <c r="AQ83" i="69"/>
  <c r="AQ89" i="69"/>
  <c r="AQ90" i="69"/>
  <c r="AQ60" i="69"/>
  <c r="AQ9" i="69"/>
  <c r="AQ12" i="69"/>
  <c r="AQ14" i="69"/>
  <c r="AQ33" i="69"/>
  <c r="AQ16" i="69"/>
  <c r="AQ18" i="69"/>
  <c r="AQ19" i="69"/>
  <c r="AQ20" i="69"/>
  <c r="AQ21" i="69"/>
  <c r="AQ22" i="69"/>
  <c r="AQ23" i="69"/>
  <c r="AQ24" i="69"/>
  <c r="AQ25" i="69"/>
  <c r="AQ26" i="69"/>
  <c r="AQ27" i="69"/>
  <c r="AQ28" i="69"/>
  <c r="AQ29" i="69"/>
  <c r="AQ31" i="69"/>
  <c r="AQ32" i="69"/>
  <c r="AQ34" i="69"/>
  <c r="AQ35" i="69"/>
  <c r="AQ36" i="69"/>
  <c r="AQ37" i="69"/>
  <c r="AQ38" i="69"/>
  <c r="AQ39" i="69"/>
  <c r="AQ41" i="69"/>
  <c r="AQ43" i="69"/>
  <c r="AQ44" i="69"/>
  <c r="AQ45" i="69"/>
  <c r="AQ46" i="69"/>
  <c r="AQ47" i="69"/>
  <c r="AQ48" i="69"/>
  <c r="AQ49" i="69"/>
  <c r="AQ50" i="69"/>
  <c r="AQ51" i="69"/>
  <c r="AQ52" i="69"/>
  <c r="AQ53" i="69"/>
  <c r="AQ54" i="69"/>
  <c r="AQ55" i="69"/>
  <c r="AQ40" i="69"/>
  <c r="AQ57" i="69"/>
  <c r="AQ58" i="69"/>
  <c r="AQ62" i="69"/>
  <c r="AQ65" i="69"/>
  <c r="AQ77" i="69"/>
  <c r="AQ78" i="69"/>
  <c r="AQ79" i="69"/>
  <c r="AQ63" i="69"/>
  <c r="AQ67" i="69"/>
  <c r="AQ70" i="69"/>
  <c r="AQ72" i="69"/>
  <c r="AQ74" i="69"/>
  <c r="AQ84" i="69"/>
  <c r="AQ85" i="69"/>
  <c r="AQ87" i="69"/>
  <c r="AQ88" i="69"/>
  <c r="AQ56" i="69"/>
  <c r="AQ61" i="69"/>
  <c r="AQ64" i="69"/>
  <c r="AQ80" i="69"/>
  <c r="AQ92" i="69"/>
  <c r="AP91" i="69"/>
  <c r="AP5" i="69"/>
  <c r="AP86" i="69"/>
  <c r="AP68" i="69"/>
  <c r="AP7" i="69"/>
  <c r="AP30" i="69"/>
  <c r="AP11" i="69"/>
  <c r="AP14" i="69"/>
  <c r="AP12" i="69"/>
  <c r="AP16" i="69"/>
  <c r="AP9" i="69"/>
  <c r="AP41" i="69"/>
  <c r="AP60" i="69"/>
  <c r="AP64" i="69"/>
  <c r="AP66" i="69"/>
  <c r="AP67" i="69"/>
  <c r="AP69" i="69"/>
  <c r="AP80" i="69"/>
  <c r="AP81" i="69"/>
  <c r="AP84" i="69"/>
  <c r="AP90" i="69"/>
  <c r="AP92" i="69"/>
  <c r="AP56" i="69"/>
  <c r="AP61" i="69"/>
  <c r="AP8" i="69"/>
  <c r="AP10" i="69"/>
  <c r="AP13" i="69"/>
  <c r="AP15" i="69"/>
  <c r="AP17" i="69"/>
  <c r="AP18" i="69"/>
  <c r="AP19" i="69"/>
  <c r="AP20" i="69"/>
  <c r="AP21" i="69"/>
  <c r="AP22" i="69"/>
  <c r="AP23" i="69"/>
  <c r="AP24" i="69"/>
  <c r="AP25" i="69"/>
  <c r="AP26" i="69"/>
  <c r="AP27" i="69"/>
  <c r="AP28" i="69"/>
  <c r="AP29" i="69"/>
  <c r="AP31" i="69"/>
  <c r="AP32" i="69"/>
  <c r="AP34" i="69"/>
  <c r="AP35" i="69"/>
  <c r="AP36" i="69"/>
  <c r="AP37" i="69"/>
  <c r="AP38" i="69"/>
  <c r="AP39" i="69"/>
  <c r="AP40" i="69"/>
  <c r="AP42" i="69"/>
  <c r="AP43" i="69"/>
  <c r="AP44" i="69"/>
  <c r="AP45" i="69"/>
  <c r="AP46" i="69"/>
  <c r="AP47" i="69"/>
  <c r="AP48" i="69"/>
  <c r="AP49" i="69"/>
  <c r="AP50" i="69"/>
  <c r="AP51" i="69"/>
  <c r="AP52" i="69"/>
  <c r="AP53" i="69"/>
  <c r="AP54" i="69"/>
  <c r="AP55" i="69"/>
  <c r="AP59" i="69"/>
  <c r="AP63" i="69"/>
  <c r="AP71" i="69"/>
  <c r="AP73" i="69"/>
  <c r="AP77" i="69"/>
  <c r="AP78" i="69"/>
  <c r="AP79" i="69"/>
  <c r="AP33" i="69"/>
  <c r="AP58" i="69"/>
  <c r="AP65" i="69"/>
  <c r="AP75" i="69"/>
  <c r="AP82" i="69"/>
  <c r="AP83" i="69"/>
  <c r="AP87" i="69"/>
  <c r="AP88" i="69"/>
  <c r="AP57" i="69"/>
  <c r="AP62" i="69"/>
  <c r="AP70" i="69"/>
  <c r="AP72" i="69"/>
  <c r="AP74" i="69"/>
  <c r="AP76" i="69"/>
  <c r="AP85" i="69"/>
  <c r="AP89" i="69"/>
  <c r="AO4" i="69"/>
  <c r="AX4" i="69" s="1"/>
  <c r="AN4" i="69"/>
  <c r="AW4" i="69" s="1"/>
  <c r="AK4" i="69"/>
  <c r="AA4" i="69"/>
  <c r="AY4" i="69" s="1"/>
  <c r="W4" i="69"/>
  <c r="BD4" i="69" s="1"/>
  <c r="J4" i="69"/>
  <c r="BB4" i="69" s="1"/>
  <c r="AA8" i="50"/>
  <c r="AY8" i="50" s="1"/>
  <c r="BD10" i="19"/>
  <c r="BH10" i="19"/>
  <c r="BG10" i="19"/>
  <c r="BI10" i="19"/>
  <c r="AO8" i="50"/>
  <c r="AX8" i="50" s="1"/>
  <c r="BC10" i="19"/>
  <c r="G7" i="51"/>
  <c r="G8" i="69"/>
  <c r="Y7" i="51"/>
  <c r="Y8" i="69"/>
  <c r="AH7" i="51"/>
  <c r="AH8" i="69"/>
  <c r="AF7" i="51"/>
  <c r="AF8" i="69"/>
  <c r="AG7" i="51"/>
  <c r="AG8" i="69"/>
  <c r="AE7" i="51"/>
  <c r="AE8" i="69"/>
  <c r="AD7" i="51"/>
  <c r="AD8" i="69"/>
  <c r="AC7" i="51"/>
  <c r="AC8" i="69"/>
  <c r="AB7" i="51"/>
  <c r="AB8" i="69"/>
  <c r="X7" i="51"/>
  <c r="X8" i="69"/>
  <c r="I7" i="51"/>
  <c r="I8" i="69"/>
  <c r="H7" i="51"/>
  <c r="H8" i="69"/>
  <c r="L7" i="51"/>
  <c r="L8" i="69"/>
  <c r="U7" i="51"/>
  <c r="U8" i="69"/>
  <c r="T7" i="51"/>
  <c r="T8" i="69"/>
  <c r="P7" i="51"/>
  <c r="P8" i="69"/>
  <c r="K7" i="51"/>
  <c r="K8" i="69"/>
  <c r="R7" i="51"/>
  <c r="R8" i="69"/>
  <c r="N7" i="51"/>
  <c r="N8" i="69"/>
  <c r="O7" i="51"/>
  <c r="O8" i="69"/>
  <c r="S7" i="51"/>
  <c r="S8" i="69"/>
  <c r="Q7" i="51"/>
  <c r="Q8" i="69"/>
  <c r="M7" i="51"/>
  <c r="M8" i="69"/>
  <c r="AL7" i="51"/>
  <c r="AL8" i="69"/>
  <c r="AM8" i="50"/>
  <c r="AM8" i="69" s="1"/>
  <c r="Z8" i="50"/>
  <c r="Z8" i="69" s="1"/>
  <c r="AN8" i="50"/>
  <c r="AK8" i="50"/>
  <c r="J8" i="50"/>
  <c r="W8" i="50"/>
  <c r="AY5" i="15"/>
  <c r="AZ5" i="15"/>
  <c r="AN10" i="19"/>
  <c r="AI8" i="50" s="1"/>
  <c r="AO10" i="19"/>
  <c r="AJ8" i="50" s="1"/>
  <c r="AA10" i="19"/>
  <c r="V8" i="50" s="1"/>
  <c r="AR13" i="15"/>
  <c r="AR15" i="15" s="1"/>
  <c r="AS13" i="15"/>
  <c r="AS15" i="15" s="1"/>
  <c r="AT13" i="15"/>
  <c r="AT15" i="15" s="1"/>
  <c r="AO13" i="15"/>
  <c r="AO15" i="15" s="1"/>
  <c r="AU13" i="15"/>
  <c r="AU15" i="15" s="1"/>
  <c r="AP13" i="15"/>
  <c r="AP15" i="15" s="1"/>
  <c r="AQ13" i="15"/>
  <c r="AQ15" i="15" s="1"/>
  <c r="AT62" i="15"/>
  <c r="AQ62" i="15"/>
  <c r="B8" i="27"/>
  <c r="B9" i="27" s="1"/>
  <c r="AU62" i="15"/>
  <c r="AR62" i="15"/>
  <c r="AS62" i="15"/>
  <c r="AO62" i="15"/>
  <c r="AP62" i="15"/>
  <c r="R6" i="15"/>
  <c r="AD6" i="15"/>
  <c r="AE6" i="15"/>
  <c r="AO18" i="15"/>
  <c r="AP18" i="15"/>
  <c r="AQ18" i="15"/>
  <c r="AR18" i="15"/>
  <c r="AU18" i="15"/>
  <c r="AT18" i="15"/>
  <c r="AS18" i="15"/>
  <c r="Q6" i="15"/>
  <c r="H6" i="15"/>
  <c r="AO66" i="15"/>
  <c r="AR6" i="15"/>
  <c r="AS6" i="15"/>
  <c r="AS11" i="15"/>
  <c r="AP6" i="15"/>
  <c r="AR11" i="15"/>
  <c r="AQ6" i="15"/>
  <c r="G6" i="15"/>
  <c r="S6" i="15"/>
  <c r="AF6" i="15"/>
  <c r="AT6" i="15"/>
  <c r="AR64" i="15"/>
  <c r="AG6" i="15"/>
  <c r="AU6" i="15"/>
  <c r="AS64" i="15"/>
  <c r="AP66" i="15"/>
  <c r="AQ66" i="15"/>
  <c r="AR66" i="15"/>
  <c r="AT64" i="15"/>
  <c r="AU64" i="15"/>
  <c r="Y6" i="15"/>
  <c r="AN6" i="15"/>
  <c r="T6" i="15"/>
  <c r="W6" i="15"/>
  <c r="AO6" i="15"/>
  <c r="AB6" i="15"/>
  <c r="F6" i="15"/>
  <c r="AQ11" i="15"/>
  <c r="V6" i="15"/>
  <c r="X6" i="15"/>
  <c r="AL6" i="15"/>
  <c r="AM6" i="15"/>
  <c r="M6" i="15"/>
  <c r="Z6" i="15"/>
  <c r="J6" i="15"/>
  <c r="AK6" i="15"/>
  <c r="K6" i="15"/>
  <c r="L6" i="15"/>
  <c r="AO64" i="15"/>
  <c r="AA6" i="15"/>
  <c r="AP11" i="15"/>
  <c r="AP64" i="15"/>
  <c r="AO11" i="15"/>
  <c r="AQ64" i="15"/>
  <c r="AC6" i="15"/>
  <c r="AI4" i="15"/>
  <c r="AJ4" i="69" s="1"/>
  <c r="AS66" i="15"/>
  <c r="AU12" i="15"/>
  <c r="AT66" i="15"/>
  <c r="AT11" i="15"/>
  <c r="AU66" i="15"/>
  <c r="AH4" i="15"/>
  <c r="AI4" i="69" s="1"/>
  <c r="AH5" i="15"/>
  <c r="I6" i="15"/>
  <c r="U4" i="15"/>
  <c r="V4" i="69" s="1"/>
  <c r="U5" i="15"/>
  <c r="P6" i="15"/>
  <c r="O6" i="15"/>
  <c r="N6" i="15"/>
  <c r="AP12" i="15"/>
  <c r="AO12" i="15"/>
  <c r="AQ12" i="15"/>
  <c r="AR12" i="15"/>
  <c r="AS12" i="15"/>
  <c r="AT12" i="15"/>
  <c r="AU11" i="15"/>
  <c r="AR34" i="15"/>
  <c r="AR35" i="15" s="1"/>
  <c r="AU34" i="15"/>
  <c r="AO34" i="15"/>
  <c r="AO35" i="15" s="1"/>
  <c r="AP34" i="15"/>
  <c r="AP35" i="15" s="1"/>
  <c r="AT34" i="15"/>
  <c r="AT35" i="15" s="1"/>
  <c r="AS34" i="15"/>
  <c r="AS35" i="15" s="1"/>
  <c r="AQ34" i="15"/>
  <c r="CV219" i="42" l="1"/>
  <c r="CI219" i="42" s="1"/>
  <c r="BC4" i="69"/>
  <c r="BA4" i="69"/>
  <c r="AZ4" i="69"/>
  <c r="BG4" i="69"/>
  <c r="BF4" i="69"/>
  <c r="BE4" i="69"/>
  <c r="AW6" i="15"/>
  <c r="BD4" i="15"/>
  <c r="BE4" i="15"/>
  <c r="BA6" i="15"/>
  <c r="AV6" i="15"/>
  <c r="AX6" i="15"/>
  <c r="BC6" i="15"/>
  <c r="BF4" i="15"/>
  <c r="BB5" i="15"/>
  <c r="AA7" i="51"/>
  <c r="AA8" i="69"/>
  <c r="AY8" i="69" s="1"/>
  <c r="J8" i="69"/>
  <c r="BB8" i="50"/>
  <c r="BB8" i="69" s="1"/>
  <c r="BC8" i="50"/>
  <c r="BC8" i="69" s="1"/>
  <c r="AN8" i="69"/>
  <c r="AW8" i="69" s="1"/>
  <c r="AW8" i="50"/>
  <c r="AO8" i="69"/>
  <c r="AX8" i="69" s="1"/>
  <c r="AO7" i="51"/>
  <c r="BD8" i="50"/>
  <c r="BD8" i="69" s="1"/>
  <c r="AK7" i="51"/>
  <c r="AK8" i="69"/>
  <c r="W7" i="51"/>
  <c r="W8" i="69"/>
  <c r="AI7" i="51"/>
  <c r="AI8" i="69"/>
  <c r="AJ7" i="51"/>
  <c r="AJ8" i="69"/>
  <c r="V7" i="51"/>
  <c r="V8" i="69"/>
  <c r="AM7" i="51"/>
  <c r="Z7" i="51"/>
  <c r="AN7" i="51"/>
  <c r="J7" i="51"/>
  <c r="BF10" i="19"/>
  <c r="BE10" i="19"/>
  <c r="BK10" i="19"/>
  <c r="BL10" i="19"/>
  <c r="BJ10" i="19"/>
  <c r="AQ31" i="15"/>
  <c r="AQ32" i="15" s="1"/>
  <c r="AU31" i="15"/>
  <c r="AU33" i="15" s="1"/>
  <c r="B10" i="27"/>
  <c r="AJ6" i="15"/>
  <c r="AI5" i="15"/>
  <c r="AI6" i="15" s="1"/>
  <c r="U6" i="15"/>
  <c r="AP14" i="15"/>
  <c r="AQ7" i="15"/>
  <c r="AQ9" i="15" s="1"/>
  <c r="AQ14" i="15"/>
  <c r="AU7" i="15"/>
  <c r="AU14" i="15"/>
  <c r="AR7" i="15"/>
  <c r="AR9" i="15" s="1"/>
  <c r="AR14" i="15"/>
  <c r="AS7" i="15"/>
  <c r="AS9" i="15" s="1"/>
  <c r="AS14" i="15"/>
  <c r="AT7" i="15"/>
  <c r="AT9" i="15" s="1"/>
  <c r="AT14" i="15"/>
  <c r="AO14" i="15"/>
  <c r="AU28" i="15"/>
  <c r="AU30" i="15" s="1"/>
  <c r="AQ28" i="15"/>
  <c r="AQ30" i="15" s="1"/>
  <c r="AS28" i="15"/>
  <c r="AS30" i="15" s="1"/>
  <c r="AP7" i="15"/>
  <c r="AP9" i="15" s="1"/>
  <c r="AP28" i="15"/>
  <c r="AP30" i="15" s="1"/>
  <c r="AR28" i="15"/>
  <c r="AR30" i="15" s="1"/>
  <c r="AO7" i="15"/>
  <c r="AO28" i="15"/>
  <c r="AO30" i="15" s="1"/>
  <c r="AT28" i="15"/>
  <c r="AT30" i="15" s="1"/>
  <c r="AR31" i="15"/>
  <c r="AU35" i="15"/>
  <c r="AT31" i="15"/>
  <c r="AQ35" i="15"/>
  <c r="AP31" i="15"/>
  <c r="AO31" i="15"/>
  <c r="AS31" i="15"/>
  <c r="CV223" i="42" l="1"/>
  <c r="CI223" i="42" s="1"/>
  <c r="BE5" i="15"/>
  <c r="BF5" i="15"/>
  <c r="BD5" i="15"/>
  <c r="BB6" i="15"/>
  <c r="AY6" i="15"/>
  <c r="AZ6" i="15"/>
  <c r="AZ8" i="69"/>
  <c r="BA8" i="69"/>
  <c r="BE8" i="69"/>
  <c r="BF8" i="69"/>
  <c r="BG8" i="69"/>
  <c r="BA8" i="50"/>
  <c r="AZ8" i="50"/>
  <c r="BG8" i="50"/>
  <c r="BF8" i="50"/>
  <c r="BE8" i="50"/>
  <c r="AU32" i="15"/>
  <c r="AU67" i="15"/>
  <c r="AU68" i="15" s="1"/>
  <c r="AQ33" i="15"/>
  <c r="B11" i="27"/>
  <c r="B12" i="27" s="1"/>
  <c r="AQ67" i="15"/>
  <c r="AU8" i="15"/>
  <c r="AU9" i="15"/>
  <c r="AR8" i="15"/>
  <c r="AO8" i="15"/>
  <c r="AO9" i="15"/>
  <c r="AS67" i="15"/>
  <c r="AS72" i="15" s="1"/>
  <c r="AS33" i="15"/>
  <c r="AO33" i="15"/>
  <c r="AO67" i="15"/>
  <c r="AO72" i="15" s="1"/>
  <c r="AR33" i="15"/>
  <c r="AR67" i="15"/>
  <c r="AR72" i="15" s="1"/>
  <c r="AP33" i="15"/>
  <c r="AP67" i="15"/>
  <c r="AP72" i="15" s="1"/>
  <c r="AT33" i="15"/>
  <c r="AT67" i="15"/>
  <c r="AT72" i="15" s="1"/>
  <c r="AT8" i="15"/>
  <c r="AS8" i="15"/>
  <c r="AQ8" i="15"/>
  <c r="AR32" i="15"/>
  <c r="AP32" i="15"/>
  <c r="AP8" i="15"/>
  <c r="AT32" i="15"/>
  <c r="AS32" i="15"/>
  <c r="AO32" i="15"/>
  <c r="BE6" i="15" l="1"/>
  <c r="BD6" i="15"/>
  <c r="CV227" i="42"/>
  <c r="CI227" i="42" s="1"/>
  <c r="AQ72" i="15"/>
  <c r="AQ73" i="15" s="1"/>
  <c r="AU69" i="15"/>
  <c r="AU72" i="15"/>
  <c r="AU77" i="15" s="1"/>
  <c r="B13" i="27"/>
  <c r="B14" i="27" s="1"/>
  <c r="AQ69" i="15"/>
  <c r="AQ68" i="15"/>
  <c r="AS69" i="15"/>
  <c r="AS77" i="15"/>
  <c r="AS79" i="15" s="1"/>
  <c r="AS68" i="15"/>
  <c r="AR69" i="15"/>
  <c r="AR77" i="15"/>
  <c r="AR78" i="15" s="1"/>
  <c r="AR68" i="15"/>
  <c r="AT68" i="15"/>
  <c r="AT69" i="15"/>
  <c r="AO69" i="15"/>
  <c r="AO68" i="15"/>
  <c r="AP77" i="15"/>
  <c r="AP79" i="15" s="1"/>
  <c r="AP69" i="15"/>
  <c r="AP68" i="15"/>
  <c r="CV231" i="42" l="1"/>
  <c r="CI231" i="42" s="1"/>
  <c r="AQ77" i="15"/>
  <c r="AQ79" i="15" s="1"/>
  <c r="AQ80" i="15" s="1"/>
  <c r="AU73" i="15"/>
  <c r="B15" i="27"/>
  <c r="AH6" i="15"/>
  <c r="BF6" i="15" s="1"/>
  <c r="AR79" i="15"/>
  <c r="AR81" i="15" s="1"/>
  <c r="AR82" i="15" s="1"/>
  <c r="AS78" i="15"/>
  <c r="AP73" i="15"/>
  <c r="AS73" i="15"/>
  <c r="AP78" i="15"/>
  <c r="AR73" i="15"/>
  <c r="AO77" i="15"/>
  <c r="AO73" i="15"/>
  <c r="AT73" i="15"/>
  <c r="AT77" i="15"/>
  <c r="AU79" i="15"/>
  <c r="AU78" i="15"/>
  <c r="AS81" i="15"/>
  <c r="AS82" i="15" s="1"/>
  <c r="AS80" i="15"/>
  <c r="AP81" i="15"/>
  <c r="AP82" i="15" s="1"/>
  <c r="AP80" i="15"/>
  <c r="CV235" i="42" l="1"/>
  <c r="CI235" i="42" s="1"/>
  <c r="AQ78" i="15"/>
  <c r="AQ81" i="15"/>
  <c r="AQ82" i="15" s="1"/>
  <c r="B16" i="27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AR80" i="15"/>
  <c r="AT79" i="15"/>
  <c r="AT78" i="15"/>
  <c r="AO79" i="15"/>
  <c r="AO78" i="15"/>
  <c r="AU81" i="15"/>
  <c r="AU82" i="15" s="1"/>
  <c r="AU80" i="15"/>
  <c r="CV239" i="42" l="1"/>
  <c r="CI239" i="42" s="1"/>
  <c r="B27" i="27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AO80" i="15"/>
  <c r="AO81" i="15"/>
  <c r="AO82" i="15" s="1"/>
  <c r="AT81" i="15"/>
  <c r="AT82" i="15" s="1"/>
  <c r="AT80" i="15"/>
  <c r="CV243" i="42" l="1"/>
  <c r="CI243" i="42" s="1"/>
  <c r="AP29" i="15"/>
  <c r="AQ29" i="15"/>
  <c r="AO29" i="15"/>
  <c r="AR29" i="15"/>
  <c r="AU29" i="15"/>
  <c r="CV247" i="42" l="1"/>
  <c r="CI247" i="42" s="1"/>
  <c r="AS29" i="15"/>
  <c r="AT29" i="15"/>
  <c r="CV251" i="42" l="1"/>
  <c r="CI251" i="42" s="1"/>
  <c r="F11" i="19"/>
  <c r="CV255" i="42" l="1"/>
  <c r="CI255" i="42" s="1"/>
  <c r="AB11" i="19"/>
  <c r="AD11" i="19"/>
  <c r="AE11" i="19"/>
  <c r="AF11" i="19"/>
  <c r="BD11" i="19" s="1"/>
  <c r="AM11" i="19"/>
  <c r="AK11" i="19"/>
  <c r="AL11" i="19"/>
  <c r="AJ11" i="19"/>
  <c r="AG11" i="19"/>
  <c r="AI11" i="19"/>
  <c r="AH11" i="19"/>
  <c r="AC11" i="19"/>
  <c r="M11" i="19"/>
  <c r="L11" i="19"/>
  <c r="N11" i="19"/>
  <c r="O11" i="19"/>
  <c r="R11" i="19"/>
  <c r="V11" i="19"/>
  <c r="Y11" i="19"/>
  <c r="U11" i="19"/>
  <c r="Q11" i="19"/>
  <c r="T11" i="19"/>
  <c r="W11" i="19"/>
  <c r="X11" i="19"/>
  <c r="Z11" i="19"/>
  <c r="S11" i="19"/>
  <c r="P11" i="19"/>
  <c r="F12" i="19"/>
  <c r="CV259" i="42" l="1"/>
  <c r="CI259" i="42" s="1"/>
  <c r="BG11" i="19"/>
  <c r="BI11" i="19"/>
  <c r="AN11" i="19"/>
  <c r="AB12" i="19"/>
  <c r="AE12" i="19"/>
  <c r="AJ12" i="19"/>
  <c r="AE9" i="50" s="1"/>
  <c r="AG12" i="19"/>
  <c r="AB9" i="50" s="1"/>
  <c r="AF12" i="19"/>
  <c r="AL12" i="19"/>
  <c r="AG9" i="50" s="1"/>
  <c r="AI12" i="19"/>
  <c r="AD9" i="50" s="1"/>
  <c r="AH12" i="19"/>
  <c r="AC9" i="50" s="1"/>
  <c r="AM12" i="19"/>
  <c r="AH9" i="50" s="1"/>
  <c r="AK12" i="19"/>
  <c r="AF9" i="50" s="1"/>
  <c r="AC12" i="19"/>
  <c r="X9" i="50" s="1"/>
  <c r="AD12" i="19"/>
  <c r="Y9" i="50" s="1"/>
  <c r="L12" i="19"/>
  <c r="G9" i="50" s="1"/>
  <c r="N12" i="19"/>
  <c r="I9" i="50" s="1"/>
  <c r="M12" i="19"/>
  <c r="H9" i="50" s="1"/>
  <c r="V12" i="19"/>
  <c r="Q9" i="50" s="1"/>
  <c r="R12" i="19"/>
  <c r="M9" i="50" s="1"/>
  <c r="S12" i="19"/>
  <c r="N9" i="50" s="1"/>
  <c r="O12" i="19"/>
  <c r="W12" i="19"/>
  <c r="R9" i="50" s="1"/>
  <c r="T12" i="19"/>
  <c r="O9" i="50" s="1"/>
  <c r="U12" i="19"/>
  <c r="P9" i="50" s="1"/>
  <c r="Z12" i="19"/>
  <c r="U9" i="50" s="1"/>
  <c r="P12" i="19"/>
  <c r="K9" i="50" s="1"/>
  <c r="Q12" i="19"/>
  <c r="L9" i="50" s="1"/>
  <c r="Y12" i="19"/>
  <c r="T9" i="50" s="1"/>
  <c r="X12" i="19"/>
  <c r="S9" i="50" s="1"/>
  <c r="AA11" i="19"/>
  <c r="F13" i="19"/>
  <c r="CV263" i="42" l="1"/>
  <c r="CI263" i="42" s="1"/>
  <c r="AA9" i="50"/>
  <c r="AY9" i="50" s="1"/>
  <c r="BD12" i="19"/>
  <c r="BI12" i="19"/>
  <c r="BG12" i="19"/>
  <c r="AE8" i="51"/>
  <c r="AE9" i="69"/>
  <c r="AB8" i="51"/>
  <c r="AB9" i="69"/>
  <c r="AG8" i="51"/>
  <c r="AG9" i="69"/>
  <c r="AD8" i="51"/>
  <c r="AD9" i="69"/>
  <c r="AC8" i="51"/>
  <c r="AC9" i="69"/>
  <c r="AH8" i="51"/>
  <c r="AH9" i="69"/>
  <c r="AF8" i="51"/>
  <c r="AF9" i="69"/>
  <c r="X8" i="51"/>
  <c r="X9" i="69"/>
  <c r="Y8" i="51"/>
  <c r="Y9" i="69"/>
  <c r="G8" i="51"/>
  <c r="G9" i="69"/>
  <c r="I8" i="51"/>
  <c r="I9" i="69"/>
  <c r="H8" i="51"/>
  <c r="H9" i="69"/>
  <c r="Q8" i="51"/>
  <c r="Q9" i="69"/>
  <c r="M8" i="51"/>
  <c r="M9" i="69"/>
  <c r="N8" i="51"/>
  <c r="N9" i="69"/>
  <c r="R8" i="51"/>
  <c r="R9" i="69"/>
  <c r="O8" i="51"/>
  <c r="O9" i="69"/>
  <c r="P8" i="51"/>
  <c r="P9" i="69"/>
  <c r="U8" i="51"/>
  <c r="U9" i="69"/>
  <c r="K8" i="51"/>
  <c r="K9" i="69"/>
  <c r="L8" i="51"/>
  <c r="L9" i="69"/>
  <c r="T8" i="51"/>
  <c r="T9" i="69"/>
  <c r="S8" i="51"/>
  <c r="S9" i="69"/>
  <c r="J9" i="50"/>
  <c r="BB9" i="50" s="1"/>
  <c r="BB9" i="69" s="1"/>
  <c r="Z9" i="50"/>
  <c r="Z9" i="69" s="1"/>
  <c r="W9" i="50"/>
  <c r="AN12" i="19"/>
  <c r="AI9" i="50" s="1"/>
  <c r="AD13" i="19"/>
  <c r="Y10" i="50" s="1"/>
  <c r="Y10" i="69" s="1"/>
  <c r="AG13" i="19"/>
  <c r="AB10" i="50" s="1"/>
  <c r="AB10" i="69" s="1"/>
  <c r="AI13" i="19"/>
  <c r="AD10" i="50" s="1"/>
  <c r="AD10" i="69" s="1"/>
  <c r="AK13" i="19"/>
  <c r="AF10" i="50" s="1"/>
  <c r="AF10" i="69" s="1"/>
  <c r="AE13" i="19"/>
  <c r="AH13" i="19"/>
  <c r="AC10" i="50" s="1"/>
  <c r="AC10" i="69" s="1"/>
  <c r="AL13" i="19"/>
  <c r="AG10" i="50" s="1"/>
  <c r="AG10" i="69" s="1"/>
  <c r="AJ13" i="19"/>
  <c r="AE10" i="50" s="1"/>
  <c r="AE10" i="69" s="1"/>
  <c r="AB13" i="19"/>
  <c r="AF13" i="19"/>
  <c r="AM13" i="19"/>
  <c r="AH10" i="50" s="1"/>
  <c r="AH10" i="69" s="1"/>
  <c r="AC13" i="19"/>
  <c r="X10" i="50" s="1"/>
  <c r="X10" i="69" s="1"/>
  <c r="L13" i="19"/>
  <c r="G10" i="50" s="1"/>
  <c r="G10" i="69" s="1"/>
  <c r="M13" i="19"/>
  <c r="H10" i="50" s="1"/>
  <c r="H10" i="69" s="1"/>
  <c r="N13" i="19"/>
  <c r="I10" i="50" s="1"/>
  <c r="I10" i="69" s="1"/>
  <c r="AA12" i="19"/>
  <c r="V9" i="50" s="1"/>
  <c r="T13" i="19"/>
  <c r="O10" i="50" s="1"/>
  <c r="O10" i="69" s="1"/>
  <c r="X13" i="19"/>
  <c r="S10" i="50" s="1"/>
  <c r="S10" i="69" s="1"/>
  <c r="O13" i="19"/>
  <c r="Q13" i="19"/>
  <c r="L10" i="50" s="1"/>
  <c r="L10" i="69" s="1"/>
  <c r="U13" i="19"/>
  <c r="P10" i="50" s="1"/>
  <c r="P10" i="69" s="1"/>
  <c r="P13" i="19"/>
  <c r="K10" i="50" s="1"/>
  <c r="K10" i="69" s="1"/>
  <c r="Z13" i="19"/>
  <c r="U10" i="50" s="1"/>
  <c r="U10" i="69" s="1"/>
  <c r="V13" i="19"/>
  <c r="Q10" i="50" s="1"/>
  <c r="Q10" i="69" s="1"/>
  <c r="S13" i="19"/>
  <c r="N10" i="50" s="1"/>
  <c r="N10" i="69" s="1"/>
  <c r="R13" i="19"/>
  <c r="M10" i="50" s="1"/>
  <c r="M10" i="69" s="1"/>
  <c r="Y13" i="19"/>
  <c r="T10" i="50" s="1"/>
  <c r="T10" i="69" s="1"/>
  <c r="W13" i="19"/>
  <c r="R10" i="50" s="1"/>
  <c r="R10" i="69" s="1"/>
  <c r="F15" i="19"/>
  <c r="BD9" i="50" l="1"/>
  <c r="BD9" i="69" s="1"/>
  <c r="CV267" i="42"/>
  <c r="CI267" i="42" s="1"/>
  <c r="BG13" i="19"/>
  <c r="J9" i="69"/>
  <c r="AA9" i="69"/>
  <c r="AY9" i="69" s="1"/>
  <c r="AA10" i="50"/>
  <c r="BD13" i="19"/>
  <c r="AA8" i="51"/>
  <c r="BI13" i="19"/>
  <c r="AT15" i="19"/>
  <c r="BC15" i="19" s="1"/>
  <c r="AL15" i="19"/>
  <c r="AC15" i="19"/>
  <c r="AM15" i="19"/>
  <c r="AB15" i="19"/>
  <c r="AK15" i="19"/>
  <c r="AJ15" i="19"/>
  <c r="AI15" i="19"/>
  <c r="AH15" i="19"/>
  <c r="AG15" i="19"/>
  <c r="AD15" i="19"/>
  <c r="AF15" i="19"/>
  <c r="BD15" i="19" s="1"/>
  <c r="AE15" i="19"/>
  <c r="AR15" i="19"/>
  <c r="AP15" i="19"/>
  <c r="AQ15" i="19"/>
  <c r="AS15" i="19"/>
  <c r="BB15" i="19" s="1"/>
  <c r="W8" i="51"/>
  <c r="W9" i="69"/>
  <c r="AI8" i="51"/>
  <c r="AI9" i="69"/>
  <c r="V8" i="51"/>
  <c r="V9" i="69"/>
  <c r="J8" i="51"/>
  <c r="Z8" i="51"/>
  <c r="Y7" i="50"/>
  <c r="Y9" i="51"/>
  <c r="AB7" i="50"/>
  <c r="AB9" i="51"/>
  <c r="AD7" i="50"/>
  <c r="AD9" i="51"/>
  <c r="AF7" i="50"/>
  <c r="AF9" i="51"/>
  <c r="AC7" i="50"/>
  <c r="AC9" i="51"/>
  <c r="AG7" i="50"/>
  <c r="AG9" i="51"/>
  <c r="AE7" i="50"/>
  <c r="AE9" i="51"/>
  <c r="AH7" i="50"/>
  <c r="AH9" i="51"/>
  <c r="X7" i="50"/>
  <c r="X9" i="51"/>
  <c r="G7" i="50"/>
  <c r="G9" i="51"/>
  <c r="H7" i="50"/>
  <c r="H9" i="51"/>
  <c r="I7" i="50"/>
  <c r="I9" i="51"/>
  <c r="O7" i="50"/>
  <c r="O9" i="51"/>
  <c r="S7" i="50"/>
  <c r="S9" i="51"/>
  <c r="L7" i="50"/>
  <c r="L9" i="51"/>
  <c r="P7" i="50"/>
  <c r="P9" i="51"/>
  <c r="K7" i="50"/>
  <c r="K9" i="51"/>
  <c r="U7" i="50"/>
  <c r="U9" i="51"/>
  <c r="Q7" i="50"/>
  <c r="Q9" i="51"/>
  <c r="N7" i="50"/>
  <c r="N9" i="51"/>
  <c r="M7" i="50"/>
  <c r="M9" i="51"/>
  <c r="T7" i="50"/>
  <c r="T9" i="51"/>
  <c r="R7" i="50"/>
  <c r="R9" i="51"/>
  <c r="W10" i="50"/>
  <c r="Z10" i="50"/>
  <c r="J10" i="50"/>
  <c r="S8" i="19"/>
  <c r="W8" i="19"/>
  <c r="X10" i="15"/>
  <c r="AD8" i="19"/>
  <c r="AA10" i="15"/>
  <c r="AG8" i="19"/>
  <c r="AC10" i="15"/>
  <c r="AI8" i="19"/>
  <c r="AE10" i="15"/>
  <c r="AK8" i="19"/>
  <c r="Y10" i="15"/>
  <c r="AE8" i="19"/>
  <c r="AB10" i="15"/>
  <c r="AH8" i="19"/>
  <c r="AF10" i="15"/>
  <c r="AL8" i="19"/>
  <c r="AD10" i="15"/>
  <c r="AJ8" i="19"/>
  <c r="AB8" i="19"/>
  <c r="Z10" i="15"/>
  <c r="AX10" i="15" s="1"/>
  <c r="AF8" i="19"/>
  <c r="BD8" i="19" s="1"/>
  <c r="AG10" i="15"/>
  <c r="AM8" i="19"/>
  <c r="W10" i="15"/>
  <c r="AC8" i="19"/>
  <c r="F10" i="15"/>
  <c r="F12" i="15" s="1"/>
  <c r="L8" i="19"/>
  <c r="G10" i="15"/>
  <c r="M8" i="19"/>
  <c r="H10" i="15"/>
  <c r="N8" i="19"/>
  <c r="N10" i="15"/>
  <c r="T8" i="19"/>
  <c r="R10" i="15"/>
  <c r="X8" i="19"/>
  <c r="O8" i="19"/>
  <c r="K10" i="15"/>
  <c r="Q8" i="19"/>
  <c r="O10" i="15"/>
  <c r="U8" i="19"/>
  <c r="J10" i="15"/>
  <c r="P8" i="19"/>
  <c r="T10" i="15"/>
  <c r="Z8" i="19"/>
  <c r="P10" i="15"/>
  <c r="V8" i="19"/>
  <c r="L10" i="15"/>
  <c r="R8" i="19"/>
  <c r="S10" i="15"/>
  <c r="Y8" i="19"/>
  <c r="V10" i="15"/>
  <c r="AN13" i="19"/>
  <c r="AI10" i="50" s="1"/>
  <c r="AI10" i="69" s="1"/>
  <c r="L15" i="19"/>
  <c r="N15" i="19"/>
  <c r="M15" i="19"/>
  <c r="AA13" i="19"/>
  <c r="V10" i="50" s="1"/>
  <c r="V10" i="69" s="1"/>
  <c r="F16" i="19"/>
  <c r="I10" i="15"/>
  <c r="U15" i="19"/>
  <c r="W15" i="19"/>
  <c r="V15" i="19"/>
  <c r="T15" i="19"/>
  <c r="R15" i="19"/>
  <c r="Y15" i="19"/>
  <c r="Z15" i="19"/>
  <c r="S15" i="19"/>
  <c r="O15" i="19"/>
  <c r="X15" i="19"/>
  <c r="P15" i="19"/>
  <c r="Q15" i="19"/>
  <c r="BC10" i="15" l="1"/>
  <c r="CV271" i="42"/>
  <c r="CI271" i="42" s="1"/>
  <c r="BI15" i="19"/>
  <c r="BH15" i="19"/>
  <c r="AA10" i="69"/>
  <c r="AY10" i="69" s="1"/>
  <c r="AY10" i="50"/>
  <c r="BG8" i="19"/>
  <c r="AA9" i="51"/>
  <c r="BI8" i="19"/>
  <c r="AA7" i="50"/>
  <c r="AY7" i="50" s="1"/>
  <c r="J10" i="69"/>
  <c r="BB10" i="50"/>
  <c r="BB10" i="69" s="1"/>
  <c r="W10" i="69"/>
  <c r="BD10" i="50"/>
  <c r="BD10" i="69" s="1"/>
  <c r="BG15" i="19"/>
  <c r="AT16" i="19"/>
  <c r="BC16" i="19" s="1"/>
  <c r="AI16" i="19"/>
  <c r="AH16" i="19"/>
  <c r="AG16" i="19"/>
  <c r="AF16" i="19"/>
  <c r="BD16" i="19" s="1"/>
  <c r="AE16" i="19"/>
  <c r="AD16" i="19"/>
  <c r="AC16" i="19"/>
  <c r="AB16" i="19"/>
  <c r="AM16" i="19"/>
  <c r="AL16" i="19"/>
  <c r="AJ16" i="19"/>
  <c r="AK16" i="19"/>
  <c r="AR16" i="19"/>
  <c r="R16" i="19"/>
  <c r="Y16" i="19"/>
  <c r="O16" i="19"/>
  <c r="S16" i="19"/>
  <c r="T16" i="19"/>
  <c r="U16" i="19"/>
  <c r="V16" i="19"/>
  <c r="X16" i="19"/>
  <c r="W16" i="19"/>
  <c r="AS16" i="19"/>
  <c r="BB16" i="19" s="1"/>
  <c r="AQ16" i="19"/>
  <c r="AP16" i="19"/>
  <c r="Z16" i="19"/>
  <c r="P16" i="19"/>
  <c r="Q16" i="19"/>
  <c r="L16" i="19"/>
  <c r="N16" i="19"/>
  <c r="M16" i="19"/>
  <c r="Y6" i="51"/>
  <c r="Y7" i="69"/>
  <c r="AB6" i="51"/>
  <c r="AB7" i="69"/>
  <c r="AD6" i="51"/>
  <c r="AD7" i="69"/>
  <c r="AF6" i="51"/>
  <c r="AF7" i="69"/>
  <c r="AC6" i="51"/>
  <c r="AC7" i="69"/>
  <c r="AG6" i="51"/>
  <c r="AG7" i="69"/>
  <c r="AE6" i="51"/>
  <c r="AE7" i="69"/>
  <c r="AH6" i="51"/>
  <c r="AH7" i="69"/>
  <c r="X6" i="51"/>
  <c r="X7" i="69"/>
  <c r="G6" i="51"/>
  <c r="G7" i="69"/>
  <c r="H6" i="51"/>
  <c r="H7" i="69"/>
  <c r="I6" i="51"/>
  <c r="I7" i="69"/>
  <c r="O6" i="51"/>
  <c r="O7" i="69"/>
  <c r="S6" i="51"/>
  <c r="S7" i="69"/>
  <c r="L6" i="51"/>
  <c r="L7" i="69"/>
  <c r="P6" i="51"/>
  <c r="P7" i="69"/>
  <c r="K6" i="51"/>
  <c r="K7" i="69"/>
  <c r="U6" i="51"/>
  <c r="U7" i="69"/>
  <c r="Q6" i="51"/>
  <c r="Q7" i="69"/>
  <c r="N6" i="51"/>
  <c r="N7" i="69"/>
  <c r="M6" i="51"/>
  <c r="M7" i="69"/>
  <c r="T6" i="51"/>
  <c r="T7" i="69"/>
  <c r="R6" i="51"/>
  <c r="R7" i="69"/>
  <c r="Z9" i="51"/>
  <c r="Z10" i="69"/>
  <c r="W7" i="50"/>
  <c r="W9" i="51"/>
  <c r="J9" i="51"/>
  <c r="AI7" i="50"/>
  <c r="AI9" i="51"/>
  <c r="V7" i="50"/>
  <c r="V9" i="51"/>
  <c r="BE15" i="19"/>
  <c r="J7" i="50"/>
  <c r="Z7" i="50"/>
  <c r="AX11" i="15"/>
  <c r="AX12" i="15"/>
  <c r="X11" i="15"/>
  <c r="X12" i="15"/>
  <c r="AA12" i="15"/>
  <c r="AA11" i="15"/>
  <c r="L11" i="15"/>
  <c r="L12" i="15"/>
  <c r="S12" i="15"/>
  <c r="S11" i="15"/>
  <c r="AC12" i="15"/>
  <c r="AC11" i="15"/>
  <c r="AE12" i="15"/>
  <c r="AE11" i="15"/>
  <c r="Y12" i="15"/>
  <c r="Y11" i="15"/>
  <c r="AB11" i="15"/>
  <c r="AB12" i="15"/>
  <c r="AF12" i="15"/>
  <c r="AF11" i="15"/>
  <c r="AD11" i="15"/>
  <c r="AD12" i="15"/>
  <c r="Z12" i="15"/>
  <c r="Z11" i="15"/>
  <c r="AG12" i="15"/>
  <c r="AG11" i="15"/>
  <c r="W11" i="15"/>
  <c r="W12" i="15"/>
  <c r="F11" i="15"/>
  <c r="G11" i="15"/>
  <c r="G12" i="15"/>
  <c r="H12" i="15"/>
  <c r="H11" i="15"/>
  <c r="N12" i="15"/>
  <c r="N11" i="15"/>
  <c r="R11" i="15"/>
  <c r="R12" i="15"/>
  <c r="K11" i="15"/>
  <c r="K12" i="15"/>
  <c r="O11" i="15"/>
  <c r="O12" i="15"/>
  <c r="J12" i="15"/>
  <c r="J11" i="15"/>
  <c r="T12" i="15"/>
  <c r="T11" i="15"/>
  <c r="P11" i="15"/>
  <c r="P12" i="15"/>
  <c r="AH10" i="15"/>
  <c r="AN8" i="19"/>
  <c r="U10" i="15"/>
  <c r="AA8" i="19"/>
  <c r="V12" i="15"/>
  <c r="V11" i="15"/>
  <c r="AN15" i="19"/>
  <c r="F17" i="19"/>
  <c r="AO15" i="19"/>
  <c r="I12" i="15"/>
  <c r="I11" i="15"/>
  <c r="AA15" i="19"/>
  <c r="BC12" i="15" l="1"/>
  <c r="CV275" i="42"/>
  <c r="CI275" i="42" s="1"/>
  <c r="AA6" i="51"/>
  <c r="AA7" i="69"/>
  <c r="AY7" i="69" s="1"/>
  <c r="BG16" i="19"/>
  <c r="BD7" i="50"/>
  <c r="BD7" i="69" s="1"/>
  <c r="BH16" i="19"/>
  <c r="BI16" i="19"/>
  <c r="J7" i="69"/>
  <c r="BB7" i="50"/>
  <c r="BB7" i="69" s="1"/>
  <c r="BF15" i="19"/>
  <c r="AT17" i="19"/>
  <c r="BC17" i="19" s="1"/>
  <c r="AM17" i="19"/>
  <c r="AL17" i="19"/>
  <c r="AK17" i="19"/>
  <c r="AJ17" i="19"/>
  <c r="AI17" i="19"/>
  <c r="AH17" i="19"/>
  <c r="AD17" i="19"/>
  <c r="AG17" i="19"/>
  <c r="AF17" i="19"/>
  <c r="BD17" i="19" s="1"/>
  <c r="AE17" i="19"/>
  <c r="AB17" i="19"/>
  <c r="AC17" i="19"/>
  <c r="AS17" i="19"/>
  <c r="BB17" i="19" s="1"/>
  <c r="S17" i="19"/>
  <c r="AP17" i="19"/>
  <c r="AQ17" i="19"/>
  <c r="T17" i="19"/>
  <c r="U17" i="19"/>
  <c r="W17" i="19"/>
  <c r="X17" i="19"/>
  <c r="O17" i="19"/>
  <c r="AR17" i="19"/>
  <c r="Z17" i="19"/>
  <c r="Y17" i="19"/>
  <c r="R17" i="19"/>
  <c r="Q17" i="19"/>
  <c r="V17" i="19"/>
  <c r="P17" i="19"/>
  <c r="L17" i="19"/>
  <c r="M17" i="19"/>
  <c r="N17" i="19"/>
  <c r="W6" i="51"/>
  <c r="W7" i="69"/>
  <c r="AI6" i="51"/>
  <c r="AI7" i="69"/>
  <c r="V6" i="51"/>
  <c r="V7" i="69"/>
  <c r="Z6" i="51"/>
  <c r="Z7" i="69"/>
  <c r="J6" i="51"/>
  <c r="BJ15" i="19"/>
  <c r="BK15" i="19"/>
  <c r="BL15" i="19"/>
  <c r="BF16" i="19"/>
  <c r="BE16" i="19"/>
  <c r="BC11" i="15"/>
  <c r="AH12" i="15"/>
  <c r="AH11" i="15"/>
  <c r="U11" i="15"/>
  <c r="U12" i="15"/>
  <c r="AN16" i="19"/>
  <c r="AA16" i="19"/>
  <c r="AO16" i="19"/>
  <c r="F18" i="19"/>
  <c r="CV279" i="42" l="1"/>
  <c r="CI279" i="42" s="1"/>
  <c r="BG17" i="19"/>
  <c r="BH17" i="19"/>
  <c r="BI17" i="19"/>
  <c r="AD18" i="19"/>
  <c r="AC18" i="19"/>
  <c r="AB18" i="19"/>
  <c r="AL18" i="19"/>
  <c r="AJ18" i="19"/>
  <c r="AH18" i="19"/>
  <c r="AM18" i="19"/>
  <c r="AG18" i="19"/>
  <c r="AF18" i="19"/>
  <c r="BD18" i="19" s="1"/>
  <c r="AE18" i="19"/>
  <c r="AK18" i="19"/>
  <c r="AI18" i="19"/>
  <c r="V18" i="19"/>
  <c r="T18" i="19"/>
  <c r="P18" i="19"/>
  <c r="Y18" i="19"/>
  <c r="W18" i="19"/>
  <c r="O18" i="19"/>
  <c r="R18" i="19"/>
  <c r="Z18" i="19"/>
  <c r="X18" i="19"/>
  <c r="U18" i="19"/>
  <c r="Q18" i="19"/>
  <c r="S18" i="19"/>
  <c r="M18" i="19"/>
  <c r="N18" i="19"/>
  <c r="L18" i="19"/>
  <c r="BL16" i="19"/>
  <c r="BK16" i="19"/>
  <c r="BJ16" i="19"/>
  <c r="BE17" i="19"/>
  <c r="BF17" i="19"/>
  <c r="AN17" i="19"/>
  <c r="AA17" i="19"/>
  <c r="F19" i="19"/>
  <c r="AO17" i="19"/>
  <c r="CV283" i="42" l="1"/>
  <c r="CI283" i="42" s="1"/>
  <c r="BG18" i="19"/>
  <c r="BI18" i="19"/>
  <c r="AT19" i="19"/>
  <c r="BC19" i="19" s="1"/>
  <c r="AM19" i="19"/>
  <c r="AK19" i="19"/>
  <c r="AJ19" i="19"/>
  <c r="AI19" i="19"/>
  <c r="AH19" i="19"/>
  <c r="AL19" i="19"/>
  <c r="AG19" i="19"/>
  <c r="AF19" i="19"/>
  <c r="BD19" i="19" s="1"/>
  <c r="AE19" i="19"/>
  <c r="AD19" i="19"/>
  <c r="AC19" i="19"/>
  <c r="AB19" i="19"/>
  <c r="AP19" i="19"/>
  <c r="AS19" i="19"/>
  <c r="BB19" i="19" s="1"/>
  <c r="AR19" i="19"/>
  <c r="P19" i="19"/>
  <c r="Z19" i="19"/>
  <c r="O19" i="19"/>
  <c r="AQ19" i="19"/>
  <c r="V19" i="19"/>
  <c r="Q19" i="19"/>
  <c r="R19" i="19"/>
  <c r="X19" i="19"/>
  <c r="W19" i="19"/>
  <c r="T19" i="19"/>
  <c r="U19" i="19"/>
  <c r="Y19" i="19"/>
  <c r="S19" i="19"/>
  <c r="L19" i="19"/>
  <c r="N19" i="19"/>
  <c r="M19" i="19"/>
  <c r="BK17" i="19"/>
  <c r="BL17" i="19"/>
  <c r="BJ17" i="19"/>
  <c r="AN18" i="19"/>
  <c r="AA18" i="19"/>
  <c r="F20" i="19"/>
  <c r="B43" i="27"/>
  <c r="CV287" i="42" l="1"/>
  <c r="CI287" i="42" s="1"/>
  <c r="BI19" i="19"/>
  <c r="BG19" i="19"/>
  <c r="BH19" i="19"/>
  <c r="AT20" i="19"/>
  <c r="AC20" i="19"/>
  <c r="AB20" i="19"/>
  <c r="AL20" i="19"/>
  <c r="AK20" i="19"/>
  <c r="AD20" i="19"/>
  <c r="AM20" i="19"/>
  <c r="AJ20" i="19"/>
  <c r="AI20" i="19"/>
  <c r="AG20" i="19"/>
  <c r="AH20" i="19"/>
  <c r="AF20" i="19"/>
  <c r="BD20" i="19" s="1"/>
  <c r="AE20" i="19"/>
  <c r="AR20" i="19"/>
  <c r="Z20" i="19"/>
  <c r="W20" i="19"/>
  <c r="T20" i="19"/>
  <c r="U20" i="19"/>
  <c r="O20" i="19"/>
  <c r="P20" i="19"/>
  <c r="Q20" i="19"/>
  <c r="AP20" i="19"/>
  <c r="R20" i="19"/>
  <c r="Y20" i="19"/>
  <c r="AS20" i="19"/>
  <c r="BB20" i="19" s="1"/>
  <c r="V20" i="19"/>
  <c r="X20" i="19"/>
  <c r="AQ20" i="19"/>
  <c r="S20" i="19"/>
  <c r="N20" i="19"/>
  <c r="L20" i="19"/>
  <c r="M20" i="19"/>
  <c r="BE19" i="19"/>
  <c r="BF19" i="19"/>
  <c r="AN19" i="19"/>
  <c r="AA19" i="19"/>
  <c r="AO19" i="19"/>
  <c r="F21" i="19"/>
  <c r="B44" i="27"/>
  <c r="CV291" i="42" l="1"/>
  <c r="CI291" i="42" s="1"/>
  <c r="BH20" i="19"/>
  <c r="BI20" i="19"/>
  <c r="BC20" i="19"/>
  <c r="BG20" i="19"/>
  <c r="AT21" i="19"/>
  <c r="BC21" i="19" s="1"/>
  <c r="AD21" i="19"/>
  <c r="AM21" i="19"/>
  <c r="AC21" i="19"/>
  <c r="AL21" i="19"/>
  <c r="AB21" i="19"/>
  <c r="AK21" i="19"/>
  <c r="AJ21" i="19"/>
  <c r="AI21" i="19"/>
  <c r="AH21" i="19"/>
  <c r="AG21" i="19"/>
  <c r="AE21" i="19"/>
  <c r="AF21" i="19"/>
  <c r="BD21" i="19" s="1"/>
  <c r="AP21" i="19"/>
  <c r="AS21" i="19"/>
  <c r="BB21" i="19" s="1"/>
  <c r="AQ21" i="19"/>
  <c r="AR21" i="19"/>
  <c r="S21" i="19"/>
  <c r="W21" i="19"/>
  <c r="U21" i="19"/>
  <c r="Z21" i="19"/>
  <c r="P21" i="19"/>
  <c r="Y21" i="19"/>
  <c r="X21" i="19"/>
  <c r="Q21" i="19"/>
  <c r="T21" i="19"/>
  <c r="O21" i="19"/>
  <c r="V21" i="19"/>
  <c r="R21" i="19"/>
  <c r="L21" i="19"/>
  <c r="N21" i="19"/>
  <c r="M21" i="19"/>
  <c r="F22" i="19"/>
  <c r="BJ19" i="19"/>
  <c r="BL19" i="19"/>
  <c r="BK19" i="19"/>
  <c r="AN20" i="19"/>
  <c r="AA20" i="19"/>
  <c r="AO20" i="19"/>
  <c r="B45" i="27"/>
  <c r="CV295" i="42" l="1"/>
  <c r="CI295" i="42" s="1"/>
  <c r="BG21" i="19"/>
  <c r="BE20" i="19"/>
  <c r="BF20" i="19"/>
  <c r="BI21" i="19"/>
  <c r="BH21" i="19"/>
  <c r="AB22" i="19"/>
  <c r="AM22" i="19"/>
  <c r="AL22" i="19"/>
  <c r="AH22" i="19"/>
  <c r="AK22" i="19"/>
  <c r="AJ22" i="19"/>
  <c r="AI22" i="19"/>
  <c r="AF22" i="19"/>
  <c r="BD22" i="19" s="1"/>
  <c r="AC22" i="19"/>
  <c r="AE22" i="19"/>
  <c r="AG22" i="19"/>
  <c r="O22" i="19"/>
  <c r="U22" i="19"/>
  <c r="X22" i="19"/>
  <c r="W22" i="19"/>
  <c r="P22" i="19"/>
  <c r="V22" i="19"/>
  <c r="T22" i="19"/>
  <c r="AD22" i="19"/>
  <c r="Y22" i="19"/>
  <c r="Z22" i="19"/>
  <c r="Q22" i="19"/>
  <c r="S22" i="19"/>
  <c r="R22" i="19"/>
  <c r="L22" i="19"/>
  <c r="M22" i="19"/>
  <c r="N22" i="19"/>
  <c r="AO21" i="19"/>
  <c r="AN21" i="19"/>
  <c r="F23" i="19"/>
  <c r="AA21" i="19"/>
  <c r="BJ20" i="19"/>
  <c r="BK20" i="19"/>
  <c r="BL20" i="19"/>
  <c r="BE21" i="19"/>
  <c r="BF21" i="19"/>
  <c r="B46" i="27"/>
  <c r="CV299" i="42" l="1"/>
  <c r="CI299" i="42" s="1"/>
  <c r="BI22" i="19"/>
  <c r="BG22" i="19"/>
  <c r="AT23" i="19"/>
  <c r="BC23" i="19" s="1"/>
  <c r="AM23" i="19"/>
  <c r="AI23" i="19"/>
  <c r="AF23" i="19"/>
  <c r="BD23" i="19" s="1"/>
  <c r="AE23" i="19"/>
  <c r="AD23" i="19"/>
  <c r="AC23" i="19"/>
  <c r="AB23" i="19"/>
  <c r="AL23" i="19"/>
  <c r="AG13" i="50" s="1"/>
  <c r="AK23" i="19"/>
  <c r="AJ23" i="19"/>
  <c r="AG23" i="19"/>
  <c r="T23" i="19"/>
  <c r="O13" i="50" s="1"/>
  <c r="R23" i="19"/>
  <c r="M13" i="50" s="1"/>
  <c r="S23" i="19"/>
  <c r="N13" i="50" s="1"/>
  <c r="AR23" i="19"/>
  <c r="P23" i="19"/>
  <c r="AP23" i="19"/>
  <c r="Y23" i="19"/>
  <c r="T13" i="50" s="1"/>
  <c r="U23" i="19"/>
  <c r="AQ23" i="19"/>
  <c r="W23" i="19"/>
  <c r="R13" i="50" s="1"/>
  <c r="O23" i="19"/>
  <c r="AS23" i="19"/>
  <c r="BB23" i="19" s="1"/>
  <c r="V23" i="19"/>
  <c r="Q13" i="50" s="1"/>
  <c r="X23" i="19"/>
  <c r="S13" i="50" s="1"/>
  <c r="AH23" i="19"/>
  <c r="AC13" i="50" s="1"/>
  <c r="Q23" i="19"/>
  <c r="Z23" i="19"/>
  <c r="U13" i="50" s="1"/>
  <c r="N23" i="19"/>
  <c r="I13" i="50" s="1"/>
  <c r="M23" i="19"/>
  <c r="H13" i="50" s="1"/>
  <c r="L23" i="19"/>
  <c r="G13" i="50" s="1"/>
  <c r="AA22" i="19"/>
  <c r="AN22" i="19"/>
  <c r="F24" i="19"/>
  <c r="BL21" i="19"/>
  <c r="BK21" i="19"/>
  <c r="BJ21" i="19"/>
  <c r="B47" i="27"/>
  <c r="BI23" i="19" l="1"/>
  <c r="CV303" i="42"/>
  <c r="CI303" i="42" s="1"/>
  <c r="BH23" i="19"/>
  <c r="J13" i="50"/>
  <c r="BG23" i="19"/>
  <c r="AH13" i="50"/>
  <c r="Y13" i="50"/>
  <c r="W13" i="50"/>
  <c r="AA13" i="50"/>
  <c r="AY13" i="50" s="1"/>
  <c r="AB13" i="50"/>
  <c r="AF13" i="50"/>
  <c r="AE13" i="50"/>
  <c r="K13" i="50"/>
  <c r="AD13" i="50"/>
  <c r="P13" i="50"/>
  <c r="AT24" i="19"/>
  <c r="AB24" i="19"/>
  <c r="AE24" i="19"/>
  <c r="AD24" i="19"/>
  <c r="AJ24" i="19"/>
  <c r="AI24" i="19"/>
  <c r="AM24" i="19"/>
  <c r="S24" i="19"/>
  <c r="U24" i="19"/>
  <c r="T24" i="19"/>
  <c r="AH24" i="19"/>
  <c r="Y24" i="19"/>
  <c r="AC24" i="19"/>
  <c r="O24" i="19"/>
  <c r="R24" i="19"/>
  <c r="X24" i="19"/>
  <c r="AL24" i="19"/>
  <c r="W24" i="19"/>
  <c r="AG24" i="19"/>
  <c r="AF24" i="19"/>
  <c r="BD24" i="19" s="1"/>
  <c r="V24" i="19"/>
  <c r="AK24" i="19"/>
  <c r="P24" i="19"/>
  <c r="AP24" i="19"/>
  <c r="AQ24" i="19"/>
  <c r="Q24" i="19"/>
  <c r="AS24" i="19"/>
  <c r="BB24" i="19" s="1"/>
  <c r="Z24" i="19"/>
  <c r="AR24" i="19"/>
  <c r="M24" i="19"/>
  <c r="N24" i="19"/>
  <c r="L24" i="19"/>
  <c r="H12" i="51"/>
  <c r="H13" i="69"/>
  <c r="I12" i="51"/>
  <c r="I13" i="69"/>
  <c r="G12" i="51"/>
  <c r="G13" i="69"/>
  <c r="AC12" i="51"/>
  <c r="AC13" i="69"/>
  <c r="AG12" i="51"/>
  <c r="AG13" i="69"/>
  <c r="Q12" i="51"/>
  <c r="Q13" i="69"/>
  <c r="M12" i="51"/>
  <c r="M13" i="69"/>
  <c r="U12" i="51"/>
  <c r="U13" i="69"/>
  <c r="R12" i="51"/>
  <c r="R13" i="69"/>
  <c r="T12" i="51"/>
  <c r="T13" i="69"/>
  <c r="O12" i="51"/>
  <c r="O13" i="69"/>
  <c r="N12" i="51"/>
  <c r="N13" i="69"/>
  <c r="S12" i="51"/>
  <c r="S13" i="69"/>
  <c r="Z13" i="50"/>
  <c r="Z13" i="69" s="1"/>
  <c r="X13" i="50"/>
  <c r="AN23" i="19"/>
  <c r="AI13" i="50" s="1"/>
  <c r="L13" i="50"/>
  <c r="L13" i="69" s="1"/>
  <c r="AA23" i="19"/>
  <c r="V13" i="50" s="1"/>
  <c r="AO23" i="19"/>
  <c r="F25" i="19"/>
  <c r="B48" i="27"/>
  <c r="B49" i="27" s="1"/>
  <c r="CV307" i="42" l="1"/>
  <c r="CI307" i="42" s="1"/>
  <c r="J12" i="51"/>
  <c r="BI24" i="19"/>
  <c r="AO14" i="50"/>
  <c r="AX14" i="50" s="1"/>
  <c r="BC24" i="19"/>
  <c r="I17" i="15"/>
  <c r="BG24" i="19"/>
  <c r="BH24" i="19"/>
  <c r="BD13" i="50"/>
  <c r="BD13" i="69" s="1"/>
  <c r="J13" i="69"/>
  <c r="BB13" i="50"/>
  <c r="BB13" i="69" s="1"/>
  <c r="AH12" i="51"/>
  <c r="AH13" i="69"/>
  <c r="Y12" i="51"/>
  <c r="Y13" i="69"/>
  <c r="W12" i="51"/>
  <c r="W13" i="69"/>
  <c r="AD12" i="51"/>
  <c r="AD13" i="69"/>
  <c r="AA12" i="51"/>
  <c r="AA13" i="69"/>
  <c r="AY13" i="69" s="1"/>
  <c r="AB12" i="51"/>
  <c r="AB13" i="69"/>
  <c r="AF12" i="51"/>
  <c r="AF13" i="69"/>
  <c r="AE12" i="51"/>
  <c r="AE13" i="69"/>
  <c r="K12" i="51"/>
  <c r="K13" i="69"/>
  <c r="P12" i="51"/>
  <c r="P13" i="69"/>
  <c r="W14" i="50"/>
  <c r="AL25" i="19"/>
  <c r="AJ25" i="19"/>
  <c r="AI25" i="19"/>
  <c r="AH25" i="19"/>
  <c r="AM25" i="19"/>
  <c r="AG25" i="19"/>
  <c r="AK25" i="19"/>
  <c r="AF25" i="19"/>
  <c r="BD25" i="19" s="1"/>
  <c r="AE25" i="19"/>
  <c r="AD25" i="19"/>
  <c r="AC25" i="19"/>
  <c r="AB25" i="19"/>
  <c r="Z25" i="19"/>
  <c r="P25" i="19"/>
  <c r="V25" i="19"/>
  <c r="S25" i="19"/>
  <c r="O25" i="19"/>
  <c r="Q25" i="19"/>
  <c r="Y25" i="19"/>
  <c r="T25" i="19"/>
  <c r="X25" i="19"/>
  <c r="R25" i="19"/>
  <c r="W25" i="19"/>
  <c r="U25" i="19"/>
  <c r="N25" i="19"/>
  <c r="M25" i="19"/>
  <c r="L25" i="19"/>
  <c r="X12" i="51"/>
  <c r="X13" i="69"/>
  <c r="AI12" i="51"/>
  <c r="AI13" i="69"/>
  <c r="V12" i="51"/>
  <c r="V13" i="69"/>
  <c r="J17" i="15"/>
  <c r="K14" i="50"/>
  <c r="AD17" i="15"/>
  <c r="AE14" i="50"/>
  <c r="S17" i="15"/>
  <c r="T14" i="50"/>
  <c r="M14" i="50"/>
  <c r="L17" i="15"/>
  <c r="Q17" i="15"/>
  <c r="R14" i="50"/>
  <c r="Z12" i="51"/>
  <c r="AF17" i="15"/>
  <c r="AG14" i="50"/>
  <c r="AE17" i="15"/>
  <c r="AF14" i="50"/>
  <c r="L12" i="51"/>
  <c r="BJ23" i="19"/>
  <c r="BL23" i="19"/>
  <c r="BK23" i="19"/>
  <c r="BE23" i="19"/>
  <c r="BF23" i="19"/>
  <c r="F26" i="19"/>
  <c r="O17" i="15"/>
  <c r="P14" i="50"/>
  <c r="O14" i="50"/>
  <c r="N17" i="15"/>
  <c r="AN24" i="19"/>
  <c r="AI14" i="50" s="1"/>
  <c r="V17" i="15"/>
  <c r="AB17" i="15"/>
  <c r="AC14" i="50"/>
  <c r="AO24" i="19"/>
  <c r="AJ14" i="50" s="1"/>
  <c r="AK14" i="50"/>
  <c r="AN14" i="50"/>
  <c r="Y17" i="15"/>
  <c r="Z14" i="50"/>
  <c r="Z14" i="69" s="1"/>
  <c r="AM14" i="50"/>
  <c r="AM14" i="69" s="1"/>
  <c r="W17" i="15"/>
  <c r="X14" i="50"/>
  <c r="X14" i="69" s="1"/>
  <c r="Y14" i="50"/>
  <c r="X17" i="15"/>
  <c r="AD14" i="50"/>
  <c r="AC17" i="15"/>
  <c r="AL14" i="50"/>
  <c r="AA17" i="15"/>
  <c r="AB14" i="50"/>
  <c r="AA14" i="50"/>
  <c r="AY14" i="50" s="1"/>
  <c r="Z17" i="15"/>
  <c r="AX17" i="15" s="1"/>
  <c r="G17" i="15"/>
  <c r="H14" i="50"/>
  <c r="I14" i="50"/>
  <c r="H17" i="15"/>
  <c r="F17" i="15"/>
  <c r="G14" i="50"/>
  <c r="AH14" i="50"/>
  <c r="AG17" i="15"/>
  <c r="J14" i="50"/>
  <c r="J14" i="69" s="1"/>
  <c r="S14" i="50"/>
  <c r="R17" i="15"/>
  <c r="M17" i="15"/>
  <c r="N14" i="50"/>
  <c r="P17" i="15"/>
  <c r="Q14" i="50"/>
  <c r="K17" i="15"/>
  <c r="AA24" i="19"/>
  <c r="V14" i="50" s="1"/>
  <c r="L14" i="50"/>
  <c r="U14" i="50"/>
  <c r="T17" i="15"/>
  <c r="B50" i="27"/>
  <c r="B51" i="27" s="1"/>
  <c r="CV311" i="42" l="1"/>
  <c r="CI311" i="42" s="1"/>
  <c r="AO14" i="69"/>
  <c r="AX14" i="69" s="1"/>
  <c r="AO13" i="51"/>
  <c r="BG25" i="19"/>
  <c r="AN14" i="69"/>
  <c r="AW14" i="69" s="1"/>
  <c r="AW14" i="50"/>
  <c r="BI25" i="19"/>
  <c r="BC17" i="15"/>
  <c r="BD14" i="50"/>
  <c r="BD14" i="69" s="1"/>
  <c r="BA17" i="15"/>
  <c r="BB14" i="50"/>
  <c r="BB14" i="69" s="1"/>
  <c r="AK14" i="69"/>
  <c r="BC14" i="50"/>
  <c r="BC14" i="69" s="1"/>
  <c r="W13" i="51"/>
  <c r="W14" i="69"/>
  <c r="AT26" i="19"/>
  <c r="BC26" i="19" s="1"/>
  <c r="AK26" i="19"/>
  <c r="AL26" i="19"/>
  <c r="AJ26" i="19"/>
  <c r="AM26" i="19"/>
  <c r="AF26" i="19"/>
  <c r="BD26" i="19" s="1"/>
  <c r="AE26" i="19"/>
  <c r="AH26" i="19"/>
  <c r="AD26" i="19"/>
  <c r="Q26" i="19"/>
  <c r="AG26" i="19"/>
  <c r="Y26" i="19"/>
  <c r="X26" i="19"/>
  <c r="P26" i="19"/>
  <c r="AC26" i="19"/>
  <c r="AB26" i="19"/>
  <c r="Z26" i="19"/>
  <c r="O26" i="19"/>
  <c r="AI26" i="19"/>
  <c r="W26" i="19"/>
  <c r="R26" i="19"/>
  <c r="T26" i="19"/>
  <c r="AR26" i="19"/>
  <c r="V26" i="19"/>
  <c r="U26" i="19"/>
  <c r="S26" i="19"/>
  <c r="AS26" i="19"/>
  <c r="BB26" i="19" s="1"/>
  <c r="AQ26" i="19"/>
  <c r="AP26" i="19"/>
  <c r="L26" i="19"/>
  <c r="M26" i="19"/>
  <c r="N26" i="19"/>
  <c r="K13" i="51"/>
  <c r="K14" i="69"/>
  <c r="AE13" i="51"/>
  <c r="AE14" i="69"/>
  <c r="T13" i="51"/>
  <c r="T14" i="69"/>
  <c r="M13" i="51"/>
  <c r="M14" i="69"/>
  <c r="R13" i="51"/>
  <c r="R14" i="69"/>
  <c r="AG13" i="51"/>
  <c r="AG14" i="69"/>
  <c r="AF13" i="51"/>
  <c r="AF14" i="69"/>
  <c r="P13" i="51"/>
  <c r="P14" i="69"/>
  <c r="O13" i="51"/>
  <c r="O14" i="69"/>
  <c r="AI13" i="51"/>
  <c r="AI14" i="69"/>
  <c r="AC13" i="51"/>
  <c r="AC14" i="69"/>
  <c r="AJ13" i="51"/>
  <c r="AJ14" i="69"/>
  <c r="Y13" i="51"/>
  <c r="Y14" i="69"/>
  <c r="AD13" i="51"/>
  <c r="AD14" i="69"/>
  <c r="AL13" i="51"/>
  <c r="AL14" i="69"/>
  <c r="AB13" i="51"/>
  <c r="AB14" i="69"/>
  <c r="AA13" i="51"/>
  <c r="AA14" i="69"/>
  <c r="AY14" i="69" s="1"/>
  <c r="H13" i="51"/>
  <c r="H14" i="69"/>
  <c r="I13" i="51"/>
  <c r="I14" i="69"/>
  <c r="G13" i="51"/>
  <c r="G14" i="69"/>
  <c r="AH13" i="51"/>
  <c r="AH14" i="69"/>
  <c r="S13" i="51"/>
  <c r="S14" i="69"/>
  <c r="N13" i="51"/>
  <c r="N14" i="69"/>
  <c r="Q13" i="51"/>
  <c r="Q14" i="69"/>
  <c r="V13" i="51"/>
  <c r="V14" i="69"/>
  <c r="L13" i="51"/>
  <c r="L14" i="69"/>
  <c r="U13" i="51"/>
  <c r="U14" i="69"/>
  <c r="AA25" i="19"/>
  <c r="F27" i="19"/>
  <c r="AN25" i="19"/>
  <c r="AN13" i="51"/>
  <c r="AH17" i="15"/>
  <c r="AK13" i="51"/>
  <c r="BL24" i="19"/>
  <c r="BJ24" i="19"/>
  <c r="BK24" i="19"/>
  <c r="BE24" i="19"/>
  <c r="BF24" i="19"/>
  <c r="Z13" i="51"/>
  <c r="AM13" i="51"/>
  <c r="X13" i="51"/>
  <c r="J13" i="51"/>
  <c r="U17" i="15"/>
  <c r="B52" i="27"/>
  <c r="B53" i="27" s="1"/>
  <c r="B54" i="27" s="1"/>
  <c r="CV315" i="42" l="1"/>
  <c r="CI315" i="42" s="1"/>
  <c r="AZ14" i="69"/>
  <c r="BA14" i="69"/>
  <c r="BG26" i="19"/>
  <c r="BH26" i="19"/>
  <c r="BI26" i="19"/>
  <c r="BG14" i="69"/>
  <c r="AT27" i="19"/>
  <c r="BC27" i="19" s="1"/>
  <c r="AE27" i="19"/>
  <c r="AC27" i="19"/>
  <c r="AB27" i="19"/>
  <c r="AM27" i="19"/>
  <c r="AL27" i="19"/>
  <c r="AJ27" i="19"/>
  <c r="AK27" i="19"/>
  <c r="AG27" i="19"/>
  <c r="AH27" i="19"/>
  <c r="AF27" i="19"/>
  <c r="BD27" i="19" s="1"/>
  <c r="AD27" i="19"/>
  <c r="AI27" i="19"/>
  <c r="AP27" i="19"/>
  <c r="AS27" i="19"/>
  <c r="BB27" i="19" s="1"/>
  <c r="V27" i="19"/>
  <c r="U27" i="19"/>
  <c r="X27" i="19"/>
  <c r="Y27" i="19"/>
  <c r="W27" i="19"/>
  <c r="S27" i="19"/>
  <c r="Z27" i="19"/>
  <c r="R27" i="19"/>
  <c r="O27" i="19"/>
  <c r="Q27" i="19"/>
  <c r="P27" i="19"/>
  <c r="T27" i="19"/>
  <c r="AQ27" i="19"/>
  <c r="AR27" i="19"/>
  <c r="N27" i="19"/>
  <c r="L27" i="19"/>
  <c r="M27" i="19"/>
  <c r="AZ14" i="50"/>
  <c r="BA14" i="50"/>
  <c r="AA26" i="19"/>
  <c r="F28" i="19"/>
  <c r="AO26" i="19"/>
  <c r="BF26" i="19"/>
  <c r="BE26" i="19"/>
  <c r="AN26" i="19"/>
  <c r="BG14" i="50"/>
  <c r="BE14" i="50"/>
  <c r="BF14" i="50"/>
  <c r="B55" i="27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8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CV319" i="42" l="1"/>
  <c r="CI319" i="42" s="1"/>
  <c r="BG27" i="19"/>
  <c r="BI27" i="19"/>
  <c r="BH27" i="19"/>
  <c r="AF28" i="19"/>
  <c r="BD28" i="19" s="1"/>
  <c r="AE28" i="19"/>
  <c r="AB28" i="19"/>
  <c r="AI28" i="19"/>
  <c r="AH28" i="19"/>
  <c r="Z28" i="19"/>
  <c r="W28" i="19"/>
  <c r="AJ28" i="19"/>
  <c r="AL28" i="19"/>
  <c r="AG15" i="50" s="1"/>
  <c r="AK28" i="19"/>
  <c r="AF15" i="50" s="1"/>
  <c r="Y28" i="19"/>
  <c r="U28" i="19"/>
  <c r="P15" i="50" s="1"/>
  <c r="AD28" i="19"/>
  <c r="Y15" i="50" s="1"/>
  <c r="T28" i="19"/>
  <c r="O15" i="50" s="1"/>
  <c r="AC28" i="19"/>
  <c r="X15" i="50" s="1"/>
  <c r="Q28" i="19"/>
  <c r="AG28" i="19"/>
  <c r="AM28" i="19"/>
  <c r="V28" i="19"/>
  <c r="S28" i="19"/>
  <c r="R28" i="19"/>
  <c r="M15" i="50" s="1"/>
  <c r="O28" i="19"/>
  <c r="P28" i="19"/>
  <c r="X28" i="19"/>
  <c r="S15" i="50" s="1"/>
  <c r="N28" i="19"/>
  <c r="I15" i="50" s="1"/>
  <c r="M28" i="19"/>
  <c r="H15" i="50" s="1"/>
  <c r="L28" i="19"/>
  <c r="G15" i="50" s="1"/>
  <c r="BE14" i="69"/>
  <c r="BF14" i="69"/>
  <c r="BE27" i="19"/>
  <c r="BK26" i="19"/>
  <c r="BL26" i="19"/>
  <c r="BJ26" i="19"/>
  <c r="AO27" i="19"/>
  <c r="F29" i="19"/>
  <c r="AN27" i="19"/>
  <c r="AA27" i="19"/>
  <c r="B289" i="27"/>
  <c r="B288" i="27"/>
  <c r="CV323" i="42" l="1"/>
  <c r="CI323" i="42" s="1"/>
  <c r="BG28" i="19"/>
  <c r="BI28" i="19"/>
  <c r="BF27" i="19"/>
  <c r="AA15" i="50"/>
  <c r="AY15" i="50" s="1"/>
  <c r="N15" i="50"/>
  <c r="R15" i="50"/>
  <c r="AE15" i="50"/>
  <c r="AD15" i="50"/>
  <c r="AC15" i="50"/>
  <c r="J15" i="50"/>
  <c r="J14" i="51" s="1"/>
  <c r="T15" i="50"/>
  <c r="AH15" i="50"/>
  <c r="Q15" i="50"/>
  <c r="L15" i="50"/>
  <c r="U15" i="50"/>
  <c r="AB15" i="50"/>
  <c r="AK29" i="19"/>
  <c r="AJ29" i="19"/>
  <c r="AM29" i="19"/>
  <c r="AD29" i="19"/>
  <c r="AL29" i="19"/>
  <c r="AB29" i="19"/>
  <c r="AI29" i="19"/>
  <c r="AH29" i="19"/>
  <c r="AG29" i="19"/>
  <c r="AF29" i="19"/>
  <c r="BD29" i="19" s="1"/>
  <c r="AE29" i="19"/>
  <c r="AC29" i="19"/>
  <c r="T29" i="19"/>
  <c r="S29" i="19"/>
  <c r="P29" i="19"/>
  <c r="O29" i="19"/>
  <c r="Y29" i="19"/>
  <c r="R29" i="19"/>
  <c r="Q29" i="19"/>
  <c r="Z29" i="19"/>
  <c r="W29" i="19"/>
  <c r="U29" i="19"/>
  <c r="X29" i="19"/>
  <c r="V29" i="19"/>
  <c r="L29" i="19"/>
  <c r="N29" i="19"/>
  <c r="M29" i="19"/>
  <c r="Y14" i="51"/>
  <c r="Y15" i="69"/>
  <c r="M14" i="51"/>
  <c r="M15" i="69"/>
  <c r="P14" i="51"/>
  <c r="P15" i="69"/>
  <c r="AF14" i="51"/>
  <c r="AF15" i="69"/>
  <c r="X14" i="51"/>
  <c r="X15" i="69"/>
  <c r="AG14" i="51"/>
  <c r="AG15" i="69"/>
  <c r="I14" i="51"/>
  <c r="I15" i="69"/>
  <c r="H14" i="51"/>
  <c r="H15" i="69"/>
  <c r="G14" i="51"/>
  <c r="G15" i="69"/>
  <c r="O14" i="51"/>
  <c r="O15" i="69"/>
  <c r="S14" i="51"/>
  <c r="S15" i="69"/>
  <c r="BK27" i="19"/>
  <c r="BJ27" i="19"/>
  <c r="BL27" i="19"/>
  <c r="F30" i="19"/>
  <c r="F31" i="19"/>
  <c r="AN28" i="19"/>
  <c r="AI15" i="50" s="1"/>
  <c r="W15" i="50"/>
  <c r="Z15" i="50"/>
  <c r="Z15" i="69" s="1"/>
  <c r="K15" i="50"/>
  <c r="K15" i="69" s="1"/>
  <c r="AA28" i="19"/>
  <c r="V15" i="50" s="1"/>
  <c r="B290" i="27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8" i="27" s="1"/>
  <c r="B309" i="27" s="1"/>
  <c r="B310" i="27" s="1"/>
  <c r="B311" i="27" s="1"/>
  <c r="B312" i="27" s="1"/>
  <c r="B313" i="27" s="1"/>
  <c r="B314" i="27" s="1"/>
  <c r="B315" i="27" s="1"/>
  <c r="B316" i="27" s="1"/>
  <c r="B317" i="27" s="1"/>
  <c r="B318" i="27" s="1"/>
  <c r="B319" i="27" s="1"/>
  <c r="B320" i="27" s="1"/>
  <c r="B321" i="27" s="1"/>
  <c r="B322" i="27" s="1"/>
  <c r="B323" i="27" s="1"/>
  <c r="B324" i="27" s="1"/>
  <c r="B325" i="27" s="1"/>
  <c r="B326" i="27" s="1"/>
  <c r="B327" i="27" s="1"/>
  <c r="B328" i="27" s="1"/>
  <c r="B329" i="27" s="1"/>
  <c r="B330" i="27" s="1"/>
  <c r="B331" i="27" s="1"/>
  <c r="B332" i="27" s="1"/>
  <c r="B333" i="27" s="1"/>
  <c r="B334" i="27" s="1"/>
  <c r="B335" i="27" s="1"/>
  <c r="B336" i="27" s="1"/>
  <c r="B337" i="27" s="1"/>
  <c r="B338" i="27" s="1"/>
  <c r="B339" i="27" s="1"/>
  <c r="B340" i="27" s="1"/>
  <c r="B341" i="27" s="1"/>
  <c r="B342" i="27" s="1"/>
  <c r="B343" i="27" s="1"/>
  <c r="B344" i="27" s="1"/>
  <c r="B345" i="27" s="1"/>
  <c r="B346" i="27" s="1"/>
  <c r="B347" i="27" s="1"/>
  <c r="B348" i="27" s="1"/>
  <c r="B349" i="27" s="1"/>
  <c r="B351" i="27" s="1"/>
  <c r="B352" i="27" s="1"/>
  <c r="B353" i="27" s="1"/>
  <c r="B354" i="27" s="1"/>
  <c r="B355" i="27" s="1"/>
  <c r="B356" i="27" s="1"/>
  <c r="B357" i="27" s="1"/>
  <c r="B358" i="27" s="1"/>
  <c r="B359" i="27" s="1"/>
  <c r="B360" i="27" s="1"/>
  <c r="B361" i="27" s="1"/>
  <c r="B362" i="27" s="1"/>
  <c r="B363" i="27" s="1"/>
  <c r="B367" i="27" s="1"/>
  <c r="B368" i="27" s="1"/>
  <c r="B369" i="27" s="1"/>
  <c r="B370" i="27" s="1"/>
  <c r="B371" i="27" s="1"/>
  <c r="B372" i="27" s="1"/>
  <c r="B373" i="27" s="1"/>
  <c r="B374" i="27" s="1"/>
  <c r="B375" i="27" s="1"/>
  <c r="B376" i="27" s="1"/>
  <c r="B377" i="27" s="1"/>
  <c r="B378" i="27" s="1"/>
  <c r="B379" i="27" s="1"/>
  <c r="B380" i="27" s="1"/>
  <c r="B381" i="27" s="1"/>
  <c r="B382" i="27" s="1"/>
  <c r="B383" i="27" s="1"/>
  <c r="B384" i="27" s="1"/>
  <c r="B385" i="27" s="1"/>
  <c r="B386" i="27" s="1"/>
  <c r="B387" i="27" s="1"/>
  <c r="B388" i="27" s="1"/>
  <c r="B389" i="27" s="1"/>
  <c r="B390" i="27" s="1"/>
  <c r="B391" i="27" s="1"/>
  <c r="B392" i="27" s="1"/>
  <c r="B393" i="27" s="1"/>
  <c r="B394" i="27" s="1"/>
  <c r="B395" i="27" s="1"/>
  <c r="B396" i="27" s="1"/>
  <c r="B397" i="27" s="1"/>
  <c r="B398" i="27" s="1"/>
  <c r="B399" i="27" s="1"/>
  <c r="B400" i="27" s="1"/>
  <c r="B401" i="27" s="1"/>
  <c r="B402" i="27" s="1"/>
  <c r="B403" i="27" s="1"/>
  <c r="B404" i="27" s="1"/>
  <c r="B405" i="27" s="1"/>
  <c r="B406" i="27" s="1"/>
  <c r="B407" i="27" s="1"/>
  <c r="B408" i="27" s="1"/>
  <c r="B409" i="27" s="1"/>
  <c r="B410" i="27" s="1"/>
  <c r="B411" i="27" s="1"/>
  <c r="B412" i="27" s="1"/>
  <c r="CV327" i="42" l="1"/>
  <c r="CI327" i="42" s="1"/>
  <c r="R15" i="69"/>
  <c r="R14" i="51"/>
  <c r="J15" i="69"/>
  <c r="BB15" i="50"/>
  <c r="BB15" i="69" s="1"/>
  <c r="BI29" i="19"/>
  <c r="BG29" i="19"/>
  <c r="BD15" i="50"/>
  <c r="BD15" i="69" s="1"/>
  <c r="Q14" i="51"/>
  <c r="AA14" i="51"/>
  <c r="AA15" i="69"/>
  <c r="AY15" i="69" s="1"/>
  <c r="Q15" i="69"/>
  <c r="L14" i="51"/>
  <c r="N14" i="51"/>
  <c r="N15" i="69"/>
  <c r="L15" i="69"/>
  <c r="U14" i="51"/>
  <c r="U15" i="69"/>
  <c r="T14" i="51"/>
  <c r="T15" i="69"/>
  <c r="AB14" i="51"/>
  <c r="AB15" i="69"/>
  <c r="AH14" i="51"/>
  <c r="AH15" i="69"/>
  <c r="AE14" i="51"/>
  <c r="AE15" i="69"/>
  <c r="AD14" i="51"/>
  <c r="AD15" i="69"/>
  <c r="AC14" i="51"/>
  <c r="AC15" i="69"/>
  <c r="AH31" i="19"/>
  <c r="AF31" i="19"/>
  <c r="BD31" i="19" s="1"/>
  <c r="AE31" i="19"/>
  <c r="AD31" i="19"/>
  <c r="AB31" i="19"/>
  <c r="AG31" i="19"/>
  <c r="AL31" i="19"/>
  <c r="AC31" i="19"/>
  <c r="S31" i="19"/>
  <c r="Z31" i="19"/>
  <c r="W31" i="19"/>
  <c r="AK31" i="19"/>
  <c r="AJ31" i="19"/>
  <c r="AI31" i="19"/>
  <c r="U31" i="19"/>
  <c r="T31" i="19"/>
  <c r="V31" i="19"/>
  <c r="AM31" i="19"/>
  <c r="Y31" i="19"/>
  <c r="X31" i="19"/>
  <c r="O31" i="19"/>
  <c r="R31" i="19"/>
  <c r="P31" i="19"/>
  <c r="Q31" i="19"/>
  <c r="L31" i="19"/>
  <c r="N31" i="19"/>
  <c r="M31" i="19"/>
  <c r="AT30" i="19"/>
  <c r="BC30" i="19" s="1"/>
  <c r="AK30" i="19"/>
  <c r="AJ30" i="19"/>
  <c r="AH30" i="19"/>
  <c r="AD30" i="19"/>
  <c r="AM30" i="19"/>
  <c r="AI30" i="19"/>
  <c r="AG30" i="19"/>
  <c r="AF30" i="19"/>
  <c r="BD30" i="19" s="1"/>
  <c r="AE30" i="19"/>
  <c r="AC30" i="19"/>
  <c r="AL30" i="19"/>
  <c r="AB30" i="19"/>
  <c r="AS30" i="19"/>
  <c r="BB30" i="19" s="1"/>
  <c r="AR30" i="19"/>
  <c r="Y30" i="19"/>
  <c r="S30" i="19"/>
  <c r="T30" i="19"/>
  <c r="V30" i="19"/>
  <c r="Q30" i="19"/>
  <c r="P30" i="19"/>
  <c r="U30" i="19"/>
  <c r="AQ30" i="19"/>
  <c r="W30" i="19"/>
  <c r="X30" i="19"/>
  <c r="AP30" i="19"/>
  <c r="R30" i="19"/>
  <c r="O30" i="19"/>
  <c r="Z30" i="19"/>
  <c r="L30" i="19"/>
  <c r="N30" i="19"/>
  <c r="M30" i="19"/>
  <c r="AI14" i="51"/>
  <c r="AI15" i="69"/>
  <c r="W14" i="51"/>
  <c r="W15" i="69"/>
  <c r="V14" i="51"/>
  <c r="V15" i="69"/>
  <c r="AN29" i="19"/>
  <c r="F32" i="19"/>
  <c r="AA29" i="19"/>
  <c r="K14" i="51"/>
  <c r="Z14" i="51"/>
  <c r="BI30" i="19" l="1"/>
  <c r="CV331" i="42"/>
  <c r="CI331" i="42" s="1"/>
  <c r="BG31" i="19"/>
  <c r="BG30" i="19"/>
  <c r="BH30" i="19"/>
  <c r="BI31" i="19"/>
  <c r="AT32" i="19"/>
  <c r="AI32" i="19"/>
  <c r="AF32" i="19"/>
  <c r="BD32" i="19" s="1"/>
  <c r="AE32" i="19"/>
  <c r="AM32" i="19"/>
  <c r="AL32" i="19"/>
  <c r="AK32" i="19"/>
  <c r="AJ32" i="19"/>
  <c r="W32" i="19"/>
  <c r="AG32" i="19"/>
  <c r="AD32" i="19"/>
  <c r="Q32" i="19"/>
  <c r="Y32" i="19"/>
  <c r="T16" i="50" s="1"/>
  <c r="AH32" i="19"/>
  <c r="AC16" i="50" s="1"/>
  <c r="X32" i="19"/>
  <c r="S16" i="50" s="1"/>
  <c r="AC32" i="19"/>
  <c r="X16" i="50" s="1"/>
  <c r="X16" i="69" s="1"/>
  <c r="AB32" i="19"/>
  <c r="Z32" i="19"/>
  <c r="O32" i="19"/>
  <c r="P32" i="19"/>
  <c r="K16" i="50" s="1"/>
  <c r="R32" i="19"/>
  <c r="AP32" i="19"/>
  <c r="AR32" i="19"/>
  <c r="V32" i="19"/>
  <c r="S32" i="19"/>
  <c r="N16" i="50" s="1"/>
  <c r="AQ32" i="19"/>
  <c r="T32" i="19"/>
  <c r="U32" i="19"/>
  <c r="P16" i="50" s="1"/>
  <c r="AS32" i="19"/>
  <c r="M32" i="19"/>
  <c r="H16" i="50" s="1"/>
  <c r="L32" i="19"/>
  <c r="G16" i="50" s="1"/>
  <c r="N32" i="19"/>
  <c r="I16" i="50" s="1"/>
  <c r="AA31" i="19"/>
  <c r="AN30" i="19"/>
  <c r="F33" i="19"/>
  <c r="AO30" i="19"/>
  <c r="AA30" i="19"/>
  <c r="AN31" i="19"/>
  <c r="CV335" i="42" l="1"/>
  <c r="CI335" i="42" s="1"/>
  <c r="BH32" i="19"/>
  <c r="BB32" i="19"/>
  <c r="BG32" i="19"/>
  <c r="BI32" i="19"/>
  <c r="BC32" i="19"/>
  <c r="U16" i="50"/>
  <c r="R16" i="50"/>
  <c r="AE16" i="50"/>
  <c r="Q16" i="50"/>
  <c r="L16" i="50"/>
  <c r="AD16" i="50"/>
  <c r="AH16" i="50"/>
  <c r="M16" i="50"/>
  <c r="O16" i="50"/>
  <c r="BE30" i="19"/>
  <c r="BF30" i="19"/>
  <c r="AB16" i="50"/>
  <c r="AA16" i="50"/>
  <c r="AY16" i="50" s="1"/>
  <c r="Y16" i="50"/>
  <c r="AF16" i="50"/>
  <c r="AG16" i="50"/>
  <c r="AT33" i="19"/>
  <c r="BC33" i="19" s="1"/>
  <c r="AJ33" i="19"/>
  <c r="AI33" i="19"/>
  <c r="AH33" i="19"/>
  <c r="AF33" i="19"/>
  <c r="BD33" i="19" s="1"/>
  <c r="AD33" i="19"/>
  <c r="AM33" i="19"/>
  <c r="AC33" i="19"/>
  <c r="AL33" i="19"/>
  <c r="AG17" i="50" s="1"/>
  <c r="AB33" i="19"/>
  <c r="AK33" i="19"/>
  <c r="AF17" i="50" s="1"/>
  <c r="AE33" i="19"/>
  <c r="AG33" i="19"/>
  <c r="AB17" i="50" s="1"/>
  <c r="O33" i="19"/>
  <c r="AP33" i="19"/>
  <c r="W33" i="19"/>
  <c r="Y33" i="19"/>
  <c r="AS33" i="19"/>
  <c r="BB33" i="19" s="1"/>
  <c r="AR33" i="19"/>
  <c r="U33" i="19"/>
  <c r="V33" i="19"/>
  <c r="Q17" i="50" s="1"/>
  <c r="S33" i="19"/>
  <c r="P33" i="19"/>
  <c r="K17" i="50" s="1"/>
  <c r="AQ33" i="19"/>
  <c r="X33" i="19"/>
  <c r="S17" i="50" s="1"/>
  <c r="R33" i="19"/>
  <c r="M17" i="50" s="1"/>
  <c r="T33" i="19"/>
  <c r="O17" i="50" s="1"/>
  <c r="Z33" i="19"/>
  <c r="U17" i="50" s="1"/>
  <c r="Q33" i="19"/>
  <c r="L17" i="50" s="1"/>
  <c r="M33" i="19"/>
  <c r="H17" i="50" s="1"/>
  <c r="L33" i="19"/>
  <c r="G17" i="50" s="1"/>
  <c r="N33" i="19"/>
  <c r="AC15" i="51"/>
  <c r="AC16" i="69"/>
  <c r="K15" i="51"/>
  <c r="K16" i="69"/>
  <c r="P15" i="51"/>
  <c r="P16" i="69"/>
  <c r="S15" i="51"/>
  <c r="S16" i="69"/>
  <c r="T15" i="51"/>
  <c r="T16" i="69"/>
  <c r="N15" i="51"/>
  <c r="N16" i="69"/>
  <c r="I15" i="51"/>
  <c r="I16" i="69"/>
  <c r="G15" i="51"/>
  <c r="G16" i="69"/>
  <c r="H15" i="51"/>
  <c r="H16" i="69"/>
  <c r="AO32" i="19"/>
  <c r="Z16" i="50"/>
  <c r="Z16" i="69" s="1"/>
  <c r="F34" i="19"/>
  <c r="BK30" i="19"/>
  <c r="BL30" i="19"/>
  <c r="BJ30" i="19"/>
  <c r="W16" i="50"/>
  <c r="AN32" i="19"/>
  <c r="J16" i="50"/>
  <c r="AA32" i="19"/>
  <c r="V16" i="50" s="1"/>
  <c r="X15" i="51"/>
  <c r="CV339" i="42" l="1"/>
  <c r="CI339" i="42" s="1"/>
  <c r="J16" i="69"/>
  <c r="BB16" i="50"/>
  <c r="BB16" i="69" s="1"/>
  <c r="BH33" i="19"/>
  <c r="BG33" i="19"/>
  <c r="BI33" i="19"/>
  <c r="W16" i="69"/>
  <c r="BD16" i="50"/>
  <c r="BD16" i="69" s="1"/>
  <c r="AD15" i="51"/>
  <c r="AD16" i="69"/>
  <c r="AA17" i="50"/>
  <c r="AY17" i="50" s="1"/>
  <c r="AH17" i="50"/>
  <c r="U15" i="51"/>
  <c r="U16" i="69"/>
  <c r="R15" i="51"/>
  <c r="R16" i="69"/>
  <c r="N17" i="50"/>
  <c r="W17" i="50"/>
  <c r="AE15" i="51"/>
  <c r="AE16" i="69"/>
  <c r="Q15" i="51"/>
  <c r="Q16" i="69"/>
  <c r="L15" i="51"/>
  <c r="L16" i="69"/>
  <c r="X17" i="50"/>
  <c r="I17" i="50"/>
  <c r="P17" i="50"/>
  <c r="AL17" i="50"/>
  <c r="AH15" i="51"/>
  <c r="AH16" i="69"/>
  <c r="M15" i="51"/>
  <c r="M16" i="69"/>
  <c r="O15" i="51"/>
  <c r="O16" i="69"/>
  <c r="R17" i="50"/>
  <c r="AB15" i="51"/>
  <c r="AB16" i="69"/>
  <c r="AA15" i="51"/>
  <c r="AA16" i="69"/>
  <c r="AY16" i="69" s="1"/>
  <c r="Y15" i="51"/>
  <c r="Y16" i="69"/>
  <c r="AG15" i="51"/>
  <c r="AE17" i="50"/>
  <c r="AC17" i="50"/>
  <c r="AG16" i="69"/>
  <c r="AF15" i="51"/>
  <c r="AF16" i="69"/>
  <c r="T17" i="50"/>
  <c r="AD17" i="50"/>
  <c r="AO17" i="50"/>
  <c r="AX17" i="50" s="1"/>
  <c r="AJ34" i="19"/>
  <c r="AM34" i="19"/>
  <c r="AH34" i="19"/>
  <c r="AI34" i="19"/>
  <c r="AC34" i="19"/>
  <c r="AG34" i="19"/>
  <c r="AF34" i="19"/>
  <c r="BD34" i="19" s="1"/>
  <c r="AE34" i="19"/>
  <c r="AD34" i="19"/>
  <c r="Y18" i="50" s="1"/>
  <c r="AB34" i="19"/>
  <c r="AL34" i="19"/>
  <c r="AG18" i="50" s="1"/>
  <c r="P34" i="19"/>
  <c r="V34" i="19"/>
  <c r="Q18" i="50" s="1"/>
  <c r="S34" i="19"/>
  <c r="N18" i="50" s="1"/>
  <c r="U34" i="19"/>
  <c r="P18" i="50" s="1"/>
  <c r="T34" i="19"/>
  <c r="R34" i="19"/>
  <c r="O34" i="19"/>
  <c r="Z34" i="19"/>
  <c r="Y34" i="19"/>
  <c r="T18" i="50" s="1"/>
  <c r="Q34" i="19"/>
  <c r="L18" i="50" s="1"/>
  <c r="X34" i="19"/>
  <c r="S18" i="50" s="1"/>
  <c r="W34" i="19"/>
  <c r="R18" i="50" s="1"/>
  <c r="AK34" i="19"/>
  <c r="AF18" i="50" s="1"/>
  <c r="L34" i="19"/>
  <c r="G18" i="50" s="1"/>
  <c r="N34" i="19"/>
  <c r="I18" i="50" s="1"/>
  <c r="M34" i="19"/>
  <c r="H18" i="50" s="1"/>
  <c r="G16" i="51"/>
  <c r="G17" i="69"/>
  <c r="AG16" i="51"/>
  <c r="AG17" i="69"/>
  <c r="AF16" i="51"/>
  <c r="AF17" i="69"/>
  <c r="AB16" i="51"/>
  <c r="AB17" i="69"/>
  <c r="H16" i="51"/>
  <c r="H17" i="69"/>
  <c r="Q16" i="51"/>
  <c r="Q17" i="69"/>
  <c r="M16" i="51"/>
  <c r="M17" i="69"/>
  <c r="O16" i="51"/>
  <c r="O17" i="69"/>
  <c r="L16" i="51"/>
  <c r="L17" i="69"/>
  <c r="U16" i="51"/>
  <c r="U17" i="69"/>
  <c r="K16" i="51"/>
  <c r="K17" i="69"/>
  <c r="S16" i="51"/>
  <c r="S17" i="69"/>
  <c r="V15" i="51"/>
  <c r="V16" i="69"/>
  <c r="BJ32" i="19"/>
  <c r="BK32" i="19"/>
  <c r="Z15" i="51"/>
  <c r="BF32" i="19"/>
  <c r="BE32" i="19"/>
  <c r="Z17" i="50"/>
  <c r="Z17" i="69" s="1"/>
  <c r="F35" i="19"/>
  <c r="J17" i="50"/>
  <c r="AA33" i="19"/>
  <c r="V17" i="50" s="1"/>
  <c r="Y17" i="50"/>
  <c r="AN33" i="19"/>
  <c r="AI17" i="50" s="1"/>
  <c r="AK17" i="50"/>
  <c r="AO33" i="19"/>
  <c r="AJ17" i="50" s="1"/>
  <c r="AM17" i="50"/>
  <c r="AN17" i="50"/>
  <c r="AW17" i="50" s="1"/>
  <c r="W15" i="51"/>
  <c r="AI16" i="50"/>
  <c r="BL32" i="19"/>
  <c r="J15" i="51"/>
  <c r="CV343" i="42" l="1"/>
  <c r="CI343" i="42" s="1"/>
  <c r="J17" i="69"/>
  <c r="BB17" i="50"/>
  <c r="BB17" i="69" s="1"/>
  <c r="W18" i="50"/>
  <c r="W17" i="51" s="1"/>
  <c r="BI34" i="19"/>
  <c r="BG34" i="19"/>
  <c r="BD17" i="50"/>
  <c r="BD17" i="69" s="1"/>
  <c r="AK17" i="69"/>
  <c r="BC17" i="50"/>
  <c r="BC17" i="69" s="1"/>
  <c r="AA16" i="51"/>
  <c r="AA17" i="69"/>
  <c r="AY17" i="69" s="1"/>
  <c r="AH16" i="51"/>
  <c r="AH17" i="69"/>
  <c r="X16" i="51"/>
  <c r="X17" i="69"/>
  <c r="N17" i="69"/>
  <c r="O18" i="50"/>
  <c r="I16" i="51"/>
  <c r="I17" i="69"/>
  <c r="P16" i="51"/>
  <c r="P17" i="69"/>
  <c r="N16" i="51"/>
  <c r="M18" i="50"/>
  <c r="AL16" i="51"/>
  <c r="AL17" i="69"/>
  <c r="W16" i="51"/>
  <c r="W17" i="69"/>
  <c r="AE16" i="51"/>
  <c r="AE17" i="69"/>
  <c r="T16" i="51"/>
  <c r="T17" i="69"/>
  <c r="R16" i="51"/>
  <c r="R17" i="69"/>
  <c r="K18" i="50"/>
  <c r="AE18" i="50"/>
  <c r="AD18" i="50"/>
  <c r="AA18" i="50"/>
  <c r="AY18" i="50" s="1"/>
  <c r="AD16" i="51"/>
  <c r="AD17" i="69"/>
  <c r="AC16" i="51"/>
  <c r="AC17" i="69"/>
  <c r="AH18" i="50"/>
  <c r="AB18" i="50"/>
  <c r="AC18" i="50"/>
  <c r="X18" i="50"/>
  <c r="U18" i="50"/>
  <c r="AO16" i="51"/>
  <c r="AO17" i="69"/>
  <c r="AX17" i="69" s="1"/>
  <c r="AT35" i="19"/>
  <c r="AE35" i="19"/>
  <c r="AC35" i="19"/>
  <c r="X19" i="50" s="1"/>
  <c r="X19" i="69" s="1"/>
  <c r="AM35" i="19"/>
  <c r="AH19" i="50" s="1"/>
  <c r="AK35" i="19"/>
  <c r="AF19" i="50" s="1"/>
  <c r="AJ35" i="19"/>
  <c r="AE19" i="50" s="1"/>
  <c r="AD35" i="19"/>
  <c r="Y19" i="50" s="1"/>
  <c r="Y18" i="51" s="1"/>
  <c r="AG35" i="19"/>
  <c r="AB19" i="50" s="1"/>
  <c r="AB18" i="51" s="1"/>
  <c r="AB35" i="19"/>
  <c r="AF35" i="19"/>
  <c r="AI35" i="19"/>
  <c r="AD19" i="50" s="1"/>
  <c r="AD18" i="51" s="1"/>
  <c r="T35" i="19"/>
  <c r="O19" i="50" s="1"/>
  <c r="V35" i="19"/>
  <c r="Q19" i="50" s="1"/>
  <c r="Q19" i="69" s="1"/>
  <c r="O35" i="19"/>
  <c r="S35" i="19"/>
  <c r="AR35" i="19"/>
  <c r="AP35" i="19"/>
  <c r="R35" i="19"/>
  <c r="M19" i="50" s="1"/>
  <c r="M18" i="51" s="1"/>
  <c r="AQ35" i="19"/>
  <c r="Z35" i="19"/>
  <c r="U19" i="50" s="1"/>
  <c r="U18" i="51" s="1"/>
  <c r="X35" i="19"/>
  <c r="S19" i="50" s="1"/>
  <c r="S18" i="51" s="1"/>
  <c r="AS35" i="19"/>
  <c r="BB35" i="19" s="1"/>
  <c r="P35" i="19"/>
  <c r="K19" i="50" s="1"/>
  <c r="K19" i="69" s="1"/>
  <c r="U35" i="19"/>
  <c r="P19" i="50" s="1"/>
  <c r="P18" i="51" s="1"/>
  <c r="W35" i="19"/>
  <c r="R19" i="50" s="1"/>
  <c r="R18" i="51" s="1"/>
  <c r="Y35" i="19"/>
  <c r="T19" i="50" s="1"/>
  <c r="Q35" i="19"/>
  <c r="L19" i="50" s="1"/>
  <c r="AL35" i="19"/>
  <c r="AG19" i="50" s="1"/>
  <c r="AG18" i="51" s="1"/>
  <c r="AH35" i="19"/>
  <c r="AC19" i="50" s="1"/>
  <c r="AC18" i="51" s="1"/>
  <c r="N35" i="19"/>
  <c r="I19" i="50" s="1"/>
  <c r="I18" i="51" s="1"/>
  <c r="M35" i="19"/>
  <c r="H19" i="50" s="1"/>
  <c r="H18" i="51" s="1"/>
  <c r="L35" i="19"/>
  <c r="G19" i="50" s="1"/>
  <c r="G18" i="51" s="1"/>
  <c r="R17" i="51"/>
  <c r="R18" i="69"/>
  <c r="Q17" i="51"/>
  <c r="Q18" i="69"/>
  <c r="P17" i="51"/>
  <c r="P18" i="69"/>
  <c r="L17" i="51"/>
  <c r="L18" i="69"/>
  <c r="H17" i="51"/>
  <c r="H18" i="69"/>
  <c r="G17" i="51"/>
  <c r="G18" i="69"/>
  <c r="I17" i="51"/>
  <c r="I18" i="69"/>
  <c r="Y17" i="51"/>
  <c r="Y18" i="69"/>
  <c r="AG17" i="51"/>
  <c r="AG18" i="69"/>
  <c r="AF17" i="51"/>
  <c r="AF18" i="69"/>
  <c r="N17" i="51"/>
  <c r="N18" i="69"/>
  <c r="T17" i="51"/>
  <c r="T18" i="69"/>
  <c r="S17" i="51"/>
  <c r="S18" i="69"/>
  <c r="V16" i="51"/>
  <c r="V17" i="69"/>
  <c r="Y16" i="51"/>
  <c r="Y17" i="69"/>
  <c r="AI16" i="51"/>
  <c r="AI17" i="69"/>
  <c r="AJ16" i="51"/>
  <c r="AJ17" i="69"/>
  <c r="AM17" i="69"/>
  <c r="AN17" i="69"/>
  <c r="AW17" i="69" s="1"/>
  <c r="AI15" i="51"/>
  <c r="AI16" i="69"/>
  <c r="BF33" i="19"/>
  <c r="AA34" i="19"/>
  <c r="V18" i="50" s="1"/>
  <c r="Z16" i="51"/>
  <c r="BE33" i="19"/>
  <c r="J18" i="50"/>
  <c r="AM16" i="51"/>
  <c r="AN16" i="51"/>
  <c r="AN34" i="19"/>
  <c r="AI18" i="50" s="1"/>
  <c r="Z18" i="50"/>
  <c r="Z18" i="69" s="1"/>
  <c r="F36" i="19"/>
  <c r="J16" i="51"/>
  <c r="BK33" i="19"/>
  <c r="BL33" i="19"/>
  <c r="BJ33" i="19"/>
  <c r="AK16" i="51"/>
  <c r="CV347" i="42" l="1"/>
  <c r="CI347" i="42" s="1"/>
  <c r="W18" i="69"/>
  <c r="BG17" i="50"/>
  <c r="BH35" i="19"/>
  <c r="AA19" i="50"/>
  <c r="AA19" i="69" s="1"/>
  <c r="AY19" i="69" s="1"/>
  <c r="BD35" i="19"/>
  <c r="J18" i="69"/>
  <c r="BB18" i="50"/>
  <c r="BB18" i="69" s="1"/>
  <c r="AO19" i="50"/>
  <c r="AX19" i="50" s="1"/>
  <c r="BC35" i="19"/>
  <c r="BG35" i="19"/>
  <c r="BD18" i="50"/>
  <c r="BD18" i="69" s="1"/>
  <c r="W19" i="50"/>
  <c r="BI35" i="19"/>
  <c r="M17" i="51"/>
  <c r="M18" i="69"/>
  <c r="O17" i="51"/>
  <c r="O18" i="69"/>
  <c r="AL19" i="50"/>
  <c r="N19" i="50"/>
  <c r="K17" i="51"/>
  <c r="K18" i="69"/>
  <c r="AH17" i="51"/>
  <c r="AH18" i="69"/>
  <c r="AE17" i="51"/>
  <c r="AE18" i="69"/>
  <c r="AB17" i="51"/>
  <c r="AB18" i="69"/>
  <c r="AD17" i="51"/>
  <c r="AD18" i="69"/>
  <c r="AC17" i="51"/>
  <c r="AC18" i="69"/>
  <c r="AA17" i="51"/>
  <c r="AA18" i="69"/>
  <c r="AY18" i="69" s="1"/>
  <c r="X17" i="51"/>
  <c r="X18" i="69"/>
  <c r="U17" i="51"/>
  <c r="U18" i="69"/>
  <c r="Z19" i="50"/>
  <c r="Z19" i="69" s="1"/>
  <c r="AF18" i="51"/>
  <c r="AF19" i="69"/>
  <c r="AE18" i="51"/>
  <c r="AE19" i="69"/>
  <c r="AH18" i="51"/>
  <c r="AH19" i="69"/>
  <c r="X18" i="51"/>
  <c r="M19" i="69"/>
  <c r="G19" i="69"/>
  <c r="AC19" i="69"/>
  <c r="Q18" i="51"/>
  <c r="U19" i="69"/>
  <c r="H19" i="69"/>
  <c r="AG19" i="69"/>
  <c r="P19" i="69"/>
  <c r="AN35" i="19"/>
  <c r="AI19" i="50" s="1"/>
  <c r="AI18" i="51" s="1"/>
  <c r="R19" i="69"/>
  <c r="Y19" i="69"/>
  <c r="AD19" i="69"/>
  <c r="K18" i="51"/>
  <c r="AB19" i="69"/>
  <c r="S19" i="69"/>
  <c r="I19" i="69"/>
  <c r="AT36" i="19"/>
  <c r="AM36" i="19"/>
  <c r="AH20" i="50" s="1"/>
  <c r="AL36" i="19"/>
  <c r="AG20" i="50" s="1"/>
  <c r="AJ36" i="19"/>
  <c r="AK36" i="19"/>
  <c r="AH36" i="19"/>
  <c r="AC20" i="50" s="1"/>
  <c r="AI36" i="19"/>
  <c r="AE36" i="19"/>
  <c r="AG36" i="19"/>
  <c r="AC36" i="19"/>
  <c r="X20" i="50" s="1"/>
  <c r="AF36" i="19"/>
  <c r="BD36" i="19" s="1"/>
  <c r="AB36" i="19"/>
  <c r="AD36" i="19"/>
  <c r="V36" i="19"/>
  <c r="AP36" i="19"/>
  <c r="O36" i="19"/>
  <c r="P36" i="19"/>
  <c r="K20" i="50" s="1"/>
  <c r="T36" i="19"/>
  <c r="O20" i="50" s="1"/>
  <c r="R36" i="19"/>
  <c r="M20" i="50" s="1"/>
  <c r="AR36" i="19"/>
  <c r="Y36" i="19"/>
  <c r="U36" i="19"/>
  <c r="P20" i="50" s="1"/>
  <c r="S36" i="19"/>
  <c r="Z36" i="19"/>
  <c r="U20" i="50" s="1"/>
  <c r="Q36" i="19"/>
  <c r="W36" i="19"/>
  <c r="AS36" i="19"/>
  <c r="BB36" i="19" s="1"/>
  <c r="X36" i="19"/>
  <c r="AQ36" i="19"/>
  <c r="AL20" i="50" s="1"/>
  <c r="N36" i="19"/>
  <c r="L36" i="19"/>
  <c r="G20" i="50" s="1"/>
  <c r="M36" i="19"/>
  <c r="H20" i="50" s="1"/>
  <c r="BA17" i="50"/>
  <c r="AZ17" i="50"/>
  <c r="AZ17" i="69"/>
  <c r="BA17" i="69"/>
  <c r="V17" i="51"/>
  <c r="V18" i="69"/>
  <c r="AI17" i="51"/>
  <c r="AI18" i="69"/>
  <c r="O18" i="51"/>
  <c r="O19" i="69"/>
  <c r="T18" i="51"/>
  <c r="T19" i="69"/>
  <c r="L18" i="51"/>
  <c r="L19" i="69"/>
  <c r="J17" i="51"/>
  <c r="BF17" i="50"/>
  <c r="BE17" i="50"/>
  <c r="Z17" i="51"/>
  <c r="J19" i="50"/>
  <c r="AA35" i="19"/>
  <c r="V19" i="50" s="1"/>
  <c r="AO35" i="19"/>
  <c r="AJ19" i="50" s="1"/>
  <c r="AK19" i="50"/>
  <c r="AN19" i="50"/>
  <c r="AW19" i="50" s="1"/>
  <c r="AM19" i="50"/>
  <c r="F37" i="19"/>
  <c r="CV351" i="42" l="1"/>
  <c r="CI351" i="42" s="1"/>
  <c r="BB19" i="50"/>
  <c r="BB19" i="69" s="1"/>
  <c r="W18" i="51"/>
  <c r="W19" i="69"/>
  <c r="BC19" i="50"/>
  <c r="BC19" i="69" s="1"/>
  <c r="BD19" i="50"/>
  <c r="BD19" i="69" s="1"/>
  <c r="BH36" i="19"/>
  <c r="AO20" i="50"/>
  <c r="AX20" i="50" s="1"/>
  <c r="BC36" i="19"/>
  <c r="BG36" i="19"/>
  <c r="BI36" i="19"/>
  <c r="AO19" i="69"/>
  <c r="AX19" i="69" s="1"/>
  <c r="AO18" i="51"/>
  <c r="AA18" i="51"/>
  <c r="AY19" i="50"/>
  <c r="Z18" i="51"/>
  <c r="AD20" i="50"/>
  <c r="AF20" i="50"/>
  <c r="S20" i="50"/>
  <c r="I20" i="50"/>
  <c r="Q20" i="50"/>
  <c r="AA20" i="50"/>
  <c r="AY20" i="50" s="1"/>
  <c r="AE20" i="50"/>
  <c r="AM20" i="50"/>
  <c r="AM20" i="69" s="1"/>
  <c r="N18" i="51"/>
  <c r="N19" i="69"/>
  <c r="AL18" i="51"/>
  <c r="AL19" i="69"/>
  <c r="N20" i="50"/>
  <c r="T20" i="50"/>
  <c r="BF35" i="19"/>
  <c r="L20" i="50"/>
  <c r="Y20" i="50"/>
  <c r="AB20" i="50"/>
  <c r="R20" i="50"/>
  <c r="AN20" i="50"/>
  <c r="AK20" i="50"/>
  <c r="AI19" i="69"/>
  <c r="AT37" i="19"/>
  <c r="BC37" i="19" s="1"/>
  <c r="AL37" i="19"/>
  <c r="AF37" i="19"/>
  <c r="BD37" i="19" s="1"/>
  <c r="AK37" i="19"/>
  <c r="AD37" i="19"/>
  <c r="AJ37" i="19"/>
  <c r="AC37" i="19"/>
  <c r="AI37" i="19"/>
  <c r="AB37" i="19"/>
  <c r="AG37" i="19"/>
  <c r="AE37" i="19"/>
  <c r="AM37" i="19"/>
  <c r="AH37" i="19"/>
  <c r="AQ37" i="19"/>
  <c r="AR37" i="19"/>
  <c r="S37" i="19"/>
  <c r="V37" i="19"/>
  <c r="U37" i="19"/>
  <c r="O37" i="19"/>
  <c r="Q37" i="19"/>
  <c r="P37" i="19"/>
  <c r="R37" i="19"/>
  <c r="AS37" i="19"/>
  <c r="BB37" i="19" s="1"/>
  <c r="X37" i="19"/>
  <c r="T37" i="19"/>
  <c r="W37" i="19"/>
  <c r="AP37" i="19"/>
  <c r="Y37" i="19"/>
  <c r="Z37" i="19"/>
  <c r="N37" i="19"/>
  <c r="L37" i="19"/>
  <c r="M37" i="19"/>
  <c r="BG17" i="69"/>
  <c r="BF17" i="69"/>
  <c r="BE17" i="69"/>
  <c r="J19" i="69"/>
  <c r="V18" i="51"/>
  <c r="V19" i="69"/>
  <c r="AJ18" i="51"/>
  <c r="AJ19" i="69"/>
  <c r="AK18" i="51"/>
  <c r="AK19" i="69"/>
  <c r="AN19" i="69"/>
  <c r="AW19" i="69" s="1"/>
  <c r="AM18" i="51"/>
  <c r="AM19" i="69"/>
  <c r="AG19" i="51"/>
  <c r="AG20" i="69"/>
  <c r="X19" i="51"/>
  <c r="X20" i="69"/>
  <c r="G19" i="51"/>
  <c r="G20" i="69"/>
  <c r="H19" i="51"/>
  <c r="H20" i="69"/>
  <c r="M19" i="51"/>
  <c r="M20" i="69"/>
  <c r="P19" i="51"/>
  <c r="P20" i="69"/>
  <c r="K19" i="51"/>
  <c r="K20" i="69"/>
  <c r="U19" i="51"/>
  <c r="U20" i="69"/>
  <c r="AH19" i="51"/>
  <c r="AH20" i="69"/>
  <c r="O19" i="51"/>
  <c r="O20" i="69"/>
  <c r="AL19" i="51"/>
  <c r="AL20" i="69"/>
  <c r="AC19" i="51"/>
  <c r="AC20" i="69"/>
  <c r="BE35" i="19"/>
  <c r="BL35" i="19"/>
  <c r="BK35" i="19"/>
  <c r="BJ35" i="19"/>
  <c r="W20" i="50"/>
  <c r="Z20" i="50"/>
  <c r="Z20" i="69" s="1"/>
  <c r="J20" i="50"/>
  <c r="AN18" i="51"/>
  <c r="J18" i="51"/>
  <c r="AA36" i="19"/>
  <c r="V20" i="50" s="1"/>
  <c r="AN36" i="19"/>
  <c r="AI20" i="50" s="1"/>
  <c r="F38" i="19"/>
  <c r="AO36" i="19"/>
  <c r="AJ20" i="50" s="1"/>
  <c r="CV355" i="42" l="1"/>
  <c r="CI355" i="42" s="1"/>
  <c r="BC20" i="50"/>
  <c r="BC20" i="69" s="1"/>
  <c r="AO19" i="51"/>
  <c r="BG37" i="19"/>
  <c r="J20" i="69"/>
  <c r="BB20" i="50"/>
  <c r="BB20" i="69" s="1"/>
  <c r="W20" i="69"/>
  <c r="BD20" i="50"/>
  <c r="BD20" i="69" s="1"/>
  <c r="AO20" i="69"/>
  <c r="AX20" i="69" s="1"/>
  <c r="AN20" i="69"/>
  <c r="AW20" i="69" s="1"/>
  <c r="AW20" i="50"/>
  <c r="BH37" i="19"/>
  <c r="BI37" i="19"/>
  <c r="AF19" i="51"/>
  <c r="AF20" i="69"/>
  <c r="AD19" i="51"/>
  <c r="AD20" i="69"/>
  <c r="I19" i="51"/>
  <c r="I20" i="69"/>
  <c r="S19" i="51"/>
  <c r="S20" i="69"/>
  <c r="AA19" i="51"/>
  <c r="AA20" i="69"/>
  <c r="AY20" i="69" s="1"/>
  <c r="AE19" i="51"/>
  <c r="AE20" i="69"/>
  <c r="Q19" i="51"/>
  <c r="Q20" i="69"/>
  <c r="AM19" i="51"/>
  <c r="Y19" i="51"/>
  <c r="Y20" i="69"/>
  <c r="AB19" i="51"/>
  <c r="AB20" i="69"/>
  <c r="L19" i="51"/>
  <c r="L20" i="69"/>
  <c r="N19" i="51"/>
  <c r="N20" i="69"/>
  <c r="AN19" i="51"/>
  <c r="T19" i="51"/>
  <c r="T20" i="69"/>
  <c r="R19" i="51"/>
  <c r="R20" i="69"/>
  <c r="AK20" i="69"/>
  <c r="AK19" i="51"/>
  <c r="AM38" i="19"/>
  <c r="AK38" i="19"/>
  <c r="AI38" i="19"/>
  <c r="AF38" i="19"/>
  <c r="BD38" i="19" s="1"/>
  <c r="AE38" i="19"/>
  <c r="AL38" i="19"/>
  <c r="AH38" i="19"/>
  <c r="AD38" i="19"/>
  <c r="AJ38" i="19"/>
  <c r="AB38" i="19"/>
  <c r="AG38" i="19"/>
  <c r="AC38" i="19"/>
  <c r="Y38" i="19"/>
  <c r="T38" i="19"/>
  <c r="U38" i="19"/>
  <c r="Q38" i="19"/>
  <c r="X38" i="19"/>
  <c r="W38" i="19"/>
  <c r="Z38" i="19"/>
  <c r="S38" i="19"/>
  <c r="P38" i="19"/>
  <c r="V38" i="19"/>
  <c r="R38" i="19"/>
  <c r="O38" i="19"/>
  <c r="L38" i="19"/>
  <c r="N38" i="19"/>
  <c r="M38" i="19"/>
  <c r="AZ19" i="50"/>
  <c r="BA19" i="50"/>
  <c r="AZ19" i="69"/>
  <c r="BA19" i="69"/>
  <c r="V19" i="51"/>
  <c r="V20" i="69"/>
  <c r="AI19" i="51"/>
  <c r="AI20" i="69"/>
  <c r="AJ19" i="51"/>
  <c r="AJ20" i="69"/>
  <c r="W19" i="51"/>
  <c r="Z19" i="51"/>
  <c r="J19" i="51"/>
  <c r="BG19" i="50"/>
  <c r="BF19" i="50"/>
  <c r="BE19" i="50"/>
  <c r="BF36" i="19"/>
  <c r="BE36" i="19"/>
  <c r="AA37" i="19"/>
  <c r="AN37" i="19"/>
  <c r="F39" i="19"/>
  <c r="AO37" i="19"/>
  <c r="BJ36" i="19"/>
  <c r="BK36" i="19"/>
  <c r="BL36" i="19"/>
  <c r="CV359" i="42" l="1"/>
  <c r="CI359" i="42" s="1"/>
  <c r="AZ20" i="69"/>
  <c r="BA20" i="69"/>
  <c r="BG38" i="19"/>
  <c r="BI38" i="19"/>
  <c r="BF20" i="50"/>
  <c r="BE37" i="19"/>
  <c r="BF37" i="19"/>
  <c r="BG20" i="50"/>
  <c r="BA20" i="50"/>
  <c r="BE20" i="50"/>
  <c r="AZ20" i="50"/>
  <c r="AT39" i="19"/>
  <c r="AH39" i="19"/>
  <c r="AC39" i="19"/>
  <c r="AK39" i="19"/>
  <c r="AG39" i="19"/>
  <c r="AB21" i="50" s="1"/>
  <c r="AF39" i="19"/>
  <c r="BD39" i="19" s="1"/>
  <c r="AE39" i="19"/>
  <c r="AD39" i="19"/>
  <c r="AB39" i="19"/>
  <c r="AM39" i="19"/>
  <c r="AH21" i="50" s="1"/>
  <c r="AJ39" i="19"/>
  <c r="AE21" i="50" s="1"/>
  <c r="AI39" i="19"/>
  <c r="AD21" i="50" s="1"/>
  <c r="AL39" i="19"/>
  <c r="AG21" i="50" s="1"/>
  <c r="T39" i="19"/>
  <c r="O21" i="50" s="1"/>
  <c r="X39" i="19"/>
  <c r="S21" i="50" s="1"/>
  <c r="Z39" i="19"/>
  <c r="U21" i="50" s="1"/>
  <c r="W39" i="19"/>
  <c r="R21" i="50" s="1"/>
  <c r="P39" i="19"/>
  <c r="O39" i="19"/>
  <c r="AR39" i="19"/>
  <c r="AS39" i="19"/>
  <c r="BB39" i="19" s="1"/>
  <c r="S39" i="19"/>
  <c r="Y39" i="19"/>
  <c r="R39" i="19"/>
  <c r="AQ39" i="19"/>
  <c r="U39" i="19"/>
  <c r="P21" i="50" s="1"/>
  <c r="V39" i="19"/>
  <c r="Q21" i="50" s="1"/>
  <c r="Q39" i="19"/>
  <c r="L21" i="50" s="1"/>
  <c r="AP39" i="19"/>
  <c r="N39" i="19"/>
  <c r="I21" i="50" s="1"/>
  <c r="L39" i="19"/>
  <c r="G21" i="50" s="1"/>
  <c r="M39" i="19"/>
  <c r="H21" i="50" s="1"/>
  <c r="BE19" i="69"/>
  <c r="BF19" i="69"/>
  <c r="BG19" i="69"/>
  <c r="AA38" i="19"/>
  <c r="AN38" i="19"/>
  <c r="F40" i="19"/>
  <c r="BJ37" i="19"/>
  <c r="BK37" i="19"/>
  <c r="BL37" i="19"/>
  <c r="CV363" i="42" l="1"/>
  <c r="CI363" i="42" s="1"/>
  <c r="BG39" i="19"/>
  <c r="BC39" i="19"/>
  <c r="BI39" i="19"/>
  <c r="BH39" i="19"/>
  <c r="AF21" i="50"/>
  <c r="BE20" i="69"/>
  <c r="BF20" i="69"/>
  <c r="BG20" i="69"/>
  <c r="M21" i="50"/>
  <c r="AA21" i="50"/>
  <c r="AY21" i="50" s="1"/>
  <c r="N21" i="50"/>
  <c r="Y21" i="50"/>
  <c r="T21" i="50"/>
  <c r="AC21" i="50"/>
  <c r="X21" i="50"/>
  <c r="AT40" i="19"/>
  <c r="BC40" i="19" s="1"/>
  <c r="AL40" i="19"/>
  <c r="AH40" i="19"/>
  <c r="AK40" i="19"/>
  <c r="AG40" i="19"/>
  <c r="AJ40" i="19"/>
  <c r="AF40" i="19"/>
  <c r="BD40" i="19" s="1"/>
  <c r="AI40" i="19"/>
  <c r="AE40" i="19"/>
  <c r="AB40" i="19"/>
  <c r="AD40" i="19"/>
  <c r="AC40" i="19"/>
  <c r="AM40" i="19"/>
  <c r="AQ40" i="19"/>
  <c r="AS40" i="19"/>
  <c r="BB40" i="19" s="1"/>
  <c r="AR40" i="19"/>
  <c r="X40" i="19"/>
  <c r="Z40" i="19"/>
  <c r="P40" i="19"/>
  <c r="O40" i="19"/>
  <c r="Q40" i="19"/>
  <c r="V40" i="19"/>
  <c r="S40" i="19"/>
  <c r="T40" i="19"/>
  <c r="U40" i="19"/>
  <c r="AP40" i="19"/>
  <c r="W40" i="19"/>
  <c r="Y40" i="19"/>
  <c r="R40" i="19"/>
  <c r="L40" i="19"/>
  <c r="N40" i="19"/>
  <c r="M40" i="19"/>
  <c r="G20" i="51"/>
  <c r="G21" i="69"/>
  <c r="AH20" i="51"/>
  <c r="AH21" i="69"/>
  <c r="AE20" i="51"/>
  <c r="AE21" i="69"/>
  <c r="AD20" i="51"/>
  <c r="AD21" i="69"/>
  <c r="AB20" i="51"/>
  <c r="AB21" i="69"/>
  <c r="AG20" i="51"/>
  <c r="AG21" i="69"/>
  <c r="H20" i="51"/>
  <c r="H21" i="69"/>
  <c r="I20" i="51"/>
  <c r="I21" i="69"/>
  <c r="O20" i="51"/>
  <c r="O21" i="69"/>
  <c r="U20" i="51"/>
  <c r="U21" i="69"/>
  <c r="L20" i="51"/>
  <c r="L21" i="69"/>
  <c r="S20" i="51"/>
  <c r="S21" i="69"/>
  <c r="P20" i="51"/>
  <c r="P21" i="69"/>
  <c r="R20" i="51"/>
  <c r="R21" i="69"/>
  <c r="Q20" i="51"/>
  <c r="Q21" i="69"/>
  <c r="AA39" i="19"/>
  <c r="V21" i="50" s="1"/>
  <c r="J21" i="50"/>
  <c r="W21" i="50"/>
  <c r="AN39" i="19"/>
  <c r="AI21" i="50" s="1"/>
  <c r="Z21" i="50"/>
  <c r="Z21" i="69" s="1"/>
  <c r="K21" i="50"/>
  <c r="AO39" i="19"/>
  <c r="CV367" i="42" l="1"/>
  <c r="CI367" i="42" s="1"/>
  <c r="BH40" i="19"/>
  <c r="BI40" i="19"/>
  <c r="BG40" i="19"/>
  <c r="W21" i="69"/>
  <c r="BD21" i="50"/>
  <c r="BD21" i="69" s="1"/>
  <c r="BB21" i="50"/>
  <c r="BB21" i="69" s="1"/>
  <c r="AF20" i="51"/>
  <c r="AF21" i="69"/>
  <c r="M20" i="51"/>
  <c r="M21" i="69"/>
  <c r="AA20" i="51"/>
  <c r="AA21" i="69"/>
  <c r="AY21" i="69" s="1"/>
  <c r="Y20" i="51"/>
  <c r="Y21" i="69"/>
  <c r="T20" i="51"/>
  <c r="T21" i="69"/>
  <c r="N20" i="51"/>
  <c r="N21" i="69"/>
  <c r="AC20" i="51"/>
  <c r="AC21" i="69"/>
  <c r="X20" i="51"/>
  <c r="X21" i="69"/>
  <c r="AO22" i="50"/>
  <c r="AX22" i="50" s="1"/>
  <c r="AN21" i="15"/>
  <c r="AW21" i="15" s="1"/>
  <c r="V20" i="51"/>
  <c r="V21" i="69"/>
  <c r="J20" i="51"/>
  <c r="J21" i="69"/>
  <c r="AI20" i="51"/>
  <c r="AI21" i="69"/>
  <c r="K20" i="51"/>
  <c r="K21" i="69"/>
  <c r="AA40" i="19"/>
  <c r="AO40" i="19"/>
  <c r="AN40" i="19"/>
  <c r="J21" i="15"/>
  <c r="R21" i="15"/>
  <c r="AK21" i="15"/>
  <c r="AH22" i="50"/>
  <c r="F41" i="19"/>
  <c r="W20" i="51"/>
  <c r="Z20" i="51"/>
  <c r="BE39" i="19"/>
  <c r="BF39" i="19"/>
  <c r="BK39" i="19"/>
  <c r="BJ39" i="19"/>
  <c r="BL39" i="19"/>
  <c r="CV371" i="42" l="1"/>
  <c r="CI371" i="42" s="1"/>
  <c r="BE40" i="19"/>
  <c r="BF40" i="19"/>
  <c r="AO21" i="51"/>
  <c r="AO22" i="69"/>
  <c r="AX22" i="69" s="1"/>
  <c r="AT41" i="19"/>
  <c r="BC41" i="19" s="1"/>
  <c r="AE41" i="19"/>
  <c r="AM41" i="19"/>
  <c r="AL41" i="19"/>
  <c r="AJ41" i="19"/>
  <c r="AK41" i="19"/>
  <c r="AF41" i="19"/>
  <c r="BD41" i="19" s="1"/>
  <c r="AB41" i="19"/>
  <c r="Z41" i="19"/>
  <c r="AH41" i="19"/>
  <c r="W41" i="19"/>
  <c r="AI41" i="19"/>
  <c r="AD41" i="19"/>
  <c r="Q41" i="19"/>
  <c r="Y41" i="19"/>
  <c r="AG41" i="19"/>
  <c r="AC41" i="19"/>
  <c r="X41" i="19"/>
  <c r="O41" i="19"/>
  <c r="P41" i="19"/>
  <c r="U41" i="19"/>
  <c r="R41" i="19"/>
  <c r="V41" i="19"/>
  <c r="AR41" i="19"/>
  <c r="AS41" i="19"/>
  <c r="BB41" i="19" s="1"/>
  <c r="AQ41" i="19"/>
  <c r="AP41" i="19"/>
  <c r="S41" i="19"/>
  <c r="T41" i="19"/>
  <c r="N41" i="19"/>
  <c r="L41" i="19"/>
  <c r="M41" i="19"/>
  <c r="F42" i="19"/>
  <c r="AH21" i="51"/>
  <c r="AH22" i="69"/>
  <c r="O21" i="15"/>
  <c r="P22" i="50"/>
  <c r="BK40" i="19"/>
  <c r="BJ40" i="19"/>
  <c r="BL40" i="19"/>
  <c r="Q21" i="15"/>
  <c r="R22" i="50"/>
  <c r="K21" i="15"/>
  <c r="L22" i="50"/>
  <c r="N21" i="15"/>
  <c r="O22" i="50"/>
  <c r="T21" i="15"/>
  <c r="U22" i="50"/>
  <c r="AM21" i="15"/>
  <c r="AV21" i="15" s="1"/>
  <c r="AN22" i="50"/>
  <c r="S21" i="15"/>
  <c r="T22" i="50"/>
  <c r="M21" i="15"/>
  <c r="N22" i="50"/>
  <c r="Y21" i="15"/>
  <c r="G21" i="15"/>
  <c r="H22" i="50"/>
  <c r="G22" i="50"/>
  <c r="F21" i="15"/>
  <c r="AG21" i="15"/>
  <c r="AL22" i="50"/>
  <c r="S22" i="50"/>
  <c r="K22" i="50"/>
  <c r="Z22" i="50"/>
  <c r="Z22" i="69" s="1"/>
  <c r="X21" i="15"/>
  <c r="Y22" i="50"/>
  <c r="J22" i="50"/>
  <c r="V22" i="50"/>
  <c r="I21" i="15"/>
  <c r="AF22" i="50"/>
  <c r="AE21" i="15"/>
  <c r="AC21" i="15"/>
  <c r="AD22" i="50"/>
  <c r="AB21" i="15"/>
  <c r="AC22" i="50"/>
  <c r="W21" i="15"/>
  <c r="X22" i="50"/>
  <c r="AA21" i="15"/>
  <c r="AB22" i="50"/>
  <c r="L21" i="15"/>
  <c r="M22" i="50"/>
  <c r="W22" i="50"/>
  <c r="V21" i="15"/>
  <c r="AI22" i="50"/>
  <c r="AD21" i="15"/>
  <c r="AE22" i="50"/>
  <c r="AF21" i="15"/>
  <c r="AG22" i="50"/>
  <c r="Z21" i="15"/>
  <c r="AX21" i="15" s="1"/>
  <c r="AA22" i="50"/>
  <c r="AY22" i="50" s="1"/>
  <c r="AK22" i="50"/>
  <c r="AJ21" i="15"/>
  <c r="AJ22" i="50"/>
  <c r="I22" i="50"/>
  <c r="H21" i="15"/>
  <c r="AL21" i="15"/>
  <c r="AM22" i="50"/>
  <c r="AM22" i="69" s="1"/>
  <c r="P21" i="15"/>
  <c r="Q22" i="50"/>
  <c r="CV375" i="42" l="1"/>
  <c r="CI375" i="42" s="1"/>
  <c r="Y23" i="50"/>
  <c r="BC21" i="15"/>
  <c r="AN22" i="69"/>
  <c r="AW22" i="69" s="1"/>
  <c r="AW22" i="50"/>
  <c r="BI41" i="19"/>
  <c r="BG41" i="19"/>
  <c r="J22" i="69"/>
  <c r="BB22" i="50"/>
  <c r="BB22" i="69" s="1"/>
  <c r="W22" i="69"/>
  <c r="BD22" i="50"/>
  <c r="BD22" i="69" s="1"/>
  <c r="BA21" i="15"/>
  <c r="BH41" i="19"/>
  <c r="AK22" i="69"/>
  <c r="BC22" i="50"/>
  <c r="BC22" i="69" s="1"/>
  <c r="BB21" i="15"/>
  <c r="BF41" i="19"/>
  <c r="AN41" i="19"/>
  <c r="AO41" i="19"/>
  <c r="AO23" i="50"/>
  <c r="AX23" i="50" s="1"/>
  <c r="AN22" i="15"/>
  <c r="AW22" i="15" s="1"/>
  <c r="AT42" i="19"/>
  <c r="BC42" i="19" s="1"/>
  <c r="AM42" i="19"/>
  <c r="AL42" i="19"/>
  <c r="AJ42" i="19"/>
  <c r="AI42" i="19"/>
  <c r="AH42" i="19"/>
  <c r="AC42" i="19"/>
  <c r="AB42" i="19"/>
  <c r="AK42" i="19"/>
  <c r="AD42" i="19"/>
  <c r="AG42" i="19"/>
  <c r="AF42" i="19"/>
  <c r="BD42" i="19" s="1"/>
  <c r="AE42" i="19"/>
  <c r="AQ42" i="19"/>
  <c r="AS42" i="19"/>
  <c r="BB42" i="19" s="1"/>
  <c r="AP42" i="19"/>
  <c r="AR42" i="19"/>
  <c r="U42" i="19"/>
  <c r="S42" i="19"/>
  <c r="Z42" i="19"/>
  <c r="O42" i="19"/>
  <c r="Q42" i="19"/>
  <c r="T42" i="19"/>
  <c r="P42" i="19"/>
  <c r="W42" i="19"/>
  <c r="R42" i="19"/>
  <c r="Y42" i="19"/>
  <c r="X42" i="19"/>
  <c r="V42" i="19"/>
  <c r="L42" i="19"/>
  <c r="M42" i="19"/>
  <c r="N42" i="19"/>
  <c r="F43" i="19"/>
  <c r="P21" i="51"/>
  <c r="P22" i="69"/>
  <c r="R21" i="51"/>
  <c r="R22" i="69"/>
  <c r="L21" i="51"/>
  <c r="L22" i="69"/>
  <c r="O21" i="51"/>
  <c r="O22" i="69"/>
  <c r="U21" i="51"/>
  <c r="U22" i="69"/>
  <c r="T21" i="51"/>
  <c r="T22" i="69"/>
  <c r="N21" i="51"/>
  <c r="N22" i="69"/>
  <c r="H21" i="51"/>
  <c r="H22" i="69"/>
  <c r="G21" i="51"/>
  <c r="G22" i="69"/>
  <c r="AL21" i="51"/>
  <c r="AL22" i="69"/>
  <c r="S21" i="51"/>
  <c r="S22" i="69"/>
  <c r="K21" i="51"/>
  <c r="K22" i="69"/>
  <c r="Y21" i="51"/>
  <c r="Y22" i="69"/>
  <c r="V21" i="51"/>
  <c r="V22" i="69"/>
  <c r="AF21" i="51"/>
  <c r="AF22" i="69"/>
  <c r="AD21" i="51"/>
  <c r="AD22" i="69"/>
  <c r="AC21" i="51"/>
  <c r="AC22" i="69"/>
  <c r="X21" i="51"/>
  <c r="X22" i="69"/>
  <c r="AB21" i="51"/>
  <c r="AB22" i="69"/>
  <c r="M21" i="51"/>
  <c r="M22" i="69"/>
  <c r="AI21" i="51"/>
  <c r="AI22" i="69"/>
  <c r="AE21" i="51"/>
  <c r="AE22" i="69"/>
  <c r="AG21" i="51"/>
  <c r="AG22" i="69"/>
  <c r="AA21" i="51"/>
  <c r="AA22" i="69"/>
  <c r="AY22" i="69" s="1"/>
  <c r="BA22" i="69" s="1"/>
  <c r="AJ21" i="51"/>
  <c r="AJ22" i="69"/>
  <c r="I21" i="51"/>
  <c r="I22" i="69"/>
  <c r="Q21" i="51"/>
  <c r="Q22" i="69"/>
  <c r="Z21" i="51"/>
  <c r="AZ21" i="15"/>
  <c r="AY21" i="15"/>
  <c r="AN21" i="51"/>
  <c r="AA41" i="19"/>
  <c r="U21" i="15"/>
  <c r="AI21" i="15"/>
  <c r="J21" i="51"/>
  <c r="W21" i="51"/>
  <c r="AH21" i="15"/>
  <c r="BE41" i="19"/>
  <c r="AK21" i="51"/>
  <c r="AM21" i="51"/>
  <c r="J23" i="50"/>
  <c r="AK23" i="50"/>
  <c r="V22" i="15"/>
  <c r="W23" i="50"/>
  <c r="W22" i="15"/>
  <c r="X23" i="50"/>
  <c r="AF22" i="15"/>
  <c r="AG23" i="50"/>
  <c r="AG22" i="15"/>
  <c r="AH23" i="50"/>
  <c r="AD22" i="15"/>
  <c r="AE23" i="50"/>
  <c r="AE22" i="15"/>
  <c r="AF23" i="50"/>
  <c r="AC22" i="15"/>
  <c r="AD23" i="50"/>
  <c r="AB22" i="15"/>
  <c r="AC23" i="50"/>
  <c r="AA22" i="15"/>
  <c r="AB23" i="50"/>
  <c r="Z22" i="15"/>
  <c r="AX22" i="15" s="1"/>
  <c r="AA23" i="50"/>
  <c r="AY23" i="50" s="1"/>
  <c r="Y22" i="15"/>
  <c r="Z23" i="50"/>
  <c r="Z23" i="69" s="1"/>
  <c r="F22" i="15"/>
  <c r="G23" i="50"/>
  <c r="H22" i="15"/>
  <c r="I23" i="50"/>
  <c r="G22" i="15"/>
  <c r="H23" i="50"/>
  <c r="J22" i="15"/>
  <c r="K23" i="50"/>
  <c r="O22" i="15"/>
  <c r="P23" i="50"/>
  <c r="M22" i="15"/>
  <c r="N23" i="50"/>
  <c r="S22" i="15"/>
  <c r="T23" i="50"/>
  <c r="N22" i="15"/>
  <c r="O23" i="50"/>
  <c r="L22" i="15"/>
  <c r="M23" i="50"/>
  <c r="R22" i="15"/>
  <c r="S23" i="50"/>
  <c r="K22" i="15"/>
  <c r="L23" i="50"/>
  <c r="Q22" i="15"/>
  <c r="R23" i="50"/>
  <c r="T22" i="15"/>
  <c r="U23" i="50"/>
  <c r="P22" i="15"/>
  <c r="Q23" i="50"/>
  <c r="AM22" i="15"/>
  <c r="AV22" i="15" s="1"/>
  <c r="AN23" i="50"/>
  <c r="AL22" i="15"/>
  <c r="AM23" i="50"/>
  <c r="AM23" i="69" s="1"/>
  <c r="AK22" i="15"/>
  <c r="AL23" i="50"/>
  <c r="X22" i="15"/>
  <c r="I22" i="15"/>
  <c r="AJ22" i="15"/>
  <c r="CV379" i="42" l="1"/>
  <c r="CI379" i="42" s="1"/>
  <c r="BH42" i="19"/>
  <c r="AZ22" i="69"/>
  <c r="Y22" i="51"/>
  <c r="Y23" i="69"/>
  <c r="AJ23" i="50"/>
  <c r="BG22" i="50"/>
  <c r="BD23" i="50"/>
  <c r="BD23" i="69" s="1"/>
  <c r="BC22" i="15"/>
  <c r="BC23" i="50"/>
  <c r="BC23" i="69" s="1"/>
  <c r="BB23" i="50"/>
  <c r="BB23" i="69" s="1"/>
  <c r="BI42" i="19"/>
  <c r="BA22" i="15"/>
  <c r="BG42" i="19"/>
  <c r="AN23" i="69"/>
  <c r="AW23" i="69" s="1"/>
  <c r="AW23" i="50"/>
  <c r="BB22" i="15"/>
  <c r="AO22" i="51"/>
  <c r="AO23" i="69"/>
  <c r="AX23" i="69" s="1"/>
  <c r="AT43" i="19"/>
  <c r="BC43" i="19" s="1"/>
  <c r="AF43" i="19"/>
  <c r="BD43" i="19" s="1"/>
  <c r="AE43" i="19"/>
  <c r="AB43" i="19"/>
  <c r="AK43" i="19"/>
  <c r="AJ43" i="19"/>
  <c r="AI43" i="19"/>
  <c r="AH43" i="19"/>
  <c r="AD43" i="19"/>
  <c r="AC43" i="19"/>
  <c r="AL43" i="19"/>
  <c r="AG43" i="19"/>
  <c r="AM43" i="19"/>
  <c r="AQ43" i="19"/>
  <c r="AS43" i="19"/>
  <c r="BB43" i="19" s="1"/>
  <c r="AR43" i="19"/>
  <c r="AP43" i="19"/>
  <c r="T43" i="19"/>
  <c r="U43" i="19"/>
  <c r="Q43" i="19"/>
  <c r="V43" i="19"/>
  <c r="O43" i="19"/>
  <c r="W43" i="19"/>
  <c r="Y43" i="19"/>
  <c r="R43" i="19"/>
  <c r="S43" i="19"/>
  <c r="X43" i="19"/>
  <c r="Z43" i="19"/>
  <c r="P43" i="19"/>
  <c r="M43" i="19"/>
  <c r="L43" i="19"/>
  <c r="N43" i="19"/>
  <c r="F44" i="19"/>
  <c r="BA22" i="50"/>
  <c r="BG22" i="69"/>
  <c r="J22" i="51"/>
  <c r="J23" i="69"/>
  <c r="AK22" i="51"/>
  <c r="AK23" i="69"/>
  <c r="W22" i="51"/>
  <c r="W23" i="69"/>
  <c r="X22" i="51"/>
  <c r="X23" i="69"/>
  <c r="AG22" i="51"/>
  <c r="AG23" i="69"/>
  <c r="AH22" i="51"/>
  <c r="AH23" i="69"/>
  <c r="AE22" i="51"/>
  <c r="AE23" i="69"/>
  <c r="AF22" i="51"/>
  <c r="AF23" i="69"/>
  <c r="AD22" i="51"/>
  <c r="AD23" i="69"/>
  <c r="AC22" i="51"/>
  <c r="AC23" i="69"/>
  <c r="AB22" i="51"/>
  <c r="AB23" i="69"/>
  <c r="AA22" i="51"/>
  <c r="AA23" i="69"/>
  <c r="AY23" i="69" s="1"/>
  <c r="G22" i="51"/>
  <c r="G23" i="69"/>
  <c r="I22" i="51"/>
  <c r="I23" i="69"/>
  <c r="H22" i="51"/>
  <c r="H23" i="69"/>
  <c r="K22" i="51"/>
  <c r="K23" i="69"/>
  <c r="P22" i="51"/>
  <c r="P23" i="69"/>
  <c r="N22" i="51"/>
  <c r="N23" i="69"/>
  <c r="T22" i="51"/>
  <c r="T23" i="69"/>
  <c r="O22" i="51"/>
  <c r="O23" i="69"/>
  <c r="M22" i="51"/>
  <c r="M23" i="69"/>
  <c r="S22" i="51"/>
  <c r="S23" i="69"/>
  <c r="L22" i="51"/>
  <c r="L23" i="69"/>
  <c r="R22" i="51"/>
  <c r="R23" i="69"/>
  <c r="U22" i="51"/>
  <c r="U23" i="69"/>
  <c r="Q22" i="51"/>
  <c r="Q23" i="69"/>
  <c r="AL22" i="51"/>
  <c r="AL23" i="69"/>
  <c r="V23" i="50"/>
  <c r="BF21" i="15"/>
  <c r="BE21" i="15"/>
  <c r="BD21" i="15"/>
  <c r="AZ22" i="50"/>
  <c r="BF22" i="50"/>
  <c r="BE22" i="50"/>
  <c r="BL41" i="19"/>
  <c r="BJ41" i="19"/>
  <c r="BK41" i="19"/>
  <c r="Z22" i="51"/>
  <c r="AN22" i="51"/>
  <c r="AM22" i="51"/>
  <c r="BF42" i="19"/>
  <c r="BE42" i="19"/>
  <c r="AZ22" i="15"/>
  <c r="AY22" i="15"/>
  <c r="AI23" i="50"/>
  <c r="AH22" i="15"/>
  <c r="AN42" i="19"/>
  <c r="U22" i="15"/>
  <c r="AO42" i="19"/>
  <c r="AA42" i="19"/>
  <c r="AI22" i="15"/>
  <c r="AZ23" i="69" l="1"/>
  <c r="CV383" i="42"/>
  <c r="CI383" i="42" s="1"/>
  <c r="AJ22" i="51"/>
  <c r="AJ23" i="69"/>
  <c r="BH43" i="19"/>
  <c r="BA23" i="69"/>
  <c r="BI43" i="19"/>
  <c r="BG43" i="19"/>
  <c r="AJ44" i="19"/>
  <c r="AH44" i="19"/>
  <c r="AG44" i="19"/>
  <c r="AB44" i="19"/>
  <c r="AM44" i="19"/>
  <c r="AL44" i="19"/>
  <c r="V44" i="19"/>
  <c r="S44" i="19"/>
  <c r="Z44" i="19"/>
  <c r="W44" i="19"/>
  <c r="AE44" i="19"/>
  <c r="AK44" i="19"/>
  <c r="AC44" i="19"/>
  <c r="AI44" i="19"/>
  <c r="AF44" i="19"/>
  <c r="BD44" i="19" s="1"/>
  <c r="U44" i="19"/>
  <c r="T44" i="19"/>
  <c r="AD44" i="19"/>
  <c r="X44" i="19"/>
  <c r="P44" i="19"/>
  <c r="Q44" i="19"/>
  <c r="Y44" i="19"/>
  <c r="O44" i="19"/>
  <c r="R44" i="19"/>
  <c r="M44" i="19"/>
  <c r="L44" i="19"/>
  <c r="N44" i="19"/>
  <c r="F45" i="19"/>
  <c r="BF22" i="69"/>
  <c r="BE22" i="69"/>
  <c r="V22" i="51"/>
  <c r="V23" i="69"/>
  <c r="AI22" i="51"/>
  <c r="AI23" i="69"/>
  <c r="AZ23" i="50"/>
  <c r="BA23" i="50"/>
  <c r="BK42" i="19"/>
  <c r="BJ42" i="19"/>
  <c r="BL42" i="19"/>
  <c r="BG23" i="50"/>
  <c r="BF23" i="50"/>
  <c r="BE23" i="50"/>
  <c r="BE43" i="19"/>
  <c r="BD22" i="15"/>
  <c r="BE22" i="15"/>
  <c r="BF22" i="15"/>
  <c r="AN43" i="19"/>
  <c r="AA43" i="19"/>
  <c r="AO43" i="19"/>
  <c r="CV387" i="42" l="1"/>
  <c r="CI387" i="42" s="1"/>
  <c r="BI44" i="19"/>
  <c r="BG44" i="19"/>
  <c r="BF43" i="19"/>
  <c r="AH45" i="19"/>
  <c r="AJ45" i="19"/>
  <c r="AF45" i="19"/>
  <c r="BD45" i="19" s="1"/>
  <c r="AE45" i="19"/>
  <c r="AD45" i="19"/>
  <c r="AL45" i="19"/>
  <c r="AB45" i="19"/>
  <c r="AG45" i="19"/>
  <c r="AC45" i="19"/>
  <c r="AM45" i="19"/>
  <c r="V45" i="19"/>
  <c r="Q24" i="50" s="1"/>
  <c r="Z45" i="19"/>
  <c r="U24" i="50" s="1"/>
  <c r="W45" i="19"/>
  <c r="R24" i="50" s="1"/>
  <c r="AK45" i="19"/>
  <c r="AI45" i="19"/>
  <c r="T45" i="19"/>
  <c r="U45" i="19"/>
  <c r="X45" i="19"/>
  <c r="R45" i="19"/>
  <c r="S45" i="19"/>
  <c r="Y45" i="19"/>
  <c r="Q45" i="19"/>
  <c r="L24" i="50" s="1"/>
  <c r="O45" i="19"/>
  <c r="P45" i="19"/>
  <c r="N45" i="19"/>
  <c r="L45" i="19"/>
  <c r="M45" i="19"/>
  <c r="F46" i="19"/>
  <c r="BE23" i="69"/>
  <c r="BF23" i="69"/>
  <c r="BG23" i="69"/>
  <c r="BL43" i="19"/>
  <c r="BK43" i="19"/>
  <c r="BJ43" i="19"/>
  <c r="AN44" i="19"/>
  <c r="AA44" i="19"/>
  <c r="CV391" i="42" l="1"/>
  <c r="CI391" i="42" s="1"/>
  <c r="BG45" i="19"/>
  <c r="BI45" i="19"/>
  <c r="AT46" i="19"/>
  <c r="BC46" i="19" s="1"/>
  <c r="AM46" i="19"/>
  <c r="AL46" i="19"/>
  <c r="AJ46" i="19"/>
  <c r="AH46" i="19"/>
  <c r="AC46" i="19"/>
  <c r="AK46" i="19"/>
  <c r="AB46" i="19"/>
  <c r="AI46" i="19"/>
  <c r="AG46" i="19"/>
  <c r="AF46" i="19"/>
  <c r="BD46" i="19" s="1"/>
  <c r="AE46" i="19"/>
  <c r="AD46" i="19"/>
  <c r="Y25" i="50" s="1"/>
  <c r="AQ46" i="19"/>
  <c r="AS46" i="19"/>
  <c r="BB46" i="19" s="1"/>
  <c r="AR46" i="19"/>
  <c r="V46" i="19"/>
  <c r="W46" i="19"/>
  <c r="Q46" i="19"/>
  <c r="X46" i="19"/>
  <c r="R46" i="19"/>
  <c r="M25" i="50" s="1"/>
  <c r="O46" i="19"/>
  <c r="AP46" i="19"/>
  <c r="Z46" i="19"/>
  <c r="U25" i="50" s="1"/>
  <c r="S46" i="19"/>
  <c r="T46" i="19"/>
  <c r="U46" i="19"/>
  <c r="P25" i="50" s="1"/>
  <c r="Y46" i="19"/>
  <c r="P46" i="19"/>
  <c r="K25" i="50" s="1"/>
  <c r="L46" i="19"/>
  <c r="G25" i="50" s="1"/>
  <c r="M46" i="19"/>
  <c r="H25" i="50" s="1"/>
  <c r="N46" i="19"/>
  <c r="F47" i="19"/>
  <c r="L23" i="51"/>
  <c r="L24" i="69"/>
  <c r="U23" i="51"/>
  <c r="U24" i="69"/>
  <c r="R23" i="51"/>
  <c r="R24" i="69"/>
  <c r="Q23" i="51"/>
  <c r="Q24" i="69"/>
  <c r="W24" i="50"/>
  <c r="J24" i="50"/>
  <c r="AC23" i="15"/>
  <c r="AD24" i="50"/>
  <c r="AE23" i="15"/>
  <c r="AF24" i="50"/>
  <c r="Z23" i="15"/>
  <c r="AX23" i="15" s="1"/>
  <c r="AA24" i="50"/>
  <c r="AY24" i="50" s="1"/>
  <c r="AB23" i="15"/>
  <c r="AC24" i="50"/>
  <c r="X23" i="15"/>
  <c r="Y24" i="50"/>
  <c r="W23" i="15"/>
  <c r="X24" i="50"/>
  <c r="AG23" i="15"/>
  <c r="AH24" i="50"/>
  <c r="Y23" i="15"/>
  <c r="Z24" i="50"/>
  <c r="Z24" i="69" s="1"/>
  <c r="AF23" i="15"/>
  <c r="AG24" i="50"/>
  <c r="H23" i="15"/>
  <c r="I24" i="50"/>
  <c r="G23" i="15"/>
  <c r="H24" i="50"/>
  <c r="F23" i="15"/>
  <c r="G24" i="50"/>
  <c r="AA23" i="15"/>
  <c r="AB24" i="50"/>
  <c r="L23" i="15"/>
  <c r="M24" i="50"/>
  <c r="N23" i="15"/>
  <c r="O24" i="50"/>
  <c r="O23" i="15"/>
  <c r="P24" i="50"/>
  <c r="J23" i="15"/>
  <c r="K24" i="50"/>
  <c r="S23" i="15"/>
  <c r="T24" i="50"/>
  <c r="R23" i="15"/>
  <c r="S24" i="50"/>
  <c r="AD23" i="15"/>
  <c r="AE24" i="50"/>
  <c r="M23" i="15"/>
  <c r="N24" i="50"/>
  <c r="AN45" i="19"/>
  <c r="AI24" i="50" s="1"/>
  <c r="V23" i="15"/>
  <c r="I23" i="15"/>
  <c r="AA45" i="19"/>
  <c r="V24" i="50" s="1"/>
  <c r="CV395" i="42" l="1"/>
  <c r="CI395" i="42" s="1"/>
  <c r="S25" i="50"/>
  <c r="AL25" i="50"/>
  <c r="R25" i="50"/>
  <c r="X25" i="50"/>
  <c r="O25" i="50"/>
  <c r="BI46" i="19"/>
  <c r="BH46" i="19"/>
  <c r="BG46" i="19"/>
  <c r="BB24" i="50"/>
  <c r="BB24" i="69" s="1"/>
  <c r="BC23" i="15"/>
  <c r="BD24" i="50"/>
  <c r="BD24" i="69" s="1"/>
  <c r="AG25" i="50"/>
  <c r="AF25" i="50"/>
  <c r="AE25" i="50"/>
  <c r="Q25" i="50"/>
  <c r="L25" i="50"/>
  <c r="AA25" i="50"/>
  <c r="AY25" i="50" s="1"/>
  <c r="AB25" i="50"/>
  <c r="AD25" i="50"/>
  <c r="AC25" i="50"/>
  <c r="AH25" i="50"/>
  <c r="I25" i="50"/>
  <c r="T25" i="50"/>
  <c r="N25" i="50"/>
  <c r="AO25" i="50"/>
  <c r="AX25" i="50" s="1"/>
  <c r="AT47" i="19"/>
  <c r="AB47" i="19"/>
  <c r="AJ47" i="19"/>
  <c r="AI47" i="19"/>
  <c r="AH47" i="19"/>
  <c r="AD47" i="19"/>
  <c r="AC47" i="19"/>
  <c r="X26" i="50" s="1"/>
  <c r="AS47" i="19"/>
  <c r="BB47" i="19" s="1"/>
  <c r="AQ47" i="19"/>
  <c r="AP47" i="19"/>
  <c r="AG47" i="19"/>
  <c r="AB26" i="50" s="1"/>
  <c r="AM47" i="19"/>
  <c r="AH26" i="50" s="1"/>
  <c r="AL47" i="19"/>
  <c r="AG26" i="50" s="1"/>
  <c r="AK47" i="19"/>
  <c r="AF47" i="19"/>
  <c r="BD47" i="19" s="1"/>
  <c r="AE47" i="19"/>
  <c r="AR47" i="19"/>
  <c r="O47" i="19"/>
  <c r="T47" i="19"/>
  <c r="V47" i="19"/>
  <c r="S47" i="19"/>
  <c r="X47" i="19"/>
  <c r="P47" i="19"/>
  <c r="K26" i="50" s="1"/>
  <c r="R47" i="19"/>
  <c r="U47" i="19"/>
  <c r="Q47" i="19"/>
  <c r="L26" i="50" s="1"/>
  <c r="W47" i="19"/>
  <c r="R26" i="50" s="1"/>
  <c r="Z47" i="19"/>
  <c r="U26" i="50" s="1"/>
  <c r="Y47" i="19"/>
  <c r="T26" i="50" s="1"/>
  <c r="M47" i="19"/>
  <c r="H26" i="50" s="1"/>
  <c r="N47" i="19"/>
  <c r="I26" i="50" s="1"/>
  <c r="L47" i="19"/>
  <c r="G26" i="50" s="1"/>
  <c r="F48" i="19"/>
  <c r="W23" i="51"/>
  <c r="W24" i="69"/>
  <c r="J23" i="51"/>
  <c r="J24" i="69"/>
  <c r="AD23" i="51"/>
  <c r="AD24" i="69"/>
  <c r="AF23" i="51"/>
  <c r="AF24" i="69"/>
  <c r="AA23" i="51"/>
  <c r="AA24" i="69"/>
  <c r="AY24" i="69" s="1"/>
  <c r="AC23" i="51"/>
  <c r="AC24" i="69"/>
  <c r="Y23" i="51"/>
  <c r="Y24" i="69"/>
  <c r="X23" i="51"/>
  <c r="X24" i="69"/>
  <c r="AH23" i="51"/>
  <c r="AH24" i="69"/>
  <c r="AG23" i="51"/>
  <c r="AG24" i="69"/>
  <c r="I23" i="51"/>
  <c r="I24" i="69"/>
  <c r="H23" i="51"/>
  <c r="H24" i="69"/>
  <c r="G23" i="51"/>
  <c r="G24" i="69"/>
  <c r="AB23" i="51"/>
  <c r="AB24" i="69"/>
  <c r="M23" i="51"/>
  <c r="M24" i="69"/>
  <c r="O23" i="51"/>
  <c r="O24" i="69"/>
  <c r="P23" i="51"/>
  <c r="P24" i="69"/>
  <c r="K23" i="51"/>
  <c r="K24" i="69"/>
  <c r="T23" i="51"/>
  <c r="T24" i="69"/>
  <c r="S23" i="51"/>
  <c r="S24" i="69"/>
  <c r="AE23" i="51"/>
  <c r="AE24" i="69"/>
  <c r="N23" i="51"/>
  <c r="N24" i="69"/>
  <c r="AI23" i="51"/>
  <c r="AI24" i="69"/>
  <c r="V23" i="51"/>
  <c r="V24" i="69"/>
  <c r="Y24" i="51"/>
  <c r="Y25" i="69"/>
  <c r="H24" i="51"/>
  <c r="H25" i="69"/>
  <c r="G24" i="51"/>
  <c r="G25" i="69"/>
  <c r="K24" i="51"/>
  <c r="K25" i="69"/>
  <c r="M24" i="51"/>
  <c r="M25" i="69"/>
  <c r="P24" i="51"/>
  <c r="P25" i="69"/>
  <c r="U24" i="51"/>
  <c r="U25" i="69"/>
  <c r="Z23" i="51"/>
  <c r="AM25" i="50"/>
  <c r="AM25" i="69" s="1"/>
  <c r="AN25" i="50"/>
  <c r="AK25" i="50"/>
  <c r="Z25" i="50"/>
  <c r="Z25" i="69" s="1"/>
  <c r="W25" i="50"/>
  <c r="J25" i="50"/>
  <c r="AH23" i="15"/>
  <c r="AA46" i="19"/>
  <c r="V25" i="50" s="1"/>
  <c r="AN46" i="19"/>
  <c r="AO46" i="19"/>
  <c r="AJ25" i="50" s="1"/>
  <c r="BD25" i="50" l="1"/>
  <c r="BD25" i="69" s="1"/>
  <c r="CV399" i="42"/>
  <c r="CI399" i="42" s="1"/>
  <c r="R24" i="51"/>
  <c r="R25" i="69"/>
  <c r="S24" i="51"/>
  <c r="X24" i="51"/>
  <c r="AL24" i="51"/>
  <c r="S25" i="69"/>
  <c r="O24" i="51"/>
  <c r="O25" i="69"/>
  <c r="X25" i="69"/>
  <c r="AL25" i="69"/>
  <c r="J25" i="69"/>
  <c r="BB25" i="50"/>
  <c r="BB25" i="69" s="1"/>
  <c r="BG47" i="19"/>
  <c r="BI47" i="19"/>
  <c r="AO26" i="50"/>
  <c r="AX26" i="50" s="1"/>
  <c r="BC47" i="19"/>
  <c r="BH47" i="19"/>
  <c r="BC25" i="50"/>
  <c r="BC25" i="69" s="1"/>
  <c r="AN25" i="69"/>
  <c r="AW25" i="69" s="1"/>
  <c r="AW25" i="50"/>
  <c r="AF24" i="51"/>
  <c r="AG24" i="51"/>
  <c r="AG25" i="69"/>
  <c r="AF25" i="69"/>
  <c r="AE24" i="51"/>
  <c r="AE25" i="69"/>
  <c r="Q24" i="51"/>
  <c r="Q25" i="69"/>
  <c r="L24" i="51"/>
  <c r="L25" i="69"/>
  <c r="AA24" i="51"/>
  <c r="AB24" i="51"/>
  <c r="AD24" i="51"/>
  <c r="AA25" i="69"/>
  <c r="AY25" i="69" s="1"/>
  <c r="AB25" i="69"/>
  <c r="AD25" i="69"/>
  <c r="AC24" i="51"/>
  <c r="AC25" i="69"/>
  <c r="Q26" i="50"/>
  <c r="Y26" i="50"/>
  <c r="M26" i="50"/>
  <c r="AL26" i="50"/>
  <c r="I25" i="69"/>
  <c r="AH24" i="51"/>
  <c r="AH25" i="69"/>
  <c r="I24" i="51"/>
  <c r="T24" i="51"/>
  <c r="AE26" i="50"/>
  <c r="AC26" i="50"/>
  <c r="S26" i="50"/>
  <c r="T25" i="69"/>
  <c r="N24" i="51"/>
  <c r="N25" i="69"/>
  <c r="AF26" i="50"/>
  <c r="O26" i="50"/>
  <c r="AA26" i="50"/>
  <c r="AY26" i="50" s="1"/>
  <c r="N26" i="50"/>
  <c r="AD26" i="50"/>
  <c r="P26" i="50"/>
  <c r="AO24" i="51"/>
  <c r="AO25" i="69"/>
  <c r="AX25" i="69" s="1"/>
  <c r="AK48" i="19"/>
  <c r="AJ48" i="19"/>
  <c r="AI48" i="19"/>
  <c r="AE48" i="19"/>
  <c r="AB48" i="19"/>
  <c r="AM48" i="19"/>
  <c r="AH27" i="50" s="1"/>
  <c r="AL48" i="19"/>
  <c r="AG27" i="50" s="1"/>
  <c r="AH48" i="19"/>
  <c r="AC27" i="50" s="1"/>
  <c r="AF48" i="19"/>
  <c r="BD48" i="19" s="1"/>
  <c r="AG48" i="19"/>
  <c r="AD48" i="19"/>
  <c r="AC48" i="19"/>
  <c r="Y48" i="19"/>
  <c r="Q48" i="19"/>
  <c r="L27" i="50" s="1"/>
  <c r="O48" i="19"/>
  <c r="W48" i="19"/>
  <c r="Z48" i="19"/>
  <c r="U48" i="19"/>
  <c r="T48" i="19"/>
  <c r="O27" i="50" s="1"/>
  <c r="X48" i="19"/>
  <c r="S27" i="50" s="1"/>
  <c r="P48" i="19"/>
  <c r="K27" i="50" s="1"/>
  <c r="R48" i="19"/>
  <c r="M27" i="50" s="1"/>
  <c r="S48" i="19"/>
  <c r="N27" i="50" s="1"/>
  <c r="V48" i="19"/>
  <c r="M48" i="19"/>
  <c r="H27" i="50" s="1"/>
  <c r="N48" i="19"/>
  <c r="I27" i="50" s="1"/>
  <c r="L48" i="19"/>
  <c r="F49" i="19"/>
  <c r="AK24" i="51"/>
  <c r="AK25" i="69"/>
  <c r="W24" i="51"/>
  <c r="W25" i="69"/>
  <c r="V24" i="51"/>
  <c r="V25" i="69"/>
  <c r="AG25" i="51"/>
  <c r="AG26" i="69"/>
  <c r="AH25" i="51"/>
  <c r="AH26" i="69"/>
  <c r="AB25" i="51"/>
  <c r="AB26" i="69"/>
  <c r="U25" i="51"/>
  <c r="U26" i="69"/>
  <c r="X25" i="51"/>
  <c r="X26" i="69"/>
  <c r="G25" i="51"/>
  <c r="G26" i="69"/>
  <c r="I25" i="51"/>
  <c r="I26" i="69"/>
  <c r="H25" i="51"/>
  <c r="H26" i="69"/>
  <c r="R25" i="51"/>
  <c r="R26" i="69"/>
  <c r="K25" i="51"/>
  <c r="K26" i="69"/>
  <c r="T25" i="51"/>
  <c r="T26" i="69"/>
  <c r="L25" i="51"/>
  <c r="L26" i="69"/>
  <c r="AJ24" i="51"/>
  <c r="AJ25" i="69"/>
  <c r="AM24" i="51"/>
  <c r="AN24" i="51"/>
  <c r="Z24" i="51"/>
  <c r="J24" i="51"/>
  <c r="BE46" i="19"/>
  <c r="BF46" i="19"/>
  <c r="BL46" i="19"/>
  <c r="BJ46" i="19"/>
  <c r="BK46" i="19"/>
  <c r="Z26" i="50"/>
  <c r="Z26" i="69" s="1"/>
  <c r="W26" i="50"/>
  <c r="AK26" i="50"/>
  <c r="J26" i="50"/>
  <c r="AN26" i="50"/>
  <c r="AM26" i="50"/>
  <c r="AM26" i="69" s="1"/>
  <c r="AI25" i="50"/>
  <c r="AN47" i="19"/>
  <c r="AA47" i="19"/>
  <c r="V26" i="50" s="1"/>
  <c r="AO47" i="19"/>
  <c r="AJ26" i="50" s="1"/>
  <c r="CV403" i="42" l="1"/>
  <c r="CI403" i="42" s="1"/>
  <c r="BA25" i="69"/>
  <c r="AZ25" i="69"/>
  <c r="BI48" i="19"/>
  <c r="BG48" i="19"/>
  <c r="AN26" i="69"/>
  <c r="AW26" i="69" s="1"/>
  <c r="AW26" i="50"/>
  <c r="BC26" i="50"/>
  <c r="BC26" i="69" s="1"/>
  <c r="BD26" i="50"/>
  <c r="BD26" i="69" s="1"/>
  <c r="AO26" i="69"/>
  <c r="AX26" i="69" s="1"/>
  <c r="J26" i="69"/>
  <c r="BB26" i="50"/>
  <c r="BB26" i="69" s="1"/>
  <c r="AO25" i="51"/>
  <c r="U27" i="50"/>
  <c r="Q25" i="51"/>
  <c r="Q26" i="69"/>
  <c r="P27" i="50"/>
  <c r="R27" i="50"/>
  <c r="Y25" i="51"/>
  <c r="Y26" i="69"/>
  <c r="AE25" i="51"/>
  <c r="AE26" i="69"/>
  <c r="AF25" i="51"/>
  <c r="AF26" i="69"/>
  <c r="AD25" i="51"/>
  <c r="AD26" i="69"/>
  <c r="AF27" i="50"/>
  <c r="AA27" i="50"/>
  <c r="AY27" i="50" s="1"/>
  <c r="G27" i="50"/>
  <c r="AC25" i="51"/>
  <c r="AC26" i="69"/>
  <c r="M25" i="51"/>
  <c r="M26" i="69"/>
  <c r="O25" i="51"/>
  <c r="O26" i="69"/>
  <c r="N25" i="51"/>
  <c r="N26" i="69"/>
  <c r="S25" i="51"/>
  <c r="S26" i="69"/>
  <c r="AL25" i="51"/>
  <c r="AL26" i="69"/>
  <c r="AA25" i="51"/>
  <c r="AA26" i="69"/>
  <c r="AY26" i="69" s="1"/>
  <c r="Q27" i="50"/>
  <c r="T27" i="50"/>
  <c r="P25" i="51"/>
  <c r="P26" i="69"/>
  <c r="Y27" i="50"/>
  <c r="AB27" i="50"/>
  <c r="AE27" i="50"/>
  <c r="X27" i="50"/>
  <c r="AD27" i="50"/>
  <c r="AT49" i="19"/>
  <c r="AB49" i="19"/>
  <c r="AI49" i="19"/>
  <c r="AH49" i="19"/>
  <c r="AF49" i="19"/>
  <c r="BD49" i="19" s="1"/>
  <c r="AE49" i="19"/>
  <c r="AK49" i="19"/>
  <c r="Z49" i="19"/>
  <c r="W49" i="19"/>
  <c r="R28" i="50" s="1"/>
  <c r="AG49" i="19"/>
  <c r="AC49" i="19"/>
  <c r="AJ49" i="19"/>
  <c r="AD49" i="19"/>
  <c r="Q49" i="19"/>
  <c r="T49" i="19"/>
  <c r="AM49" i="19"/>
  <c r="X49" i="19"/>
  <c r="S28" i="50" s="1"/>
  <c r="Y49" i="19"/>
  <c r="AL49" i="19"/>
  <c r="O49" i="19"/>
  <c r="V49" i="19"/>
  <c r="AP49" i="19"/>
  <c r="P49" i="19"/>
  <c r="AS49" i="19"/>
  <c r="BB49" i="19" s="1"/>
  <c r="AR49" i="19"/>
  <c r="R49" i="19"/>
  <c r="M28" i="50" s="1"/>
  <c r="U49" i="19"/>
  <c r="P28" i="50" s="1"/>
  <c r="S49" i="19"/>
  <c r="N28" i="50" s="1"/>
  <c r="AQ49" i="19"/>
  <c r="AL28" i="50" s="1"/>
  <c r="L49" i="19"/>
  <c r="N49" i="19"/>
  <c r="M49" i="19"/>
  <c r="F50" i="19"/>
  <c r="BF25" i="69"/>
  <c r="W25" i="51"/>
  <c r="W26" i="69"/>
  <c r="AK25" i="51"/>
  <c r="AK26" i="69"/>
  <c r="AI24" i="51"/>
  <c r="AI25" i="69"/>
  <c r="V25" i="51"/>
  <c r="V26" i="69"/>
  <c r="AG26" i="51"/>
  <c r="AG27" i="69"/>
  <c r="AC26" i="51"/>
  <c r="AC27" i="69"/>
  <c r="AH26" i="51"/>
  <c r="AH27" i="69"/>
  <c r="I26" i="51"/>
  <c r="I27" i="69"/>
  <c r="H26" i="51"/>
  <c r="H27" i="69"/>
  <c r="O26" i="51"/>
  <c r="O27" i="69"/>
  <c r="N26" i="51"/>
  <c r="N27" i="69"/>
  <c r="L26" i="51"/>
  <c r="L27" i="69"/>
  <c r="K26" i="51"/>
  <c r="K27" i="69"/>
  <c r="M26" i="51"/>
  <c r="M27" i="69"/>
  <c r="S26" i="51"/>
  <c r="S27" i="69"/>
  <c r="AJ25" i="51"/>
  <c r="AJ26" i="69"/>
  <c r="AZ25" i="50"/>
  <c r="BA25" i="50"/>
  <c r="Z25" i="51"/>
  <c r="J25" i="51"/>
  <c r="AN25" i="51"/>
  <c r="AM25" i="51"/>
  <c r="BG25" i="50"/>
  <c r="BF25" i="50"/>
  <c r="BE25" i="50"/>
  <c r="BL47" i="19"/>
  <c r="BK47" i="19"/>
  <c r="BJ47" i="19"/>
  <c r="BF47" i="19"/>
  <c r="BE47" i="19"/>
  <c r="W27" i="50"/>
  <c r="Z27" i="50"/>
  <c r="Z27" i="69" s="1"/>
  <c r="AI26" i="50"/>
  <c r="J27" i="50"/>
  <c r="AA48" i="19"/>
  <c r="V27" i="50" s="1"/>
  <c r="AN48" i="19"/>
  <c r="AI27" i="50" s="1"/>
  <c r="CV407" i="42" l="1"/>
  <c r="CI407" i="42" s="1"/>
  <c r="BA26" i="69"/>
  <c r="AZ26" i="69"/>
  <c r="BH49" i="19"/>
  <c r="J27" i="69"/>
  <c r="BB27" i="50"/>
  <c r="BB27" i="69" s="1"/>
  <c r="BG49" i="19"/>
  <c r="BD27" i="50"/>
  <c r="BD27" i="69" s="1"/>
  <c r="BI49" i="19"/>
  <c r="AO28" i="50"/>
  <c r="AX28" i="50" s="1"/>
  <c r="BC49" i="19"/>
  <c r="BE25" i="69"/>
  <c r="R26" i="51"/>
  <c r="R27" i="69"/>
  <c r="O28" i="50"/>
  <c r="U26" i="51"/>
  <c r="U27" i="69"/>
  <c r="P26" i="51"/>
  <c r="P27" i="69"/>
  <c r="Y26" i="51"/>
  <c r="Y27" i="69"/>
  <c r="AF26" i="51"/>
  <c r="AF27" i="69"/>
  <c r="AB26" i="51"/>
  <c r="AB27" i="69"/>
  <c r="AA26" i="51"/>
  <c r="AA27" i="69"/>
  <c r="AY27" i="69" s="1"/>
  <c r="AD26" i="51"/>
  <c r="AD27" i="69"/>
  <c r="AE26" i="51"/>
  <c r="AE27" i="69"/>
  <c r="X26" i="51"/>
  <c r="X27" i="69"/>
  <c r="G26" i="51"/>
  <c r="G27" i="69"/>
  <c r="Q26" i="51"/>
  <c r="Q27" i="69"/>
  <c r="T26" i="51"/>
  <c r="T27" i="69"/>
  <c r="U28" i="50"/>
  <c r="K28" i="50"/>
  <c r="AB50" i="19"/>
  <c r="AM50" i="19"/>
  <c r="AL50" i="19"/>
  <c r="AI50" i="19"/>
  <c r="AH50" i="19"/>
  <c r="AG50" i="19"/>
  <c r="AF50" i="19"/>
  <c r="BD50" i="19" s="1"/>
  <c r="AC50" i="19"/>
  <c r="AJ50" i="19"/>
  <c r="AK50" i="19"/>
  <c r="AE50" i="19"/>
  <c r="AD50" i="19"/>
  <c r="T50" i="19"/>
  <c r="P50" i="19"/>
  <c r="W50" i="19"/>
  <c r="S50" i="19"/>
  <c r="O50" i="19"/>
  <c r="Z50" i="19"/>
  <c r="X50" i="19"/>
  <c r="V50" i="19"/>
  <c r="R50" i="19"/>
  <c r="Y50" i="19"/>
  <c r="U50" i="19"/>
  <c r="Q50" i="19"/>
  <c r="N50" i="19"/>
  <c r="M50" i="19"/>
  <c r="L50" i="19"/>
  <c r="F51" i="19"/>
  <c r="BG25" i="69"/>
  <c r="W26" i="51"/>
  <c r="W27" i="69"/>
  <c r="AI25" i="51"/>
  <c r="AI26" i="69"/>
  <c r="V26" i="51"/>
  <c r="V27" i="69"/>
  <c r="AI26" i="51"/>
  <c r="AI27" i="69"/>
  <c r="R27" i="51"/>
  <c r="R28" i="69"/>
  <c r="P27" i="51"/>
  <c r="P28" i="69"/>
  <c r="S27" i="51"/>
  <c r="S28" i="69"/>
  <c r="N27" i="51"/>
  <c r="N28" i="69"/>
  <c r="M27" i="51"/>
  <c r="M28" i="69"/>
  <c r="AL27" i="51"/>
  <c r="AL28" i="69"/>
  <c r="BA26" i="50"/>
  <c r="AZ26" i="50"/>
  <c r="Z26" i="51"/>
  <c r="J26" i="51"/>
  <c r="BG26" i="50"/>
  <c r="BF26" i="50"/>
  <c r="BE26" i="50"/>
  <c r="J28" i="50"/>
  <c r="AM28" i="50"/>
  <c r="AM28" i="69" s="1"/>
  <c r="W28" i="50"/>
  <c r="AK28" i="50"/>
  <c r="AN28" i="50"/>
  <c r="Y24" i="15"/>
  <c r="Z28" i="50"/>
  <c r="Z28" i="69" s="1"/>
  <c r="X24" i="15"/>
  <c r="Y28" i="50"/>
  <c r="AA24" i="15"/>
  <c r="AB28" i="50"/>
  <c r="Z24" i="15"/>
  <c r="AX24" i="15" s="1"/>
  <c r="AA28" i="50"/>
  <c r="AY28" i="50" s="1"/>
  <c r="AF24" i="15"/>
  <c r="AG28" i="50"/>
  <c r="AG24" i="15"/>
  <c r="AH28" i="50"/>
  <c r="AC24" i="15"/>
  <c r="AD28" i="50"/>
  <c r="W24" i="15"/>
  <c r="X28" i="50"/>
  <c r="AB24" i="15"/>
  <c r="AC28" i="50"/>
  <c r="AD24" i="15"/>
  <c r="AE28" i="50"/>
  <c r="K24" i="15"/>
  <c r="L28" i="50"/>
  <c r="P24" i="15"/>
  <c r="Q28" i="50"/>
  <c r="H24" i="15"/>
  <c r="I28" i="50"/>
  <c r="F24" i="15"/>
  <c r="G28" i="50"/>
  <c r="G24" i="15"/>
  <c r="H28" i="50"/>
  <c r="S24" i="15"/>
  <c r="T28" i="50"/>
  <c r="AE24" i="15"/>
  <c r="AF28" i="50"/>
  <c r="I24" i="15"/>
  <c r="V24" i="15"/>
  <c r="AN49" i="19"/>
  <c r="AA49" i="19"/>
  <c r="V28" i="50" s="1"/>
  <c r="AO49" i="19"/>
  <c r="AJ28" i="50" s="1"/>
  <c r="CV411" i="42" l="1"/>
  <c r="CI411" i="42" s="1"/>
  <c r="BB28" i="50"/>
  <c r="BB28" i="69" s="1"/>
  <c r="BD28" i="50"/>
  <c r="BD28" i="69" s="1"/>
  <c r="AO27" i="51"/>
  <c r="BG50" i="19"/>
  <c r="BC24" i="15"/>
  <c r="BI50" i="19"/>
  <c r="AN28" i="69"/>
  <c r="AW28" i="69" s="1"/>
  <c r="AW28" i="50"/>
  <c r="BC28" i="50"/>
  <c r="BC28" i="69" s="1"/>
  <c r="AO28" i="69"/>
  <c r="AX28" i="69" s="1"/>
  <c r="BF26" i="69"/>
  <c r="BE26" i="69"/>
  <c r="O27" i="51"/>
  <c r="O28" i="69"/>
  <c r="K27" i="51"/>
  <c r="K28" i="69"/>
  <c r="U27" i="51"/>
  <c r="U28" i="69"/>
  <c r="AT51" i="19"/>
  <c r="AB51" i="19"/>
  <c r="AM51" i="19"/>
  <c r="AL51" i="19"/>
  <c r="AJ51" i="19"/>
  <c r="AH51" i="19"/>
  <c r="AC29" i="50" s="1"/>
  <c r="AI51" i="19"/>
  <c r="AG51" i="19"/>
  <c r="AE51" i="19"/>
  <c r="AC51" i="19"/>
  <c r="AK51" i="19"/>
  <c r="AF29" i="50" s="1"/>
  <c r="AF51" i="19"/>
  <c r="AD51" i="19"/>
  <c r="AS51" i="19"/>
  <c r="BB51" i="19" s="1"/>
  <c r="AR51" i="19"/>
  <c r="Z51" i="19"/>
  <c r="P51" i="19"/>
  <c r="U51" i="19"/>
  <c r="W51" i="19"/>
  <c r="S51" i="19"/>
  <c r="R51" i="19"/>
  <c r="M29" i="50" s="1"/>
  <c r="AQ51" i="19"/>
  <c r="V51" i="19"/>
  <c r="T51" i="19"/>
  <c r="Q51" i="19"/>
  <c r="Y51" i="19"/>
  <c r="O51" i="19"/>
  <c r="AP51" i="19"/>
  <c r="X51" i="19"/>
  <c r="S29" i="50" s="1"/>
  <c r="M51" i="19"/>
  <c r="H29" i="50" s="1"/>
  <c r="L51" i="19"/>
  <c r="G29" i="50" s="1"/>
  <c r="N51" i="19"/>
  <c r="I29" i="50" s="1"/>
  <c r="BG26" i="69"/>
  <c r="J27" i="51"/>
  <c r="J28" i="69"/>
  <c r="W27" i="51"/>
  <c r="W28" i="69"/>
  <c r="AK27" i="51"/>
  <c r="AK28" i="69"/>
  <c r="Y27" i="51"/>
  <c r="Y28" i="69"/>
  <c r="AB27" i="51"/>
  <c r="AB28" i="69"/>
  <c r="AA27" i="51"/>
  <c r="AA28" i="69"/>
  <c r="AY28" i="69" s="1"/>
  <c r="AG27" i="51"/>
  <c r="AG28" i="69"/>
  <c r="AH27" i="51"/>
  <c r="AH28" i="69"/>
  <c r="AD27" i="51"/>
  <c r="AD28" i="69"/>
  <c r="X27" i="51"/>
  <c r="X28" i="69"/>
  <c r="AC27" i="51"/>
  <c r="AC28" i="69"/>
  <c r="AE27" i="51"/>
  <c r="AE28" i="69"/>
  <c r="L27" i="51"/>
  <c r="L28" i="69"/>
  <c r="Q27" i="51"/>
  <c r="Q28" i="69"/>
  <c r="I27" i="51"/>
  <c r="I28" i="69"/>
  <c r="G27" i="51"/>
  <c r="G28" i="69"/>
  <c r="H27" i="51"/>
  <c r="H28" i="69"/>
  <c r="T27" i="51"/>
  <c r="T28" i="69"/>
  <c r="AF27" i="51"/>
  <c r="AF28" i="69"/>
  <c r="V27" i="51"/>
  <c r="V28" i="69"/>
  <c r="AJ27" i="51"/>
  <c r="AJ28" i="69"/>
  <c r="AM27" i="51"/>
  <c r="AN27" i="51"/>
  <c r="Z27" i="51"/>
  <c r="BL49" i="19"/>
  <c r="BJ49" i="19"/>
  <c r="BK49" i="19"/>
  <c r="BF49" i="19"/>
  <c r="BE49" i="19"/>
  <c r="AI28" i="50"/>
  <c r="AH24" i="15"/>
  <c r="AN50" i="19"/>
  <c r="AA50" i="19"/>
  <c r="F53" i="19"/>
  <c r="AZ28" i="69" l="1"/>
  <c r="BA28" i="69"/>
  <c r="BI51" i="19"/>
  <c r="BC51" i="19"/>
  <c r="BH51" i="19"/>
  <c r="AA29" i="50"/>
  <c r="AY29" i="50" s="1"/>
  <c r="BD51" i="19"/>
  <c r="BG51" i="19"/>
  <c r="T29" i="50"/>
  <c r="O29" i="50"/>
  <c r="L29" i="50"/>
  <c r="AB29" i="50"/>
  <c r="Y29" i="50"/>
  <c r="AD29" i="50"/>
  <c r="R29" i="50"/>
  <c r="K29" i="50"/>
  <c r="AH29" i="50"/>
  <c r="N29" i="50"/>
  <c r="Q29" i="50"/>
  <c r="AE29" i="50"/>
  <c r="AG29" i="50"/>
  <c r="P29" i="50"/>
  <c r="U29" i="50"/>
  <c r="AH53" i="19"/>
  <c r="AF53" i="19"/>
  <c r="BD53" i="19" s="1"/>
  <c r="AM53" i="19"/>
  <c r="AE53" i="19"/>
  <c r="AJ53" i="19"/>
  <c r="AC53" i="19"/>
  <c r="Y53" i="19"/>
  <c r="W53" i="19"/>
  <c r="Z53" i="19"/>
  <c r="Q53" i="19"/>
  <c r="AI53" i="19"/>
  <c r="AD53" i="19"/>
  <c r="Y31" i="50" s="1"/>
  <c r="R53" i="19"/>
  <c r="O53" i="19"/>
  <c r="AK53" i="19"/>
  <c r="AB53" i="19"/>
  <c r="S53" i="19"/>
  <c r="U53" i="19"/>
  <c r="V53" i="19"/>
  <c r="AL53" i="19"/>
  <c r="X53" i="19"/>
  <c r="AG53" i="19"/>
  <c r="T53" i="19"/>
  <c r="P53" i="19"/>
  <c r="K31" i="50" s="1"/>
  <c r="M53" i="19"/>
  <c r="L53" i="19"/>
  <c r="N53" i="19"/>
  <c r="BE28" i="69"/>
  <c r="BF28" i="69"/>
  <c r="AI27" i="51"/>
  <c r="AI28" i="69"/>
  <c r="AF28" i="51"/>
  <c r="AF29" i="69"/>
  <c r="AC28" i="51"/>
  <c r="AC29" i="69"/>
  <c r="G28" i="51"/>
  <c r="G29" i="69"/>
  <c r="I28" i="51"/>
  <c r="I29" i="69"/>
  <c r="H28" i="51"/>
  <c r="H29" i="69"/>
  <c r="M28" i="51"/>
  <c r="M29" i="69"/>
  <c r="S28" i="51"/>
  <c r="S29" i="69"/>
  <c r="BA28" i="50"/>
  <c r="AZ28" i="50"/>
  <c r="BG28" i="50"/>
  <c r="BF28" i="50"/>
  <c r="BE28" i="50"/>
  <c r="J29" i="50"/>
  <c r="Z29" i="50"/>
  <c r="Z29" i="69" s="1"/>
  <c r="W29" i="50"/>
  <c r="AC14" i="19"/>
  <c r="X29" i="50"/>
  <c r="V25" i="15"/>
  <c r="AB14" i="19"/>
  <c r="Y25" i="15"/>
  <c r="AE14" i="19"/>
  <c r="AE25" i="15"/>
  <c r="AK14" i="19"/>
  <c r="AD25" i="15"/>
  <c r="AJ14" i="19"/>
  <c r="AA25" i="15"/>
  <c r="AG14" i="19"/>
  <c r="Z25" i="15"/>
  <c r="AX25" i="15" s="1"/>
  <c r="AF14" i="19"/>
  <c r="BD14" i="19" s="1"/>
  <c r="AC25" i="15"/>
  <c r="AI14" i="19"/>
  <c r="AB25" i="15"/>
  <c r="AH14" i="19"/>
  <c r="AG25" i="15"/>
  <c r="AM14" i="19"/>
  <c r="AF25" i="15"/>
  <c r="AL14" i="19"/>
  <c r="X25" i="15"/>
  <c r="AD14" i="19"/>
  <c r="F25" i="15"/>
  <c r="L14" i="19"/>
  <c r="H25" i="15"/>
  <c r="N14" i="19"/>
  <c r="G25" i="15"/>
  <c r="M14" i="19"/>
  <c r="Q25" i="15"/>
  <c r="W14" i="19"/>
  <c r="M25" i="15"/>
  <c r="S14" i="19"/>
  <c r="O25" i="15"/>
  <c r="U14" i="19"/>
  <c r="S25" i="15"/>
  <c r="Y14" i="19"/>
  <c r="N25" i="15"/>
  <c r="T14" i="19"/>
  <c r="P25" i="15"/>
  <c r="V14" i="19"/>
  <c r="J25" i="15"/>
  <c r="P14" i="19"/>
  <c r="O14" i="19"/>
  <c r="L25" i="15"/>
  <c r="R14" i="19"/>
  <c r="R25" i="15"/>
  <c r="X14" i="19"/>
  <c r="T25" i="15"/>
  <c r="Z14" i="19"/>
  <c r="K25" i="15"/>
  <c r="Q14" i="19"/>
  <c r="W25" i="15"/>
  <c r="AN51" i="19"/>
  <c r="I25" i="15"/>
  <c r="AA51" i="19"/>
  <c r="F54" i="19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AO51" i="19"/>
  <c r="AP71" i="19" l="1"/>
  <c r="F72" i="19"/>
  <c r="AA28" i="51"/>
  <c r="AA29" i="69"/>
  <c r="AY29" i="69" s="1"/>
  <c r="BC25" i="15"/>
  <c r="BD29" i="50"/>
  <c r="BD29" i="69" s="1"/>
  <c r="BI53" i="19"/>
  <c r="BA25" i="15"/>
  <c r="BG14" i="19"/>
  <c r="J29" i="69"/>
  <c r="BB29" i="50"/>
  <c r="BB29" i="69" s="1"/>
  <c r="BG53" i="19"/>
  <c r="BI14" i="19"/>
  <c r="P31" i="50"/>
  <c r="M31" i="50"/>
  <c r="N31" i="50"/>
  <c r="T28" i="51"/>
  <c r="T29" i="69"/>
  <c r="O28" i="51"/>
  <c r="O29" i="69"/>
  <c r="L28" i="51"/>
  <c r="L29" i="69"/>
  <c r="O31" i="50"/>
  <c r="AF31" i="50"/>
  <c r="AG31" i="50"/>
  <c r="S31" i="50"/>
  <c r="Q31" i="50"/>
  <c r="AE28" i="51"/>
  <c r="AE29" i="69"/>
  <c r="AB28" i="51"/>
  <c r="AB29" i="69"/>
  <c r="AD28" i="51"/>
  <c r="AD29" i="69"/>
  <c r="AH28" i="51"/>
  <c r="AH29" i="69"/>
  <c r="AG28" i="51"/>
  <c r="AG29" i="69"/>
  <c r="Y28" i="51"/>
  <c r="Y29" i="69"/>
  <c r="R28" i="51"/>
  <c r="R29" i="69"/>
  <c r="N28" i="51"/>
  <c r="N29" i="69"/>
  <c r="P28" i="51"/>
  <c r="P29" i="69"/>
  <c r="Q28" i="51"/>
  <c r="Q29" i="69"/>
  <c r="K28" i="51"/>
  <c r="K29" i="69"/>
  <c r="U28" i="51"/>
  <c r="U29" i="69"/>
  <c r="U31" i="50"/>
  <c r="T31" i="50"/>
  <c r="AE31" i="50"/>
  <c r="AA31" i="50"/>
  <c r="AY31" i="50" s="1"/>
  <c r="AC31" i="50"/>
  <c r="AB31" i="50"/>
  <c r="AD31" i="50"/>
  <c r="AH31" i="50"/>
  <c r="X31" i="50"/>
  <c r="G31" i="50"/>
  <c r="H31" i="50"/>
  <c r="I31" i="50"/>
  <c r="R31" i="50"/>
  <c r="L31" i="50"/>
  <c r="AI54" i="19"/>
  <c r="AB54" i="19"/>
  <c r="AH54" i="19"/>
  <c r="AF54" i="19"/>
  <c r="BD54" i="19" s="1"/>
  <c r="AM54" i="19"/>
  <c r="V54" i="19"/>
  <c r="AJ54" i="19"/>
  <c r="S54" i="19"/>
  <c r="AD54" i="19"/>
  <c r="Y32" i="50" s="1"/>
  <c r="Y54" i="19"/>
  <c r="T32" i="50" s="1"/>
  <c r="Z54" i="19"/>
  <c r="AE54" i="19"/>
  <c r="W54" i="19"/>
  <c r="R32" i="50" s="1"/>
  <c r="AK54" i="19"/>
  <c r="AL54" i="19"/>
  <c r="AC54" i="19"/>
  <c r="X32" i="50" s="1"/>
  <c r="T54" i="19"/>
  <c r="U54" i="19"/>
  <c r="AG54" i="19"/>
  <c r="P54" i="19"/>
  <c r="R54" i="19"/>
  <c r="M32" i="50" s="1"/>
  <c r="X54" i="19"/>
  <c r="O54" i="19"/>
  <c r="Q54" i="19"/>
  <c r="L32" i="50" s="1"/>
  <c r="N54" i="19"/>
  <c r="I32" i="50" s="1"/>
  <c r="L54" i="19"/>
  <c r="M54" i="19"/>
  <c r="BG28" i="69"/>
  <c r="W28" i="51"/>
  <c r="W29" i="69"/>
  <c r="X28" i="51"/>
  <c r="X29" i="69"/>
  <c r="Y30" i="51"/>
  <c r="Y31" i="69"/>
  <c r="K30" i="51"/>
  <c r="K31" i="69"/>
  <c r="J28" i="51"/>
  <c r="Z28" i="51"/>
  <c r="BF51" i="19"/>
  <c r="BE51" i="19"/>
  <c r="BK51" i="19"/>
  <c r="BL51" i="19"/>
  <c r="BJ51" i="19"/>
  <c r="Z31" i="50"/>
  <c r="Z31" i="69" s="1"/>
  <c r="W31" i="50"/>
  <c r="J31" i="50"/>
  <c r="AN14" i="19"/>
  <c r="AI29" i="50"/>
  <c r="AA14" i="19"/>
  <c r="V29" i="50"/>
  <c r="AH25" i="15"/>
  <c r="U25" i="15"/>
  <c r="AN53" i="19"/>
  <c r="AI31" i="50" s="1"/>
  <c r="AA53" i="19"/>
  <c r="V31" i="50" s="1"/>
  <c r="AP72" i="19" l="1"/>
  <c r="F73" i="19"/>
  <c r="F74" i="19" s="1"/>
  <c r="F75" i="19" s="1"/>
  <c r="F76" i="19" s="1"/>
  <c r="F77" i="19" s="1"/>
  <c r="F78" i="19" s="1"/>
  <c r="F79" i="19" s="1"/>
  <c r="F80" i="19" s="1"/>
  <c r="BI54" i="19"/>
  <c r="J31" i="69"/>
  <c r="BB31" i="50"/>
  <c r="BB31" i="69" s="1"/>
  <c r="W31" i="69"/>
  <c r="BD31" i="50"/>
  <c r="BD31" i="69" s="1"/>
  <c r="BG54" i="19"/>
  <c r="P30" i="51"/>
  <c r="P31" i="69"/>
  <c r="M30" i="51"/>
  <c r="M31" i="69"/>
  <c r="N30" i="51"/>
  <c r="N31" i="69"/>
  <c r="AF32" i="50"/>
  <c r="H32" i="50"/>
  <c r="AF30" i="51"/>
  <c r="AF31" i="69"/>
  <c r="AG30" i="51"/>
  <c r="AG31" i="69"/>
  <c r="S30" i="51"/>
  <c r="S31" i="69"/>
  <c r="Q30" i="51"/>
  <c r="Q31" i="69"/>
  <c r="O30" i="51"/>
  <c r="O31" i="69"/>
  <c r="U32" i="50"/>
  <c r="AE30" i="51"/>
  <c r="AE31" i="69"/>
  <c r="AA30" i="51"/>
  <c r="AA31" i="69"/>
  <c r="AY31" i="69" s="1"/>
  <c r="AC30" i="51"/>
  <c r="AC31" i="69"/>
  <c r="AB30" i="51"/>
  <c r="AB31" i="69"/>
  <c r="AD30" i="51"/>
  <c r="AD31" i="69"/>
  <c r="AH30" i="51"/>
  <c r="AH31" i="69"/>
  <c r="X30" i="51"/>
  <c r="X31" i="69"/>
  <c r="G30" i="51"/>
  <c r="G31" i="69"/>
  <c r="H30" i="51"/>
  <c r="H31" i="69"/>
  <c r="I30" i="51"/>
  <c r="I31" i="69"/>
  <c r="T30" i="51"/>
  <c r="T31" i="69"/>
  <c r="R30" i="51"/>
  <c r="U30" i="51"/>
  <c r="U31" i="69"/>
  <c r="L31" i="69"/>
  <c r="R31" i="69"/>
  <c r="L30" i="51"/>
  <c r="AC32" i="50"/>
  <c r="AB32" i="50"/>
  <c r="AG32" i="50"/>
  <c r="Q32" i="50"/>
  <c r="O32" i="50"/>
  <c r="AA32" i="50"/>
  <c r="AY32" i="50" s="1"/>
  <c r="G32" i="50"/>
  <c r="N32" i="50"/>
  <c r="S32" i="50"/>
  <c r="AD32" i="50"/>
  <c r="AE32" i="50"/>
  <c r="P32" i="50"/>
  <c r="AH32" i="50"/>
  <c r="K32" i="50"/>
  <c r="AI55" i="19"/>
  <c r="AE55" i="19"/>
  <c r="AD55" i="19"/>
  <c r="AB55" i="19"/>
  <c r="AM55" i="19"/>
  <c r="AF55" i="19"/>
  <c r="BD55" i="19" s="1"/>
  <c r="W55" i="19"/>
  <c r="R33" i="50" s="1"/>
  <c r="Z55" i="19"/>
  <c r="U33" i="50" s="1"/>
  <c r="Q55" i="19"/>
  <c r="L33" i="50" s="1"/>
  <c r="AG55" i="19"/>
  <c r="AB33" i="50" s="1"/>
  <c r="AH55" i="19"/>
  <c r="R55" i="19"/>
  <c r="O55" i="19"/>
  <c r="U55" i="19"/>
  <c r="V55" i="19"/>
  <c r="AL55" i="19"/>
  <c r="AG33" i="50" s="1"/>
  <c r="X55" i="19"/>
  <c r="Y55" i="19"/>
  <c r="T33" i="50" s="1"/>
  <c r="AJ55" i="19"/>
  <c r="AC55" i="19"/>
  <c r="AK55" i="19"/>
  <c r="S55" i="19"/>
  <c r="N33" i="50" s="1"/>
  <c r="T55" i="19"/>
  <c r="O33" i="50" s="1"/>
  <c r="P55" i="19"/>
  <c r="L55" i="19"/>
  <c r="N55" i="19"/>
  <c r="M55" i="19"/>
  <c r="AI28" i="51"/>
  <c r="AI29" i="69"/>
  <c r="V28" i="51"/>
  <c r="V29" i="69"/>
  <c r="AI30" i="51"/>
  <c r="AI31" i="69"/>
  <c r="V30" i="51"/>
  <c r="V31" i="69"/>
  <c r="Y31" i="51"/>
  <c r="Y32" i="69"/>
  <c r="I31" i="51"/>
  <c r="I32" i="69"/>
  <c r="R31" i="51"/>
  <c r="R32" i="69"/>
  <c r="T31" i="51"/>
  <c r="T32" i="69"/>
  <c r="M31" i="51"/>
  <c r="M32" i="69"/>
  <c r="L31" i="51"/>
  <c r="L32" i="69"/>
  <c r="X31" i="51"/>
  <c r="X32" i="69"/>
  <c r="Z30" i="51"/>
  <c r="W30" i="51"/>
  <c r="J30" i="51"/>
  <c r="Z32" i="50"/>
  <c r="Z32" i="69" s="1"/>
  <c r="W32" i="50"/>
  <c r="J32" i="50"/>
  <c r="AA54" i="19"/>
  <c r="V32" i="50" s="1"/>
  <c r="AN54" i="19"/>
  <c r="AI32" i="50" s="1"/>
  <c r="AP80" i="19" l="1"/>
  <c r="F81" i="19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BG55" i="19"/>
  <c r="BD32" i="50"/>
  <c r="BD32" i="69" s="1"/>
  <c r="J32" i="69"/>
  <c r="BB32" i="50"/>
  <c r="BB32" i="69" s="1"/>
  <c r="BI55" i="19"/>
  <c r="H33" i="50"/>
  <c r="AF31" i="51"/>
  <c r="AF32" i="69"/>
  <c r="H31" i="51"/>
  <c r="H32" i="69"/>
  <c r="AC31" i="51"/>
  <c r="AC32" i="69"/>
  <c r="U31" i="51"/>
  <c r="U32" i="69"/>
  <c r="AB31" i="51"/>
  <c r="AB32" i="69"/>
  <c r="G33" i="50"/>
  <c r="K33" i="50"/>
  <c r="I33" i="50"/>
  <c r="AH31" i="51"/>
  <c r="AH32" i="69"/>
  <c r="S31" i="51"/>
  <c r="S32" i="69"/>
  <c r="O31" i="51"/>
  <c r="O32" i="69"/>
  <c r="K31" i="51"/>
  <c r="K32" i="69"/>
  <c r="AD31" i="51"/>
  <c r="AD32" i="69"/>
  <c r="AA31" i="51"/>
  <c r="AA32" i="69"/>
  <c r="AY32" i="69" s="1"/>
  <c r="AH33" i="50"/>
  <c r="AF33" i="50"/>
  <c r="P33" i="50"/>
  <c r="AG31" i="51"/>
  <c r="AG32" i="69"/>
  <c r="AE31" i="51"/>
  <c r="AE32" i="69"/>
  <c r="G31" i="51"/>
  <c r="G32" i="69"/>
  <c r="Q31" i="51"/>
  <c r="Q32" i="69"/>
  <c r="P31" i="51"/>
  <c r="P32" i="69"/>
  <c r="N31" i="51"/>
  <c r="N32" i="69"/>
  <c r="AA33" i="50"/>
  <c r="AY33" i="50" s="1"/>
  <c r="AE33" i="50"/>
  <c r="S33" i="50"/>
  <c r="X33" i="50"/>
  <c r="AD33" i="50"/>
  <c r="AC33" i="50"/>
  <c r="Q33" i="50"/>
  <c r="M33" i="50"/>
  <c r="Y33" i="50"/>
  <c r="AI56" i="19"/>
  <c r="AD56" i="19"/>
  <c r="AB56" i="19"/>
  <c r="AM56" i="19"/>
  <c r="AJ56" i="19"/>
  <c r="T56" i="19"/>
  <c r="U56" i="19"/>
  <c r="AC56" i="19"/>
  <c r="AG56" i="19"/>
  <c r="AL56" i="19"/>
  <c r="AG34" i="50" s="1"/>
  <c r="V56" i="19"/>
  <c r="Q34" i="50" s="1"/>
  <c r="S56" i="19"/>
  <c r="N34" i="50" s="1"/>
  <c r="Y56" i="19"/>
  <c r="Z56" i="19"/>
  <c r="W56" i="19"/>
  <c r="AH56" i="19"/>
  <c r="AK56" i="19"/>
  <c r="AF56" i="19"/>
  <c r="BD56" i="19" s="1"/>
  <c r="AE56" i="19"/>
  <c r="X56" i="19"/>
  <c r="S34" i="50" s="1"/>
  <c r="O56" i="19"/>
  <c r="P56" i="19"/>
  <c r="Q56" i="19"/>
  <c r="L34" i="50" s="1"/>
  <c r="R56" i="19"/>
  <c r="M34" i="50" s="1"/>
  <c r="N56" i="19"/>
  <c r="L56" i="19"/>
  <c r="M56" i="19"/>
  <c r="W31" i="51"/>
  <c r="W32" i="69"/>
  <c r="V31" i="51"/>
  <c r="V32" i="69"/>
  <c r="AG32" i="51"/>
  <c r="AG33" i="69"/>
  <c r="AB32" i="51"/>
  <c r="AB33" i="69"/>
  <c r="O32" i="51"/>
  <c r="O33" i="69"/>
  <c r="R32" i="51"/>
  <c r="R33" i="69"/>
  <c r="T32" i="51"/>
  <c r="T33" i="69"/>
  <c r="N32" i="51"/>
  <c r="N33" i="69"/>
  <c r="U32" i="51"/>
  <c r="U33" i="69"/>
  <c r="L32" i="51"/>
  <c r="L33" i="69"/>
  <c r="AI31" i="51"/>
  <c r="AI32" i="69"/>
  <c r="Z31" i="51"/>
  <c r="J31" i="51"/>
  <c r="W33" i="50"/>
  <c r="J33" i="50"/>
  <c r="Z33" i="50"/>
  <c r="Z33" i="69" s="1"/>
  <c r="AN55" i="19"/>
  <c r="AI33" i="50" s="1"/>
  <c r="AA55" i="19"/>
  <c r="V33" i="50" s="1"/>
  <c r="BG56" i="19" l="1"/>
  <c r="BI56" i="19"/>
  <c r="J33" i="69"/>
  <c r="BB33" i="50"/>
  <c r="BB33" i="69" s="1"/>
  <c r="BD33" i="50"/>
  <c r="BD33" i="69" s="1"/>
  <c r="U34" i="50"/>
  <c r="H32" i="51"/>
  <c r="H33" i="69"/>
  <c r="T34" i="50"/>
  <c r="AA34" i="50"/>
  <c r="AY34" i="50" s="1"/>
  <c r="R34" i="50"/>
  <c r="G32" i="51"/>
  <c r="G33" i="69"/>
  <c r="I32" i="51"/>
  <c r="I33" i="69"/>
  <c r="K32" i="51"/>
  <c r="K33" i="69"/>
  <c r="X32" i="51"/>
  <c r="X33" i="69"/>
  <c r="AH32" i="51"/>
  <c r="AH33" i="69"/>
  <c r="AA32" i="51"/>
  <c r="AA33" i="69"/>
  <c r="AY33" i="69" s="1"/>
  <c r="AD32" i="51"/>
  <c r="AD33" i="69"/>
  <c r="P32" i="51"/>
  <c r="S32" i="51"/>
  <c r="AH34" i="50"/>
  <c r="I34" i="50"/>
  <c r="O34" i="50"/>
  <c r="Y32" i="51"/>
  <c r="Y33" i="69"/>
  <c r="AF32" i="51"/>
  <c r="AF33" i="69"/>
  <c r="AE32" i="51"/>
  <c r="AE33" i="69"/>
  <c r="AC32" i="51"/>
  <c r="AC33" i="69"/>
  <c r="Q32" i="51"/>
  <c r="Q33" i="69"/>
  <c r="M32" i="51"/>
  <c r="M33" i="69"/>
  <c r="P33" i="69"/>
  <c r="S33" i="69"/>
  <c r="AF34" i="50"/>
  <c r="AD34" i="50"/>
  <c r="AC34" i="50"/>
  <c r="Y34" i="50"/>
  <c r="AE34" i="50"/>
  <c r="G34" i="50"/>
  <c r="P34" i="50"/>
  <c r="AB34" i="50"/>
  <c r="X34" i="50"/>
  <c r="H34" i="50"/>
  <c r="K34" i="50"/>
  <c r="AM57" i="19"/>
  <c r="AE57" i="19"/>
  <c r="AJ57" i="19"/>
  <c r="AI57" i="19"/>
  <c r="AC57" i="19"/>
  <c r="P57" i="19"/>
  <c r="AD57" i="19"/>
  <c r="W57" i="19"/>
  <c r="Z57" i="19"/>
  <c r="AB57" i="19"/>
  <c r="AF57" i="19"/>
  <c r="BD57" i="19" s="1"/>
  <c r="R57" i="19"/>
  <c r="O57" i="19"/>
  <c r="S57" i="19"/>
  <c r="N35" i="50" s="1"/>
  <c r="U57" i="19"/>
  <c r="V57" i="19"/>
  <c r="AL57" i="19"/>
  <c r="AG35" i="50" s="1"/>
  <c r="Y57" i="19"/>
  <c r="AH57" i="19"/>
  <c r="AC35" i="50" s="1"/>
  <c r="X57" i="19"/>
  <c r="AK57" i="19"/>
  <c r="AG57" i="19"/>
  <c r="Q57" i="19"/>
  <c r="T57" i="19"/>
  <c r="N57" i="19"/>
  <c r="I35" i="50" s="1"/>
  <c r="M57" i="19"/>
  <c r="H35" i="50" s="1"/>
  <c r="L57" i="19"/>
  <c r="W32" i="51"/>
  <c r="W33" i="69"/>
  <c r="AI32" i="51"/>
  <c r="AI33" i="69"/>
  <c r="V32" i="51"/>
  <c r="V33" i="69"/>
  <c r="AG33" i="51"/>
  <c r="AG34" i="69"/>
  <c r="N33" i="51"/>
  <c r="N34" i="69"/>
  <c r="L33" i="51"/>
  <c r="L34" i="69"/>
  <c r="Q33" i="51"/>
  <c r="Q34" i="69"/>
  <c r="S33" i="51"/>
  <c r="S34" i="69"/>
  <c r="M33" i="51"/>
  <c r="M34" i="69"/>
  <c r="J32" i="51"/>
  <c r="Z32" i="51"/>
  <c r="Z34" i="50"/>
  <c r="Z34" i="69" s="1"/>
  <c r="W34" i="50"/>
  <c r="J34" i="50"/>
  <c r="AN56" i="19"/>
  <c r="AI34" i="50" s="1"/>
  <c r="AA56" i="19"/>
  <c r="V34" i="50" s="1"/>
  <c r="BI57" i="19" l="1"/>
  <c r="W34" i="69"/>
  <c r="BD34" i="50"/>
  <c r="BD34" i="69" s="1"/>
  <c r="J34" i="69"/>
  <c r="BB34" i="50"/>
  <c r="BB34" i="69" s="1"/>
  <c r="BG57" i="19"/>
  <c r="T33" i="51"/>
  <c r="T34" i="69"/>
  <c r="U33" i="51"/>
  <c r="U34" i="69"/>
  <c r="AA33" i="51"/>
  <c r="AA34" i="69"/>
  <c r="AY34" i="69" s="1"/>
  <c r="R33" i="51"/>
  <c r="R34" i="69"/>
  <c r="AF33" i="51"/>
  <c r="AF34" i="69"/>
  <c r="AB33" i="51"/>
  <c r="AB34" i="69"/>
  <c r="Y33" i="51"/>
  <c r="Y34" i="69"/>
  <c r="AD33" i="51"/>
  <c r="AD34" i="69"/>
  <c r="AH33" i="51"/>
  <c r="AH34" i="69"/>
  <c r="AC33" i="51"/>
  <c r="AC34" i="69"/>
  <c r="P35" i="50"/>
  <c r="I33" i="51"/>
  <c r="I34" i="69"/>
  <c r="Q35" i="50"/>
  <c r="AA35" i="50"/>
  <c r="AY35" i="50" s="1"/>
  <c r="M35" i="50"/>
  <c r="X33" i="51"/>
  <c r="X34" i="69"/>
  <c r="AE33" i="51"/>
  <c r="AE34" i="69"/>
  <c r="H33" i="51"/>
  <c r="H34" i="69"/>
  <c r="G33" i="51"/>
  <c r="G34" i="69"/>
  <c r="K33" i="51"/>
  <c r="K34" i="69"/>
  <c r="P33" i="51"/>
  <c r="AD35" i="50"/>
  <c r="AE35" i="50"/>
  <c r="U35" i="50"/>
  <c r="L35" i="50"/>
  <c r="P34" i="69"/>
  <c r="O33" i="51"/>
  <c r="O34" i="69"/>
  <c r="X35" i="50"/>
  <c r="R35" i="50"/>
  <c r="AB35" i="50"/>
  <c r="G35" i="50"/>
  <c r="O35" i="50"/>
  <c r="AH35" i="50"/>
  <c r="AF35" i="50"/>
  <c r="T35" i="50"/>
  <c r="K35" i="50"/>
  <c r="S35" i="50"/>
  <c r="Y35" i="50"/>
  <c r="AM58" i="19"/>
  <c r="AI58" i="19"/>
  <c r="AE58" i="19"/>
  <c r="AC58" i="19"/>
  <c r="AB58" i="19"/>
  <c r="P58" i="19"/>
  <c r="AJ58" i="19"/>
  <c r="W58" i="19"/>
  <c r="Z58" i="19"/>
  <c r="U36" i="50" s="1"/>
  <c r="AH58" i="19"/>
  <c r="AC36" i="50" s="1"/>
  <c r="O58" i="19"/>
  <c r="AF58" i="19"/>
  <c r="BD58" i="19" s="1"/>
  <c r="S58" i="19"/>
  <c r="U58" i="19"/>
  <c r="V58" i="19"/>
  <c r="AL58" i="19"/>
  <c r="Y58" i="19"/>
  <c r="AD58" i="19"/>
  <c r="X58" i="19"/>
  <c r="AK58" i="19"/>
  <c r="AG58" i="19"/>
  <c r="AB36" i="50" s="1"/>
  <c r="R58" i="19"/>
  <c r="T58" i="19"/>
  <c r="O36" i="50" s="1"/>
  <c r="Q58" i="19"/>
  <c r="N58" i="19"/>
  <c r="L58" i="19"/>
  <c r="M58" i="19"/>
  <c r="AI33" i="51"/>
  <c r="AI34" i="69"/>
  <c r="V33" i="51"/>
  <c r="V34" i="69"/>
  <c r="AC34" i="51"/>
  <c r="AC35" i="69"/>
  <c r="AG34" i="51"/>
  <c r="AG35" i="69"/>
  <c r="I34" i="51"/>
  <c r="I35" i="69"/>
  <c r="H34" i="51"/>
  <c r="H35" i="69"/>
  <c r="N34" i="51"/>
  <c r="N35" i="69"/>
  <c r="Z33" i="51"/>
  <c r="W33" i="51"/>
  <c r="J33" i="51"/>
  <c r="J35" i="50"/>
  <c r="W35" i="50"/>
  <c r="Z35" i="50"/>
  <c r="Z35" i="69" s="1"/>
  <c r="AN57" i="19"/>
  <c r="AI35" i="50" s="1"/>
  <c r="AA57" i="19"/>
  <c r="V35" i="50" s="1"/>
  <c r="BG58" i="19" l="1"/>
  <c r="BD35" i="50"/>
  <c r="BD35" i="69" s="1"/>
  <c r="BI58" i="19"/>
  <c r="J35" i="69"/>
  <c r="BB35" i="50"/>
  <c r="BB35" i="69" s="1"/>
  <c r="AA36" i="50"/>
  <c r="AY36" i="50" s="1"/>
  <c r="P36" i="50"/>
  <c r="Q36" i="50"/>
  <c r="N36" i="50"/>
  <c r="AA34" i="51"/>
  <c r="AA35" i="69"/>
  <c r="AY35" i="69" s="1"/>
  <c r="AG36" i="50"/>
  <c r="T36" i="50"/>
  <c r="M34" i="51"/>
  <c r="M35" i="69"/>
  <c r="Q34" i="51"/>
  <c r="Q35" i="69"/>
  <c r="P34" i="51"/>
  <c r="P35" i="69"/>
  <c r="Y36" i="50"/>
  <c r="S36" i="50"/>
  <c r="M36" i="50"/>
  <c r="AH34" i="51"/>
  <c r="AH35" i="69"/>
  <c r="AF34" i="51"/>
  <c r="AF35" i="69"/>
  <c r="AD34" i="51"/>
  <c r="AD35" i="69"/>
  <c r="AB34" i="51"/>
  <c r="AB35" i="69"/>
  <c r="X34" i="51"/>
  <c r="X36" i="50"/>
  <c r="H36" i="50"/>
  <c r="L36" i="50"/>
  <c r="X35" i="69"/>
  <c r="AE34" i="51"/>
  <c r="AE35" i="69"/>
  <c r="G34" i="51"/>
  <c r="G35" i="69"/>
  <c r="T34" i="51"/>
  <c r="T35" i="69"/>
  <c r="U34" i="51"/>
  <c r="U35" i="69"/>
  <c r="O34" i="51"/>
  <c r="O35" i="69"/>
  <c r="K34" i="51"/>
  <c r="K35" i="69"/>
  <c r="L34" i="51"/>
  <c r="L35" i="69"/>
  <c r="I36" i="50"/>
  <c r="K36" i="50"/>
  <c r="S34" i="51"/>
  <c r="S35" i="69"/>
  <c r="R34" i="51"/>
  <c r="R35" i="69"/>
  <c r="Y34" i="51"/>
  <c r="Y35" i="69"/>
  <c r="AD36" i="50"/>
  <c r="AE36" i="50"/>
  <c r="G36" i="50"/>
  <c r="AF36" i="50"/>
  <c r="AH36" i="50"/>
  <c r="R36" i="50"/>
  <c r="AM59" i="19"/>
  <c r="AJ59" i="19"/>
  <c r="AI59" i="19"/>
  <c r="AE59" i="19"/>
  <c r="AH59" i="19"/>
  <c r="AG59" i="19"/>
  <c r="AF59" i="19"/>
  <c r="BD59" i="19" s="1"/>
  <c r="AD59" i="19"/>
  <c r="AC59" i="19"/>
  <c r="AK59" i="19"/>
  <c r="W59" i="19"/>
  <c r="AB59" i="19"/>
  <c r="R59" i="19"/>
  <c r="O59" i="19"/>
  <c r="S59" i="19"/>
  <c r="V59" i="19"/>
  <c r="AL59" i="19"/>
  <c r="Y59" i="19"/>
  <c r="X59" i="19"/>
  <c r="U59" i="19"/>
  <c r="Z59" i="19"/>
  <c r="Q59" i="19"/>
  <c r="P59" i="19"/>
  <c r="T59" i="19"/>
  <c r="L59" i="19"/>
  <c r="N59" i="19"/>
  <c r="M59" i="19"/>
  <c r="W34" i="51"/>
  <c r="W35" i="69"/>
  <c r="AI34" i="51"/>
  <c r="AI35" i="69"/>
  <c r="V34" i="51"/>
  <c r="V35" i="69"/>
  <c r="AC35" i="51"/>
  <c r="AC36" i="69"/>
  <c r="AB35" i="51"/>
  <c r="AB36" i="69"/>
  <c r="U35" i="51"/>
  <c r="U36" i="69"/>
  <c r="O35" i="51"/>
  <c r="O36" i="69"/>
  <c r="J34" i="51"/>
  <c r="Z34" i="51"/>
  <c r="J36" i="50"/>
  <c r="Z36" i="50"/>
  <c r="Z36" i="69" s="1"/>
  <c r="W36" i="50"/>
  <c r="AN58" i="19"/>
  <c r="AI36" i="50" s="1"/>
  <c r="AA58" i="19"/>
  <c r="V36" i="50" s="1"/>
  <c r="BI59" i="19" l="1"/>
  <c r="J36" i="69"/>
  <c r="BB36" i="50"/>
  <c r="BB36" i="69" s="1"/>
  <c r="BD36" i="50"/>
  <c r="BD36" i="69" s="1"/>
  <c r="BG59" i="19"/>
  <c r="AA35" i="51"/>
  <c r="AA36" i="69"/>
  <c r="AY36" i="69" s="1"/>
  <c r="P35" i="51"/>
  <c r="P36" i="69"/>
  <c r="N35" i="51"/>
  <c r="N36" i="69"/>
  <c r="Q35" i="51"/>
  <c r="Q36" i="69"/>
  <c r="AG35" i="51"/>
  <c r="AG36" i="69"/>
  <c r="Y35" i="51"/>
  <c r="Y36" i="69"/>
  <c r="T35" i="51"/>
  <c r="T36" i="69"/>
  <c r="S35" i="51"/>
  <c r="S36" i="69"/>
  <c r="M35" i="51"/>
  <c r="M36" i="69"/>
  <c r="AF35" i="51"/>
  <c r="AF36" i="69"/>
  <c r="AD35" i="51"/>
  <c r="AD36" i="69"/>
  <c r="AH35" i="51"/>
  <c r="AH36" i="69"/>
  <c r="AE35" i="51"/>
  <c r="AE36" i="69"/>
  <c r="X35" i="51"/>
  <c r="X36" i="69"/>
  <c r="G35" i="51"/>
  <c r="G36" i="69"/>
  <c r="I35" i="51"/>
  <c r="I36" i="69"/>
  <c r="H35" i="51"/>
  <c r="H36" i="69"/>
  <c r="L35" i="51"/>
  <c r="L36" i="69"/>
  <c r="K35" i="51"/>
  <c r="K36" i="69"/>
  <c r="R35" i="51"/>
  <c r="R36" i="69"/>
  <c r="AT60" i="19"/>
  <c r="BC60" i="19" s="1"/>
  <c r="AM60" i="19"/>
  <c r="AL60" i="19"/>
  <c r="AK60" i="19"/>
  <c r="AH60" i="19"/>
  <c r="AJ60" i="19"/>
  <c r="AF60" i="19"/>
  <c r="BD60" i="19" s="1"/>
  <c r="AI60" i="19"/>
  <c r="AE60" i="19"/>
  <c r="AB60" i="19"/>
  <c r="X60" i="19"/>
  <c r="Y60" i="19"/>
  <c r="AC60" i="19"/>
  <c r="AG60" i="19"/>
  <c r="Z60" i="19"/>
  <c r="W60" i="19"/>
  <c r="AD60" i="19"/>
  <c r="Q60" i="19"/>
  <c r="P60" i="19"/>
  <c r="T60" i="19"/>
  <c r="AP60" i="19"/>
  <c r="U60" i="19"/>
  <c r="O60" i="19"/>
  <c r="R60" i="19"/>
  <c r="AR60" i="19"/>
  <c r="AQ60" i="19"/>
  <c r="AS60" i="19"/>
  <c r="BB60" i="19" s="1"/>
  <c r="S60" i="19"/>
  <c r="V60" i="19"/>
  <c r="M60" i="19"/>
  <c r="L60" i="19"/>
  <c r="N60" i="19"/>
  <c r="W35" i="51"/>
  <c r="W36" i="69"/>
  <c r="AI35" i="51"/>
  <c r="AI36" i="69"/>
  <c r="V35" i="51"/>
  <c r="V36" i="69"/>
  <c r="J35" i="51"/>
  <c r="Z35" i="51"/>
  <c r="AN59" i="19"/>
  <c r="AA59" i="19"/>
  <c r="BG60" i="19" l="1"/>
  <c r="BH60" i="19"/>
  <c r="BI60" i="19"/>
  <c r="AI61" i="19"/>
  <c r="AM61" i="19"/>
  <c r="AE61" i="19"/>
  <c r="AB61" i="19"/>
  <c r="AD61" i="19"/>
  <c r="AG61" i="19"/>
  <c r="T61" i="19"/>
  <c r="U61" i="19"/>
  <c r="AH61" i="19"/>
  <c r="AF61" i="19"/>
  <c r="BD61" i="19" s="1"/>
  <c r="AC61" i="19"/>
  <c r="V61" i="19"/>
  <c r="AJ61" i="19"/>
  <c r="Y61" i="19"/>
  <c r="W61" i="19"/>
  <c r="Z61" i="19"/>
  <c r="AK61" i="19"/>
  <c r="AL61" i="19"/>
  <c r="S61" i="19"/>
  <c r="X61" i="19"/>
  <c r="Q61" i="19"/>
  <c r="P61" i="19"/>
  <c r="R61" i="19"/>
  <c r="O61" i="19"/>
  <c r="N61" i="19"/>
  <c r="L61" i="19"/>
  <c r="M61" i="19"/>
  <c r="BE60" i="19"/>
  <c r="AN60" i="19"/>
  <c r="AA60" i="19"/>
  <c r="AO60" i="19"/>
  <c r="BG61" i="19" l="1"/>
  <c r="BI61" i="19"/>
  <c r="BF60" i="19"/>
  <c r="AF62" i="19"/>
  <c r="BD62" i="19" s="1"/>
  <c r="AM62" i="19"/>
  <c r="AI62" i="19"/>
  <c r="AE62" i="19"/>
  <c r="P62" i="19"/>
  <c r="R62" i="19"/>
  <c r="X62" i="19"/>
  <c r="Y62" i="19"/>
  <c r="AK62" i="19"/>
  <c r="AB62" i="19"/>
  <c r="AL62" i="19"/>
  <c r="AG62" i="19"/>
  <c r="Z62" i="19"/>
  <c r="AJ62" i="19"/>
  <c r="W62" i="19"/>
  <c r="AH62" i="19"/>
  <c r="AC62" i="19"/>
  <c r="AD62" i="19"/>
  <c r="O62" i="19"/>
  <c r="S62" i="19"/>
  <c r="U62" i="19"/>
  <c r="Q62" i="19"/>
  <c r="V62" i="19"/>
  <c r="T62" i="19"/>
  <c r="M62" i="19"/>
  <c r="N62" i="19"/>
  <c r="L62" i="19"/>
  <c r="BL60" i="19"/>
  <c r="BK60" i="19"/>
  <c r="BJ60" i="19"/>
  <c r="AN61" i="19"/>
  <c r="AA61" i="19"/>
  <c r="BI62" i="19" l="1"/>
  <c r="BG62" i="19"/>
  <c r="AT63" i="19"/>
  <c r="BC63" i="19" s="1"/>
  <c r="AJ63" i="19"/>
  <c r="AI63" i="19"/>
  <c r="AH63" i="19"/>
  <c r="AG63" i="19"/>
  <c r="AF63" i="19"/>
  <c r="BD63" i="19" s="1"/>
  <c r="AE63" i="19"/>
  <c r="AD63" i="19"/>
  <c r="AC63" i="19"/>
  <c r="AB63" i="19"/>
  <c r="AM63" i="19"/>
  <c r="AL63" i="19"/>
  <c r="AK63" i="19"/>
  <c r="AP63" i="19"/>
  <c r="AR63" i="19"/>
  <c r="AQ63" i="19"/>
  <c r="AS63" i="19"/>
  <c r="BB63" i="19" s="1"/>
  <c r="S63" i="19"/>
  <c r="O63" i="19"/>
  <c r="Z63" i="19"/>
  <c r="X63" i="19"/>
  <c r="R63" i="19"/>
  <c r="U63" i="19"/>
  <c r="V63" i="19"/>
  <c r="Q63" i="19"/>
  <c r="Y63" i="19"/>
  <c r="T63" i="19"/>
  <c r="W63" i="19"/>
  <c r="P63" i="19"/>
  <c r="N63" i="19"/>
  <c r="L63" i="19"/>
  <c r="M63" i="19"/>
  <c r="AN62" i="19"/>
  <c r="AA62" i="19"/>
  <c r="BI63" i="19" l="1"/>
  <c r="BH63" i="19"/>
  <c r="BG63" i="19"/>
  <c r="AA37" i="50"/>
  <c r="AY37" i="50" s="1"/>
  <c r="AE37" i="50"/>
  <c r="AD37" i="50"/>
  <c r="AC37" i="50"/>
  <c r="AT64" i="19"/>
  <c r="BC64" i="19" s="1"/>
  <c r="AJ64" i="19"/>
  <c r="AM64" i="19"/>
  <c r="AK64" i="19"/>
  <c r="AI64" i="19"/>
  <c r="AF64" i="19"/>
  <c r="BD64" i="19" s="1"/>
  <c r="AE64" i="19"/>
  <c r="AD64" i="19"/>
  <c r="AB64" i="19"/>
  <c r="AC64" i="19"/>
  <c r="AH64" i="19"/>
  <c r="T64" i="19"/>
  <c r="S64" i="19"/>
  <c r="AL64" i="19"/>
  <c r="AG64" i="19"/>
  <c r="AQ64" i="19"/>
  <c r="AS64" i="19"/>
  <c r="BB64" i="19" s="1"/>
  <c r="O64" i="19"/>
  <c r="R64" i="19"/>
  <c r="U64" i="19"/>
  <c r="V64" i="19"/>
  <c r="X64" i="19"/>
  <c r="Q64" i="19"/>
  <c r="P64" i="19"/>
  <c r="AP64" i="19"/>
  <c r="W64" i="19"/>
  <c r="Z64" i="19"/>
  <c r="AR64" i="19"/>
  <c r="Y64" i="19"/>
  <c r="L64" i="19"/>
  <c r="N64" i="19"/>
  <c r="M64" i="19"/>
  <c r="BE63" i="19"/>
  <c r="V37" i="15"/>
  <c r="W37" i="50"/>
  <c r="AN63" i="19"/>
  <c r="AA63" i="19"/>
  <c r="AO63" i="19"/>
  <c r="BI64" i="19" l="1"/>
  <c r="BG64" i="19"/>
  <c r="BH64" i="19"/>
  <c r="AA36" i="51"/>
  <c r="AA37" i="69"/>
  <c r="AY37" i="69" s="1"/>
  <c r="AE36" i="51"/>
  <c r="AE37" i="69"/>
  <c r="BF63" i="19"/>
  <c r="AD36" i="51"/>
  <c r="AD37" i="69"/>
  <c r="AC36" i="51"/>
  <c r="AC37" i="69"/>
  <c r="AK65" i="19"/>
  <c r="AG65" i="19"/>
  <c r="AF65" i="19"/>
  <c r="BD65" i="19" s="1"/>
  <c r="AE65" i="19"/>
  <c r="AD65" i="19"/>
  <c r="AC65" i="19"/>
  <c r="AB65" i="19"/>
  <c r="AM65" i="19"/>
  <c r="AL65" i="19"/>
  <c r="AJ65" i="19"/>
  <c r="AI65" i="19"/>
  <c r="AH65" i="19"/>
  <c r="U65" i="19"/>
  <c r="W65" i="19"/>
  <c r="Q65" i="19"/>
  <c r="V65" i="19"/>
  <c r="Y65" i="19"/>
  <c r="O65" i="19"/>
  <c r="R65" i="19"/>
  <c r="T65" i="19"/>
  <c r="X65" i="19"/>
  <c r="Z65" i="19"/>
  <c r="P65" i="19"/>
  <c r="S65" i="19"/>
  <c r="L65" i="19"/>
  <c r="N65" i="19"/>
  <c r="M65" i="19"/>
  <c r="W36" i="51"/>
  <c r="W37" i="69"/>
  <c r="BK63" i="19"/>
  <c r="BL63" i="19"/>
  <c r="BJ63" i="19"/>
  <c r="BE64" i="19"/>
  <c r="AN64" i="19"/>
  <c r="AA64" i="19"/>
  <c r="AO64" i="19"/>
  <c r="BI65" i="19" l="1"/>
  <c r="BG65" i="19"/>
  <c r="BF64" i="19"/>
  <c r="X38" i="50"/>
  <c r="X37" i="51" s="1"/>
  <c r="AM66" i="19"/>
  <c r="AJ66" i="19"/>
  <c r="AI66" i="19"/>
  <c r="AH66" i="19"/>
  <c r="AG66" i="19"/>
  <c r="AE66" i="19"/>
  <c r="AC66" i="19"/>
  <c r="AF66" i="19"/>
  <c r="BD66" i="19" s="1"/>
  <c r="AD66" i="19"/>
  <c r="P66" i="19"/>
  <c r="AK66" i="19"/>
  <c r="AB66" i="19"/>
  <c r="AL66" i="19"/>
  <c r="X66" i="19"/>
  <c r="Y66" i="19"/>
  <c r="O66" i="19"/>
  <c r="Z66" i="19"/>
  <c r="W66" i="19"/>
  <c r="Q66" i="19"/>
  <c r="T66" i="19"/>
  <c r="S66" i="19"/>
  <c r="R66" i="19"/>
  <c r="V66" i="19"/>
  <c r="U66" i="19"/>
  <c r="L66" i="19"/>
  <c r="M66" i="19"/>
  <c r="N66" i="19"/>
  <c r="BL64" i="19"/>
  <c r="BJ64" i="19"/>
  <c r="BK64" i="19"/>
  <c r="J38" i="50"/>
  <c r="V38" i="15"/>
  <c r="W38" i="50"/>
  <c r="X38" i="15"/>
  <c r="Y38" i="50"/>
  <c r="AF38" i="15"/>
  <c r="AG38" i="50"/>
  <c r="AE38" i="15"/>
  <c r="AF38" i="50"/>
  <c r="AB38" i="15"/>
  <c r="AC38" i="50"/>
  <c r="AD38" i="15"/>
  <c r="AE38" i="50"/>
  <c r="AA38" i="15"/>
  <c r="AB38" i="50"/>
  <c r="Z38" i="15"/>
  <c r="AX38" i="15" s="1"/>
  <c r="AA38" i="50"/>
  <c r="AY38" i="50" s="1"/>
  <c r="AC38" i="15"/>
  <c r="AD38" i="50"/>
  <c r="AG38" i="15"/>
  <c r="AH38" i="50"/>
  <c r="Y38" i="15"/>
  <c r="Z38" i="50"/>
  <c r="Z38" i="69" s="1"/>
  <c r="F38" i="15"/>
  <c r="G38" i="50"/>
  <c r="H38" i="15"/>
  <c r="I38" i="50"/>
  <c r="G38" i="15"/>
  <c r="H38" i="50"/>
  <c r="J38" i="15"/>
  <c r="K38" i="50"/>
  <c r="M38" i="15"/>
  <c r="N38" i="50"/>
  <c r="N38" i="15"/>
  <c r="O38" i="50"/>
  <c r="O38" i="15"/>
  <c r="P38" i="50"/>
  <c r="L38" i="15"/>
  <c r="M38" i="50"/>
  <c r="K38" i="15"/>
  <c r="L38" i="50"/>
  <c r="S38" i="15"/>
  <c r="T38" i="50"/>
  <c r="P38" i="15"/>
  <c r="Q38" i="50"/>
  <c r="R38" i="15"/>
  <c r="S38" i="50"/>
  <c r="Q38" i="15"/>
  <c r="R38" i="50"/>
  <c r="T38" i="15"/>
  <c r="U38" i="50"/>
  <c r="W38" i="15"/>
  <c r="AN65" i="19"/>
  <c r="I38" i="15"/>
  <c r="AA65" i="19"/>
  <c r="V38" i="50" s="1"/>
  <c r="BA38" i="15" l="1"/>
  <c r="BI66" i="19"/>
  <c r="BG66" i="19"/>
  <c r="BD38" i="50"/>
  <c r="BD38" i="69" s="1"/>
  <c r="BC38" i="15"/>
  <c r="BB38" i="50"/>
  <c r="BB38" i="69" s="1"/>
  <c r="X38" i="69"/>
  <c r="AT67" i="19"/>
  <c r="AF67" i="19"/>
  <c r="BD67" i="19" s="1"/>
  <c r="AE67" i="19"/>
  <c r="AD67" i="19"/>
  <c r="AB67" i="19"/>
  <c r="AI67" i="19"/>
  <c r="AM67" i="19"/>
  <c r="AL67" i="19"/>
  <c r="AK67" i="19"/>
  <c r="AJ67" i="19"/>
  <c r="AC67" i="19"/>
  <c r="X39" i="50" s="1"/>
  <c r="AH67" i="19"/>
  <c r="AC39" i="50" s="1"/>
  <c r="AG67" i="19"/>
  <c r="AB39" i="50" s="1"/>
  <c r="AR67" i="19"/>
  <c r="T67" i="19"/>
  <c r="AQ67" i="19"/>
  <c r="O67" i="19"/>
  <c r="V67" i="19"/>
  <c r="X67" i="19"/>
  <c r="R67" i="19"/>
  <c r="AS67" i="19"/>
  <c r="BB67" i="19" s="1"/>
  <c r="W67" i="19"/>
  <c r="Y67" i="19"/>
  <c r="P67" i="19"/>
  <c r="S67" i="19"/>
  <c r="AP67" i="19"/>
  <c r="U67" i="19"/>
  <c r="P39" i="50" s="1"/>
  <c r="Z67" i="19"/>
  <c r="U39" i="50" s="1"/>
  <c r="Q67" i="19"/>
  <c r="L39" i="50" s="1"/>
  <c r="N67" i="19"/>
  <c r="I39" i="50" s="1"/>
  <c r="M67" i="19"/>
  <c r="H39" i="50" s="1"/>
  <c r="L67" i="19"/>
  <c r="J37" i="51"/>
  <c r="J38" i="69"/>
  <c r="W37" i="51"/>
  <c r="W38" i="69"/>
  <c r="Y37" i="51"/>
  <c r="Y38" i="69"/>
  <c r="AG37" i="51"/>
  <c r="AG38" i="69"/>
  <c r="AF37" i="51"/>
  <c r="AF38" i="69"/>
  <c r="AC37" i="51"/>
  <c r="AC38" i="69"/>
  <c r="AE37" i="51"/>
  <c r="AE38" i="69"/>
  <c r="AB37" i="51"/>
  <c r="AB38" i="69"/>
  <c r="AA37" i="51"/>
  <c r="AA38" i="69"/>
  <c r="AY38" i="69" s="1"/>
  <c r="AD37" i="51"/>
  <c r="AD38" i="69"/>
  <c r="AH37" i="51"/>
  <c r="AH38" i="69"/>
  <c r="G37" i="51"/>
  <c r="G38" i="69"/>
  <c r="I37" i="51"/>
  <c r="I38" i="69"/>
  <c r="H37" i="51"/>
  <c r="H38" i="69"/>
  <c r="K37" i="51"/>
  <c r="K38" i="69"/>
  <c r="N37" i="51"/>
  <c r="N38" i="69"/>
  <c r="O37" i="51"/>
  <c r="O38" i="69"/>
  <c r="P37" i="51"/>
  <c r="P38" i="69"/>
  <c r="M37" i="51"/>
  <c r="M38" i="69"/>
  <c r="L37" i="51"/>
  <c r="L38" i="69"/>
  <c r="T37" i="51"/>
  <c r="T38" i="69"/>
  <c r="Q37" i="51"/>
  <c r="Q38" i="69"/>
  <c r="S37" i="51"/>
  <c r="S38" i="69"/>
  <c r="R37" i="51"/>
  <c r="R38" i="69"/>
  <c r="U37" i="51"/>
  <c r="U38" i="69"/>
  <c r="V37" i="51"/>
  <c r="V38" i="69"/>
  <c r="Z37" i="51"/>
  <c r="AI38" i="50"/>
  <c r="AH38" i="15"/>
  <c r="U38" i="15"/>
  <c r="AN66" i="19"/>
  <c r="AA66" i="19"/>
  <c r="BH67" i="19" l="1"/>
  <c r="BG67" i="19"/>
  <c r="BC67" i="19"/>
  <c r="BI67" i="19"/>
  <c r="O39" i="50"/>
  <c r="Q39" i="50"/>
  <c r="S39" i="50"/>
  <c r="N39" i="50"/>
  <c r="K39" i="50"/>
  <c r="AF39" i="50"/>
  <c r="AG39" i="50"/>
  <c r="R39" i="50"/>
  <c r="AD39" i="50"/>
  <c r="AH39" i="50"/>
  <c r="M39" i="50"/>
  <c r="Y39" i="50"/>
  <c r="AA39" i="50"/>
  <c r="AY39" i="50" s="1"/>
  <c r="AE39" i="50"/>
  <c r="T39" i="50"/>
  <c r="G39" i="50"/>
  <c r="AM68" i="19"/>
  <c r="AI68" i="19"/>
  <c r="AE68" i="19"/>
  <c r="AD68" i="19"/>
  <c r="AB68" i="19"/>
  <c r="S68" i="19"/>
  <c r="V68" i="19"/>
  <c r="Y68" i="19"/>
  <c r="AC68" i="19"/>
  <c r="AG68" i="19"/>
  <c r="AF68" i="19"/>
  <c r="BD68" i="19" s="1"/>
  <c r="AL68" i="19"/>
  <c r="AK68" i="19"/>
  <c r="X68" i="19"/>
  <c r="Z68" i="19"/>
  <c r="P68" i="19"/>
  <c r="W68" i="19"/>
  <c r="U68" i="19"/>
  <c r="AJ68" i="19"/>
  <c r="AH68" i="19"/>
  <c r="O68" i="19"/>
  <c r="T68" i="19"/>
  <c r="Q68" i="19"/>
  <c r="R68" i="19"/>
  <c r="N68" i="19"/>
  <c r="L68" i="19"/>
  <c r="M68" i="19"/>
  <c r="AI37" i="51"/>
  <c r="AI38" i="69"/>
  <c r="X38" i="51"/>
  <c r="X39" i="69"/>
  <c r="AC38" i="51"/>
  <c r="AC39" i="69"/>
  <c r="AB38" i="51"/>
  <c r="AB39" i="69"/>
  <c r="I38" i="51"/>
  <c r="I39" i="69"/>
  <c r="H38" i="51"/>
  <c r="H39" i="69"/>
  <c r="P38" i="51"/>
  <c r="P39" i="69"/>
  <c r="U38" i="51"/>
  <c r="U39" i="69"/>
  <c r="L38" i="51"/>
  <c r="L39" i="69"/>
  <c r="J39" i="50"/>
  <c r="Z39" i="50"/>
  <c r="Z39" i="69" s="1"/>
  <c r="W39" i="50"/>
  <c r="AA67" i="19"/>
  <c r="V39" i="50" s="1"/>
  <c r="AN67" i="19"/>
  <c r="AI39" i="50" s="1"/>
  <c r="AO67" i="19"/>
  <c r="BG68" i="19" l="1"/>
  <c r="BD39" i="50"/>
  <c r="BD39" i="69" s="1"/>
  <c r="BI68" i="19"/>
  <c r="J39" i="69"/>
  <c r="BB39" i="50"/>
  <c r="BB39" i="69" s="1"/>
  <c r="Y38" i="51"/>
  <c r="Y39" i="69"/>
  <c r="AF38" i="51"/>
  <c r="AF39" i="69"/>
  <c r="AD38" i="51"/>
  <c r="AD39" i="69"/>
  <c r="AA38" i="51"/>
  <c r="AA39" i="69"/>
  <c r="AY39" i="69" s="1"/>
  <c r="Q38" i="51"/>
  <c r="Q39" i="69"/>
  <c r="O38" i="51"/>
  <c r="O39" i="69"/>
  <c r="AH38" i="51"/>
  <c r="AH39" i="69"/>
  <c r="AG38" i="51"/>
  <c r="AG39" i="69"/>
  <c r="AE38" i="51"/>
  <c r="AE39" i="69"/>
  <c r="S38" i="51"/>
  <c r="S39" i="69"/>
  <c r="T38" i="51"/>
  <c r="T39" i="69"/>
  <c r="R38" i="51"/>
  <c r="R39" i="69"/>
  <c r="M38" i="51"/>
  <c r="M39" i="69"/>
  <c r="N38" i="51"/>
  <c r="N39" i="69"/>
  <c r="G38" i="51"/>
  <c r="G39" i="69"/>
  <c r="K38" i="51"/>
  <c r="K39" i="69"/>
  <c r="AH69" i="19"/>
  <c r="AF69" i="19"/>
  <c r="BD69" i="19" s="1"/>
  <c r="AE69" i="19"/>
  <c r="AD69" i="19"/>
  <c r="AC69" i="19"/>
  <c r="AM69" i="19"/>
  <c r="AJ69" i="19"/>
  <c r="AI69" i="19"/>
  <c r="S69" i="19"/>
  <c r="V69" i="19"/>
  <c r="Y69" i="19"/>
  <c r="AG69" i="19"/>
  <c r="AL69" i="19"/>
  <c r="X69" i="19"/>
  <c r="S40" i="50" s="1"/>
  <c r="Q69" i="19"/>
  <c r="P69" i="19"/>
  <c r="K40" i="50" s="1"/>
  <c r="W69" i="19"/>
  <c r="AK69" i="19"/>
  <c r="AB69" i="19"/>
  <c r="R69" i="19"/>
  <c r="O69" i="19"/>
  <c r="T69" i="19"/>
  <c r="O40" i="50" s="1"/>
  <c r="U69" i="19"/>
  <c r="Z69" i="19"/>
  <c r="N69" i="19"/>
  <c r="M69" i="19"/>
  <c r="L69" i="19"/>
  <c r="W38" i="51"/>
  <c r="W39" i="69"/>
  <c r="V38" i="51"/>
  <c r="V39" i="69"/>
  <c r="AI38" i="51"/>
  <c r="AI39" i="69"/>
  <c r="J38" i="51"/>
  <c r="Z38" i="51"/>
  <c r="BK67" i="19"/>
  <c r="BL67" i="19"/>
  <c r="BJ67" i="19"/>
  <c r="BF67" i="19"/>
  <c r="BE67" i="19"/>
  <c r="AN68" i="19"/>
  <c r="AA68" i="19"/>
  <c r="BG69" i="19" l="1"/>
  <c r="BI69" i="19"/>
  <c r="U40" i="50"/>
  <c r="N40" i="50"/>
  <c r="M40" i="50"/>
  <c r="T40" i="50"/>
  <c r="P40" i="50"/>
  <c r="R40" i="50"/>
  <c r="Q40" i="50"/>
  <c r="L40" i="50"/>
  <c r="AT70" i="19"/>
  <c r="BC70" i="19" s="1"/>
  <c r="AM70" i="19"/>
  <c r="AL70" i="19"/>
  <c r="AK70" i="19"/>
  <c r="AJ70" i="19"/>
  <c r="AI70" i="19"/>
  <c r="AH70" i="19"/>
  <c r="AF70" i="19"/>
  <c r="BD70" i="19" s="1"/>
  <c r="AE70" i="19"/>
  <c r="AD70" i="19"/>
  <c r="AB70" i="19"/>
  <c r="Q70" i="19"/>
  <c r="Y70" i="19"/>
  <c r="X70" i="19"/>
  <c r="O70" i="19"/>
  <c r="AG70" i="19"/>
  <c r="AC70" i="19"/>
  <c r="W70" i="19"/>
  <c r="Z70" i="19"/>
  <c r="P70" i="19"/>
  <c r="K41" i="50" s="1"/>
  <c r="S70" i="19"/>
  <c r="V70" i="19"/>
  <c r="AR70" i="19"/>
  <c r="T70" i="19"/>
  <c r="AQ70" i="19"/>
  <c r="R70" i="19"/>
  <c r="AP70" i="19"/>
  <c r="U70" i="19"/>
  <c r="AS70" i="19"/>
  <c r="BB70" i="19" s="1"/>
  <c r="N70" i="19"/>
  <c r="M70" i="19"/>
  <c r="L70" i="19"/>
  <c r="O39" i="51"/>
  <c r="O40" i="69"/>
  <c r="K39" i="51"/>
  <c r="K40" i="69"/>
  <c r="S39" i="51"/>
  <c r="S40" i="69"/>
  <c r="W40" i="50"/>
  <c r="J40" i="50"/>
  <c r="AF39" i="15"/>
  <c r="AG40" i="50"/>
  <c r="X39" i="15"/>
  <c r="Y40" i="50"/>
  <c r="AG39" i="15"/>
  <c r="AH40" i="50"/>
  <c r="Z39" i="15"/>
  <c r="AX39" i="15" s="1"/>
  <c r="AA40" i="50"/>
  <c r="AY40" i="50" s="1"/>
  <c r="AA39" i="15"/>
  <c r="AB40" i="50"/>
  <c r="AE39" i="15"/>
  <c r="AF40" i="50"/>
  <c r="AB39" i="15"/>
  <c r="AC40" i="50"/>
  <c r="AC39" i="15"/>
  <c r="AD40" i="50"/>
  <c r="Y39" i="15"/>
  <c r="Z40" i="50"/>
  <c r="Z40" i="69" s="1"/>
  <c r="W39" i="15"/>
  <c r="X40" i="50"/>
  <c r="AD39" i="15"/>
  <c r="AE40" i="50"/>
  <c r="F39" i="15"/>
  <c r="G40" i="50"/>
  <c r="H39" i="15"/>
  <c r="I40" i="50"/>
  <c r="G39" i="15"/>
  <c r="H40" i="50"/>
  <c r="V39" i="15"/>
  <c r="AN69" i="19"/>
  <c r="AI40" i="50" s="1"/>
  <c r="AA69" i="19"/>
  <c r="V40" i="50" s="1"/>
  <c r="BH70" i="19" l="1"/>
  <c r="BI70" i="19"/>
  <c r="J40" i="69"/>
  <c r="BB40" i="50"/>
  <c r="BB40" i="69" s="1"/>
  <c r="BD40" i="50"/>
  <c r="BD40" i="69" s="1"/>
  <c r="BC39" i="15"/>
  <c r="BG70" i="19"/>
  <c r="U39" i="51"/>
  <c r="U40" i="69"/>
  <c r="R39" i="51"/>
  <c r="R40" i="69"/>
  <c r="T39" i="51"/>
  <c r="T40" i="69"/>
  <c r="N39" i="51"/>
  <c r="N40" i="69"/>
  <c r="Q39" i="51"/>
  <c r="Q40" i="69"/>
  <c r="P39" i="51"/>
  <c r="P40" i="69"/>
  <c r="L39" i="51"/>
  <c r="L40" i="69"/>
  <c r="M39" i="51"/>
  <c r="M40" i="69"/>
  <c r="AO41" i="50"/>
  <c r="AX41" i="50" s="1"/>
  <c r="AN40" i="15"/>
  <c r="AW40" i="15" s="1"/>
  <c r="AE71" i="19"/>
  <c r="AD71" i="19"/>
  <c r="AC71" i="19"/>
  <c r="AM71" i="19"/>
  <c r="AL71" i="19"/>
  <c r="AK71" i="19"/>
  <c r="AJ71" i="19"/>
  <c r="AH71" i="19"/>
  <c r="AB71" i="19"/>
  <c r="AI71" i="19"/>
  <c r="AG71" i="19"/>
  <c r="AF71" i="19"/>
  <c r="BD71" i="19" s="1"/>
  <c r="W71" i="19"/>
  <c r="Z71" i="19"/>
  <c r="R71" i="19"/>
  <c r="T71" i="19"/>
  <c r="V71" i="19"/>
  <c r="Q71" i="19"/>
  <c r="Y71" i="19"/>
  <c r="S71" i="19"/>
  <c r="O71" i="19"/>
  <c r="P71" i="19"/>
  <c r="U71" i="19"/>
  <c r="X71" i="19"/>
  <c r="L71" i="19"/>
  <c r="M71" i="19"/>
  <c r="N71" i="19"/>
  <c r="W39" i="51"/>
  <c r="W40" i="69"/>
  <c r="AG39" i="51"/>
  <c r="AG40" i="69"/>
  <c r="Y39" i="51"/>
  <c r="Y40" i="69"/>
  <c r="AH39" i="51"/>
  <c r="AH40" i="69"/>
  <c r="AA39" i="51"/>
  <c r="AA40" i="69"/>
  <c r="AY40" i="69" s="1"/>
  <c r="AB39" i="51"/>
  <c r="AB40" i="69"/>
  <c r="AF39" i="51"/>
  <c r="AF40" i="69"/>
  <c r="AC39" i="51"/>
  <c r="AC40" i="69"/>
  <c r="AD39" i="51"/>
  <c r="AD40" i="69"/>
  <c r="X39" i="51"/>
  <c r="X40" i="69"/>
  <c r="AE39" i="51"/>
  <c r="AE40" i="69"/>
  <c r="G39" i="51"/>
  <c r="G40" i="69"/>
  <c r="I39" i="51"/>
  <c r="I40" i="69"/>
  <c r="H39" i="51"/>
  <c r="H40" i="69"/>
  <c r="AI39" i="51"/>
  <c r="AI40" i="69"/>
  <c r="V39" i="51"/>
  <c r="V40" i="69"/>
  <c r="J39" i="51"/>
  <c r="Z39" i="51"/>
  <c r="W41" i="50"/>
  <c r="J41" i="50"/>
  <c r="AC40" i="15"/>
  <c r="AD41" i="50"/>
  <c r="AF40" i="15"/>
  <c r="AG41" i="50"/>
  <c r="AA40" i="15"/>
  <c r="AB41" i="50"/>
  <c r="AG40" i="15"/>
  <c r="AH41" i="50"/>
  <c r="Y40" i="15"/>
  <c r="Z41" i="50"/>
  <c r="Z41" i="69" s="1"/>
  <c r="Z40" i="15"/>
  <c r="AX40" i="15" s="1"/>
  <c r="AA41" i="50"/>
  <c r="AY41" i="50" s="1"/>
  <c r="W40" i="15"/>
  <c r="X41" i="50"/>
  <c r="AE40" i="15"/>
  <c r="AF41" i="50"/>
  <c r="AD40" i="15"/>
  <c r="AE41" i="50"/>
  <c r="G40" i="15"/>
  <c r="H41" i="50"/>
  <c r="H40" i="15"/>
  <c r="I41" i="50"/>
  <c r="F40" i="15"/>
  <c r="G41" i="50"/>
  <c r="M40" i="15"/>
  <c r="N41" i="50"/>
  <c r="L40" i="15"/>
  <c r="M41" i="50"/>
  <c r="J40" i="15"/>
  <c r="O40" i="15"/>
  <c r="P41" i="50"/>
  <c r="N40" i="15"/>
  <c r="O41" i="50"/>
  <c r="T40" i="15"/>
  <c r="U41" i="50"/>
  <c r="R40" i="15"/>
  <c r="S41" i="50"/>
  <c r="P40" i="15"/>
  <c r="Q41" i="50"/>
  <c r="K40" i="15"/>
  <c r="L41" i="50"/>
  <c r="S40" i="15"/>
  <c r="T41" i="50"/>
  <c r="AB40" i="15"/>
  <c r="AC41" i="50"/>
  <c r="Q40" i="15"/>
  <c r="R41" i="50"/>
  <c r="X40" i="15"/>
  <c r="Y41" i="50"/>
  <c r="AM40" i="15"/>
  <c r="AV40" i="15" s="1"/>
  <c r="AN41" i="50"/>
  <c r="AL40" i="15"/>
  <c r="AM41" i="50"/>
  <c r="AM41" i="69" s="1"/>
  <c r="AK40" i="15"/>
  <c r="AL41" i="50"/>
  <c r="AK41" i="50"/>
  <c r="AH39" i="15"/>
  <c r="V40" i="15"/>
  <c r="AN70" i="19"/>
  <c r="AA70" i="19"/>
  <c r="V41" i="50" s="1"/>
  <c r="I40" i="15"/>
  <c r="AO70" i="19"/>
  <c r="AJ41" i="50" s="1"/>
  <c r="AJ40" i="15"/>
  <c r="BA40" i="15" l="1"/>
  <c r="BB41" i="50"/>
  <c r="BB41" i="69" s="1"/>
  <c r="BD41" i="50"/>
  <c r="BD41" i="69" s="1"/>
  <c r="BI71" i="19"/>
  <c r="BC40" i="15"/>
  <c r="BC41" i="50"/>
  <c r="BC41" i="69" s="1"/>
  <c r="BG71" i="19"/>
  <c r="AN41" i="69"/>
  <c r="AW41" i="69" s="1"/>
  <c r="AW41" i="50"/>
  <c r="BB40" i="15"/>
  <c r="BF70" i="19"/>
  <c r="BE70" i="19"/>
  <c r="AO40" i="51"/>
  <c r="AO41" i="69"/>
  <c r="AX41" i="69" s="1"/>
  <c r="AT72" i="19"/>
  <c r="AK72" i="19"/>
  <c r="AJ72" i="19"/>
  <c r="AI72" i="19"/>
  <c r="AH72" i="19"/>
  <c r="AG72" i="19"/>
  <c r="AE72" i="19"/>
  <c r="AD72" i="19"/>
  <c r="AC72" i="19"/>
  <c r="AB72" i="19"/>
  <c r="AF72" i="19"/>
  <c r="BD72" i="19" s="1"/>
  <c r="AM72" i="19"/>
  <c r="AL72" i="19"/>
  <c r="AR72" i="19"/>
  <c r="AQ72" i="19"/>
  <c r="U72" i="19"/>
  <c r="T72" i="19"/>
  <c r="W72" i="19"/>
  <c r="X72" i="19"/>
  <c r="Y72" i="19"/>
  <c r="P72" i="19"/>
  <c r="R72" i="19"/>
  <c r="V72" i="19"/>
  <c r="S72" i="19"/>
  <c r="Z72" i="19"/>
  <c r="Q72" i="19"/>
  <c r="O72" i="19"/>
  <c r="AS72" i="19"/>
  <c r="BB72" i="19" s="1"/>
  <c r="L72" i="19"/>
  <c r="M72" i="19"/>
  <c r="N72" i="19"/>
  <c r="W40" i="51"/>
  <c r="W41" i="69"/>
  <c r="J40" i="51"/>
  <c r="J41" i="69"/>
  <c r="AD40" i="51"/>
  <c r="AD41" i="69"/>
  <c r="AG40" i="51"/>
  <c r="AG41" i="69"/>
  <c r="AB40" i="51"/>
  <c r="AB41" i="69"/>
  <c r="AH40" i="51"/>
  <c r="AH41" i="69"/>
  <c r="AA40" i="51"/>
  <c r="AA41" i="69"/>
  <c r="AY41" i="69" s="1"/>
  <c r="X40" i="51"/>
  <c r="X41" i="69"/>
  <c r="AF40" i="51"/>
  <c r="AF41" i="69"/>
  <c r="AE40" i="51"/>
  <c r="AE41" i="69"/>
  <c r="H40" i="51"/>
  <c r="H41" i="69"/>
  <c r="I40" i="51"/>
  <c r="I41" i="69"/>
  <c r="G40" i="51"/>
  <c r="G41" i="69"/>
  <c r="N40" i="51"/>
  <c r="N41" i="69"/>
  <c r="M40" i="51"/>
  <c r="M41" i="69"/>
  <c r="K40" i="51"/>
  <c r="K41" i="69"/>
  <c r="P40" i="51"/>
  <c r="P41" i="69"/>
  <c r="O40" i="51"/>
  <c r="O41" i="69"/>
  <c r="U40" i="51"/>
  <c r="U41" i="69"/>
  <c r="S40" i="51"/>
  <c r="S41" i="69"/>
  <c r="Q40" i="51"/>
  <c r="Q41" i="69"/>
  <c r="L40" i="51"/>
  <c r="L41" i="69"/>
  <c r="T40" i="51"/>
  <c r="T41" i="69"/>
  <c r="AC40" i="51"/>
  <c r="AC41" i="69"/>
  <c r="R40" i="51"/>
  <c r="R41" i="69"/>
  <c r="Y40" i="51"/>
  <c r="Y41" i="69"/>
  <c r="AL40" i="51"/>
  <c r="AL41" i="69"/>
  <c r="AK40" i="51"/>
  <c r="AK41" i="69"/>
  <c r="V40" i="51"/>
  <c r="V41" i="69"/>
  <c r="AJ40" i="51"/>
  <c r="AJ41" i="69"/>
  <c r="Z40" i="51"/>
  <c r="AN40" i="51"/>
  <c r="AM40" i="51"/>
  <c r="BK70" i="19"/>
  <c r="BL70" i="19"/>
  <c r="BJ70" i="19"/>
  <c r="AY40" i="15"/>
  <c r="AZ40" i="15"/>
  <c r="AI41" i="50"/>
  <c r="AH40" i="15"/>
  <c r="U40" i="15"/>
  <c r="AA71" i="19"/>
  <c r="AN71" i="19"/>
  <c r="AI40" i="15"/>
  <c r="AZ41" i="69" l="1"/>
  <c r="BA41" i="69"/>
  <c r="BG72" i="19"/>
  <c r="BC72" i="19"/>
  <c r="BI72" i="19"/>
  <c r="BH72" i="19"/>
  <c r="AJ73" i="19"/>
  <c r="AE73" i="19"/>
  <c r="AH73" i="19"/>
  <c r="AF73" i="19"/>
  <c r="BD73" i="19" s="1"/>
  <c r="O73" i="19"/>
  <c r="R73" i="19"/>
  <c r="AC73" i="19"/>
  <c r="U73" i="19"/>
  <c r="T73" i="19"/>
  <c r="AK73" i="19"/>
  <c r="AL73" i="19"/>
  <c r="AG73" i="19"/>
  <c r="S73" i="19"/>
  <c r="AD73" i="19"/>
  <c r="AM73" i="19"/>
  <c r="Z73" i="19"/>
  <c r="V73" i="19"/>
  <c r="W73" i="19"/>
  <c r="P73" i="19"/>
  <c r="AI73" i="19"/>
  <c r="Y73" i="19"/>
  <c r="X73" i="19"/>
  <c r="Q73" i="19"/>
  <c r="AB73" i="19"/>
  <c r="N73" i="19"/>
  <c r="L73" i="19"/>
  <c r="M73" i="19"/>
  <c r="AI40" i="51"/>
  <c r="AI41" i="69"/>
  <c r="BA41" i="50"/>
  <c r="AZ41" i="50"/>
  <c r="BG41" i="50"/>
  <c r="BF41" i="50"/>
  <c r="BE41" i="50"/>
  <c r="BD40" i="15"/>
  <c r="J42" i="50"/>
  <c r="BF40" i="15"/>
  <c r="W42" i="50"/>
  <c r="BE40" i="15"/>
  <c r="AE41" i="15"/>
  <c r="AF42" i="50"/>
  <c r="AD41" i="15"/>
  <c r="AE42" i="50"/>
  <c r="AC41" i="15"/>
  <c r="AD42" i="50"/>
  <c r="W41" i="15"/>
  <c r="X42" i="50"/>
  <c r="X41" i="15"/>
  <c r="Y42" i="50"/>
  <c r="Y41" i="15"/>
  <c r="Z42" i="50"/>
  <c r="Z42" i="69" s="1"/>
  <c r="F41" i="15"/>
  <c r="G42" i="50"/>
  <c r="H41" i="15"/>
  <c r="I42" i="50"/>
  <c r="G41" i="15"/>
  <c r="H42" i="50"/>
  <c r="K41" i="15"/>
  <c r="L42" i="50"/>
  <c r="L41" i="15"/>
  <c r="M42" i="50"/>
  <c r="T41" i="15"/>
  <c r="U42" i="50"/>
  <c r="M41" i="15"/>
  <c r="N42" i="50"/>
  <c r="P41" i="15"/>
  <c r="Q42" i="50"/>
  <c r="S41" i="15"/>
  <c r="T42" i="50"/>
  <c r="O41" i="15"/>
  <c r="P42" i="50"/>
  <c r="R41" i="15"/>
  <c r="S42" i="50"/>
  <c r="N41" i="15"/>
  <c r="O42" i="50"/>
  <c r="Q41" i="15"/>
  <c r="R42" i="50"/>
  <c r="J41" i="15"/>
  <c r="K42" i="50"/>
  <c r="AB41" i="15"/>
  <c r="AC42" i="50"/>
  <c r="AA41" i="15"/>
  <c r="AB42" i="50"/>
  <c r="Z41" i="15"/>
  <c r="AX41" i="15" s="1"/>
  <c r="AA42" i="50"/>
  <c r="AY42" i="50" s="1"/>
  <c r="AG41" i="15"/>
  <c r="AH42" i="50"/>
  <c r="AF41" i="15"/>
  <c r="AG42" i="50"/>
  <c r="V41" i="15"/>
  <c r="AN72" i="19"/>
  <c r="AA72" i="19"/>
  <c r="V42" i="50" s="1"/>
  <c r="I41" i="15"/>
  <c r="AO72" i="19"/>
  <c r="BF72" i="19" l="1"/>
  <c r="BE72" i="19"/>
  <c r="BA41" i="15"/>
  <c r="BI73" i="19"/>
  <c r="BD42" i="50"/>
  <c r="BD42" i="69" s="1"/>
  <c r="BB42" i="50"/>
  <c r="BB42" i="69" s="1"/>
  <c r="BC41" i="15"/>
  <c r="BG73" i="19"/>
  <c r="AT74" i="19"/>
  <c r="BC74" i="19" s="1"/>
  <c r="AL74" i="19"/>
  <c r="AS74" i="19"/>
  <c r="BB74" i="19" s="1"/>
  <c r="AQ74" i="19"/>
  <c r="W74" i="19"/>
  <c r="Z74" i="19"/>
  <c r="AD74" i="19"/>
  <c r="AH74" i="19"/>
  <c r="P74" i="19"/>
  <c r="AC74" i="19"/>
  <c r="Y74" i="19"/>
  <c r="X74" i="19"/>
  <c r="O74" i="19"/>
  <c r="AK74" i="19"/>
  <c r="AM74" i="19"/>
  <c r="R74" i="19"/>
  <c r="AP74" i="19"/>
  <c r="AG74" i="19"/>
  <c r="AB74" i="19"/>
  <c r="Q74" i="19"/>
  <c r="AJ74" i="19"/>
  <c r="U74" i="19"/>
  <c r="AI74" i="19"/>
  <c r="AE74" i="19"/>
  <c r="V74" i="19"/>
  <c r="S74" i="19"/>
  <c r="AR74" i="19"/>
  <c r="AF74" i="19"/>
  <c r="BD74" i="19" s="1"/>
  <c r="T74" i="19"/>
  <c r="L74" i="19"/>
  <c r="M74" i="19"/>
  <c r="N74" i="19"/>
  <c r="BF41" i="69"/>
  <c r="BE41" i="69"/>
  <c r="BG41" i="69"/>
  <c r="J41" i="51"/>
  <c r="J42" i="69"/>
  <c r="W41" i="51"/>
  <c r="W42" i="69"/>
  <c r="AF41" i="51"/>
  <c r="AF42" i="69"/>
  <c r="AE41" i="51"/>
  <c r="AE42" i="69"/>
  <c r="AD41" i="51"/>
  <c r="AD42" i="69"/>
  <c r="X41" i="51"/>
  <c r="X42" i="69"/>
  <c r="Y41" i="51"/>
  <c r="Y42" i="69"/>
  <c r="G41" i="51"/>
  <c r="G42" i="69"/>
  <c r="I41" i="51"/>
  <c r="I42" i="69"/>
  <c r="H41" i="51"/>
  <c r="H42" i="69"/>
  <c r="L41" i="51"/>
  <c r="L42" i="69"/>
  <c r="M41" i="51"/>
  <c r="M42" i="69"/>
  <c r="U41" i="51"/>
  <c r="U42" i="69"/>
  <c r="N41" i="51"/>
  <c r="N42" i="69"/>
  <c r="Q41" i="51"/>
  <c r="Q42" i="69"/>
  <c r="T41" i="51"/>
  <c r="T42" i="69"/>
  <c r="P41" i="51"/>
  <c r="P42" i="69"/>
  <c r="S41" i="51"/>
  <c r="S42" i="69"/>
  <c r="O41" i="51"/>
  <c r="O42" i="69"/>
  <c r="R41" i="51"/>
  <c r="R42" i="69"/>
  <c r="K41" i="51"/>
  <c r="K42" i="69"/>
  <c r="AC41" i="51"/>
  <c r="AC42" i="69"/>
  <c r="AB41" i="51"/>
  <c r="AB42" i="69"/>
  <c r="AA41" i="51"/>
  <c r="AA42" i="69"/>
  <c r="AY42" i="69" s="1"/>
  <c r="AH41" i="51"/>
  <c r="AH42" i="69"/>
  <c r="AG41" i="51"/>
  <c r="AG42" i="69"/>
  <c r="V41" i="51"/>
  <c r="V42" i="69"/>
  <c r="Z41" i="51"/>
  <c r="BJ72" i="19"/>
  <c r="BL72" i="19"/>
  <c r="BK72" i="19"/>
  <c r="AI42" i="50"/>
  <c r="AH41" i="15"/>
  <c r="U41" i="15"/>
  <c r="AN73" i="19"/>
  <c r="AA73" i="19"/>
  <c r="BI74" i="19" l="1"/>
  <c r="BH74" i="19"/>
  <c r="BG74" i="19"/>
  <c r="AM75" i="19"/>
  <c r="AL75" i="19"/>
  <c r="AK75" i="19"/>
  <c r="AI75" i="19"/>
  <c r="AG75" i="19"/>
  <c r="AE75" i="19"/>
  <c r="AB75" i="19"/>
  <c r="AJ75" i="19"/>
  <c r="S75" i="19"/>
  <c r="V75" i="19"/>
  <c r="AH75" i="19"/>
  <c r="AC75" i="19"/>
  <c r="W75" i="19"/>
  <c r="Z75" i="19"/>
  <c r="AF75" i="19"/>
  <c r="BD75" i="19" s="1"/>
  <c r="AD75" i="19"/>
  <c r="U75" i="19"/>
  <c r="T75" i="19"/>
  <c r="Y75" i="19"/>
  <c r="Q75" i="19"/>
  <c r="L43" i="50" s="1"/>
  <c r="X75" i="19"/>
  <c r="P75" i="19"/>
  <c r="O75" i="19"/>
  <c r="R75" i="19"/>
  <c r="M75" i="19"/>
  <c r="N75" i="19"/>
  <c r="L75" i="19"/>
  <c r="AI41" i="51"/>
  <c r="AI42" i="69"/>
  <c r="AN74" i="19"/>
  <c r="AA74" i="19"/>
  <c r="AO74" i="19"/>
  <c r="BG75" i="19" l="1"/>
  <c r="BI75" i="19"/>
  <c r="BF74" i="19"/>
  <c r="BE74" i="19"/>
  <c r="AT76" i="19"/>
  <c r="BC76" i="19" s="1"/>
  <c r="AC76" i="19"/>
  <c r="AB76" i="19"/>
  <c r="AL76" i="19"/>
  <c r="AM76" i="19"/>
  <c r="AF76" i="19"/>
  <c r="BD76" i="19" s="1"/>
  <c r="AG76" i="19"/>
  <c r="AK76" i="19"/>
  <c r="AJ76" i="19"/>
  <c r="AI76" i="19"/>
  <c r="AH76" i="19"/>
  <c r="AE76" i="19"/>
  <c r="AD76" i="19"/>
  <c r="AR76" i="19"/>
  <c r="AQ76" i="19"/>
  <c r="AS76" i="19"/>
  <c r="BB76" i="19" s="1"/>
  <c r="U76" i="19"/>
  <c r="V76" i="19"/>
  <c r="T76" i="19"/>
  <c r="R76" i="19"/>
  <c r="Q76" i="19"/>
  <c r="X76" i="19"/>
  <c r="W76" i="19"/>
  <c r="AP76" i="19"/>
  <c r="O76" i="19"/>
  <c r="S76" i="19"/>
  <c r="Y76" i="19"/>
  <c r="P76" i="19"/>
  <c r="Z76" i="19"/>
  <c r="N76" i="19"/>
  <c r="L76" i="19"/>
  <c r="M76" i="19"/>
  <c r="L42" i="51"/>
  <c r="L43" i="69"/>
  <c r="BK74" i="19"/>
  <c r="BL74" i="19"/>
  <c r="BJ74" i="19"/>
  <c r="W43" i="50"/>
  <c r="J43" i="50"/>
  <c r="Y42" i="15"/>
  <c r="Z43" i="50"/>
  <c r="Z43" i="69" s="1"/>
  <c r="W42" i="15"/>
  <c r="X43" i="50"/>
  <c r="Z42" i="15"/>
  <c r="AX42" i="15" s="1"/>
  <c r="AA43" i="50"/>
  <c r="AY43" i="50" s="1"/>
  <c r="X42" i="15"/>
  <c r="Y43" i="50"/>
  <c r="AF42" i="15"/>
  <c r="AG43" i="50"/>
  <c r="AD42" i="15"/>
  <c r="AE43" i="50"/>
  <c r="AA42" i="15"/>
  <c r="AB43" i="50"/>
  <c r="AG42" i="15"/>
  <c r="AH43" i="50"/>
  <c r="AE42" i="15"/>
  <c r="AF43" i="50"/>
  <c r="AC42" i="15"/>
  <c r="AD43" i="50"/>
  <c r="AB42" i="15"/>
  <c r="AC43" i="50"/>
  <c r="F42" i="15"/>
  <c r="G43" i="50"/>
  <c r="G42" i="15"/>
  <c r="H43" i="50"/>
  <c r="H42" i="15"/>
  <c r="I43" i="50"/>
  <c r="M42" i="15"/>
  <c r="N43" i="50"/>
  <c r="J42" i="15"/>
  <c r="K43" i="50"/>
  <c r="R42" i="15"/>
  <c r="S43" i="50"/>
  <c r="T42" i="15"/>
  <c r="U43" i="50"/>
  <c r="S42" i="15"/>
  <c r="T43" i="50"/>
  <c r="P42" i="15"/>
  <c r="Q43" i="50"/>
  <c r="O42" i="15"/>
  <c r="P43" i="50"/>
  <c r="N42" i="15"/>
  <c r="O43" i="50"/>
  <c r="Q42" i="15"/>
  <c r="R43" i="50"/>
  <c r="L42" i="15"/>
  <c r="M43" i="50"/>
  <c r="I42" i="15"/>
  <c r="V42" i="15"/>
  <c r="AN75" i="19"/>
  <c r="K42" i="15"/>
  <c r="AA75" i="19"/>
  <c r="V43" i="50" s="1"/>
  <c r="BC42" i="15" l="1"/>
  <c r="BA42" i="15"/>
  <c r="BI76" i="19"/>
  <c r="BB43" i="50"/>
  <c r="BB43" i="69" s="1"/>
  <c r="BD43" i="50"/>
  <c r="BD43" i="69" s="1"/>
  <c r="BG76" i="19"/>
  <c r="BH76" i="19"/>
  <c r="AO44" i="50"/>
  <c r="AX44" i="50" s="1"/>
  <c r="AN43" i="15"/>
  <c r="AW43" i="15" s="1"/>
  <c r="AM77" i="19"/>
  <c r="AI77" i="19"/>
  <c r="AH77" i="19"/>
  <c r="AF77" i="19"/>
  <c r="BD77" i="19" s="1"/>
  <c r="AB77" i="19"/>
  <c r="AE77" i="19"/>
  <c r="AC77" i="19"/>
  <c r="S77" i="19"/>
  <c r="V77" i="19"/>
  <c r="AL77" i="19"/>
  <c r="AG77" i="19"/>
  <c r="AD77" i="19"/>
  <c r="U77" i="19"/>
  <c r="W77" i="19"/>
  <c r="Z77" i="19"/>
  <c r="X77" i="19"/>
  <c r="T77" i="19"/>
  <c r="Q77" i="19"/>
  <c r="AJ77" i="19"/>
  <c r="Y77" i="19"/>
  <c r="P77" i="19"/>
  <c r="AK77" i="19"/>
  <c r="R77" i="19"/>
  <c r="O77" i="19"/>
  <c r="M77" i="19"/>
  <c r="L77" i="19"/>
  <c r="N77" i="19"/>
  <c r="W42" i="51"/>
  <c r="W43" i="69"/>
  <c r="J42" i="51"/>
  <c r="J43" i="69"/>
  <c r="X42" i="51"/>
  <c r="X43" i="69"/>
  <c r="AA42" i="51"/>
  <c r="AA43" i="69"/>
  <c r="AY43" i="69" s="1"/>
  <c r="Y42" i="51"/>
  <c r="Y43" i="69"/>
  <c r="AG42" i="51"/>
  <c r="AG43" i="69"/>
  <c r="AE42" i="51"/>
  <c r="AE43" i="69"/>
  <c r="AB42" i="51"/>
  <c r="AB43" i="69"/>
  <c r="AH42" i="51"/>
  <c r="AH43" i="69"/>
  <c r="AF42" i="51"/>
  <c r="AF43" i="69"/>
  <c r="AD42" i="51"/>
  <c r="AD43" i="69"/>
  <c r="AC42" i="51"/>
  <c r="AC43" i="69"/>
  <c r="G42" i="51"/>
  <c r="G43" i="69"/>
  <c r="H42" i="51"/>
  <c r="H43" i="69"/>
  <c r="I42" i="51"/>
  <c r="I43" i="69"/>
  <c r="N42" i="51"/>
  <c r="N43" i="69"/>
  <c r="K42" i="51"/>
  <c r="K43" i="69"/>
  <c r="S42" i="51"/>
  <c r="S43" i="69"/>
  <c r="U42" i="51"/>
  <c r="U43" i="69"/>
  <c r="T42" i="51"/>
  <c r="T43" i="69"/>
  <c r="Q42" i="51"/>
  <c r="Q43" i="69"/>
  <c r="P42" i="51"/>
  <c r="P43" i="69"/>
  <c r="O42" i="51"/>
  <c r="O43" i="69"/>
  <c r="R42" i="51"/>
  <c r="R43" i="69"/>
  <c r="M42" i="51"/>
  <c r="M43" i="69"/>
  <c r="V42" i="51"/>
  <c r="V43" i="69"/>
  <c r="Z42" i="51"/>
  <c r="BF76" i="19"/>
  <c r="AK44" i="50"/>
  <c r="J44" i="50"/>
  <c r="W44" i="50"/>
  <c r="V43" i="15"/>
  <c r="Y43" i="15"/>
  <c r="Z44" i="50"/>
  <c r="Z44" i="69" s="1"/>
  <c r="AB43" i="15"/>
  <c r="AC44" i="50"/>
  <c r="AA43" i="15"/>
  <c r="AB44" i="50"/>
  <c r="Z43" i="15"/>
  <c r="AX43" i="15" s="1"/>
  <c r="AA44" i="50"/>
  <c r="AY44" i="50" s="1"/>
  <c r="AE43" i="15"/>
  <c r="AF44" i="50"/>
  <c r="AC43" i="15"/>
  <c r="AD44" i="50"/>
  <c r="AG43" i="15"/>
  <c r="AH44" i="50"/>
  <c r="AF43" i="15"/>
  <c r="AG44" i="50"/>
  <c r="AD43" i="15"/>
  <c r="AE44" i="50"/>
  <c r="W43" i="15"/>
  <c r="X44" i="50"/>
  <c r="F43" i="15"/>
  <c r="G44" i="50"/>
  <c r="H43" i="15"/>
  <c r="I44" i="50"/>
  <c r="G43" i="15"/>
  <c r="H44" i="50"/>
  <c r="K43" i="15"/>
  <c r="L44" i="50"/>
  <c r="J43" i="15"/>
  <c r="K44" i="50"/>
  <c r="R43" i="15"/>
  <c r="S44" i="50"/>
  <c r="L43" i="15"/>
  <c r="M44" i="50"/>
  <c r="N43" i="15"/>
  <c r="O44" i="50"/>
  <c r="M43" i="15"/>
  <c r="N44" i="50"/>
  <c r="O43" i="15"/>
  <c r="P44" i="50"/>
  <c r="T43" i="15"/>
  <c r="U44" i="50"/>
  <c r="P43" i="15"/>
  <c r="Q44" i="50"/>
  <c r="Q43" i="15"/>
  <c r="R44" i="50"/>
  <c r="X43" i="15"/>
  <c r="Y44" i="50"/>
  <c r="AK43" i="15"/>
  <c r="AL44" i="50"/>
  <c r="S43" i="15"/>
  <c r="T44" i="50"/>
  <c r="AL43" i="15"/>
  <c r="AM44" i="50"/>
  <c r="AM44" i="69" s="1"/>
  <c r="AM43" i="15"/>
  <c r="AV43" i="15" s="1"/>
  <c r="AN44" i="50"/>
  <c r="AI43" i="50"/>
  <c r="AN76" i="19"/>
  <c r="AI44" i="50" s="1"/>
  <c r="AA76" i="19"/>
  <c r="V44" i="50" s="1"/>
  <c r="I43" i="15"/>
  <c r="AJ43" i="15"/>
  <c r="AO76" i="19"/>
  <c r="AJ44" i="50" s="1"/>
  <c r="U42" i="15"/>
  <c r="AH42" i="15"/>
  <c r="BA43" i="15" l="1"/>
  <c r="AN44" i="69"/>
  <c r="AW44" i="69" s="1"/>
  <c r="AW44" i="50"/>
  <c r="BG77" i="19"/>
  <c r="BI77" i="19"/>
  <c r="BC43" i="15"/>
  <c r="BD44" i="50"/>
  <c r="BD44" i="69" s="1"/>
  <c r="BB44" i="50"/>
  <c r="BB44" i="69" s="1"/>
  <c r="BC44" i="50"/>
  <c r="BC44" i="69" s="1"/>
  <c r="BB43" i="15"/>
  <c r="BE76" i="19"/>
  <c r="AO43" i="51"/>
  <c r="AO44" i="69"/>
  <c r="AX44" i="69" s="1"/>
  <c r="AD78" i="19"/>
  <c r="AC78" i="19"/>
  <c r="AK78" i="19"/>
  <c r="AB78" i="19"/>
  <c r="AM78" i="19"/>
  <c r="AL78" i="19"/>
  <c r="AJ78" i="19"/>
  <c r="AI78" i="19"/>
  <c r="AG78" i="19"/>
  <c r="AH78" i="19"/>
  <c r="AF78" i="19"/>
  <c r="BD78" i="19" s="1"/>
  <c r="AE78" i="19"/>
  <c r="T78" i="19"/>
  <c r="U78" i="19"/>
  <c r="R78" i="19"/>
  <c r="W78" i="19"/>
  <c r="X78" i="19"/>
  <c r="O78" i="19"/>
  <c r="P78" i="19"/>
  <c r="Q78" i="19"/>
  <c r="V78" i="19"/>
  <c r="S78" i="19"/>
  <c r="Z78" i="19"/>
  <c r="Y78" i="19"/>
  <c r="N78" i="19"/>
  <c r="L78" i="19"/>
  <c r="M78" i="19"/>
  <c r="AK43" i="51"/>
  <c r="AK44" i="69"/>
  <c r="J43" i="51"/>
  <c r="J44" i="69"/>
  <c r="W43" i="51"/>
  <c r="W44" i="69"/>
  <c r="AC43" i="51"/>
  <c r="AC44" i="69"/>
  <c r="AB43" i="51"/>
  <c r="AB44" i="69"/>
  <c r="AA43" i="51"/>
  <c r="AA44" i="69"/>
  <c r="AY44" i="69" s="1"/>
  <c r="AF43" i="51"/>
  <c r="AF44" i="69"/>
  <c r="AD43" i="51"/>
  <c r="AD44" i="69"/>
  <c r="AH43" i="51"/>
  <c r="AH44" i="69"/>
  <c r="AG43" i="51"/>
  <c r="AG44" i="69"/>
  <c r="AE43" i="51"/>
  <c r="AE44" i="69"/>
  <c r="X43" i="51"/>
  <c r="X44" i="69"/>
  <c r="G43" i="51"/>
  <c r="G44" i="69"/>
  <c r="I43" i="51"/>
  <c r="I44" i="69"/>
  <c r="H43" i="51"/>
  <c r="H44" i="69"/>
  <c r="L43" i="51"/>
  <c r="L44" i="69"/>
  <c r="K43" i="51"/>
  <c r="K44" i="69"/>
  <c r="S43" i="51"/>
  <c r="S44" i="69"/>
  <c r="M43" i="51"/>
  <c r="M44" i="69"/>
  <c r="O43" i="51"/>
  <c r="O44" i="69"/>
  <c r="N43" i="51"/>
  <c r="N44" i="69"/>
  <c r="P43" i="51"/>
  <c r="P44" i="69"/>
  <c r="U43" i="51"/>
  <c r="U44" i="69"/>
  <c r="Q43" i="51"/>
  <c r="Q44" i="69"/>
  <c r="R43" i="51"/>
  <c r="R44" i="69"/>
  <c r="Y43" i="51"/>
  <c r="Y44" i="69"/>
  <c r="AL43" i="51"/>
  <c r="AL44" i="69"/>
  <c r="T43" i="51"/>
  <c r="T44" i="69"/>
  <c r="AI42" i="51"/>
  <c r="AI43" i="69"/>
  <c r="AI43" i="51"/>
  <c r="AI44" i="69"/>
  <c r="V43" i="51"/>
  <c r="V44" i="69"/>
  <c r="AJ43" i="51"/>
  <c r="AJ44" i="69"/>
  <c r="Z43" i="51"/>
  <c r="AM43" i="51"/>
  <c r="AN43" i="51"/>
  <c r="BL76" i="19"/>
  <c r="BK76" i="19"/>
  <c r="BJ76" i="19"/>
  <c r="AH43" i="15"/>
  <c r="AY43" i="15"/>
  <c r="AZ43" i="15"/>
  <c r="AA77" i="19"/>
  <c r="U43" i="15"/>
  <c r="AN77" i="19"/>
  <c r="AI43" i="15"/>
  <c r="AZ44" i="69" l="1"/>
  <c r="BA44" i="69"/>
  <c r="BI78" i="19"/>
  <c r="BG78" i="19"/>
  <c r="AT79" i="19"/>
  <c r="BC79" i="19" s="1"/>
  <c r="AI79" i="19"/>
  <c r="AH79" i="19"/>
  <c r="AG79" i="19"/>
  <c r="AF79" i="19"/>
  <c r="AE79" i="19"/>
  <c r="AD79" i="19"/>
  <c r="Y46" i="50" s="1"/>
  <c r="AC79" i="19"/>
  <c r="X46" i="50" s="1"/>
  <c r="AB79" i="19"/>
  <c r="AM79" i="19"/>
  <c r="AH46" i="50" s="1"/>
  <c r="AJ79" i="19"/>
  <c r="AE46" i="50" s="1"/>
  <c r="AL79" i="19"/>
  <c r="AK79" i="19"/>
  <c r="AP79" i="19"/>
  <c r="AQ79" i="19"/>
  <c r="W79" i="19"/>
  <c r="X79" i="19"/>
  <c r="AS79" i="19"/>
  <c r="BB79" i="19" s="1"/>
  <c r="T79" i="19"/>
  <c r="R79" i="19"/>
  <c r="O79" i="19"/>
  <c r="V79" i="19"/>
  <c r="Q46" i="50" s="1"/>
  <c r="S79" i="19"/>
  <c r="N46" i="50" s="1"/>
  <c r="P79" i="19"/>
  <c r="K46" i="50" s="1"/>
  <c r="Z79" i="19"/>
  <c r="U46" i="50" s="1"/>
  <c r="Y79" i="19"/>
  <c r="T46" i="50" s="1"/>
  <c r="AR79" i="19"/>
  <c r="Q79" i="19"/>
  <c r="U79" i="19"/>
  <c r="L79" i="19"/>
  <c r="M79" i="19"/>
  <c r="N79" i="19"/>
  <c r="BG44" i="69"/>
  <c r="BA44" i="50"/>
  <c r="AZ44" i="50"/>
  <c r="BF43" i="15"/>
  <c r="BG44" i="50"/>
  <c r="BF44" i="50"/>
  <c r="BE44" i="50"/>
  <c r="BD43" i="15"/>
  <c r="BE43" i="15"/>
  <c r="J45" i="50"/>
  <c r="W45" i="50"/>
  <c r="AG44" i="15"/>
  <c r="AH45" i="50"/>
  <c r="AF44" i="15"/>
  <c r="AG45" i="50"/>
  <c r="AE44" i="15"/>
  <c r="AF45" i="50"/>
  <c r="AD44" i="15"/>
  <c r="AE45" i="50"/>
  <c r="AC44" i="15"/>
  <c r="AD45" i="50"/>
  <c r="AB44" i="15"/>
  <c r="AC45" i="50"/>
  <c r="AA44" i="15"/>
  <c r="AB45" i="50"/>
  <c r="Z44" i="15"/>
  <c r="AX44" i="15" s="1"/>
  <c r="AA45" i="50"/>
  <c r="AY45" i="50" s="1"/>
  <c r="X44" i="15"/>
  <c r="Y45" i="50"/>
  <c r="Y44" i="15"/>
  <c r="Z45" i="50"/>
  <c r="Z45" i="69" s="1"/>
  <c r="W44" i="15"/>
  <c r="X45" i="50"/>
  <c r="F44" i="15"/>
  <c r="G45" i="50"/>
  <c r="R44" i="15"/>
  <c r="S45" i="50"/>
  <c r="T44" i="15"/>
  <c r="U45" i="50"/>
  <c r="J44" i="15"/>
  <c r="K45" i="50"/>
  <c r="P44" i="15"/>
  <c r="Q45" i="50"/>
  <c r="Q44" i="15"/>
  <c r="R45" i="50"/>
  <c r="G44" i="15"/>
  <c r="H45" i="50"/>
  <c r="H44" i="15"/>
  <c r="I45" i="50"/>
  <c r="S44" i="15"/>
  <c r="T45" i="50"/>
  <c r="M44" i="15"/>
  <c r="N45" i="50"/>
  <c r="K44" i="15"/>
  <c r="L45" i="50"/>
  <c r="L44" i="15"/>
  <c r="M45" i="50"/>
  <c r="N44" i="15"/>
  <c r="O45" i="50"/>
  <c r="O44" i="15"/>
  <c r="P45" i="50"/>
  <c r="V44" i="15"/>
  <c r="AN78" i="19"/>
  <c r="AI45" i="50" s="1"/>
  <c r="I44" i="15"/>
  <c r="AA78" i="19"/>
  <c r="V45" i="50" s="1"/>
  <c r="I46" i="50" l="1"/>
  <c r="H46" i="50"/>
  <c r="AL46" i="50"/>
  <c r="AF46" i="50"/>
  <c r="R46" i="50"/>
  <c r="S46" i="50"/>
  <c r="O46" i="50"/>
  <c r="M46" i="50"/>
  <c r="G46" i="50"/>
  <c r="P46" i="50"/>
  <c r="BG79" i="19"/>
  <c r="BD45" i="50"/>
  <c r="BD45" i="69" s="1"/>
  <c r="BB45" i="50"/>
  <c r="BB45" i="69" s="1"/>
  <c r="BA44" i="15"/>
  <c r="BC44" i="15"/>
  <c r="BH79" i="19"/>
  <c r="AA46" i="50"/>
  <c r="AY46" i="50" s="1"/>
  <c r="BD79" i="19"/>
  <c r="BI79" i="19"/>
  <c r="AD46" i="50"/>
  <c r="AC46" i="50"/>
  <c r="AB46" i="50"/>
  <c r="AG46" i="50"/>
  <c r="L46" i="50"/>
  <c r="AO46" i="50"/>
  <c r="AX46" i="50" s="1"/>
  <c r="AT80" i="19"/>
  <c r="AM80" i="19"/>
  <c r="AL80" i="19"/>
  <c r="AK80" i="19"/>
  <c r="AJ80" i="19"/>
  <c r="AI80" i="19"/>
  <c r="AH80" i="19"/>
  <c r="AS80" i="19"/>
  <c r="BB80" i="19" s="1"/>
  <c r="AG80" i="19"/>
  <c r="AB47" i="50" s="1"/>
  <c r="AR80" i="19"/>
  <c r="AF80" i="19"/>
  <c r="AQ80" i="19"/>
  <c r="AL47" i="50" s="1"/>
  <c r="AE80" i="19"/>
  <c r="AD80" i="19"/>
  <c r="AC80" i="19"/>
  <c r="AB80" i="19"/>
  <c r="Y80" i="19"/>
  <c r="P80" i="19"/>
  <c r="U80" i="19"/>
  <c r="V80" i="19"/>
  <c r="Q80" i="19"/>
  <c r="O80" i="19"/>
  <c r="X80" i="19"/>
  <c r="S47" i="50" s="1"/>
  <c r="S80" i="19"/>
  <c r="N47" i="50" s="1"/>
  <c r="T80" i="19"/>
  <c r="O47" i="50" s="1"/>
  <c r="W80" i="19"/>
  <c r="R47" i="50" s="1"/>
  <c r="R80" i="19"/>
  <c r="M47" i="50" s="1"/>
  <c r="Z80" i="19"/>
  <c r="U47" i="50" s="1"/>
  <c r="M80" i="19"/>
  <c r="H47" i="50" s="1"/>
  <c r="L80" i="19"/>
  <c r="N80" i="19"/>
  <c r="BF44" i="69"/>
  <c r="BE44" i="69"/>
  <c r="J44" i="51"/>
  <c r="J45" i="69"/>
  <c r="W44" i="51"/>
  <c r="W45" i="69"/>
  <c r="AH44" i="51"/>
  <c r="AH45" i="69"/>
  <c r="AG44" i="51"/>
  <c r="AG45" i="69"/>
  <c r="AF44" i="51"/>
  <c r="AF45" i="69"/>
  <c r="AE44" i="51"/>
  <c r="AE45" i="69"/>
  <c r="AD44" i="51"/>
  <c r="AD45" i="69"/>
  <c r="AC44" i="51"/>
  <c r="AC45" i="69"/>
  <c r="AB44" i="51"/>
  <c r="AB45" i="69"/>
  <c r="AA44" i="51"/>
  <c r="AA45" i="69"/>
  <c r="AY45" i="69" s="1"/>
  <c r="Y44" i="51"/>
  <c r="Y45" i="69"/>
  <c r="X44" i="51"/>
  <c r="X45" i="69"/>
  <c r="G44" i="51"/>
  <c r="G45" i="69"/>
  <c r="S44" i="51"/>
  <c r="S45" i="69"/>
  <c r="U44" i="51"/>
  <c r="U45" i="69"/>
  <c r="K44" i="51"/>
  <c r="K45" i="69"/>
  <c r="Q44" i="51"/>
  <c r="Q45" i="69"/>
  <c r="R44" i="51"/>
  <c r="R45" i="69"/>
  <c r="H44" i="51"/>
  <c r="H45" i="69"/>
  <c r="I44" i="51"/>
  <c r="I45" i="69"/>
  <c r="T44" i="51"/>
  <c r="T45" i="69"/>
  <c r="N44" i="51"/>
  <c r="N45" i="69"/>
  <c r="L44" i="51"/>
  <c r="L45" i="69"/>
  <c r="M44" i="51"/>
  <c r="M45" i="69"/>
  <c r="O44" i="51"/>
  <c r="O45" i="69"/>
  <c r="P44" i="51"/>
  <c r="P45" i="69"/>
  <c r="AI44" i="51"/>
  <c r="AI45" i="69"/>
  <c r="V44" i="51"/>
  <c r="V45" i="69"/>
  <c r="AH45" i="51"/>
  <c r="AH46" i="69"/>
  <c r="AE45" i="51"/>
  <c r="AE46" i="69"/>
  <c r="X45" i="51"/>
  <c r="X46" i="69"/>
  <c r="T45" i="51"/>
  <c r="T46" i="69"/>
  <c r="U45" i="51"/>
  <c r="U46" i="69"/>
  <c r="N45" i="51"/>
  <c r="N46" i="69"/>
  <c r="Y45" i="51"/>
  <c r="Y46" i="69"/>
  <c r="K45" i="51"/>
  <c r="K46" i="69"/>
  <c r="Q45" i="51"/>
  <c r="Q46" i="69"/>
  <c r="Z44" i="51"/>
  <c r="AN46" i="50"/>
  <c r="AM46" i="50"/>
  <c r="AM46" i="69" s="1"/>
  <c r="J46" i="50"/>
  <c r="AK46" i="50"/>
  <c r="W46" i="50"/>
  <c r="Z46" i="50"/>
  <c r="Z46" i="69" s="1"/>
  <c r="AH44" i="15"/>
  <c r="U44" i="15"/>
  <c r="AA79" i="19"/>
  <c r="V46" i="50" s="1"/>
  <c r="AN79" i="19"/>
  <c r="AI46" i="50" s="1"/>
  <c r="AO79" i="19"/>
  <c r="AJ46" i="50" s="1"/>
  <c r="AF46" i="69" l="1"/>
  <c r="AF45" i="51"/>
  <c r="I45" i="51"/>
  <c r="I46" i="69"/>
  <c r="H45" i="51"/>
  <c r="H46" i="69"/>
  <c r="BC46" i="50"/>
  <c r="BC46" i="69" s="1"/>
  <c r="AL45" i="51"/>
  <c r="AL46" i="69"/>
  <c r="R45" i="51"/>
  <c r="R46" i="69"/>
  <c r="S45" i="51"/>
  <c r="S46" i="69"/>
  <c r="O45" i="51"/>
  <c r="O46" i="69"/>
  <c r="M45" i="51"/>
  <c r="M46" i="69"/>
  <c r="AA45" i="51"/>
  <c r="AA46" i="69"/>
  <c r="AY46" i="69" s="1"/>
  <c r="G45" i="51"/>
  <c r="G46" i="69"/>
  <c r="P45" i="51"/>
  <c r="P46" i="69"/>
  <c r="AA47" i="50"/>
  <c r="AY47" i="50" s="1"/>
  <c r="BD80" i="19"/>
  <c r="BD46" i="50"/>
  <c r="BD46" i="69" s="1"/>
  <c r="BG80" i="19"/>
  <c r="J46" i="69"/>
  <c r="BB46" i="50"/>
  <c r="BB46" i="69" s="1"/>
  <c r="AN46" i="69"/>
  <c r="AW46" i="69" s="1"/>
  <c r="AW46" i="50"/>
  <c r="BI80" i="19"/>
  <c r="AO47" i="50"/>
  <c r="AX47" i="50" s="1"/>
  <c r="BC80" i="19"/>
  <c r="BH80" i="19"/>
  <c r="K47" i="50"/>
  <c r="T47" i="50"/>
  <c r="P47" i="50"/>
  <c r="L47" i="50"/>
  <c r="Q47" i="50"/>
  <c r="AC47" i="50"/>
  <c r="AG47" i="50"/>
  <c r="Y47" i="50"/>
  <c r="AD45" i="51"/>
  <c r="AD46" i="69"/>
  <c r="AC45" i="51"/>
  <c r="AC46" i="69"/>
  <c r="AB45" i="51"/>
  <c r="AB46" i="69"/>
  <c r="AG45" i="51"/>
  <c r="AG46" i="69"/>
  <c r="AD47" i="50"/>
  <c r="AH47" i="50"/>
  <c r="I47" i="50"/>
  <c r="L45" i="51"/>
  <c r="L46" i="69"/>
  <c r="G47" i="50"/>
  <c r="AF47" i="50"/>
  <c r="X47" i="50"/>
  <c r="AE47" i="50"/>
  <c r="AO45" i="51"/>
  <c r="AO46" i="69"/>
  <c r="AX46" i="69" s="1"/>
  <c r="AT81" i="19"/>
  <c r="AB81" i="19"/>
  <c r="AM81" i="19"/>
  <c r="AH48" i="50" s="1"/>
  <c r="AL81" i="19"/>
  <c r="AK81" i="19"/>
  <c r="AJ81" i="19"/>
  <c r="AI81" i="19"/>
  <c r="AF81" i="19"/>
  <c r="AE81" i="19"/>
  <c r="AD81" i="19"/>
  <c r="Y48" i="50" s="1"/>
  <c r="AC81" i="19"/>
  <c r="P81" i="19"/>
  <c r="R81" i="19"/>
  <c r="Y81" i="19"/>
  <c r="Z81" i="19"/>
  <c r="AH81" i="19"/>
  <c r="W81" i="19"/>
  <c r="AR81" i="19"/>
  <c r="S81" i="19"/>
  <c r="Q81" i="19"/>
  <c r="X81" i="19"/>
  <c r="T81" i="19"/>
  <c r="AG81" i="19"/>
  <c r="U81" i="19"/>
  <c r="P48" i="50" s="1"/>
  <c r="AP81" i="19"/>
  <c r="O81" i="19"/>
  <c r="V81" i="19"/>
  <c r="AQ81" i="19"/>
  <c r="AS81" i="19"/>
  <c r="BB81" i="19" s="1"/>
  <c r="L81" i="19"/>
  <c r="N81" i="19"/>
  <c r="M81" i="19"/>
  <c r="AK45" i="51"/>
  <c r="AK46" i="69"/>
  <c r="W45" i="51"/>
  <c r="W46" i="69"/>
  <c r="V45" i="51"/>
  <c r="V46" i="69"/>
  <c r="AI45" i="51"/>
  <c r="AI46" i="69"/>
  <c r="H46" i="51"/>
  <c r="H47" i="69"/>
  <c r="S46" i="51"/>
  <c r="S47" i="69"/>
  <c r="O46" i="51"/>
  <c r="O47" i="69"/>
  <c r="AL46" i="51"/>
  <c r="AL47" i="69"/>
  <c r="AB46" i="51"/>
  <c r="AB47" i="69"/>
  <c r="R46" i="51"/>
  <c r="R47" i="69"/>
  <c r="N46" i="51"/>
  <c r="N47" i="69"/>
  <c r="U46" i="51"/>
  <c r="U47" i="69"/>
  <c r="M46" i="51"/>
  <c r="M47" i="69"/>
  <c r="AJ45" i="51"/>
  <c r="AJ46" i="69"/>
  <c r="AN45" i="51"/>
  <c r="AM45" i="51"/>
  <c r="J45" i="51"/>
  <c r="Z45" i="51"/>
  <c r="BF79" i="19"/>
  <c r="BE79" i="19"/>
  <c r="BL79" i="19"/>
  <c r="BK79" i="19"/>
  <c r="BJ79" i="19"/>
  <c r="W47" i="50"/>
  <c r="AM47" i="50"/>
  <c r="AM47" i="69" s="1"/>
  <c r="AK47" i="50"/>
  <c r="Z47" i="50"/>
  <c r="Z47" i="69" s="1"/>
  <c r="J47" i="50"/>
  <c r="AN47" i="50"/>
  <c r="AN80" i="19"/>
  <c r="AI47" i="50" s="1"/>
  <c r="AA80" i="19"/>
  <c r="V47" i="50" s="1"/>
  <c r="AO80" i="19"/>
  <c r="AJ47" i="50" s="1"/>
  <c r="BG81" i="19" l="1"/>
  <c r="AA46" i="51"/>
  <c r="AA47" i="69"/>
  <c r="AY47" i="69" s="1"/>
  <c r="AZ46" i="69"/>
  <c r="BA46" i="69"/>
  <c r="BC47" i="50"/>
  <c r="BC47" i="69" s="1"/>
  <c r="BI81" i="19"/>
  <c r="AN47" i="69"/>
  <c r="AW47" i="69" s="1"/>
  <c r="AW47" i="50"/>
  <c r="BD47" i="50"/>
  <c r="BD47" i="69" s="1"/>
  <c r="AO48" i="50"/>
  <c r="AX48" i="50" s="1"/>
  <c r="BC81" i="19"/>
  <c r="AO47" i="69"/>
  <c r="AX47" i="69" s="1"/>
  <c r="AO46" i="51"/>
  <c r="J47" i="69"/>
  <c r="BB47" i="50"/>
  <c r="BB47" i="69" s="1"/>
  <c r="BH81" i="19"/>
  <c r="AA48" i="50"/>
  <c r="AY48" i="50" s="1"/>
  <c r="BD81" i="19"/>
  <c r="AD46" i="51"/>
  <c r="AD47" i="69"/>
  <c r="P46" i="51"/>
  <c r="P47" i="69"/>
  <c r="K46" i="51"/>
  <c r="K47" i="69"/>
  <c r="T46" i="51"/>
  <c r="T47" i="69"/>
  <c r="AC46" i="51"/>
  <c r="AC47" i="69"/>
  <c r="AG46" i="51"/>
  <c r="AG47" i="69"/>
  <c r="Q46" i="51"/>
  <c r="Q47" i="69"/>
  <c r="L46" i="51"/>
  <c r="L47" i="69"/>
  <c r="AH46" i="51"/>
  <c r="AH47" i="69"/>
  <c r="AF46" i="51"/>
  <c r="AF47" i="69"/>
  <c r="AE46" i="51"/>
  <c r="AE47" i="69"/>
  <c r="G46" i="51"/>
  <c r="G47" i="69"/>
  <c r="I46" i="51"/>
  <c r="I47" i="69"/>
  <c r="Q48" i="50"/>
  <c r="AE48" i="50"/>
  <c r="G48" i="50"/>
  <c r="I48" i="50"/>
  <c r="U48" i="50"/>
  <c r="R48" i="50"/>
  <c r="K48" i="50"/>
  <c r="Y46" i="51"/>
  <c r="Y47" i="69"/>
  <c r="X46" i="51"/>
  <c r="X47" i="69"/>
  <c r="AG48" i="50"/>
  <c r="AB48" i="50"/>
  <c r="AF48" i="50"/>
  <c r="M48" i="50"/>
  <c r="L48" i="50"/>
  <c r="N48" i="50"/>
  <c r="AD48" i="50"/>
  <c r="AC48" i="50"/>
  <c r="X48" i="50"/>
  <c r="H48" i="50"/>
  <c r="S48" i="50"/>
  <c r="O48" i="50"/>
  <c r="T48" i="50"/>
  <c r="AL48" i="50"/>
  <c r="AT82" i="19"/>
  <c r="AH82" i="19"/>
  <c r="AG82" i="19"/>
  <c r="AF82" i="19"/>
  <c r="BD82" i="19" s="1"/>
  <c r="AE82" i="19"/>
  <c r="AD82" i="19"/>
  <c r="AC82" i="19"/>
  <c r="AB82" i="19"/>
  <c r="AM82" i="19"/>
  <c r="AK82" i="19"/>
  <c r="AL82" i="19"/>
  <c r="AJ82" i="19"/>
  <c r="AI82" i="19"/>
  <c r="O82" i="19"/>
  <c r="Z82" i="19"/>
  <c r="T82" i="19"/>
  <c r="AQ82" i="19"/>
  <c r="AL49" i="50" s="1"/>
  <c r="X82" i="19"/>
  <c r="R82" i="19"/>
  <c r="P82" i="19"/>
  <c r="S82" i="19"/>
  <c r="AP82" i="19"/>
  <c r="Y82" i="19"/>
  <c r="Q82" i="19"/>
  <c r="L49" i="50" s="1"/>
  <c r="AS82" i="19"/>
  <c r="BB82" i="19" s="1"/>
  <c r="V82" i="19"/>
  <c r="Q49" i="50" s="1"/>
  <c r="W82" i="19"/>
  <c r="R49" i="50" s="1"/>
  <c r="U82" i="19"/>
  <c r="P49" i="50" s="1"/>
  <c r="AR82" i="19"/>
  <c r="N82" i="19"/>
  <c r="L82" i="19"/>
  <c r="M82" i="19"/>
  <c r="BE46" i="69"/>
  <c r="BF46" i="69"/>
  <c r="BG46" i="69"/>
  <c r="W46" i="51"/>
  <c r="W47" i="69"/>
  <c r="AK46" i="51"/>
  <c r="AK47" i="69"/>
  <c r="AI46" i="51"/>
  <c r="AI47" i="69"/>
  <c r="V46" i="51"/>
  <c r="V47" i="69"/>
  <c r="AJ46" i="51"/>
  <c r="AJ47" i="69"/>
  <c r="AH47" i="51"/>
  <c r="AH48" i="69"/>
  <c r="Y47" i="51"/>
  <c r="Y48" i="69"/>
  <c r="P47" i="51"/>
  <c r="P48" i="69"/>
  <c r="BA46" i="50"/>
  <c r="AZ46" i="50"/>
  <c r="AM46" i="51"/>
  <c r="Z46" i="51"/>
  <c r="J46" i="51"/>
  <c r="AN46" i="51"/>
  <c r="BG46" i="50"/>
  <c r="BF46" i="50"/>
  <c r="BE46" i="50"/>
  <c r="BK80" i="19"/>
  <c r="BL80" i="19"/>
  <c r="BJ80" i="19"/>
  <c r="BF80" i="19"/>
  <c r="BE80" i="19"/>
  <c r="Z48" i="50"/>
  <c r="Z48" i="69" s="1"/>
  <c r="W48" i="50"/>
  <c r="J48" i="50"/>
  <c r="AM48" i="50"/>
  <c r="AM48" i="69" s="1"/>
  <c r="AK48" i="50"/>
  <c r="AN48" i="50"/>
  <c r="AA81" i="19"/>
  <c r="V48" i="50" s="1"/>
  <c r="AO81" i="19"/>
  <c r="AJ48" i="50" s="1"/>
  <c r="AN81" i="19"/>
  <c r="AI48" i="50" s="1"/>
  <c r="AZ47" i="69" l="1"/>
  <c r="BA47" i="69"/>
  <c r="AN48" i="69"/>
  <c r="AW48" i="69" s="1"/>
  <c r="AW48" i="50"/>
  <c r="BI82" i="19"/>
  <c r="BC48" i="50"/>
  <c r="BC48" i="69" s="1"/>
  <c r="BD48" i="50"/>
  <c r="BD48" i="69" s="1"/>
  <c r="BH82" i="19"/>
  <c r="AO49" i="50"/>
  <c r="AX49" i="50" s="1"/>
  <c r="BC82" i="19"/>
  <c r="AA48" i="69"/>
  <c r="AY48" i="69" s="1"/>
  <c r="AO48" i="69"/>
  <c r="AX48" i="69" s="1"/>
  <c r="AA47" i="51"/>
  <c r="AO47" i="51"/>
  <c r="J48" i="69"/>
  <c r="BB48" i="50"/>
  <c r="BB48" i="69" s="1"/>
  <c r="BG82" i="19"/>
  <c r="AD47" i="51"/>
  <c r="N49" i="50"/>
  <c r="AD48" i="69"/>
  <c r="AG47" i="51"/>
  <c r="AG48" i="69"/>
  <c r="AC47" i="51"/>
  <c r="AC48" i="69"/>
  <c r="AE47" i="51"/>
  <c r="AE48" i="69"/>
  <c r="AB47" i="51"/>
  <c r="AB48" i="69"/>
  <c r="AF47" i="51"/>
  <c r="AF48" i="69"/>
  <c r="X47" i="51"/>
  <c r="X48" i="69"/>
  <c r="G47" i="51"/>
  <c r="G48" i="69"/>
  <c r="H47" i="51"/>
  <c r="H48" i="69"/>
  <c r="I47" i="51"/>
  <c r="K49" i="50"/>
  <c r="S49" i="50"/>
  <c r="I48" i="69"/>
  <c r="M47" i="51"/>
  <c r="M48" i="69"/>
  <c r="S47" i="51"/>
  <c r="S48" i="69"/>
  <c r="U47" i="51"/>
  <c r="U48" i="69"/>
  <c r="L47" i="51"/>
  <c r="L48" i="69"/>
  <c r="O47" i="51"/>
  <c r="O48" i="69"/>
  <c r="R47" i="51"/>
  <c r="R48" i="69"/>
  <c r="T47" i="51"/>
  <c r="T48" i="69"/>
  <c r="N47" i="51"/>
  <c r="N48" i="69"/>
  <c r="K47" i="51"/>
  <c r="K48" i="69"/>
  <c r="AL47" i="51"/>
  <c r="AL48" i="69"/>
  <c r="Q47" i="51"/>
  <c r="Q48" i="69"/>
  <c r="U49" i="50"/>
  <c r="AN45" i="15"/>
  <c r="AW45" i="15" s="1"/>
  <c r="AM83" i="19"/>
  <c r="AL83" i="19"/>
  <c r="AK83" i="19"/>
  <c r="AI83" i="19"/>
  <c r="AG83" i="19"/>
  <c r="AE83" i="19"/>
  <c r="AD83" i="19"/>
  <c r="AC83" i="19"/>
  <c r="AB83" i="19"/>
  <c r="Y83" i="19"/>
  <c r="AJ83" i="19"/>
  <c r="AH83" i="19"/>
  <c r="AF83" i="19"/>
  <c r="BD83" i="19" s="1"/>
  <c r="S83" i="19"/>
  <c r="V83" i="19"/>
  <c r="W83" i="19"/>
  <c r="Z83" i="19"/>
  <c r="T83" i="19"/>
  <c r="U83" i="19"/>
  <c r="P83" i="19"/>
  <c r="O83" i="19"/>
  <c r="Q83" i="19"/>
  <c r="X83" i="19"/>
  <c r="R83" i="19"/>
  <c r="M83" i="19"/>
  <c r="L83" i="19"/>
  <c r="N83" i="19"/>
  <c r="BE47" i="69"/>
  <c r="BF47" i="69"/>
  <c r="BG47" i="69"/>
  <c r="W47" i="51"/>
  <c r="W48" i="69"/>
  <c r="AK47" i="51"/>
  <c r="AK48" i="69"/>
  <c r="V47" i="51"/>
  <c r="V48" i="69"/>
  <c r="AL48" i="51"/>
  <c r="AL49" i="69"/>
  <c r="R48" i="51"/>
  <c r="R49" i="69"/>
  <c r="P48" i="51"/>
  <c r="P49" i="69"/>
  <c r="Q48" i="51"/>
  <c r="Q49" i="69"/>
  <c r="L48" i="51"/>
  <c r="L49" i="69"/>
  <c r="AJ47" i="51"/>
  <c r="AJ48" i="69"/>
  <c r="AI47" i="51"/>
  <c r="AI48" i="69"/>
  <c r="AZ47" i="50"/>
  <c r="BA47" i="50"/>
  <c r="Z47" i="51"/>
  <c r="J47" i="51"/>
  <c r="AM47" i="51"/>
  <c r="AN47" i="51"/>
  <c r="BG47" i="50"/>
  <c r="BF47" i="50"/>
  <c r="BE47" i="50"/>
  <c r="BL81" i="19"/>
  <c r="BJ81" i="19"/>
  <c r="BK81" i="19"/>
  <c r="BF81" i="19"/>
  <c r="BE81" i="19"/>
  <c r="J49" i="50"/>
  <c r="AK49" i="50"/>
  <c r="AM49" i="50"/>
  <c r="AM49" i="69" s="1"/>
  <c r="W49" i="50"/>
  <c r="AN49" i="50"/>
  <c r="AC45" i="15"/>
  <c r="AD49" i="50"/>
  <c r="Z45" i="15"/>
  <c r="AX45" i="15" s="1"/>
  <c r="AA49" i="50"/>
  <c r="AY49" i="50" s="1"/>
  <c r="AB45" i="15"/>
  <c r="AC49" i="50"/>
  <c r="AA45" i="15"/>
  <c r="AB49" i="50"/>
  <c r="AF45" i="15"/>
  <c r="AG49" i="50"/>
  <c r="AE45" i="15"/>
  <c r="AF49" i="50"/>
  <c r="AD45" i="15"/>
  <c r="AE49" i="50"/>
  <c r="X45" i="15"/>
  <c r="Y49" i="50"/>
  <c r="W45" i="15"/>
  <c r="X49" i="50"/>
  <c r="Y45" i="15"/>
  <c r="Z49" i="50"/>
  <c r="Z49" i="69" s="1"/>
  <c r="F45" i="15"/>
  <c r="G49" i="50"/>
  <c r="G45" i="15"/>
  <c r="H49" i="50"/>
  <c r="N45" i="15"/>
  <c r="O49" i="50"/>
  <c r="S45" i="15"/>
  <c r="T49" i="50"/>
  <c r="AG45" i="15"/>
  <c r="AH49" i="50"/>
  <c r="H45" i="15"/>
  <c r="I49" i="50"/>
  <c r="L45" i="15"/>
  <c r="M49" i="50"/>
  <c r="V45" i="15"/>
  <c r="AN82" i="19"/>
  <c r="AI49" i="50" s="1"/>
  <c r="AO82" i="19"/>
  <c r="AJ49" i="50" s="1"/>
  <c r="AJ45" i="15"/>
  <c r="I45" i="15"/>
  <c r="AA82" i="19"/>
  <c r="V49" i="50" s="1"/>
  <c r="AZ48" i="69" l="1"/>
  <c r="BA48" i="69"/>
  <c r="BC45" i="15"/>
  <c r="AO49" i="69"/>
  <c r="AX49" i="69" s="1"/>
  <c r="AO48" i="51"/>
  <c r="BC49" i="50"/>
  <c r="BC49" i="69" s="1"/>
  <c r="BI83" i="19"/>
  <c r="BB49" i="50"/>
  <c r="BB49" i="69" s="1"/>
  <c r="AN49" i="69"/>
  <c r="AW49" i="69" s="1"/>
  <c r="AW49" i="50"/>
  <c r="BG83" i="19"/>
  <c r="BD49" i="50"/>
  <c r="BD49" i="69" s="1"/>
  <c r="K48" i="51"/>
  <c r="K49" i="69"/>
  <c r="S48" i="51"/>
  <c r="S49" i="69"/>
  <c r="N48" i="51"/>
  <c r="N49" i="69"/>
  <c r="U48" i="51"/>
  <c r="U49" i="69"/>
  <c r="AD84" i="19"/>
  <c r="AC84" i="19"/>
  <c r="AG84" i="19"/>
  <c r="AM84" i="19"/>
  <c r="AJ84" i="19"/>
  <c r="AI84" i="19"/>
  <c r="AH84" i="19"/>
  <c r="AF84" i="19"/>
  <c r="BD84" i="19" s="1"/>
  <c r="AE84" i="19"/>
  <c r="AB84" i="19"/>
  <c r="U84" i="19"/>
  <c r="AL84" i="19"/>
  <c r="Y84" i="19"/>
  <c r="O84" i="19"/>
  <c r="R84" i="19"/>
  <c r="S84" i="19"/>
  <c r="V84" i="19"/>
  <c r="X84" i="19"/>
  <c r="W84" i="19"/>
  <c r="Q84" i="19"/>
  <c r="AK84" i="19"/>
  <c r="T84" i="19"/>
  <c r="Z84" i="19"/>
  <c r="P84" i="19"/>
  <c r="N84" i="19"/>
  <c r="M84" i="19"/>
  <c r="L84" i="19"/>
  <c r="BE48" i="69"/>
  <c r="BF48" i="69"/>
  <c r="BG48" i="69"/>
  <c r="J48" i="51"/>
  <c r="J49" i="69"/>
  <c r="AK48" i="51"/>
  <c r="AK49" i="69"/>
  <c r="W48" i="51"/>
  <c r="W49" i="69"/>
  <c r="AD48" i="51"/>
  <c r="AD49" i="69"/>
  <c r="AA48" i="51"/>
  <c r="AA49" i="69"/>
  <c r="AY49" i="69" s="1"/>
  <c r="AC48" i="51"/>
  <c r="AC49" i="69"/>
  <c r="AB48" i="51"/>
  <c r="AB49" i="69"/>
  <c r="AG48" i="51"/>
  <c r="AG49" i="69"/>
  <c r="AF48" i="51"/>
  <c r="AF49" i="69"/>
  <c r="AE48" i="51"/>
  <c r="AE49" i="69"/>
  <c r="Y48" i="51"/>
  <c r="Y49" i="69"/>
  <c r="X48" i="51"/>
  <c r="X49" i="69"/>
  <c r="G48" i="51"/>
  <c r="G49" i="69"/>
  <c r="H48" i="51"/>
  <c r="H49" i="69"/>
  <c r="O48" i="51"/>
  <c r="O49" i="69"/>
  <c r="T48" i="51"/>
  <c r="T49" i="69"/>
  <c r="AH48" i="51"/>
  <c r="AH49" i="69"/>
  <c r="I48" i="51"/>
  <c r="I49" i="69"/>
  <c r="M48" i="51"/>
  <c r="M49" i="69"/>
  <c r="AI48" i="51"/>
  <c r="AI49" i="69"/>
  <c r="AJ48" i="51"/>
  <c r="AJ49" i="69"/>
  <c r="V48" i="51"/>
  <c r="V49" i="69"/>
  <c r="BA48" i="50"/>
  <c r="AZ48" i="50"/>
  <c r="AM48" i="51"/>
  <c r="AN48" i="51"/>
  <c r="Z48" i="51"/>
  <c r="BJ82" i="19"/>
  <c r="BK82" i="19"/>
  <c r="BL82" i="19"/>
  <c r="BF82" i="19"/>
  <c r="BE82" i="19"/>
  <c r="BG48" i="50"/>
  <c r="BF48" i="50"/>
  <c r="BE48" i="50"/>
  <c r="AH45" i="15"/>
  <c r="AN83" i="19"/>
  <c r="AA83" i="19"/>
  <c r="BA49" i="69" l="1"/>
  <c r="AZ49" i="69"/>
  <c r="BG84" i="19"/>
  <c r="BI84" i="19"/>
  <c r="AT85" i="19"/>
  <c r="AK85" i="19"/>
  <c r="AJ85" i="19"/>
  <c r="AI85" i="19"/>
  <c r="AH85" i="19"/>
  <c r="AF85" i="19"/>
  <c r="BD85" i="19" s="1"/>
  <c r="AE85" i="19"/>
  <c r="AD85" i="19"/>
  <c r="AC85" i="19"/>
  <c r="AB85" i="19"/>
  <c r="AM85" i="19"/>
  <c r="AH50" i="50" s="1"/>
  <c r="AL85" i="19"/>
  <c r="AG50" i="50" s="1"/>
  <c r="U85" i="19"/>
  <c r="O85" i="19"/>
  <c r="T85" i="19"/>
  <c r="S85" i="19"/>
  <c r="AG85" i="19"/>
  <c r="AB50" i="50" s="1"/>
  <c r="W85" i="19"/>
  <c r="Y85" i="19"/>
  <c r="AP85" i="19"/>
  <c r="R85" i="19"/>
  <c r="AS85" i="19"/>
  <c r="BB85" i="19" s="1"/>
  <c r="Q85" i="19"/>
  <c r="Z85" i="19"/>
  <c r="U50" i="50" s="1"/>
  <c r="V85" i="19"/>
  <c r="P85" i="19"/>
  <c r="K50" i="50" s="1"/>
  <c r="AQ85" i="19"/>
  <c r="AR85" i="19"/>
  <c r="X85" i="19"/>
  <c r="S50" i="50" s="1"/>
  <c r="L85" i="19"/>
  <c r="G50" i="50" s="1"/>
  <c r="N85" i="19"/>
  <c r="M85" i="19"/>
  <c r="BF49" i="69"/>
  <c r="BE49" i="69"/>
  <c r="BG49" i="69"/>
  <c r="AZ49" i="50"/>
  <c r="BA49" i="50"/>
  <c r="BG49" i="50"/>
  <c r="BF49" i="50"/>
  <c r="BE49" i="50"/>
  <c r="AN84" i="19"/>
  <c r="AA84" i="19"/>
  <c r="BI85" i="19" l="1"/>
  <c r="BG85" i="19"/>
  <c r="BH85" i="19"/>
  <c r="BC85" i="19"/>
  <c r="L50" i="50"/>
  <c r="N50" i="50"/>
  <c r="O50" i="50"/>
  <c r="Y50" i="50"/>
  <c r="Q50" i="50"/>
  <c r="R50" i="50"/>
  <c r="P50" i="50"/>
  <c r="X50" i="50"/>
  <c r="H50" i="50"/>
  <c r="M50" i="50"/>
  <c r="I50" i="50"/>
  <c r="T50" i="50"/>
  <c r="AE50" i="50"/>
  <c r="AC50" i="50"/>
  <c r="AD50" i="50"/>
  <c r="AF50" i="50"/>
  <c r="AA50" i="50"/>
  <c r="AY50" i="50" s="1"/>
  <c r="AB86" i="19"/>
  <c r="AM86" i="19"/>
  <c r="AL86" i="19"/>
  <c r="AH86" i="19"/>
  <c r="AG86" i="19"/>
  <c r="AC86" i="19"/>
  <c r="AF86" i="19"/>
  <c r="BD86" i="19" s="1"/>
  <c r="AE86" i="19"/>
  <c r="AD86" i="19"/>
  <c r="Y51" i="50" s="1"/>
  <c r="AJ86" i="19"/>
  <c r="P86" i="19"/>
  <c r="X86" i="19"/>
  <c r="Y86" i="19"/>
  <c r="V86" i="19"/>
  <c r="Q51" i="50" s="1"/>
  <c r="Z86" i="19"/>
  <c r="O86" i="19"/>
  <c r="R86" i="19"/>
  <c r="U86" i="19"/>
  <c r="AK86" i="19"/>
  <c r="S86" i="19"/>
  <c r="Q86" i="19"/>
  <c r="AI86" i="19"/>
  <c r="AD51" i="50" s="1"/>
  <c r="T86" i="19"/>
  <c r="O51" i="50" s="1"/>
  <c r="W86" i="19"/>
  <c r="N86" i="19"/>
  <c r="L86" i="19"/>
  <c r="M86" i="19"/>
  <c r="AH49" i="51"/>
  <c r="AH50" i="69"/>
  <c r="AB49" i="51"/>
  <c r="AB50" i="69"/>
  <c r="AG49" i="51"/>
  <c r="AG50" i="69"/>
  <c r="G49" i="51"/>
  <c r="G50" i="69"/>
  <c r="K49" i="51"/>
  <c r="K50" i="69"/>
  <c r="S49" i="51"/>
  <c r="S50" i="69"/>
  <c r="U49" i="51"/>
  <c r="U50" i="69"/>
  <c r="W50" i="50"/>
  <c r="Z50" i="50"/>
  <c r="Z50" i="69" s="1"/>
  <c r="J50" i="50"/>
  <c r="AN85" i="19"/>
  <c r="AI50" i="50" s="1"/>
  <c r="AA85" i="19"/>
  <c r="V50" i="50" s="1"/>
  <c r="AO85" i="19"/>
  <c r="J50" i="69" l="1"/>
  <c r="BB50" i="50"/>
  <c r="BB50" i="69" s="1"/>
  <c r="BG86" i="19"/>
  <c r="BI86" i="19"/>
  <c r="BD50" i="50"/>
  <c r="BD50" i="69" s="1"/>
  <c r="L49" i="51"/>
  <c r="L50" i="69"/>
  <c r="Y49" i="51"/>
  <c r="Y50" i="69"/>
  <c r="N49" i="51"/>
  <c r="N50" i="69"/>
  <c r="Q49" i="51"/>
  <c r="Q50" i="69"/>
  <c r="O49" i="51"/>
  <c r="O50" i="69"/>
  <c r="I51" i="50"/>
  <c r="AD49" i="51"/>
  <c r="AD50" i="69"/>
  <c r="AF49" i="51"/>
  <c r="AF50" i="69"/>
  <c r="AE49" i="51"/>
  <c r="AE50" i="69"/>
  <c r="X49" i="51"/>
  <c r="X50" i="69"/>
  <c r="AA49" i="51"/>
  <c r="AA50" i="69"/>
  <c r="AY50" i="69" s="1"/>
  <c r="AC49" i="51"/>
  <c r="AC50" i="69"/>
  <c r="H49" i="51"/>
  <c r="H50" i="69"/>
  <c r="M49" i="51"/>
  <c r="M50" i="69"/>
  <c r="T50" i="69"/>
  <c r="P50" i="69"/>
  <c r="S51" i="50"/>
  <c r="I49" i="51"/>
  <c r="I50" i="69"/>
  <c r="R49" i="51"/>
  <c r="R50" i="69"/>
  <c r="T49" i="51"/>
  <c r="P49" i="51"/>
  <c r="R51" i="50"/>
  <c r="K51" i="50"/>
  <c r="X51" i="50"/>
  <c r="P51" i="50"/>
  <c r="AC51" i="50"/>
  <c r="G51" i="50"/>
  <c r="M51" i="50"/>
  <c r="L51" i="50"/>
  <c r="N51" i="50"/>
  <c r="AG51" i="50"/>
  <c r="AF51" i="50"/>
  <c r="AE51" i="50"/>
  <c r="AB51" i="50"/>
  <c r="AA51" i="50"/>
  <c r="AY51" i="50" s="1"/>
  <c r="AH51" i="50"/>
  <c r="H51" i="50"/>
  <c r="T51" i="50"/>
  <c r="U51" i="50"/>
  <c r="AT87" i="19"/>
  <c r="AG87" i="19"/>
  <c r="AF87" i="19"/>
  <c r="BD87" i="19" s="1"/>
  <c r="AE87" i="19"/>
  <c r="AD87" i="19"/>
  <c r="AC87" i="19"/>
  <c r="AS87" i="19"/>
  <c r="BB87" i="19" s="1"/>
  <c r="AB87" i="19"/>
  <c r="AQ87" i="19"/>
  <c r="AM87" i="19"/>
  <c r="AJ87" i="19"/>
  <c r="AE52" i="50" s="1"/>
  <c r="AL87" i="19"/>
  <c r="AG52" i="50" s="1"/>
  <c r="AK87" i="19"/>
  <c r="AF52" i="50" s="1"/>
  <c r="AI87" i="19"/>
  <c r="AH87" i="19"/>
  <c r="X87" i="19"/>
  <c r="S52" i="50" s="1"/>
  <c r="AR87" i="19"/>
  <c r="AP87" i="19"/>
  <c r="Y87" i="19"/>
  <c r="T87" i="19"/>
  <c r="Z87" i="19"/>
  <c r="V87" i="19"/>
  <c r="O87" i="19"/>
  <c r="P87" i="19"/>
  <c r="K52" i="50" s="1"/>
  <c r="U87" i="19"/>
  <c r="S87" i="19"/>
  <c r="W87" i="19"/>
  <c r="R52" i="50" s="1"/>
  <c r="R87" i="19"/>
  <c r="M52" i="50" s="1"/>
  <c r="Q87" i="19"/>
  <c r="L52" i="50" s="1"/>
  <c r="N87" i="19"/>
  <c r="I52" i="50" s="1"/>
  <c r="L87" i="19"/>
  <c r="G52" i="50" s="1"/>
  <c r="M87" i="19"/>
  <c r="H52" i="50" s="1"/>
  <c r="W49" i="51"/>
  <c r="W50" i="69"/>
  <c r="AI49" i="51"/>
  <c r="AI50" i="69"/>
  <c r="V49" i="51"/>
  <c r="V50" i="69"/>
  <c r="AD50" i="51"/>
  <c r="AD51" i="69"/>
  <c r="Y50" i="51"/>
  <c r="Y51" i="69"/>
  <c r="O50" i="51"/>
  <c r="O51" i="69"/>
  <c r="Q50" i="51"/>
  <c r="Q51" i="69"/>
  <c r="Z49" i="51"/>
  <c r="J49" i="51"/>
  <c r="BL85" i="19"/>
  <c r="BJ85" i="19"/>
  <c r="BK85" i="19"/>
  <c r="BF85" i="19"/>
  <c r="BE85" i="19"/>
  <c r="J51" i="50"/>
  <c r="W51" i="50"/>
  <c r="Z51" i="50"/>
  <c r="Z51" i="69" s="1"/>
  <c r="AA86" i="19"/>
  <c r="V51" i="50" s="1"/>
  <c r="AN86" i="19"/>
  <c r="AI51" i="50" s="1"/>
  <c r="BD51" i="50" l="1"/>
  <c r="BD51" i="69" s="1"/>
  <c r="BH87" i="19"/>
  <c r="BI87" i="19"/>
  <c r="BG87" i="19"/>
  <c r="J51" i="69"/>
  <c r="BB51" i="50"/>
  <c r="BB51" i="69" s="1"/>
  <c r="AO52" i="50"/>
  <c r="AX52" i="50" s="1"/>
  <c r="BC87" i="19"/>
  <c r="I50" i="51"/>
  <c r="I51" i="69"/>
  <c r="K50" i="51"/>
  <c r="K51" i="69"/>
  <c r="S50" i="51"/>
  <c r="S51" i="69"/>
  <c r="R50" i="51"/>
  <c r="R51" i="69"/>
  <c r="X52" i="50"/>
  <c r="N52" i="50"/>
  <c r="AH52" i="50"/>
  <c r="P52" i="50"/>
  <c r="Y52" i="50"/>
  <c r="AL52" i="50"/>
  <c r="X50" i="51"/>
  <c r="X51" i="69"/>
  <c r="AC50" i="51"/>
  <c r="AC51" i="69"/>
  <c r="AG50" i="51"/>
  <c r="AG51" i="69"/>
  <c r="AF50" i="51"/>
  <c r="AF51" i="69"/>
  <c r="AE50" i="51"/>
  <c r="AE51" i="69"/>
  <c r="AB50" i="51"/>
  <c r="U52" i="50"/>
  <c r="Q52" i="50"/>
  <c r="AB51" i="69"/>
  <c r="AA50" i="51"/>
  <c r="AA51" i="69"/>
  <c r="AY51" i="69" s="1"/>
  <c r="AH50" i="51"/>
  <c r="AH51" i="69"/>
  <c r="G50" i="51"/>
  <c r="G51" i="69"/>
  <c r="H50" i="51"/>
  <c r="H51" i="69"/>
  <c r="M50" i="51"/>
  <c r="M51" i="69"/>
  <c r="T50" i="51"/>
  <c r="AA52" i="50"/>
  <c r="AY52" i="50" s="1"/>
  <c r="T51" i="69"/>
  <c r="L50" i="51"/>
  <c r="L51" i="69"/>
  <c r="U50" i="51"/>
  <c r="U51" i="69"/>
  <c r="P50" i="51"/>
  <c r="P51" i="69"/>
  <c r="N50" i="51"/>
  <c r="N51" i="69"/>
  <c r="AB52" i="50"/>
  <c r="T52" i="50"/>
  <c r="AD52" i="50"/>
  <c r="AC52" i="50"/>
  <c r="O52" i="50"/>
  <c r="AT88" i="19"/>
  <c r="BC88" i="19" s="1"/>
  <c r="AM88" i="19"/>
  <c r="AK88" i="19"/>
  <c r="AJ88" i="19"/>
  <c r="AI88" i="19"/>
  <c r="AH88" i="19"/>
  <c r="AG88" i="19"/>
  <c r="AF88" i="19"/>
  <c r="BD88" i="19" s="1"/>
  <c r="AE88" i="19"/>
  <c r="AD88" i="19"/>
  <c r="AB88" i="19"/>
  <c r="AP88" i="19"/>
  <c r="AC88" i="19"/>
  <c r="AQ88" i="19"/>
  <c r="AL88" i="19"/>
  <c r="O88" i="19"/>
  <c r="S88" i="19"/>
  <c r="P88" i="19"/>
  <c r="T88" i="19"/>
  <c r="V88" i="19"/>
  <c r="Z88" i="19"/>
  <c r="Y88" i="19"/>
  <c r="U88" i="19"/>
  <c r="X88" i="19"/>
  <c r="AR88" i="19"/>
  <c r="R88" i="19"/>
  <c r="W88" i="19"/>
  <c r="AS88" i="19"/>
  <c r="BB88" i="19" s="1"/>
  <c r="Q88" i="19"/>
  <c r="N88" i="19"/>
  <c r="M88" i="19"/>
  <c r="L88" i="19"/>
  <c r="W50" i="51"/>
  <c r="W51" i="69"/>
  <c r="V50" i="51"/>
  <c r="V51" i="69"/>
  <c r="AI50" i="51"/>
  <c r="AI51" i="69"/>
  <c r="L51" i="51"/>
  <c r="L52" i="69"/>
  <c r="S51" i="51"/>
  <c r="S52" i="69"/>
  <c r="K51" i="51"/>
  <c r="K52" i="69"/>
  <c r="AG51" i="51"/>
  <c r="AG52" i="69"/>
  <c r="AF51" i="51"/>
  <c r="AF52" i="69"/>
  <c r="AE51" i="51"/>
  <c r="AE52" i="69"/>
  <c r="G51" i="51"/>
  <c r="G52" i="69"/>
  <c r="H51" i="51"/>
  <c r="H52" i="69"/>
  <c r="I51" i="51"/>
  <c r="I52" i="69"/>
  <c r="R51" i="51"/>
  <c r="R52" i="69"/>
  <c r="M51" i="51"/>
  <c r="M52" i="69"/>
  <c r="J50" i="51"/>
  <c r="Z50" i="51"/>
  <c r="Z52" i="50"/>
  <c r="Z52" i="69" s="1"/>
  <c r="AM52" i="50"/>
  <c r="AM52" i="69" s="1"/>
  <c r="AK52" i="50"/>
  <c r="AN52" i="50"/>
  <c r="J52" i="50"/>
  <c r="W52" i="50"/>
  <c r="AA87" i="19"/>
  <c r="V52" i="50" s="1"/>
  <c r="AO87" i="19"/>
  <c r="AJ52" i="50" s="1"/>
  <c r="AN87" i="19"/>
  <c r="AI52" i="50" s="1"/>
  <c r="BD52" i="50" l="1"/>
  <c r="BD52" i="69" s="1"/>
  <c r="BH88" i="19"/>
  <c r="BI88" i="19"/>
  <c r="AN52" i="69"/>
  <c r="AW52" i="69" s="1"/>
  <c r="AW52" i="50"/>
  <c r="BC52" i="50"/>
  <c r="BC52" i="69" s="1"/>
  <c r="BG88" i="19"/>
  <c r="J52" i="69"/>
  <c r="BB52" i="50"/>
  <c r="BB52" i="69" s="1"/>
  <c r="AO52" i="69"/>
  <c r="AX52" i="69" s="1"/>
  <c r="AO51" i="51"/>
  <c r="Y51" i="51"/>
  <c r="Y52" i="69"/>
  <c r="X51" i="51"/>
  <c r="X52" i="69"/>
  <c r="AH51" i="51"/>
  <c r="AH52" i="69"/>
  <c r="AL51" i="51"/>
  <c r="AL52" i="69"/>
  <c r="N51" i="51"/>
  <c r="N52" i="69"/>
  <c r="P51" i="51"/>
  <c r="P52" i="69"/>
  <c r="AD51" i="51"/>
  <c r="AD52" i="69"/>
  <c r="AC51" i="51"/>
  <c r="AC52" i="69"/>
  <c r="AB51" i="51"/>
  <c r="AB52" i="69"/>
  <c r="AA51" i="51"/>
  <c r="AA52" i="69"/>
  <c r="AY52" i="69" s="1"/>
  <c r="T51" i="51"/>
  <c r="U51" i="51"/>
  <c r="O52" i="69"/>
  <c r="T52" i="69"/>
  <c r="U52" i="69"/>
  <c r="O51" i="51"/>
  <c r="Q51" i="51"/>
  <c r="Q52" i="69"/>
  <c r="AB89" i="19"/>
  <c r="AM89" i="19"/>
  <c r="AL89" i="19"/>
  <c r="AK89" i="19"/>
  <c r="AJ89" i="19"/>
  <c r="AI89" i="19"/>
  <c r="AH89" i="19"/>
  <c r="AF89" i="19"/>
  <c r="BD89" i="19" s="1"/>
  <c r="AG89" i="19"/>
  <c r="AE89" i="19"/>
  <c r="AC89" i="19"/>
  <c r="X53" i="50" s="1"/>
  <c r="Z89" i="19"/>
  <c r="U53" i="50" s="1"/>
  <c r="AD89" i="19"/>
  <c r="Y53" i="50" s="1"/>
  <c r="W89" i="19"/>
  <c r="R53" i="50" s="1"/>
  <c r="R89" i="19"/>
  <c r="M53" i="50" s="1"/>
  <c r="Q89" i="19"/>
  <c r="U89" i="19"/>
  <c r="T89" i="19"/>
  <c r="Y89" i="19"/>
  <c r="S89" i="19"/>
  <c r="V89" i="19"/>
  <c r="O89" i="19"/>
  <c r="X89" i="19"/>
  <c r="S53" i="50" s="1"/>
  <c r="P89" i="19"/>
  <c r="K53" i="50" s="1"/>
  <c r="L89" i="19"/>
  <c r="G53" i="50" s="1"/>
  <c r="M89" i="19"/>
  <c r="H53" i="50" s="1"/>
  <c r="N89" i="19"/>
  <c r="I53" i="50" s="1"/>
  <c r="AK51" i="51"/>
  <c r="AK52" i="69"/>
  <c r="W51" i="51"/>
  <c r="W52" i="69"/>
  <c r="V51" i="51"/>
  <c r="V52" i="69"/>
  <c r="AJ51" i="51"/>
  <c r="AJ52" i="69"/>
  <c r="AI51" i="51"/>
  <c r="AI52" i="69"/>
  <c r="Z51" i="51"/>
  <c r="AM51" i="51"/>
  <c r="AN51" i="51"/>
  <c r="J51" i="51"/>
  <c r="BJ87" i="19"/>
  <c r="BK87" i="19"/>
  <c r="BL87" i="19"/>
  <c r="BF87" i="19"/>
  <c r="BE87" i="19"/>
  <c r="BF88" i="19"/>
  <c r="BE88" i="19"/>
  <c r="AN88" i="19"/>
  <c r="AA88" i="19"/>
  <c r="AO88" i="19"/>
  <c r="AZ52" i="69" l="1"/>
  <c r="BA52" i="69"/>
  <c r="BI89" i="19"/>
  <c r="BG89" i="19"/>
  <c r="AG53" i="50"/>
  <c r="AH53" i="50"/>
  <c r="Q53" i="50"/>
  <c r="N53" i="50"/>
  <c r="AA53" i="50"/>
  <c r="AY53" i="50" s="1"/>
  <c r="T53" i="50"/>
  <c r="AD53" i="50"/>
  <c r="AF53" i="50"/>
  <c r="O53" i="50"/>
  <c r="P53" i="50"/>
  <c r="AB53" i="50"/>
  <c r="AC53" i="50"/>
  <c r="AE53" i="50"/>
  <c r="L53" i="50"/>
  <c r="AI90" i="19"/>
  <c r="AH90" i="19"/>
  <c r="AE90" i="19"/>
  <c r="AD90" i="19"/>
  <c r="AC90" i="19"/>
  <c r="AB90" i="19"/>
  <c r="AM90" i="19"/>
  <c r="AL90" i="19"/>
  <c r="AJ90" i="19"/>
  <c r="W90" i="19"/>
  <c r="Z90" i="19"/>
  <c r="T90" i="19"/>
  <c r="AG90" i="19"/>
  <c r="U90" i="19"/>
  <c r="AF90" i="19"/>
  <c r="BD90" i="19" s="1"/>
  <c r="Y90" i="19"/>
  <c r="AK90" i="19"/>
  <c r="P90" i="19"/>
  <c r="V90" i="19"/>
  <c r="O90" i="19"/>
  <c r="R90" i="19"/>
  <c r="X90" i="19"/>
  <c r="Q90" i="19"/>
  <c r="S90" i="19"/>
  <c r="M90" i="19"/>
  <c r="N90" i="19"/>
  <c r="L90" i="19"/>
  <c r="BE52" i="69"/>
  <c r="X52" i="51"/>
  <c r="X53" i="69"/>
  <c r="Y52" i="51"/>
  <c r="Y53" i="69"/>
  <c r="I52" i="51"/>
  <c r="I53" i="69"/>
  <c r="H52" i="51"/>
  <c r="H53" i="69"/>
  <c r="G52" i="51"/>
  <c r="G53" i="69"/>
  <c r="U52" i="51"/>
  <c r="U53" i="69"/>
  <c r="S52" i="51"/>
  <c r="S53" i="69"/>
  <c r="R52" i="51"/>
  <c r="R53" i="69"/>
  <c r="M52" i="51"/>
  <c r="M53" i="69"/>
  <c r="K52" i="51"/>
  <c r="K53" i="69"/>
  <c r="BA52" i="50"/>
  <c r="AZ52" i="50"/>
  <c r="BK88" i="19"/>
  <c r="BL88" i="19"/>
  <c r="BJ88" i="19"/>
  <c r="BG52" i="50"/>
  <c r="BF52" i="50"/>
  <c r="BE52" i="50"/>
  <c r="J53" i="50"/>
  <c r="Z53" i="50"/>
  <c r="Z53" i="69" s="1"/>
  <c r="W53" i="50"/>
  <c r="AN89" i="19"/>
  <c r="AA89" i="19"/>
  <c r="V53" i="50" s="1"/>
  <c r="BI90" i="19" l="1"/>
  <c r="BD53" i="50"/>
  <c r="BD53" i="69" s="1"/>
  <c r="J53" i="69"/>
  <c r="BB53" i="50"/>
  <c r="BB53" i="69" s="1"/>
  <c r="BG90" i="19"/>
  <c r="BG52" i="69"/>
  <c r="BF52" i="69"/>
  <c r="AH52" i="51"/>
  <c r="AH53" i="69"/>
  <c r="AG52" i="51"/>
  <c r="AG53" i="69"/>
  <c r="Q52" i="51"/>
  <c r="Q53" i="69"/>
  <c r="N52" i="51"/>
  <c r="N53" i="69"/>
  <c r="AC52" i="51"/>
  <c r="AC53" i="69"/>
  <c r="AD52" i="51"/>
  <c r="AD53" i="69"/>
  <c r="AA52" i="51"/>
  <c r="AA53" i="69"/>
  <c r="AY53" i="69" s="1"/>
  <c r="AE52" i="51"/>
  <c r="AE53" i="69"/>
  <c r="AF52" i="51"/>
  <c r="AF53" i="69"/>
  <c r="AB52" i="51"/>
  <c r="AB53" i="69"/>
  <c r="O52" i="51"/>
  <c r="O53" i="69"/>
  <c r="T52" i="51"/>
  <c r="T53" i="69"/>
  <c r="P52" i="51"/>
  <c r="P53" i="69"/>
  <c r="L52" i="51"/>
  <c r="L53" i="69"/>
  <c r="AM91" i="19"/>
  <c r="AL91" i="19"/>
  <c r="AI91" i="19"/>
  <c r="AH91" i="19"/>
  <c r="AG91" i="19"/>
  <c r="AF91" i="19"/>
  <c r="BD91" i="19" s="1"/>
  <c r="AE91" i="19"/>
  <c r="AD91" i="19"/>
  <c r="AB91" i="19"/>
  <c r="AC91" i="19"/>
  <c r="T91" i="19"/>
  <c r="AJ91" i="19"/>
  <c r="U91" i="19"/>
  <c r="Y91" i="19"/>
  <c r="AK91" i="19"/>
  <c r="V91" i="19"/>
  <c r="W91" i="19"/>
  <c r="Z91" i="19"/>
  <c r="S91" i="19"/>
  <c r="X91" i="19"/>
  <c r="O91" i="19"/>
  <c r="P91" i="19"/>
  <c r="Q91" i="19"/>
  <c r="R91" i="19"/>
  <c r="N91" i="19"/>
  <c r="L91" i="19"/>
  <c r="M91" i="19"/>
  <c r="W52" i="51"/>
  <c r="W53" i="69"/>
  <c r="V52" i="51"/>
  <c r="V53" i="69"/>
  <c r="J52" i="51"/>
  <c r="Z52" i="51"/>
  <c r="W54" i="50"/>
  <c r="J54" i="50"/>
  <c r="AI53" i="50"/>
  <c r="AD47" i="15"/>
  <c r="AE54" i="50"/>
  <c r="AF47" i="15"/>
  <c r="AG54" i="50"/>
  <c r="AA47" i="15"/>
  <c r="AB54" i="50"/>
  <c r="AE47" i="15"/>
  <c r="AF54" i="50"/>
  <c r="Y47" i="15"/>
  <c r="Z54" i="50"/>
  <c r="Z54" i="69" s="1"/>
  <c r="W47" i="15"/>
  <c r="X54" i="50"/>
  <c r="Z47" i="15"/>
  <c r="AX47" i="15" s="1"/>
  <c r="AA54" i="50"/>
  <c r="AY54" i="50" s="1"/>
  <c r="AC47" i="15"/>
  <c r="AD54" i="50"/>
  <c r="AB47" i="15"/>
  <c r="AC54" i="50"/>
  <c r="X47" i="15"/>
  <c r="Y54" i="50"/>
  <c r="H47" i="15"/>
  <c r="I54" i="50"/>
  <c r="P47" i="15"/>
  <c r="Q54" i="50"/>
  <c r="L47" i="15"/>
  <c r="M54" i="50"/>
  <c r="Q47" i="15"/>
  <c r="R54" i="50"/>
  <c r="AG47" i="15"/>
  <c r="AH54" i="50"/>
  <c r="F47" i="15"/>
  <c r="G54" i="50"/>
  <c r="G47" i="15"/>
  <c r="H54" i="50"/>
  <c r="N47" i="15"/>
  <c r="O54" i="50"/>
  <c r="O47" i="15"/>
  <c r="P54" i="50"/>
  <c r="R47" i="15"/>
  <c r="S54" i="50"/>
  <c r="M47" i="15"/>
  <c r="N54" i="50"/>
  <c r="S47" i="15"/>
  <c r="T54" i="50"/>
  <c r="K47" i="15"/>
  <c r="L54" i="50"/>
  <c r="T47" i="15"/>
  <c r="U54" i="50"/>
  <c r="J47" i="15"/>
  <c r="K54" i="50"/>
  <c r="AN90" i="19"/>
  <c r="V47" i="15"/>
  <c r="AA90" i="19"/>
  <c r="V54" i="50" s="1"/>
  <c r="I47" i="15"/>
  <c r="BB54" i="50" l="1"/>
  <c r="BB54" i="69" s="1"/>
  <c r="BD54" i="50"/>
  <c r="BD54" i="69" s="1"/>
  <c r="BC47" i="15"/>
  <c r="BA47" i="15"/>
  <c r="BI91" i="19"/>
  <c r="BG91" i="19"/>
  <c r="AH92" i="19"/>
  <c r="AF92" i="19"/>
  <c r="BD92" i="19" s="1"/>
  <c r="AE92" i="19"/>
  <c r="AD92" i="19"/>
  <c r="AM92" i="19"/>
  <c r="AL92" i="19"/>
  <c r="AK92" i="19"/>
  <c r="AJ92" i="19"/>
  <c r="AI92" i="19"/>
  <c r="P92" i="19"/>
  <c r="W92" i="19"/>
  <c r="Q92" i="19"/>
  <c r="U92" i="19"/>
  <c r="AG92" i="19"/>
  <c r="Y92" i="19"/>
  <c r="R92" i="19"/>
  <c r="X92" i="19"/>
  <c r="S92" i="19"/>
  <c r="V92" i="19"/>
  <c r="AC92" i="19"/>
  <c r="AB92" i="19"/>
  <c r="T92" i="19"/>
  <c r="Z92" i="19"/>
  <c r="O92" i="19"/>
  <c r="L92" i="19"/>
  <c r="N92" i="19"/>
  <c r="M92" i="19"/>
  <c r="W53" i="51"/>
  <c r="W54" i="69"/>
  <c r="J53" i="51"/>
  <c r="J54" i="69"/>
  <c r="AI52" i="51"/>
  <c r="AI53" i="69"/>
  <c r="AE53" i="51"/>
  <c r="AE54" i="69"/>
  <c r="AG53" i="51"/>
  <c r="AG54" i="69"/>
  <c r="AB53" i="51"/>
  <c r="AB54" i="69"/>
  <c r="AF53" i="51"/>
  <c r="AF54" i="69"/>
  <c r="X53" i="51"/>
  <c r="X54" i="69"/>
  <c r="AA53" i="51"/>
  <c r="AA54" i="69"/>
  <c r="AY54" i="69" s="1"/>
  <c r="AD53" i="51"/>
  <c r="AD54" i="69"/>
  <c r="AC53" i="51"/>
  <c r="AC54" i="69"/>
  <c r="Y53" i="51"/>
  <c r="Y54" i="69"/>
  <c r="I53" i="51"/>
  <c r="I54" i="69"/>
  <c r="Q53" i="51"/>
  <c r="Q54" i="69"/>
  <c r="M53" i="51"/>
  <c r="M54" i="69"/>
  <c r="R53" i="51"/>
  <c r="R54" i="69"/>
  <c r="AH53" i="51"/>
  <c r="AH54" i="69"/>
  <c r="G53" i="51"/>
  <c r="G54" i="69"/>
  <c r="H53" i="51"/>
  <c r="H54" i="69"/>
  <c r="O53" i="51"/>
  <c r="O54" i="69"/>
  <c r="P53" i="51"/>
  <c r="P54" i="69"/>
  <c r="S53" i="51"/>
  <c r="S54" i="69"/>
  <c r="N53" i="51"/>
  <c r="N54" i="69"/>
  <c r="T53" i="51"/>
  <c r="T54" i="69"/>
  <c r="L53" i="51"/>
  <c r="L54" i="69"/>
  <c r="U53" i="51"/>
  <c r="U54" i="69"/>
  <c r="K53" i="51"/>
  <c r="K54" i="69"/>
  <c r="V53" i="51"/>
  <c r="V54" i="69"/>
  <c r="Z53" i="51"/>
  <c r="AI54" i="50"/>
  <c r="AN91" i="19"/>
  <c r="AA91" i="19"/>
  <c r="AH47" i="15"/>
  <c r="U47" i="15"/>
  <c r="BG92" i="19" l="1"/>
  <c r="BI92" i="19"/>
  <c r="AM93" i="19"/>
  <c r="AL93" i="19"/>
  <c r="AK93" i="19"/>
  <c r="AJ93" i="19"/>
  <c r="AI93" i="19"/>
  <c r="AH93" i="19"/>
  <c r="AE93" i="19"/>
  <c r="AD93" i="19"/>
  <c r="AB93" i="19"/>
  <c r="T93" i="19"/>
  <c r="U93" i="19"/>
  <c r="Y93" i="19"/>
  <c r="S93" i="19"/>
  <c r="V93" i="19"/>
  <c r="AG93" i="19"/>
  <c r="AC93" i="19"/>
  <c r="W93" i="19"/>
  <c r="Z93" i="19"/>
  <c r="AF93" i="19"/>
  <c r="BD93" i="19" s="1"/>
  <c r="R93" i="19"/>
  <c r="X93" i="19"/>
  <c r="Q93" i="19"/>
  <c r="P93" i="19"/>
  <c r="O93" i="19"/>
  <c r="M93" i="19"/>
  <c r="N93" i="19"/>
  <c r="L93" i="19"/>
  <c r="AI53" i="51"/>
  <c r="AI54" i="69"/>
  <c r="AA92" i="19"/>
  <c r="AN92" i="19"/>
  <c r="BG93" i="19" l="1"/>
  <c r="BI93" i="19"/>
  <c r="AD94" i="19"/>
  <c r="AC94" i="19"/>
  <c r="AB94" i="19"/>
  <c r="AM94" i="19"/>
  <c r="AL94" i="19"/>
  <c r="AG94" i="19"/>
  <c r="AJ94" i="19"/>
  <c r="AI94" i="19"/>
  <c r="AH94" i="19"/>
  <c r="AF94" i="19"/>
  <c r="BD94" i="19" s="1"/>
  <c r="AE94" i="19"/>
  <c r="T94" i="19"/>
  <c r="U94" i="19"/>
  <c r="AK94" i="19"/>
  <c r="V94" i="19"/>
  <c r="W94" i="19"/>
  <c r="R55" i="50" s="1"/>
  <c r="Z94" i="19"/>
  <c r="X94" i="19"/>
  <c r="S55" i="50" s="1"/>
  <c r="P94" i="19"/>
  <c r="S94" i="19"/>
  <c r="N55" i="50" s="1"/>
  <c r="R94" i="19"/>
  <c r="O94" i="19"/>
  <c r="Y94" i="19"/>
  <c r="Q94" i="19"/>
  <c r="N94" i="19"/>
  <c r="L94" i="19"/>
  <c r="M94" i="19"/>
  <c r="AN93" i="19"/>
  <c r="AA93" i="19"/>
  <c r="BG94" i="19" l="1"/>
  <c r="BI94" i="19"/>
  <c r="L55" i="50"/>
  <c r="L54" i="51" s="1"/>
  <c r="O55" i="50"/>
  <c r="O54" i="51" s="1"/>
  <c r="Q55" i="50"/>
  <c r="T55" i="50"/>
  <c r="AI95" i="19"/>
  <c r="AH95" i="19"/>
  <c r="X95" i="19"/>
  <c r="V95" i="19"/>
  <c r="R95" i="19"/>
  <c r="W95" i="19"/>
  <c r="Q95" i="19"/>
  <c r="U95" i="19"/>
  <c r="O95" i="19"/>
  <c r="Y95" i="19"/>
  <c r="AF95" i="19"/>
  <c r="BD95" i="19" s="1"/>
  <c r="AG95" i="19"/>
  <c r="AJ95" i="19"/>
  <c r="P95" i="19"/>
  <c r="T95" i="19"/>
  <c r="AD95" i="19"/>
  <c r="AL95" i="19"/>
  <c r="AM95" i="19"/>
  <c r="S95" i="19"/>
  <c r="AC95" i="19"/>
  <c r="AK95" i="19"/>
  <c r="AE95" i="19"/>
  <c r="AB95" i="19"/>
  <c r="Z95" i="19"/>
  <c r="L95" i="19"/>
  <c r="M95" i="19"/>
  <c r="N95" i="19"/>
  <c r="R54" i="51"/>
  <c r="R55" i="69"/>
  <c r="S54" i="51"/>
  <c r="S55" i="69"/>
  <c r="N54" i="51"/>
  <c r="N55" i="69"/>
  <c r="J55" i="50"/>
  <c r="I48" i="15"/>
  <c r="AA94" i="19"/>
  <c r="V55" i="50" s="1"/>
  <c r="AN94" i="19"/>
  <c r="AI55" i="50" s="1"/>
  <c r="W48" i="15"/>
  <c r="X55" i="50"/>
  <c r="AA48" i="15"/>
  <c r="AB55" i="50"/>
  <c r="AB48" i="15"/>
  <c r="AC55" i="50"/>
  <c r="V48" i="15"/>
  <c r="W55" i="50"/>
  <c r="AC48" i="15"/>
  <c r="AD55" i="50"/>
  <c r="X48" i="15"/>
  <c r="Y55" i="50"/>
  <c r="Y48" i="15"/>
  <c r="Z55" i="50"/>
  <c r="Z55" i="69" s="1"/>
  <c r="AG48" i="15"/>
  <c r="AH55" i="50"/>
  <c r="AD48" i="15"/>
  <c r="AE55" i="50"/>
  <c r="AE48" i="15"/>
  <c r="AF55" i="50"/>
  <c r="AF48" i="15"/>
  <c r="AG55" i="50"/>
  <c r="F48" i="15"/>
  <c r="G55" i="50"/>
  <c r="G48" i="15"/>
  <c r="H55" i="50"/>
  <c r="H48" i="15"/>
  <c r="I55" i="50"/>
  <c r="L48" i="15"/>
  <c r="M55" i="50"/>
  <c r="K55" i="50"/>
  <c r="O48" i="15"/>
  <c r="P55" i="50"/>
  <c r="T48" i="15"/>
  <c r="U55" i="50"/>
  <c r="Z48" i="15"/>
  <c r="AX48" i="15" s="1"/>
  <c r="AA55" i="50"/>
  <c r="AY55" i="50" s="1"/>
  <c r="BI95" i="19" l="1"/>
  <c r="K56" i="50"/>
  <c r="L55" i="69"/>
  <c r="BG95" i="19"/>
  <c r="BB55" i="50"/>
  <c r="BB55" i="69" s="1"/>
  <c r="BD55" i="50"/>
  <c r="BD55" i="69" s="1"/>
  <c r="BC48" i="15"/>
  <c r="O55" i="69"/>
  <c r="Q54" i="51"/>
  <c r="Q55" i="69"/>
  <c r="T54" i="51"/>
  <c r="T55" i="69"/>
  <c r="AM96" i="19"/>
  <c r="AL96" i="19"/>
  <c r="AK96" i="19"/>
  <c r="AI96" i="19"/>
  <c r="AG96" i="19"/>
  <c r="AE96" i="19"/>
  <c r="AB96" i="19"/>
  <c r="Y96" i="19"/>
  <c r="S96" i="19"/>
  <c r="V96" i="19"/>
  <c r="W96" i="19"/>
  <c r="Z96" i="19"/>
  <c r="U96" i="19"/>
  <c r="AJ96" i="19"/>
  <c r="T96" i="19"/>
  <c r="AH96" i="19"/>
  <c r="AC96" i="19"/>
  <c r="AF96" i="19"/>
  <c r="BD96" i="19" s="1"/>
  <c r="AD96" i="19"/>
  <c r="R96" i="19"/>
  <c r="X96" i="19"/>
  <c r="P96" i="19"/>
  <c r="Q96" i="19"/>
  <c r="O96" i="19"/>
  <c r="L96" i="19"/>
  <c r="N96" i="19"/>
  <c r="M96" i="19"/>
  <c r="J54" i="51"/>
  <c r="J55" i="69"/>
  <c r="V54" i="51"/>
  <c r="V55" i="69"/>
  <c r="AI54" i="51"/>
  <c r="AI55" i="69"/>
  <c r="X54" i="51"/>
  <c r="X55" i="69"/>
  <c r="AB54" i="51"/>
  <c r="AB55" i="69"/>
  <c r="AC54" i="51"/>
  <c r="AC55" i="69"/>
  <c r="W54" i="51"/>
  <c r="W55" i="69"/>
  <c r="AD54" i="51"/>
  <c r="AD55" i="69"/>
  <c r="Y54" i="51"/>
  <c r="Y55" i="69"/>
  <c r="AH54" i="51"/>
  <c r="AH55" i="69"/>
  <c r="AE54" i="51"/>
  <c r="AE55" i="69"/>
  <c r="AF54" i="51"/>
  <c r="AF55" i="69"/>
  <c r="AG54" i="51"/>
  <c r="AG55" i="69"/>
  <c r="G54" i="51"/>
  <c r="G55" i="69"/>
  <c r="H54" i="51"/>
  <c r="H55" i="69"/>
  <c r="I54" i="51"/>
  <c r="I55" i="69"/>
  <c r="M54" i="51"/>
  <c r="M55" i="69"/>
  <c r="K54" i="51"/>
  <c r="K55" i="69"/>
  <c r="P54" i="51"/>
  <c r="P55" i="69"/>
  <c r="U54" i="51"/>
  <c r="U55" i="69"/>
  <c r="AA54" i="51"/>
  <c r="AA55" i="69"/>
  <c r="AY55" i="69" s="1"/>
  <c r="Z54" i="51"/>
  <c r="W56" i="50"/>
  <c r="J56" i="50"/>
  <c r="AH48" i="15"/>
  <c r="AC49" i="15"/>
  <c r="AD56" i="50"/>
  <c r="Y49" i="15"/>
  <c r="Z56" i="50"/>
  <c r="Z56" i="69" s="1"/>
  <c r="AD49" i="15"/>
  <c r="AE56" i="50"/>
  <c r="Z49" i="15"/>
  <c r="AX49" i="15" s="1"/>
  <c r="AA56" i="50"/>
  <c r="AY56" i="50" s="1"/>
  <c r="W49" i="15"/>
  <c r="X56" i="50"/>
  <c r="AF49" i="15"/>
  <c r="AG56" i="50"/>
  <c r="AB49" i="15"/>
  <c r="AC56" i="50"/>
  <c r="AE49" i="15"/>
  <c r="AF56" i="50"/>
  <c r="X49" i="15"/>
  <c r="Y56" i="50"/>
  <c r="AA49" i="15"/>
  <c r="AB56" i="50"/>
  <c r="AG49" i="15"/>
  <c r="AH56" i="50"/>
  <c r="F49" i="15"/>
  <c r="G56" i="50"/>
  <c r="G49" i="15"/>
  <c r="H56" i="50"/>
  <c r="H49" i="15"/>
  <c r="I56" i="50"/>
  <c r="S49" i="15"/>
  <c r="T56" i="50"/>
  <c r="Q49" i="15"/>
  <c r="R56" i="50"/>
  <c r="L49" i="15"/>
  <c r="M56" i="50"/>
  <c r="P49" i="15"/>
  <c r="Q56" i="50"/>
  <c r="M49" i="15"/>
  <c r="N56" i="50"/>
  <c r="T49" i="15"/>
  <c r="U56" i="50"/>
  <c r="O49" i="15"/>
  <c r="P56" i="50"/>
  <c r="K49" i="15"/>
  <c r="L56" i="50"/>
  <c r="N49" i="15"/>
  <c r="O56" i="50"/>
  <c r="R49" i="15"/>
  <c r="S56" i="50"/>
  <c r="V49" i="15"/>
  <c r="AN95" i="19"/>
  <c r="AI56" i="50" s="1"/>
  <c r="AA95" i="19"/>
  <c r="V56" i="50" s="1"/>
  <c r="I49" i="15"/>
  <c r="J49" i="15"/>
  <c r="BC49" i="15" l="1"/>
  <c r="BG96" i="19"/>
  <c r="K55" i="51"/>
  <c r="K56" i="69"/>
  <c r="BD56" i="50"/>
  <c r="BD56" i="69" s="1"/>
  <c r="BB56" i="50"/>
  <c r="BB56" i="69" s="1"/>
  <c r="BA49" i="15"/>
  <c r="BI96" i="19"/>
  <c r="AL97" i="19"/>
  <c r="AJ97" i="19"/>
  <c r="AI97" i="19"/>
  <c r="AH97" i="19"/>
  <c r="AD97" i="19"/>
  <c r="AE97" i="19"/>
  <c r="AC97" i="19"/>
  <c r="AB97" i="19"/>
  <c r="AG97" i="19"/>
  <c r="AF97" i="19"/>
  <c r="BD97" i="19" s="1"/>
  <c r="AK97" i="19"/>
  <c r="AM97" i="19"/>
  <c r="X97" i="19"/>
  <c r="V97" i="19"/>
  <c r="U97" i="19"/>
  <c r="Y97" i="19"/>
  <c r="O97" i="19"/>
  <c r="Z97" i="19"/>
  <c r="W97" i="19"/>
  <c r="Q97" i="19"/>
  <c r="S97" i="19"/>
  <c r="R97" i="19"/>
  <c r="T97" i="19"/>
  <c r="P97" i="19"/>
  <c r="M97" i="19"/>
  <c r="L97" i="19"/>
  <c r="N97" i="19"/>
  <c r="W55" i="51"/>
  <c r="W56" i="69"/>
  <c r="J55" i="51"/>
  <c r="J56" i="69"/>
  <c r="AD55" i="51"/>
  <c r="AD56" i="69"/>
  <c r="AE55" i="51"/>
  <c r="AE56" i="69"/>
  <c r="AA55" i="51"/>
  <c r="AA56" i="69"/>
  <c r="AY56" i="69" s="1"/>
  <c r="X55" i="51"/>
  <c r="X56" i="69"/>
  <c r="AG55" i="51"/>
  <c r="AG56" i="69"/>
  <c r="AC55" i="51"/>
  <c r="AC56" i="69"/>
  <c r="AF55" i="51"/>
  <c r="AF56" i="69"/>
  <c r="Y55" i="51"/>
  <c r="Y56" i="69"/>
  <c r="AB55" i="51"/>
  <c r="AB56" i="69"/>
  <c r="AH55" i="51"/>
  <c r="AH56" i="69"/>
  <c r="G55" i="51"/>
  <c r="G56" i="69"/>
  <c r="H55" i="51"/>
  <c r="H56" i="69"/>
  <c r="I55" i="51"/>
  <c r="I56" i="69"/>
  <c r="T55" i="51"/>
  <c r="T56" i="69"/>
  <c r="R55" i="51"/>
  <c r="R56" i="69"/>
  <c r="M55" i="51"/>
  <c r="M56" i="69"/>
  <c r="Q55" i="51"/>
  <c r="Q56" i="69"/>
  <c r="N55" i="51"/>
  <c r="N56" i="69"/>
  <c r="U55" i="51"/>
  <c r="U56" i="69"/>
  <c r="P55" i="51"/>
  <c r="P56" i="69"/>
  <c r="L55" i="51"/>
  <c r="L56" i="69"/>
  <c r="O55" i="51"/>
  <c r="O56" i="69"/>
  <c r="S55" i="51"/>
  <c r="S56" i="69"/>
  <c r="AI55" i="51"/>
  <c r="AI56" i="69"/>
  <c r="V55" i="51"/>
  <c r="V56" i="69"/>
  <c r="Z55" i="51"/>
  <c r="AA96" i="19"/>
  <c r="U49" i="15"/>
  <c r="AH49" i="15"/>
  <c r="AN96" i="19"/>
  <c r="BG97" i="19" l="1"/>
  <c r="BI97" i="19"/>
  <c r="AM98" i="19"/>
  <c r="AI98" i="19"/>
  <c r="AH98" i="19"/>
  <c r="AG98" i="19"/>
  <c r="AF98" i="19"/>
  <c r="BD98" i="19" s="1"/>
  <c r="AE98" i="19"/>
  <c r="AD98" i="19"/>
  <c r="AK98" i="19"/>
  <c r="AJ98" i="19"/>
  <c r="AL98" i="19"/>
  <c r="AC98" i="19"/>
  <c r="Q98" i="19"/>
  <c r="Z98" i="19"/>
  <c r="R98" i="19"/>
  <c r="X98" i="19"/>
  <c r="T98" i="19"/>
  <c r="O98" i="19"/>
  <c r="AB98" i="19"/>
  <c r="V98" i="19"/>
  <c r="P98" i="19"/>
  <c r="S98" i="19"/>
  <c r="W98" i="19"/>
  <c r="U98" i="19"/>
  <c r="Y98" i="19"/>
  <c r="N98" i="19"/>
  <c r="L98" i="19"/>
  <c r="M98" i="19"/>
  <c r="AN97" i="19"/>
  <c r="AA97" i="19"/>
  <c r="BI98" i="19" l="1"/>
  <c r="BG98" i="19"/>
  <c r="Z57" i="50"/>
  <c r="Z57" i="69" s="1"/>
  <c r="AD99" i="19"/>
  <c r="AM99" i="19"/>
  <c r="AL99" i="19"/>
  <c r="AG99" i="19"/>
  <c r="AK99" i="19"/>
  <c r="AJ99" i="19"/>
  <c r="AI99" i="19"/>
  <c r="AH99" i="19"/>
  <c r="AF99" i="19"/>
  <c r="BD99" i="19" s="1"/>
  <c r="AE99" i="19"/>
  <c r="Z99" i="19"/>
  <c r="AB99" i="19"/>
  <c r="AC99" i="19"/>
  <c r="X99" i="19"/>
  <c r="Y99" i="19"/>
  <c r="Q99" i="19"/>
  <c r="W99" i="19"/>
  <c r="T99" i="19"/>
  <c r="P99" i="19"/>
  <c r="O99" i="19"/>
  <c r="U99" i="19"/>
  <c r="R99" i="19"/>
  <c r="S99" i="19"/>
  <c r="V99" i="19"/>
  <c r="N99" i="19"/>
  <c r="L99" i="19"/>
  <c r="K50" i="15"/>
  <c r="L57" i="50"/>
  <c r="AH57" i="50"/>
  <c r="AG50" i="15"/>
  <c r="Z50" i="15"/>
  <c r="AX50" i="15" s="1"/>
  <c r="AA57" i="50"/>
  <c r="AY57" i="50" s="1"/>
  <c r="AA50" i="15"/>
  <c r="AB57" i="50"/>
  <c r="AF50" i="15"/>
  <c r="AG57" i="50"/>
  <c r="AE57" i="50"/>
  <c r="AD50" i="15"/>
  <c r="W57" i="50"/>
  <c r="T50" i="15"/>
  <c r="U57" i="50"/>
  <c r="AF57" i="50"/>
  <c r="AE50" i="15"/>
  <c r="W50" i="15"/>
  <c r="X57" i="50"/>
  <c r="Y57" i="50"/>
  <c r="X50" i="15"/>
  <c r="AC57" i="50"/>
  <c r="AB50" i="15"/>
  <c r="J50" i="15"/>
  <c r="K57" i="50"/>
  <c r="J57" i="50"/>
  <c r="I50" i="15"/>
  <c r="Q50" i="15"/>
  <c r="R57" i="50"/>
  <c r="Y50" i="15"/>
  <c r="F50" i="15"/>
  <c r="G57" i="50"/>
  <c r="L50" i="15"/>
  <c r="M57" i="50"/>
  <c r="M57" i="69" s="1"/>
  <c r="O50" i="15"/>
  <c r="P57" i="50"/>
  <c r="S50" i="15"/>
  <c r="T57" i="50"/>
  <c r="M50" i="15"/>
  <c r="N57" i="50"/>
  <c r="N50" i="15"/>
  <c r="O57" i="50"/>
  <c r="AC50" i="15"/>
  <c r="AD57" i="50"/>
  <c r="H50" i="15"/>
  <c r="I57" i="50"/>
  <c r="G50" i="15"/>
  <c r="H57" i="50"/>
  <c r="P50" i="15"/>
  <c r="Q57" i="50"/>
  <c r="R50" i="15"/>
  <c r="S57" i="50"/>
  <c r="V50" i="15"/>
  <c r="AN98" i="19"/>
  <c r="AI57" i="50" s="1"/>
  <c r="AA98" i="19"/>
  <c r="V57" i="50" s="1"/>
  <c r="Z56" i="51" l="1"/>
  <c r="BC50" i="15"/>
  <c r="BI99" i="19"/>
  <c r="BG99" i="19"/>
  <c r="W57" i="69"/>
  <c r="BD57" i="50"/>
  <c r="BD57" i="69" s="1"/>
  <c r="BA50" i="15"/>
  <c r="BB57" i="50"/>
  <c r="BB57" i="69" s="1"/>
  <c r="AT100" i="19"/>
  <c r="BC100" i="19" s="1"/>
  <c r="AR100" i="19"/>
  <c r="AI100" i="19"/>
  <c r="AH100" i="19"/>
  <c r="AS100" i="19"/>
  <c r="BB100" i="19" s="1"/>
  <c r="AF100" i="19"/>
  <c r="BD100" i="19" s="1"/>
  <c r="AQ100" i="19"/>
  <c r="AE100" i="19"/>
  <c r="AP100" i="19"/>
  <c r="AD100" i="19"/>
  <c r="AC100" i="19"/>
  <c r="AB100" i="19"/>
  <c r="AG100" i="19"/>
  <c r="AL100" i="19"/>
  <c r="AM100" i="19"/>
  <c r="AK100" i="19"/>
  <c r="AJ100" i="19"/>
  <c r="Y100" i="19"/>
  <c r="O100" i="19"/>
  <c r="Z100" i="19"/>
  <c r="R100" i="19"/>
  <c r="Q100" i="19"/>
  <c r="P100" i="19"/>
  <c r="X100" i="19"/>
  <c r="V100" i="19"/>
  <c r="S100" i="19"/>
  <c r="T100" i="19"/>
  <c r="U100" i="19"/>
  <c r="W100" i="19"/>
  <c r="N100" i="19"/>
  <c r="L100" i="19"/>
  <c r="M100" i="19"/>
  <c r="L56" i="51"/>
  <c r="L57" i="69"/>
  <c r="AH56" i="51"/>
  <c r="AH57" i="69"/>
  <c r="AA56" i="51"/>
  <c r="AA57" i="69"/>
  <c r="AY57" i="69" s="1"/>
  <c r="AB56" i="51"/>
  <c r="AB57" i="69"/>
  <c r="AG56" i="51"/>
  <c r="AG57" i="69"/>
  <c r="AE56" i="51"/>
  <c r="AE57" i="69"/>
  <c r="U56" i="51"/>
  <c r="U57" i="69"/>
  <c r="AF56" i="51"/>
  <c r="AF57" i="69"/>
  <c r="X56" i="51"/>
  <c r="X57" i="69"/>
  <c r="Y56" i="51"/>
  <c r="Y57" i="69"/>
  <c r="AC56" i="51"/>
  <c r="AC57" i="69"/>
  <c r="K56" i="51"/>
  <c r="K57" i="69"/>
  <c r="J56" i="51"/>
  <c r="J57" i="69"/>
  <c r="R56" i="51"/>
  <c r="R57" i="69"/>
  <c r="G56" i="51"/>
  <c r="G57" i="69"/>
  <c r="P56" i="51"/>
  <c r="P57" i="69"/>
  <c r="T56" i="51"/>
  <c r="T57" i="69"/>
  <c r="N56" i="51"/>
  <c r="N57" i="69"/>
  <c r="O56" i="51"/>
  <c r="O57" i="69"/>
  <c r="AD56" i="51"/>
  <c r="AD57" i="69"/>
  <c r="I56" i="51"/>
  <c r="I57" i="69"/>
  <c r="H56" i="51"/>
  <c r="H57" i="69"/>
  <c r="Q56" i="51"/>
  <c r="Q57" i="69"/>
  <c r="S56" i="51"/>
  <c r="S57" i="69"/>
  <c r="AI56" i="51"/>
  <c r="AI57" i="69"/>
  <c r="V56" i="51"/>
  <c r="V57" i="69"/>
  <c r="W56" i="51"/>
  <c r="U50" i="15"/>
  <c r="M56" i="51"/>
  <c r="AH50" i="15"/>
  <c r="AN99" i="19"/>
  <c r="AA99" i="19"/>
  <c r="BI100" i="19" l="1"/>
  <c r="BH100" i="19"/>
  <c r="BG100" i="19"/>
  <c r="AM101" i="19"/>
  <c r="AL101" i="19"/>
  <c r="AI101" i="19"/>
  <c r="AH101" i="19"/>
  <c r="AG101" i="19"/>
  <c r="AF101" i="19"/>
  <c r="BD101" i="19" s="1"/>
  <c r="AE101" i="19"/>
  <c r="AD101" i="19"/>
  <c r="AC101" i="19"/>
  <c r="AB101" i="19"/>
  <c r="V101" i="19"/>
  <c r="W101" i="19"/>
  <c r="Z101" i="19"/>
  <c r="AJ101" i="19"/>
  <c r="AD51" i="15" s="1"/>
  <c r="T101" i="19"/>
  <c r="U101" i="19"/>
  <c r="Y101" i="19"/>
  <c r="AK101" i="19"/>
  <c r="S101" i="19"/>
  <c r="P101" i="19"/>
  <c r="R101" i="19"/>
  <c r="L51" i="15" s="1"/>
  <c r="Q101" i="19"/>
  <c r="O101" i="19"/>
  <c r="X101" i="19"/>
  <c r="M101" i="19"/>
  <c r="L101" i="19"/>
  <c r="N101" i="19"/>
  <c r="I58" i="50" s="1"/>
  <c r="AO100" i="19"/>
  <c r="AA100" i="19"/>
  <c r="AN100" i="19"/>
  <c r="BE100" i="19"/>
  <c r="BI101" i="19" l="1"/>
  <c r="BG101" i="19"/>
  <c r="Y58" i="50"/>
  <c r="X58" i="50"/>
  <c r="J51" i="15"/>
  <c r="V51" i="15"/>
  <c r="X51" i="15"/>
  <c r="W51" i="15"/>
  <c r="K58" i="50"/>
  <c r="AH58" i="50"/>
  <c r="AC58" i="50"/>
  <c r="H58" i="50"/>
  <c r="I51" i="15"/>
  <c r="AD58" i="50"/>
  <c r="AG51" i="15"/>
  <c r="AB51" i="15"/>
  <c r="G58" i="50"/>
  <c r="BF100" i="19"/>
  <c r="AC51" i="15"/>
  <c r="F51" i="15"/>
  <c r="G51" i="15"/>
  <c r="AF51" i="15"/>
  <c r="J58" i="50"/>
  <c r="Z58" i="50"/>
  <c r="Z58" i="69" s="1"/>
  <c r="AB58" i="50"/>
  <c r="W58" i="50"/>
  <c r="Y51" i="15"/>
  <c r="AE58" i="50"/>
  <c r="Z51" i="15"/>
  <c r="AX51" i="15" s="1"/>
  <c r="AA58" i="50"/>
  <c r="AY58" i="50" s="1"/>
  <c r="AA51" i="15"/>
  <c r="AG58" i="50"/>
  <c r="AE51" i="15"/>
  <c r="AF58" i="50"/>
  <c r="H51" i="15"/>
  <c r="AN101" i="19"/>
  <c r="AC102" i="19"/>
  <c r="AB102" i="19"/>
  <c r="AM102" i="19"/>
  <c r="AL102" i="19"/>
  <c r="AJ102" i="19"/>
  <c r="AI102" i="19"/>
  <c r="AH102" i="19"/>
  <c r="AF102" i="19"/>
  <c r="BD102" i="19" s="1"/>
  <c r="AG102" i="19"/>
  <c r="AE102" i="19"/>
  <c r="AD102" i="19"/>
  <c r="R102" i="19"/>
  <c r="S102" i="19"/>
  <c r="V102" i="19"/>
  <c r="AK102" i="19"/>
  <c r="W102" i="19"/>
  <c r="Q102" i="19"/>
  <c r="U102" i="19"/>
  <c r="Y102" i="19"/>
  <c r="X102" i="19"/>
  <c r="P102" i="19"/>
  <c r="O102" i="19"/>
  <c r="Z102" i="19"/>
  <c r="T102" i="19"/>
  <c r="M102" i="19"/>
  <c r="N102" i="19"/>
  <c r="L102" i="19"/>
  <c r="AL103" i="19"/>
  <c r="AK103" i="19"/>
  <c r="AJ103" i="19"/>
  <c r="AI103" i="19"/>
  <c r="AH103" i="19"/>
  <c r="AG103" i="19"/>
  <c r="AF103" i="19"/>
  <c r="BD103" i="19" s="1"/>
  <c r="AM103" i="19"/>
  <c r="T103" i="19"/>
  <c r="AB103" i="19"/>
  <c r="S103" i="19"/>
  <c r="AC103" i="19"/>
  <c r="U103" i="19"/>
  <c r="X103" i="19"/>
  <c r="AD103" i="19"/>
  <c r="Q103" i="19"/>
  <c r="R103" i="19"/>
  <c r="P103" i="19"/>
  <c r="O103" i="19"/>
  <c r="Y103" i="19"/>
  <c r="V103" i="19"/>
  <c r="AE103" i="19"/>
  <c r="W103" i="19"/>
  <c r="Z103" i="19"/>
  <c r="M103" i="19"/>
  <c r="L103" i="19"/>
  <c r="N103" i="19"/>
  <c r="I57" i="51"/>
  <c r="I58" i="69"/>
  <c r="R51" i="15"/>
  <c r="S58" i="50"/>
  <c r="Q51" i="15"/>
  <c r="R58" i="50"/>
  <c r="T58" i="50"/>
  <c r="S51" i="15"/>
  <c r="M58" i="50"/>
  <c r="BK100" i="19"/>
  <c r="BL100" i="19"/>
  <c r="BJ100" i="19"/>
  <c r="M51" i="15"/>
  <c r="N58" i="50"/>
  <c r="K51" i="15"/>
  <c r="L58" i="50"/>
  <c r="L58" i="69" s="1"/>
  <c r="AA101" i="19"/>
  <c r="V58" i="50" s="1"/>
  <c r="O51" i="15"/>
  <c r="P58" i="50"/>
  <c r="P51" i="15"/>
  <c r="Q58" i="50"/>
  <c r="T51" i="15"/>
  <c r="U58" i="50"/>
  <c r="N51" i="15"/>
  <c r="O58" i="50"/>
  <c r="BD58" i="50" l="1"/>
  <c r="BD58" i="69" s="1"/>
  <c r="BI102" i="19"/>
  <c r="Y57" i="51"/>
  <c r="Y58" i="69"/>
  <c r="X57" i="51"/>
  <c r="X58" i="69"/>
  <c r="BA51" i="15"/>
  <c r="BB58" i="50"/>
  <c r="BB58" i="69" s="1"/>
  <c r="BC51" i="15"/>
  <c r="BI103" i="19"/>
  <c r="BG103" i="19"/>
  <c r="BG102" i="19"/>
  <c r="AD57" i="51"/>
  <c r="AD58" i="69"/>
  <c r="K57" i="51"/>
  <c r="K58" i="69"/>
  <c r="AH57" i="51"/>
  <c r="AH58" i="69"/>
  <c r="AC57" i="51"/>
  <c r="AC58" i="69"/>
  <c r="G57" i="51"/>
  <c r="G58" i="69"/>
  <c r="H57" i="51"/>
  <c r="H58" i="69"/>
  <c r="Z57" i="51"/>
  <c r="W57" i="51"/>
  <c r="W58" i="69"/>
  <c r="J57" i="51"/>
  <c r="J58" i="69"/>
  <c r="AE57" i="51"/>
  <c r="AE58" i="69"/>
  <c r="AA57" i="51"/>
  <c r="AA58" i="69"/>
  <c r="AY58" i="69" s="1"/>
  <c r="AB57" i="51"/>
  <c r="AB58" i="69"/>
  <c r="AG57" i="51"/>
  <c r="AG58" i="69"/>
  <c r="AF57" i="51"/>
  <c r="AF58" i="69"/>
  <c r="AH51" i="15"/>
  <c r="AA102" i="19"/>
  <c r="AI58" i="50"/>
  <c r="AN102" i="19"/>
  <c r="AT104" i="19"/>
  <c r="AF104" i="19"/>
  <c r="BD104" i="19" s="1"/>
  <c r="AH104" i="19"/>
  <c r="AM104" i="19"/>
  <c r="AL104" i="19"/>
  <c r="AK104" i="19"/>
  <c r="AI104" i="19"/>
  <c r="AG104" i="19"/>
  <c r="AC104" i="19"/>
  <c r="P104" i="19"/>
  <c r="Z104" i="19"/>
  <c r="O104" i="19"/>
  <c r="W104" i="19"/>
  <c r="X104" i="19"/>
  <c r="Y104" i="19"/>
  <c r="AJ104" i="19"/>
  <c r="AP104" i="19"/>
  <c r="S104" i="19"/>
  <c r="AE104" i="19"/>
  <c r="R104" i="19"/>
  <c r="AQ104" i="19"/>
  <c r="V104" i="19"/>
  <c r="AB104" i="19"/>
  <c r="U104" i="19"/>
  <c r="AS104" i="19"/>
  <c r="BB104" i="19" s="1"/>
  <c r="T104" i="19"/>
  <c r="Q104" i="19"/>
  <c r="AR104" i="19"/>
  <c r="AD104" i="19"/>
  <c r="L104" i="19"/>
  <c r="M104" i="19"/>
  <c r="N104" i="19"/>
  <c r="S57" i="51"/>
  <c r="S58" i="69"/>
  <c r="R57" i="51"/>
  <c r="R58" i="69"/>
  <c r="T57" i="51"/>
  <c r="T58" i="69"/>
  <c r="M57" i="51"/>
  <c r="M58" i="69"/>
  <c r="N57" i="51"/>
  <c r="N58" i="69"/>
  <c r="V57" i="51"/>
  <c r="V58" i="69"/>
  <c r="P57" i="51"/>
  <c r="P58" i="69"/>
  <c r="Q57" i="51"/>
  <c r="Q58" i="69"/>
  <c r="U57" i="51"/>
  <c r="U58" i="69"/>
  <c r="O57" i="51"/>
  <c r="O58" i="69"/>
  <c r="U51" i="15"/>
  <c r="L57" i="51"/>
  <c r="AN103" i="19"/>
  <c r="AA103" i="19"/>
  <c r="BG104" i="19" l="1"/>
  <c r="BI104" i="19"/>
  <c r="BH104" i="19"/>
  <c r="BC104" i="19"/>
  <c r="AI57" i="51"/>
  <c r="AI58" i="69"/>
  <c r="AT105" i="19"/>
  <c r="BC105" i="19" s="1"/>
  <c r="AK105" i="19"/>
  <c r="AP105" i="19"/>
  <c r="AJ105" i="19"/>
  <c r="AI105" i="19"/>
  <c r="AH105" i="19"/>
  <c r="AG105" i="19"/>
  <c r="AF105" i="19"/>
  <c r="BD105" i="19" s="1"/>
  <c r="AE105" i="19"/>
  <c r="AD105" i="19"/>
  <c r="AC105" i="19"/>
  <c r="AB105" i="19"/>
  <c r="AS105" i="19"/>
  <c r="BB105" i="19" s="1"/>
  <c r="AM105" i="19"/>
  <c r="AR105" i="19"/>
  <c r="AL105" i="19"/>
  <c r="AQ105" i="19"/>
  <c r="S105" i="19"/>
  <c r="P105" i="19"/>
  <c r="Z105" i="19"/>
  <c r="U105" i="19"/>
  <c r="O105" i="19"/>
  <c r="V105" i="19"/>
  <c r="Q105" i="19"/>
  <c r="R105" i="19"/>
  <c r="Y105" i="19"/>
  <c r="X105" i="19"/>
  <c r="W105" i="19"/>
  <c r="T105" i="19"/>
  <c r="L105" i="19"/>
  <c r="M105" i="19"/>
  <c r="N105" i="19"/>
  <c r="W59" i="50"/>
  <c r="J59" i="50"/>
  <c r="AE52" i="15"/>
  <c r="AF59" i="50"/>
  <c r="AB52" i="15"/>
  <c r="AC59" i="50"/>
  <c r="Z52" i="15"/>
  <c r="AX52" i="15" s="1"/>
  <c r="AA59" i="50"/>
  <c r="AY59" i="50" s="1"/>
  <c r="Y52" i="15"/>
  <c r="Z59" i="50"/>
  <c r="Z59" i="69" s="1"/>
  <c r="AC52" i="15"/>
  <c r="AD59" i="50"/>
  <c r="AF52" i="15"/>
  <c r="AG59" i="50"/>
  <c r="W52" i="15"/>
  <c r="X59" i="50"/>
  <c r="AA52" i="15"/>
  <c r="AB59" i="50"/>
  <c r="AG52" i="15"/>
  <c r="AH59" i="50"/>
  <c r="X52" i="15"/>
  <c r="Y59" i="50"/>
  <c r="AD52" i="15"/>
  <c r="AE59" i="50"/>
  <c r="H52" i="15"/>
  <c r="I59" i="50"/>
  <c r="F52" i="15"/>
  <c r="G59" i="50"/>
  <c r="G52" i="15"/>
  <c r="H59" i="50"/>
  <c r="O52" i="15"/>
  <c r="P59" i="50"/>
  <c r="P52" i="15"/>
  <c r="Q59" i="50"/>
  <c r="S52" i="15"/>
  <c r="T59" i="50"/>
  <c r="K52" i="15"/>
  <c r="L59" i="50"/>
  <c r="J52" i="15"/>
  <c r="K59" i="50"/>
  <c r="R52" i="15"/>
  <c r="S59" i="50"/>
  <c r="M52" i="15"/>
  <c r="N59" i="50"/>
  <c r="T52" i="15"/>
  <c r="U59" i="50"/>
  <c r="L52" i="15"/>
  <c r="M59" i="50"/>
  <c r="Q52" i="15"/>
  <c r="R59" i="50"/>
  <c r="N52" i="15"/>
  <c r="O59" i="50"/>
  <c r="I52" i="15"/>
  <c r="V52" i="15"/>
  <c r="AN104" i="19"/>
  <c r="AO104" i="19"/>
  <c r="AA104" i="19"/>
  <c r="V59" i="50" s="1"/>
  <c r="BC52" i="15" l="1"/>
  <c r="BI105" i="19"/>
  <c r="BD59" i="50"/>
  <c r="BD59" i="69" s="1"/>
  <c r="BA52" i="15"/>
  <c r="BF104" i="19"/>
  <c r="BE104" i="19"/>
  <c r="BB59" i="50"/>
  <c r="BB59" i="69" s="1"/>
  <c r="BG105" i="19"/>
  <c r="BH105" i="19"/>
  <c r="AM106" i="19"/>
  <c r="AL106" i="19"/>
  <c r="AJ106" i="19"/>
  <c r="AI106" i="19"/>
  <c r="AH106" i="19"/>
  <c r="AG106" i="19"/>
  <c r="AE106" i="19"/>
  <c r="AD106" i="19"/>
  <c r="AC106" i="19"/>
  <c r="U106" i="19"/>
  <c r="O106" i="19"/>
  <c r="R106" i="19"/>
  <c r="Y106" i="19"/>
  <c r="Z106" i="19"/>
  <c r="S106" i="19"/>
  <c r="V106" i="19"/>
  <c r="X106" i="19"/>
  <c r="AF106" i="19"/>
  <c r="BD106" i="19" s="1"/>
  <c r="AK106" i="19"/>
  <c r="AB106" i="19"/>
  <c r="W106" i="19"/>
  <c r="P106" i="19"/>
  <c r="Q106" i="19"/>
  <c r="T106" i="19"/>
  <c r="N106" i="19"/>
  <c r="L106" i="19"/>
  <c r="M106" i="19"/>
  <c r="W58" i="51"/>
  <c r="W59" i="69"/>
  <c r="J58" i="51"/>
  <c r="J59" i="69"/>
  <c r="AF58" i="51"/>
  <c r="AF59" i="69"/>
  <c r="AC58" i="51"/>
  <c r="AC59" i="69"/>
  <c r="AA58" i="51"/>
  <c r="AA59" i="69"/>
  <c r="AY59" i="69" s="1"/>
  <c r="AD58" i="51"/>
  <c r="AD59" i="69"/>
  <c r="AG58" i="51"/>
  <c r="AG59" i="69"/>
  <c r="X58" i="51"/>
  <c r="X59" i="69"/>
  <c r="AB58" i="51"/>
  <c r="AB59" i="69"/>
  <c r="AH58" i="51"/>
  <c r="AH59" i="69"/>
  <c r="Y58" i="51"/>
  <c r="Y59" i="69"/>
  <c r="AE58" i="51"/>
  <c r="AE59" i="69"/>
  <c r="I58" i="51"/>
  <c r="I59" i="69"/>
  <c r="G58" i="51"/>
  <c r="G59" i="69"/>
  <c r="H58" i="51"/>
  <c r="H59" i="69"/>
  <c r="P58" i="51"/>
  <c r="P59" i="69"/>
  <c r="Q58" i="51"/>
  <c r="Q59" i="69"/>
  <c r="T58" i="51"/>
  <c r="T59" i="69"/>
  <c r="L58" i="51"/>
  <c r="L59" i="69"/>
  <c r="K58" i="51"/>
  <c r="K59" i="69"/>
  <c r="S58" i="51"/>
  <c r="S59" i="69"/>
  <c r="N58" i="51"/>
  <c r="N59" i="69"/>
  <c r="U58" i="51"/>
  <c r="U59" i="69"/>
  <c r="M58" i="51"/>
  <c r="M59" i="69"/>
  <c r="R58" i="51"/>
  <c r="R59" i="69"/>
  <c r="O58" i="51"/>
  <c r="O59" i="69"/>
  <c r="V58" i="51"/>
  <c r="V59" i="69"/>
  <c r="Z58" i="51"/>
  <c r="BL104" i="19"/>
  <c r="BK104" i="19"/>
  <c r="BJ104" i="19"/>
  <c r="BF105" i="19"/>
  <c r="BE105" i="19"/>
  <c r="AI59" i="50"/>
  <c r="U52" i="15"/>
  <c r="AH52" i="15"/>
  <c r="AN105" i="19"/>
  <c r="AO105" i="19"/>
  <c r="AA105" i="19"/>
  <c r="BI106" i="19" l="1"/>
  <c r="BG106" i="19"/>
  <c r="AT107" i="19"/>
  <c r="BC107" i="19" s="1"/>
  <c r="AF107" i="19"/>
  <c r="BD107" i="19" s="1"/>
  <c r="AJ107" i="19"/>
  <c r="AI107" i="19"/>
  <c r="AH107" i="19"/>
  <c r="AE107" i="19"/>
  <c r="AB107" i="19"/>
  <c r="AM107" i="19"/>
  <c r="AL107" i="19"/>
  <c r="AK107" i="19"/>
  <c r="AD107" i="19"/>
  <c r="W107" i="19"/>
  <c r="Z107" i="19"/>
  <c r="Q107" i="19"/>
  <c r="AG107" i="19"/>
  <c r="AC107" i="19"/>
  <c r="X107" i="19"/>
  <c r="Y107" i="19"/>
  <c r="O107" i="19"/>
  <c r="P107" i="19"/>
  <c r="U107" i="19"/>
  <c r="V107" i="19"/>
  <c r="T107" i="19"/>
  <c r="S107" i="19"/>
  <c r="R107" i="19"/>
  <c r="AS107" i="19"/>
  <c r="BB107" i="19" s="1"/>
  <c r="AR107" i="19"/>
  <c r="AQ107" i="19"/>
  <c r="AP107" i="19"/>
  <c r="L107" i="19"/>
  <c r="M107" i="19"/>
  <c r="N107" i="19"/>
  <c r="AI58" i="51"/>
  <c r="AI59" i="69"/>
  <c r="BL105" i="19"/>
  <c r="BK105" i="19"/>
  <c r="BJ105" i="19"/>
  <c r="AN106" i="19"/>
  <c r="AA106" i="19"/>
  <c r="BH107" i="19" l="1"/>
  <c r="BI107" i="19"/>
  <c r="BG107" i="19"/>
  <c r="AM108" i="19"/>
  <c r="AL108" i="19"/>
  <c r="AI108" i="19"/>
  <c r="AG108" i="19"/>
  <c r="AF108" i="19"/>
  <c r="BD108" i="19" s="1"/>
  <c r="AE108" i="19"/>
  <c r="AD108" i="19"/>
  <c r="AB108" i="19"/>
  <c r="U108" i="19"/>
  <c r="Y108" i="19"/>
  <c r="AJ108" i="19"/>
  <c r="AH108" i="19"/>
  <c r="AK108" i="19"/>
  <c r="AC108" i="19"/>
  <c r="S108" i="19"/>
  <c r="V108" i="19"/>
  <c r="Q60" i="50" s="1"/>
  <c r="W108" i="19"/>
  <c r="Z108" i="19"/>
  <c r="U60" i="50" s="1"/>
  <c r="P108" i="19"/>
  <c r="T108" i="19"/>
  <c r="Q108" i="19"/>
  <c r="X108" i="19"/>
  <c r="O108" i="19"/>
  <c r="R108" i="19"/>
  <c r="M108" i="19"/>
  <c r="N108" i="19"/>
  <c r="L108" i="19"/>
  <c r="BE107" i="19"/>
  <c r="AN107" i="19"/>
  <c r="AO107" i="19"/>
  <c r="AA107" i="19"/>
  <c r="BI108" i="19" l="1"/>
  <c r="P60" i="50"/>
  <c r="BG108" i="19"/>
  <c r="R60" i="50"/>
  <c r="O60" i="50"/>
  <c r="L60" i="50"/>
  <c r="BF107" i="19"/>
  <c r="K60" i="50"/>
  <c r="M60" i="50"/>
  <c r="S60" i="50"/>
  <c r="T60" i="50"/>
  <c r="AL109" i="19"/>
  <c r="V109" i="19"/>
  <c r="AK109" i="19"/>
  <c r="U109" i="19"/>
  <c r="M109" i="19"/>
  <c r="L109" i="19"/>
  <c r="Y109" i="19"/>
  <c r="AM109" i="19"/>
  <c r="W109" i="19"/>
  <c r="AJ109" i="19"/>
  <c r="T109" i="19"/>
  <c r="AI109" i="19"/>
  <c r="S109" i="19"/>
  <c r="AH109" i="19"/>
  <c r="R109" i="19"/>
  <c r="AG109" i="19"/>
  <c r="Q109" i="19"/>
  <c r="AF109" i="19"/>
  <c r="BD109" i="19" s="1"/>
  <c r="P109" i="19"/>
  <c r="AE109" i="19"/>
  <c r="O109" i="19"/>
  <c r="AD109" i="19"/>
  <c r="N109" i="19"/>
  <c r="AC109" i="19"/>
  <c r="AB109" i="19"/>
  <c r="Z109" i="19"/>
  <c r="X109" i="19"/>
  <c r="U59" i="51"/>
  <c r="U60" i="69"/>
  <c r="Q59" i="51"/>
  <c r="Q60" i="69"/>
  <c r="BL107" i="19"/>
  <c r="BJ107" i="19"/>
  <c r="BK107" i="19"/>
  <c r="W60" i="50"/>
  <c r="AB53" i="15"/>
  <c r="AC60" i="50"/>
  <c r="W53" i="15"/>
  <c r="X60" i="50"/>
  <c r="AF53" i="15"/>
  <c r="AG60" i="50"/>
  <c r="X53" i="15"/>
  <c r="Y60" i="50"/>
  <c r="AG53" i="15"/>
  <c r="AH60" i="50"/>
  <c r="AA53" i="15"/>
  <c r="AB60" i="50"/>
  <c r="AE53" i="15"/>
  <c r="AF60" i="50"/>
  <c r="AD53" i="15"/>
  <c r="AE60" i="50"/>
  <c r="AC53" i="15"/>
  <c r="AD60" i="50"/>
  <c r="Y53" i="15"/>
  <c r="Z60" i="50"/>
  <c r="Z60" i="69" s="1"/>
  <c r="Z53" i="15"/>
  <c r="AX53" i="15" s="1"/>
  <c r="AA60" i="50"/>
  <c r="AY60" i="50" s="1"/>
  <c r="H53" i="15"/>
  <c r="I60" i="50"/>
  <c r="F53" i="15"/>
  <c r="G60" i="50"/>
  <c r="G53" i="15"/>
  <c r="H60" i="50"/>
  <c r="M53" i="15"/>
  <c r="N60" i="50"/>
  <c r="J60" i="50"/>
  <c r="V53" i="15"/>
  <c r="AN108" i="19"/>
  <c r="AI60" i="50" s="1"/>
  <c r="AA108" i="19"/>
  <c r="V60" i="50" s="1"/>
  <c r="I53" i="15"/>
  <c r="P59" i="51" l="1"/>
  <c r="P60" i="69"/>
  <c r="BC53" i="15"/>
  <c r="BI109" i="19"/>
  <c r="J60" i="69"/>
  <c r="BB60" i="50"/>
  <c r="BB60" i="69" s="1"/>
  <c r="BD60" i="50"/>
  <c r="BD60" i="69" s="1"/>
  <c r="BG109" i="19"/>
  <c r="R59" i="51"/>
  <c r="R60" i="69"/>
  <c r="M59" i="51"/>
  <c r="M60" i="69"/>
  <c r="O59" i="51"/>
  <c r="O60" i="69"/>
  <c r="S59" i="51"/>
  <c r="S60" i="69"/>
  <c r="K59" i="51"/>
  <c r="K60" i="69"/>
  <c r="L59" i="51"/>
  <c r="L60" i="69"/>
  <c r="T59" i="51"/>
  <c r="T60" i="69"/>
  <c r="AN109" i="19"/>
  <c r="AA109" i="19"/>
  <c r="AM110" i="19"/>
  <c r="W110" i="19"/>
  <c r="AL110" i="19"/>
  <c r="V110" i="19"/>
  <c r="AC110" i="19"/>
  <c r="AB110" i="19"/>
  <c r="AP110" i="19"/>
  <c r="Y110" i="19"/>
  <c r="X110" i="19"/>
  <c r="AK110" i="19"/>
  <c r="U110" i="19"/>
  <c r="AJ110" i="19"/>
  <c r="T110" i="19"/>
  <c r="AI110" i="19"/>
  <c r="S110" i="19"/>
  <c r="AH110" i="19"/>
  <c r="R110" i="19"/>
  <c r="AG110" i="19"/>
  <c r="Q110" i="19"/>
  <c r="AF110" i="19"/>
  <c r="BD110" i="19" s="1"/>
  <c r="P110" i="19"/>
  <c r="AE110" i="19"/>
  <c r="O110" i="19"/>
  <c r="AT110" i="19"/>
  <c r="BC110" i="19" s="1"/>
  <c r="AD110" i="19"/>
  <c r="N110" i="19"/>
  <c r="AS110" i="19"/>
  <c r="BB110" i="19" s="1"/>
  <c r="M110" i="19"/>
  <c r="AR110" i="19"/>
  <c r="L110" i="19"/>
  <c r="AQ110" i="19"/>
  <c r="Z110" i="19"/>
  <c r="W59" i="51"/>
  <c r="W60" i="69"/>
  <c r="AC59" i="51"/>
  <c r="AC60" i="69"/>
  <c r="X59" i="51"/>
  <c r="X60" i="69"/>
  <c r="AG59" i="51"/>
  <c r="AG60" i="69"/>
  <c r="Y59" i="51"/>
  <c r="Y60" i="69"/>
  <c r="AH59" i="51"/>
  <c r="AH60" i="69"/>
  <c r="AB59" i="51"/>
  <c r="AB60" i="69"/>
  <c r="AF59" i="51"/>
  <c r="AF60" i="69"/>
  <c r="AE59" i="51"/>
  <c r="AE60" i="69"/>
  <c r="AD59" i="51"/>
  <c r="AD60" i="69"/>
  <c r="AA59" i="51"/>
  <c r="AA60" i="69"/>
  <c r="AY60" i="69" s="1"/>
  <c r="I59" i="51"/>
  <c r="I60" i="69"/>
  <c r="G59" i="51"/>
  <c r="G60" i="69"/>
  <c r="H59" i="51"/>
  <c r="H60" i="69"/>
  <c r="N59" i="51"/>
  <c r="N60" i="69"/>
  <c r="AI59" i="51"/>
  <c r="AI60" i="69"/>
  <c r="V59" i="51"/>
  <c r="V60" i="69"/>
  <c r="Z59" i="51"/>
  <c r="J59" i="51"/>
  <c r="AH53" i="15"/>
  <c r="BG110" i="19" l="1"/>
  <c r="BH110" i="19"/>
  <c r="BI110" i="19"/>
  <c r="AN110" i="19"/>
  <c r="AO110" i="19"/>
  <c r="S111" i="19"/>
  <c r="X111" i="19"/>
  <c r="V111" i="19"/>
  <c r="R111" i="19"/>
  <c r="W111" i="19"/>
  <c r="P111" i="19"/>
  <c r="U111" i="19"/>
  <c r="AG111" i="19"/>
  <c r="O111" i="19"/>
  <c r="Y111" i="19"/>
  <c r="AJ111" i="19"/>
  <c r="AL111" i="19"/>
  <c r="Z111" i="19"/>
  <c r="AI111" i="19"/>
  <c r="AD111" i="19"/>
  <c r="AM111" i="19"/>
  <c r="T111" i="19"/>
  <c r="AK111" i="19"/>
  <c r="AE111" i="19"/>
  <c r="AF111" i="19"/>
  <c r="BD111" i="19" s="1"/>
  <c r="Q111" i="19"/>
  <c r="AH111" i="19"/>
  <c r="AC111" i="19"/>
  <c r="AB111" i="19"/>
  <c r="N111" i="19"/>
  <c r="L111" i="19"/>
  <c r="M111" i="19"/>
  <c r="AA110" i="19"/>
  <c r="BF110" i="19"/>
  <c r="BE110" i="19"/>
  <c r="BG111" i="19" l="1"/>
  <c r="BI111" i="19"/>
  <c r="AA111" i="19"/>
  <c r="BJ110" i="19"/>
  <c r="BL110" i="19"/>
  <c r="BK110" i="19"/>
  <c r="AJ112" i="19"/>
  <c r="AI112" i="19"/>
  <c r="AH112" i="19"/>
  <c r="AG112" i="19"/>
  <c r="AF112" i="19"/>
  <c r="BD112" i="19" s="1"/>
  <c r="AM112" i="19"/>
  <c r="AL112" i="19"/>
  <c r="S112" i="19"/>
  <c r="W112" i="19"/>
  <c r="Z112" i="19"/>
  <c r="V112" i="19"/>
  <c r="T112" i="19"/>
  <c r="U112" i="19"/>
  <c r="AK112" i="19"/>
  <c r="AE112" i="19"/>
  <c r="AB112" i="19"/>
  <c r="AC112" i="19"/>
  <c r="O112" i="19"/>
  <c r="AD112" i="19"/>
  <c r="Y112" i="19"/>
  <c r="R112" i="19"/>
  <c r="X112" i="19"/>
  <c r="Q112" i="19"/>
  <c r="P112" i="19"/>
  <c r="N112" i="19"/>
  <c r="M112" i="19"/>
  <c r="L112" i="19"/>
  <c r="AN111" i="19"/>
  <c r="BI112" i="19" l="1"/>
  <c r="BG112" i="19"/>
  <c r="AA112" i="19"/>
  <c r="AN112" i="19"/>
  <c r="AT113" i="19"/>
  <c r="BC113" i="19" s="1"/>
  <c r="AJ113" i="19"/>
  <c r="AM113" i="19"/>
  <c r="AL113" i="19"/>
  <c r="AK113" i="19"/>
  <c r="AI113" i="19"/>
  <c r="AF113" i="19"/>
  <c r="BD113" i="19" s="1"/>
  <c r="AH113" i="19"/>
  <c r="AG113" i="19"/>
  <c r="AQ113" i="19"/>
  <c r="AP113" i="19"/>
  <c r="AS113" i="19"/>
  <c r="BB113" i="19" s="1"/>
  <c r="AR113" i="19"/>
  <c r="AD113" i="19"/>
  <c r="V113" i="19"/>
  <c r="U113" i="19"/>
  <c r="Z113" i="19"/>
  <c r="O113" i="19"/>
  <c r="Q113" i="19"/>
  <c r="S113" i="19"/>
  <c r="Y113" i="19"/>
  <c r="W113" i="19"/>
  <c r="AE113" i="19"/>
  <c r="AC113" i="19"/>
  <c r="AB113" i="19"/>
  <c r="X113" i="19"/>
  <c r="P113" i="19"/>
  <c r="R113" i="19"/>
  <c r="T113" i="19"/>
  <c r="N113" i="19"/>
  <c r="L113" i="19"/>
  <c r="M113" i="19"/>
  <c r="BG113" i="19" l="1"/>
  <c r="BH113" i="19"/>
  <c r="BI113" i="19"/>
  <c r="AA113" i="19"/>
  <c r="AT114" i="19"/>
  <c r="BC114" i="19" s="1"/>
  <c r="AL114" i="19"/>
  <c r="AK114" i="19"/>
  <c r="AJ114" i="19"/>
  <c r="AI114" i="19"/>
  <c r="AH114" i="19"/>
  <c r="AG114" i="19"/>
  <c r="AF114" i="19"/>
  <c r="BD114" i="19" s="1"/>
  <c r="AM114" i="19"/>
  <c r="AP114" i="19"/>
  <c r="AB114" i="19"/>
  <c r="AS114" i="19"/>
  <c r="BB114" i="19" s="1"/>
  <c r="O114" i="19"/>
  <c r="X114" i="19"/>
  <c r="U114" i="19"/>
  <c r="Y114" i="19"/>
  <c r="AE114" i="19"/>
  <c r="W114" i="19"/>
  <c r="Z114" i="19"/>
  <c r="S114" i="19"/>
  <c r="AR114" i="19"/>
  <c r="AC114" i="19"/>
  <c r="AD114" i="19"/>
  <c r="T114" i="19"/>
  <c r="AQ114" i="19"/>
  <c r="Q114" i="19"/>
  <c r="V114" i="19"/>
  <c r="P114" i="19"/>
  <c r="R114" i="19"/>
  <c r="L114" i="19"/>
  <c r="M114" i="19"/>
  <c r="N114" i="19"/>
  <c r="BF113" i="19"/>
  <c r="BE113" i="19"/>
  <c r="AO113" i="19"/>
  <c r="AN113" i="19"/>
  <c r="BG114" i="19" l="1"/>
  <c r="BI114" i="19"/>
  <c r="BH114" i="19"/>
  <c r="AN114" i="19"/>
  <c r="AO114" i="19"/>
  <c r="BK113" i="19"/>
  <c r="BL113" i="19"/>
  <c r="BJ113" i="19"/>
  <c r="AA114" i="19"/>
  <c r="AM115" i="19"/>
  <c r="AL115" i="19"/>
  <c r="AK115" i="19"/>
  <c r="AJ115" i="19"/>
  <c r="AI115" i="19"/>
  <c r="AG115" i="19"/>
  <c r="AH115" i="19"/>
  <c r="AF115" i="19"/>
  <c r="BD115" i="19" s="1"/>
  <c r="P115" i="19"/>
  <c r="S115" i="19"/>
  <c r="W115" i="19"/>
  <c r="Z115" i="19"/>
  <c r="V115" i="19"/>
  <c r="T115" i="19"/>
  <c r="U115" i="19"/>
  <c r="Y115" i="19"/>
  <c r="X115" i="19"/>
  <c r="AB115" i="19"/>
  <c r="AE115" i="19"/>
  <c r="Q115" i="19"/>
  <c r="R115" i="19"/>
  <c r="AD115" i="19"/>
  <c r="O115" i="19"/>
  <c r="AC115" i="19"/>
  <c r="L115" i="19"/>
  <c r="M115" i="19"/>
  <c r="N115" i="19"/>
  <c r="BF114" i="19"/>
  <c r="BE114" i="19"/>
  <c r="BI115" i="19" l="1"/>
  <c r="BG115" i="19"/>
  <c r="AN115" i="19"/>
  <c r="AT116" i="19"/>
  <c r="BC116" i="19" s="1"/>
  <c r="AH116" i="19"/>
  <c r="AG116" i="19"/>
  <c r="AF116" i="19"/>
  <c r="BD116" i="19" s="1"/>
  <c r="AE116" i="19"/>
  <c r="AD116" i="19"/>
  <c r="AC116" i="19"/>
  <c r="AB116" i="19"/>
  <c r="AK116" i="19"/>
  <c r="AM116" i="19"/>
  <c r="AL116" i="19"/>
  <c r="AJ116" i="19"/>
  <c r="AI116" i="19"/>
  <c r="P116" i="19"/>
  <c r="Y116" i="19"/>
  <c r="X116" i="19"/>
  <c r="T116" i="19"/>
  <c r="AS116" i="19"/>
  <c r="BB116" i="19" s="1"/>
  <c r="U116" i="19"/>
  <c r="R116" i="19"/>
  <c r="L54" i="15" s="1"/>
  <c r="V116" i="19"/>
  <c r="O116" i="19"/>
  <c r="AR116" i="19"/>
  <c r="AP116" i="19"/>
  <c r="W116" i="19"/>
  <c r="S116" i="19"/>
  <c r="Z116" i="19"/>
  <c r="AQ116" i="19"/>
  <c r="Q116" i="19"/>
  <c r="N116" i="19"/>
  <c r="L116" i="19"/>
  <c r="M116" i="19"/>
  <c r="BL114" i="19"/>
  <c r="BK114" i="19"/>
  <c r="BJ114" i="19"/>
  <c r="AA115" i="19"/>
  <c r="BI116" i="19" l="1"/>
  <c r="BG116" i="19"/>
  <c r="BH116" i="19"/>
  <c r="AO116" i="19"/>
  <c r="AN116" i="19"/>
  <c r="AI61" i="50" s="1"/>
  <c r="AI60" i="51" s="1"/>
  <c r="AA116" i="19"/>
  <c r="BF116" i="19"/>
  <c r="BE116" i="19"/>
  <c r="AM117" i="19"/>
  <c r="AL117" i="19"/>
  <c r="AK117" i="19"/>
  <c r="AI117" i="19"/>
  <c r="AE117" i="19"/>
  <c r="AD117" i="19"/>
  <c r="AC117" i="19"/>
  <c r="AB117" i="19"/>
  <c r="W117" i="19"/>
  <c r="AJ117" i="19"/>
  <c r="AH117" i="19"/>
  <c r="AF117" i="19"/>
  <c r="BD117" i="19" s="1"/>
  <c r="U117" i="19"/>
  <c r="AG117" i="19"/>
  <c r="Y117" i="19"/>
  <c r="O117" i="19"/>
  <c r="S117" i="19"/>
  <c r="V117" i="19"/>
  <c r="X117" i="19"/>
  <c r="P117" i="19"/>
  <c r="Q117" i="19"/>
  <c r="T117" i="19"/>
  <c r="R117" i="19"/>
  <c r="Z117" i="19"/>
  <c r="L117" i="19"/>
  <c r="M117" i="19"/>
  <c r="N117" i="19"/>
  <c r="BG117" i="19" l="1"/>
  <c r="BI117" i="19"/>
  <c r="AI61" i="69"/>
  <c r="AA117" i="19"/>
  <c r="AN117" i="19"/>
  <c r="BJ116" i="19"/>
  <c r="BK116" i="19"/>
  <c r="BL116" i="19"/>
  <c r="AT118" i="19"/>
  <c r="BC118" i="19" s="1"/>
  <c r="AD118" i="19"/>
  <c r="AR118" i="19"/>
  <c r="AC118" i="19"/>
  <c r="AB118" i="19"/>
  <c r="AM118" i="19"/>
  <c r="AL118" i="19"/>
  <c r="AK118" i="19"/>
  <c r="AJ118" i="19"/>
  <c r="AS118" i="19"/>
  <c r="BB118" i="19" s="1"/>
  <c r="AI118" i="19"/>
  <c r="AQ118" i="19"/>
  <c r="AG118" i="19"/>
  <c r="AH118" i="19"/>
  <c r="AP118" i="19"/>
  <c r="AF118" i="19"/>
  <c r="BD118" i="19" s="1"/>
  <c r="AE118" i="19"/>
  <c r="Y118" i="19"/>
  <c r="O118" i="19"/>
  <c r="W118" i="19"/>
  <c r="V118" i="19"/>
  <c r="S118" i="19"/>
  <c r="U118" i="19"/>
  <c r="T118" i="19"/>
  <c r="Z118" i="19"/>
  <c r="R118" i="19"/>
  <c r="P118" i="19"/>
  <c r="X118" i="19"/>
  <c r="Q118" i="19"/>
  <c r="M118" i="19"/>
  <c r="N118" i="19"/>
  <c r="L118" i="19"/>
  <c r="BG118" i="19" l="1"/>
  <c r="BH118" i="19"/>
  <c r="BI118" i="19"/>
  <c r="AN118" i="19"/>
  <c r="AA118" i="19"/>
  <c r="AO118" i="19"/>
  <c r="BF118" i="19"/>
  <c r="BE118" i="19"/>
  <c r="AI119" i="19"/>
  <c r="AH119" i="19"/>
  <c r="AG119" i="19"/>
  <c r="AF119" i="19"/>
  <c r="BD119" i="19" s="1"/>
  <c r="AE119" i="19"/>
  <c r="AD119" i="19"/>
  <c r="AC119" i="19"/>
  <c r="AL119" i="19"/>
  <c r="AM119" i="19"/>
  <c r="AB119" i="19"/>
  <c r="AK119" i="19"/>
  <c r="AJ119" i="19"/>
  <c r="P119" i="19"/>
  <c r="U119" i="19"/>
  <c r="T119" i="19"/>
  <c r="W119" i="19"/>
  <c r="O119" i="19"/>
  <c r="Z119" i="19"/>
  <c r="V119" i="19"/>
  <c r="R119" i="19"/>
  <c r="X119" i="19"/>
  <c r="S119" i="19"/>
  <c r="Y119" i="19"/>
  <c r="Q119" i="19"/>
  <c r="N119" i="19"/>
  <c r="M119" i="19"/>
  <c r="L119" i="19"/>
  <c r="BG119" i="19" l="1"/>
  <c r="BI119" i="19"/>
  <c r="J55" i="15"/>
  <c r="K62" i="50"/>
  <c r="F55" i="15"/>
  <c r="G62" i="50"/>
  <c r="G55" i="15"/>
  <c r="H62" i="50"/>
  <c r="H55" i="15"/>
  <c r="I62" i="50"/>
  <c r="L62" i="50"/>
  <c r="K55" i="15"/>
  <c r="AD55" i="15"/>
  <c r="AE62" i="50"/>
  <c r="S55" i="15"/>
  <c r="T62" i="50"/>
  <c r="AE55" i="15"/>
  <c r="AF62" i="50"/>
  <c r="M55" i="15"/>
  <c r="N62" i="50"/>
  <c r="V55" i="15"/>
  <c r="W62" i="50"/>
  <c r="R55" i="15"/>
  <c r="S62" i="50"/>
  <c r="AG55" i="15"/>
  <c r="AH62" i="50"/>
  <c r="L55" i="15"/>
  <c r="M62" i="50"/>
  <c r="AF55" i="15"/>
  <c r="AG62" i="50"/>
  <c r="P55" i="15"/>
  <c r="Q62" i="50"/>
  <c r="W55" i="15"/>
  <c r="X62" i="50"/>
  <c r="X55" i="15"/>
  <c r="Y62" i="50"/>
  <c r="T55" i="15"/>
  <c r="U62" i="50"/>
  <c r="I55" i="15"/>
  <c r="J62" i="50"/>
  <c r="Z55" i="15"/>
  <c r="AX55" i="15" s="1"/>
  <c r="AA62" i="50"/>
  <c r="AY62" i="50" s="1"/>
  <c r="Q55" i="15"/>
  <c r="R62" i="50"/>
  <c r="AA55" i="15"/>
  <c r="AB62" i="50"/>
  <c r="Y55" i="15"/>
  <c r="N55" i="15"/>
  <c r="O62" i="50"/>
  <c r="AB55" i="15"/>
  <c r="AC62" i="50"/>
  <c r="Z62" i="50"/>
  <c r="O55" i="15"/>
  <c r="P62" i="50"/>
  <c r="AC55" i="15"/>
  <c r="AD62" i="50"/>
  <c r="AA119" i="19"/>
  <c r="V62" i="50" s="1"/>
  <c r="AM120" i="19"/>
  <c r="AL120" i="19"/>
  <c r="AJ120" i="19"/>
  <c r="AI120" i="19"/>
  <c r="AH120" i="19"/>
  <c r="AG120" i="19"/>
  <c r="AF120" i="19"/>
  <c r="BD120" i="19" s="1"/>
  <c r="AE120" i="19"/>
  <c r="AD120" i="19"/>
  <c r="AC120" i="19"/>
  <c r="W120" i="19"/>
  <c r="P120" i="19"/>
  <c r="Q120" i="19"/>
  <c r="AK120" i="19"/>
  <c r="Y120" i="19"/>
  <c r="AB120" i="19"/>
  <c r="X120" i="19"/>
  <c r="R120" i="19"/>
  <c r="S120" i="19"/>
  <c r="V120" i="19"/>
  <c r="Z120" i="19"/>
  <c r="O120" i="19"/>
  <c r="T120" i="19"/>
  <c r="U120" i="19"/>
  <c r="N120" i="19"/>
  <c r="L120" i="19"/>
  <c r="M120" i="19"/>
  <c r="AN119" i="19"/>
  <c r="AI62" i="50" s="1"/>
  <c r="BK118" i="19"/>
  <c r="BL118" i="19"/>
  <c r="BJ118" i="19"/>
  <c r="BB62" i="50" l="1"/>
  <c r="BB62" i="69" s="1"/>
  <c r="BG120" i="19"/>
  <c r="BA55" i="15"/>
  <c r="BD62" i="50"/>
  <c r="BD62" i="69" s="1"/>
  <c r="BC55" i="15"/>
  <c r="BI120" i="19"/>
  <c r="Y61" i="51"/>
  <c r="Y62" i="69"/>
  <c r="K56" i="15"/>
  <c r="L63" i="50"/>
  <c r="X63" i="50"/>
  <c r="W56" i="15"/>
  <c r="U61" i="51"/>
  <c r="U62" i="69"/>
  <c r="S61" i="51"/>
  <c r="S62" i="69"/>
  <c r="X56" i="15"/>
  <c r="Y63" i="50"/>
  <c r="Z62" i="69"/>
  <c r="Z61" i="51"/>
  <c r="I61" i="51"/>
  <c r="I62" i="69"/>
  <c r="N56" i="15"/>
  <c r="O63" i="50"/>
  <c r="AH55" i="15"/>
  <c r="Z56" i="15"/>
  <c r="AX56" i="15" s="1"/>
  <c r="AA63" i="50"/>
  <c r="AY63" i="50" s="1"/>
  <c r="O61" i="51"/>
  <c r="O62" i="69"/>
  <c r="N61" i="51"/>
  <c r="N62" i="69"/>
  <c r="J63" i="50"/>
  <c r="I56" i="15"/>
  <c r="AA56" i="15"/>
  <c r="AB63" i="50"/>
  <c r="T56" i="15"/>
  <c r="U63" i="50"/>
  <c r="AB56" i="15"/>
  <c r="AC63" i="50"/>
  <c r="P56" i="15"/>
  <c r="Q63" i="50"/>
  <c r="AC56" i="15"/>
  <c r="AD63" i="50"/>
  <c r="X61" i="51"/>
  <c r="X62" i="69"/>
  <c r="AF61" i="51"/>
  <c r="AF62" i="69"/>
  <c r="H61" i="51"/>
  <c r="H62" i="69"/>
  <c r="W61" i="51"/>
  <c r="W62" i="69"/>
  <c r="M56" i="15"/>
  <c r="N63" i="50"/>
  <c r="AD56" i="15"/>
  <c r="AE63" i="50"/>
  <c r="AB61" i="51"/>
  <c r="AB62" i="69"/>
  <c r="M63" i="50"/>
  <c r="L56" i="15"/>
  <c r="AG63" i="50"/>
  <c r="AF56" i="15"/>
  <c r="Q61" i="51"/>
  <c r="Q62" i="69"/>
  <c r="T62" i="69"/>
  <c r="T61" i="51"/>
  <c r="AG56" i="15"/>
  <c r="AH63" i="50"/>
  <c r="R61" i="51"/>
  <c r="R62" i="69"/>
  <c r="AC61" i="51"/>
  <c r="AC62" i="69"/>
  <c r="W63" i="50"/>
  <c r="V56" i="15"/>
  <c r="AG61" i="51"/>
  <c r="AG62" i="69"/>
  <c r="AE61" i="51"/>
  <c r="AE62" i="69"/>
  <c r="G61" i="51"/>
  <c r="G62" i="69"/>
  <c r="S56" i="15"/>
  <c r="T63" i="50"/>
  <c r="V61" i="51"/>
  <c r="V62" i="69"/>
  <c r="G56" i="15"/>
  <c r="H63" i="50"/>
  <c r="F56" i="15"/>
  <c r="G63" i="50"/>
  <c r="AE56" i="15"/>
  <c r="AF63" i="50"/>
  <c r="AA61" i="51"/>
  <c r="AA62" i="69"/>
  <c r="AY62" i="69" s="1"/>
  <c r="M61" i="51"/>
  <c r="M62" i="69"/>
  <c r="K62" i="69"/>
  <c r="K61" i="51"/>
  <c r="AI61" i="51"/>
  <c r="AI62" i="69"/>
  <c r="AD61" i="51"/>
  <c r="AD62" i="69"/>
  <c r="L61" i="51"/>
  <c r="L62" i="69"/>
  <c r="Y56" i="15"/>
  <c r="Z63" i="50"/>
  <c r="H56" i="15"/>
  <c r="I63" i="50"/>
  <c r="J56" i="15"/>
  <c r="K63" i="50"/>
  <c r="J61" i="51"/>
  <c r="J62" i="69"/>
  <c r="AH62" i="69"/>
  <c r="AH61" i="51"/>
  <c r="S63" i="50"/>
  <c r="R56" i="15"/>
  <c r="O56" i="15"/>
  <c r="P63" i="50"/>
  <c r="Q56" i="15"/>
  <c r="R63" i="50"/>
  <c r="P61" i="51"/>
  <c r="P62" i="69"/>
  <c r="U55" i="15"/>
  <c r="AA120" i="19"/>
  <c r="V63" i="50" s="1"/>
  <c r="AN120" i="19"/>
  <c r="AI63" i="50" s="1"/>
  <c r="AI62" i="51" s="1"/>
  <c r="AT121" i="19"/>
  <c r="BC121" i="19" s="1"/>
  <c r="AC121" i="19"/>
  <c r="AB121" i="19"/>
  <c r="AM121" i="19"/>
  <c r="AF121" i="19"/>
  <c r="BD121" i="19" s="1"/>
  <c r="AL121" i="19"/>
  <c r="AG121" i="19"/>
  <c r="AK121" i="19"/>
  <c r="AI121" i="19"/>
  <c r="AH121" i="19"/>
  <c r="AE121" i="19"/>
  <c r="AD121" i="19"/>
  <c r="X121" i="19"/>
  <c r="Y121" i="19"/>
  <c r="AJ121" i="19"/>
  <c r="W121" i="19"/>
  <c r="P121" i="19"/>
  <c r="Z121" i="19"/>
  <c r="AR121" i="19"/>
  <c r="Q121" i="19"/>
  <c r="T121" i="19"/>
  <c r="AQ121" i="19"/>
  <c r="R121" i="19"/>
  <c r="V121" i="19"/>
  <c r="S121" i="19"/>
  <c r="U121" i="19"/>
  <c r="O121" i="19"/>
  <c r="AP121" i="19"/>
  <c r="AS121" i="19"/>
  <c r="BB121" i="19" s="1"/>
  <c r="L121" i="19"/>
  <c r="M121" i="19"/>
  <c r="N121" i="19"/>
  <c r="BA56" i="15" l="1"/>
  <c r="BB63" i="50"/>
  <c r="BB63" i="69" s="1"/>
  <c r="BC56" i="15"/>
  <c r="BD63" i="50"/>
  <c r="BD63" i="69" s="1"/>
  <c r="BI121" i="19"/>
  <c r="BH121" i="19"/>
  <c r="BG121" i="19"/>
  <c r="AI63" i="69"/>
  <c r="R62" i="51"/>
  <c r="R63" i="69"/>
  <c r="AC62" i="51"/>
  <c r="AC63" i="69"/>
  <c r="K62" i="51"/>
  <c r="K63" i="69"/>
  <c r="I62" i="51"/>
  <c r="I63" i="69"/>
  <c r="AF63" i="69"/>
  <c r="AF62" i="51"/>
  <c r="AB62" i="51"/>
  <c r="AB63" i="69"/>
  <c r="V62" i="51"/>
  <c r="V63" i="69"/>
  <c r="Z63" i="69"/>
  <c r="Z62" i="51"/>
  <c r="AG63" i="69"/>
  <c r="AG62" i="51"/>
  <c r="G63" i="69"/>
  <c r="G62" i="51"/>
  <c r="AH56" i="15"/>
  <c r="U56" i="15"/>
  <c r="W62" i="51"/>
  <c r="W63" i="69"/>
  <c r="M63" i="69"/>
  <c r="M62" i="51"/>
  <c r="AD62" i="51"/>
  <c r="AD63" i="69"/>
  <c r="J62" i="51"/>
  <c r="J63" i="69"/>
  <c r="S62" i="51"/>
  <c r="S63" i="69"/>
  <c r="H62" i="51"/>
  <c r="H63" i="69"/>
  <c r="O62" i="51"/>
  <c r="O63" i="69"/>
  <c r="X62" i="51"/>
  <c r="X63" i="69"/>
  <c r="Q62" i="51"/>
  <c r="Q63" i="69"/>
  <c r="U63" i="69"/>
  <c r="U62" i="51"/>
  <c r="AE62" i="51"/>
  <c r="AE63" i="69"/>
  <c r="T62" i="51"/>
  <c r="T63" i="69"/>
  <c r="N62" i="51"/>
  <c r="N63" i="69"/>
  <c r="L62" i="51"/>
  <c r="L63" i="69"/>
  <c r="P62" i="51"/>
  <c r="P63" i="69"/>
  <c r="AH62" i="51"/>
  <c r="AH63" i="69"/>
  <c r="AA62" i="51"/>
  <c r="AA63" i="69"/>
  <c r="AY63" i="69" s="1"/>
  <c r="Y62" i="51"/>
  <c r="Y63" i="69"/>
  <c r="AN121" i="19"/>
  <c r="AT122" i="19"/>
  <c r="AI122" i="19"/>
  <c r="AD64" i="50" s="1"/>
  <c r="AD63" i="51" s="1"/>
  <c r="AH122" i="19"/>
  <c r="AB57" i="15" s="1"/>
  <c r="AG122" i="19"/>
  <c r="AF122" i="19"/>
  <c r="BD122" i="19" s="1"/>
  <c r="AE122" i="19"/>
  <c r="AD122" i="19"/>
  <c r="X57" i="15" s="1"/>
  <c r="AC122" i="19"/>
  <c r="AB122" i="19"/>
  <c r="AS122" i="19"/>
  <c r="BB122" i="19" s="1"/>
  <c r="AQ122" i="19"/>
  <c r="AM122" i="19"/>
  <c r="AL122" i="19"/>
  <c r="AF57" i="15" s="1"/>
  <c r="AK122" i="19"/>
  <c r="AE57" i="15" s="1"/>
  <c r="AJ122" i="19"/>
  <c r="AD57" i="15" s="1"/>
  <c r="Q122" i="19"/>
  <c r="O122" i="19"/>
  <c r="V122" i="19"/>
  <c r="P57" i="15" s="1"/>
  <c r="S122" i="19"/>
  <c r="M57" i="15" s="1"/>
  <c r="W122" i="19"/>
  <c r="Z122" i="19"/>
  <c r="AP122" i="19"/>
  <c r="P122" i="19"/>
  <c r="AR122" i="19"/>
  <c r="U122" i="19"/>
  <c r="O57" i="15" s="1"/>
  <c r="Y122" i="19"/>
  <c r="R122" i="19"/>
  <c r="L57" i="15" s="1"/>
  <c r="X122" i="19"/>
  <c r="R57" i="15" s="1"/>
  <c r="T122" i="19"/>
  <c r="O64" i="50" s="1"/>
  <c r="O63" i="51" s="1"/>
  <c r="M122" i="19"/>
  <c r="L122" i="19"/>
  <c r="N122" i="19"/>
  <c r="BE121" i="19"/>
  <c r="BF121" i="19"/>
  <c r="AO121" i="19"/>
  <c r="AA121" i="19"/>
  <c r="BI122" i="19" l="1"/>
  <c r="BH122" i="19"/>
  <c r="J64" i="50"/>
  <c r="J64" i="69" s="1"/>
  <c r="BG122" i="19"/>
  <c r="AN57" i="15"/>
  <c r="AW57" i="15" s="1"/>
  <c r="BC122" i="19"/>
  <c r="S64" i="50"/>
  <c r="S63" i="51" s="1"/>
  <c r="N64" i="50"/>
  <c r="N63" i="51" s="1"/>
  <c r="AE64" i="50"/>
  <c r="AO64" i="50"/>
  <c r="AM57" i="15"/>
  <c r="AV57" i="15" s="1"/>
  <c r="AF64" i="50"/>
  <c r="O64" i="69"/>
  <c r="R64" i="50"/>
  <c r="Q57" i="15"/>
  <c r="AB64" i="50"/>
  <c r="AA57" i="15"/>
  <c r="M64" i="50"/>
  <c r="N57" i="15"/>
  <c r="H57" i="15"/>
  <c r="I64" i="50"/>
  <c r="L64" i="50"/>
  <c r="K57" i="15"/>
  <c r="P64" i="50"/>
  <c r="F57" i="15"/>
  <c r="G64" i="50"/>
  <c r="AG64" i="50"/>
  <c r="G57" i="15"/>
  <c r="H64" i="50"/>
  <c r="AG57" i="15"/>
  <c r="AH64" i="50"/>
  <c r="Q64" i="50"/>
  <c r="AK57" i="15"/>
  <c r="AL64" i="50"/>
  <c r="AN64" i="50"/>
  <c r="AW64" i="50" s="1"/>
  <c r="AC57" i="15"/>
  <c r="AD64" i="69"/>
  <c r="S57" i="15"/>
  <c r="T64" i="50"/>
  <c r="AC64" i="50"/>
  <c r="V57" i="15"/>
  <c r="W64" i="50"/>
  <c r="AM64" i="50"/>
  <c r="AL57" i="15"/>
  <c r="W57" i="15"/>
  <c r="X64" i="50"/>
  <c r="Z64" i="50"/>
  <c r="I57" i="15"/>
  <c r="J57" i="15"/>
  <c r="K64" i="50"/>
  <c r="Y64" i="50"/>
  <c r="AK64" i="50"/>
  <c r="AJ57" i="15"/>
  <c r="Y57" i="15"/>
  <c r="U64" i="50"/>
  <c r="T57" i="15"/>
  <c r="AA64" i="50"/>
  <c r="AY64" i="50" s="1"/>
  <c r="Z57" i="15"/>
  <c r="AX57" i="15" s="1"/>
  <c r="AN122" i="19"/>
  <c r="AI64" i="50" s="1"/>
  <c r="AO122" i="19"/>
  <c r="AJ64" i="50" s="1"/>
  <c r="BK121" i="19"/>
  <c r="BL121" i="19"/>
  <c r="BJ121" i="19"/>
  <c r="AT123" i="19"/>
  <c r="BC123" i="19" s="1"/>
  <c r="AM123" i="19"/>
  <c r="AL123" i="19"/>
  <c r="AK123" i="19"/>
  <c r="AJ123" i="19"/>
  <c r="AI123" i="19"/>
  <c r="AH123" i="19"/>
  <c r="AS123" i="19"/>
  <c r="BB123" i="19" s="1"/>
  <c r="AG123" i="19"/>
  <c r="AQ123" i="19"/>
  <c r="AF123" i="19"/>
  <c r="BD123" i="19" s="1"/>
  <c r="AE123" i="19"/>
  <c r="AD123" i="19"/>
  <c r="AB123" i="19"/>
  <c r="AC123" i="19"/>
  <c r="AR123" i="19"/>
  <c r="P123" i="19"/>
  <c r="V123" i="19"/>
  <c r="U123" i="19"/>
  <c r="T123" i="19"/>
  <c r="W123" i="19"/>
  <c r="R123" i="19"/>
  <c r="S123" i="19"/>
  <c r="Q123" i="19"/>
  <c r="X123" i="19"/>
  <c r="AP123" i="19"/>
  <c r="O123" i="19"/>
  <c r="Y123" i="19"/>
  <c r="Z123" i="19"/>
  <c r="L123" i="19"/>
  <c r="M123" i="19"/>
  <c r="N123" i="19"/>
  <c r="AA122" i="19"/>
  <c r="V64" i="50" s="1"/>
  <c r="AO63" i="51" l="1"/>
  <c r="AY57" i="15"/>
  <c r="BF122" i="19"/>
  <c r="BH123" i="19"/>
  <c r="BA57" i="15"/>
  <c r="BG123" i="19"/>
  <c r="J63" i="51"/>
  <c r="AO64" i="69"/>
  <c r="AX64" i="69" s="1"/>
  <c r="AX64" i="50"/>
  <c r="BD64" i="50"/>
  <c r="BD64" i="69" s="1"/>
  <c r="AZ57" i="15"/>
  <c r="BC57" i="15"/>
  <c r="BC64" i="50"/>
  <c r="BC64" i="69" s="1"/>
  <c r="BB57" i="15"/>
  <c r="BB64" i="50"/>
  <c r="BB64" i="69" s="1"/>
  <c r="BI123" i="19"/>
  <c r="BE122" i="19"/>
  <c r="S64" i="69"/>
  <c r="N64" i="69"/>
  <c r="AF64" i="69"/>
  <c r="AF63" i="51"/>
  <c r="AE63" i="51"/>
  <c r="AE64" i="69"/>
  <c r="P58" i="15"/>
  <c r="Q65" i="50"/>
  <c r="AG58" i="15"/>
  <c r="AH65" i="50"/>
  <c r="AI57" i="15"/>
  <c r="W63" i="51"/>
  <c r="W64" i="69"/>
  <c r="L63" i="51"/>
  <c r="L64" i="69"/>
  <c r="V63" i="51"/>
  <c r="V64" i="69"/>
  <c r="J58" i="15"/>
  <c r="K65" i="50"/>
  <c r="AO65" i="50"/>
  <c r="AX65" i="50" s="1"/>
  <c r="AN58" i="15"/>
  <c r="AW58" i="15" s="1"/>
  <c r="AK63" i="51"/>
  <c r="AK64" i="69"/>
  <c r="AH57" i="15"/>
  <c r="I63" i="51"/>
  <c r="I64" i="69"/>
  <c r="H58" i="15"/>
  <c r="I65" i="50"/>
  <c r="G58" i="15"/>
  <c r="H65" i="50"/>
  <c r="X65" i="50"/>
  <c r="W58" i="15"/>
  <c r="AC63" i="51"/>
  <c r="AC64" i="69"/>
  <c r="F58" i="15"/>
  <c r="G65" i="50"/>
  <c r="V58" i="15"/>
  <c r="W65" i="50"/>
  <c r="Y63" i="51"/>
  <c r="Y64" i="69"/>
  <c r="M63" i="51"/>
  <c r="M64" i="69"/>
  <c r="AM65" i="50"/>
  <c r="AL58" i="15"/>
  <c r="T58" i="15"/>
  <c r="U65" i="50"/>
  <c r="X58" i="15"/>
  <c r="Y65" i="50"/>
  <c r="K63" i="51"/>
  <c r="K64" i="69"/>
  <c r="S58" i="15"/>
  <c r="T65" i="50"/>
  <c r="Y58" i="15"/>
  <c r="Z65" i="50"/>
  <c r="AJ63" i="51"/>
  <c r="AJ64" i="69"/>
  <c r="T63" i="51"/>
  <c r="T64" i="69"/>
  <c r="J65" i="50"/>
  <c r="I58" i="15"/>
  <c r="Z58" i="15"/>
  <c r="AX58" i="15" s="1"/>
  <c r="AA65" i="50"/>
  <c r="AY65" i="50" s="1"/>
  <c r="AI63" i="51"/>
  <c r="AI64" i="69"/>
  <c r="U57" i="15"/>
  <c r="AK65" i="50"/>
  <c r="AJ58" i="15"/>
  <c r="AK58" i="15"/>
  <c r="AL65" i="50"/>
  <c r="Z64" i="69"/>
  <c r="Z63" i="51"/>
  <c r="H63" i="51"/>
  <c r="H64" i="69"/>
  <c r="AB63" i="51"/>
  <c r="AB64" i="69"/>
  <c r="S65" i="50"/>
  <c r="R58" i="15"/>
  <c r="AA58" i="15"/>
  <c r="AB65" i="50"/>
  <c r="X63" i="51"/>
  <c r="X64" i="69"/>
  <c r="K58" i="15"/>
  <c r="L65" i="50"/>
  <c r="AN65" i="50"/>
  <c r="AW65" i="50" s="1"/>
  <c r="AM58" i="15"/>
  <c r="AV58" i="15" s="1"/>
  <c r="AN64" i="69"/>
  <c r="AW64" i="69" s="1"/>
  <c r="AN63" i="51"/>
  <c r="AG64" i="69"/>
  <c r="AG63" i="51"/>
  <c r="R63" i="51"/>
  <c r="R64" i="69"/>
  <c r="M58" i="15"/>
  <c r="N65" i="50"/>
  <c r="AC65" i="50"/>
  <c r="AB58" i="15"/>
  <c r="AL63" i="51"/>
  <c r="AL64" i="69"/>
  <c r="G63" i="51"/>
  <c r="G64" i="69"/>
  <c r="L58" i="15"/>
  <c r="M65" i="50"/>
  <c r="AC58" i="15"/>
  <c r="AD65" i="50"/>
  <c r="AA63" i="51"/>
  <c r="AA64" i="69"/>
  <c r="AY64" i="69" s="1"/>
  <c r="AM64" i="69"/>
  <c r="AM63" i="51"/>
  <c r="R65" i="50"/>
  <c r="Q58" i="15"/>
  <c r="AD58" i="15"/>
  <c r="AE65" i="50"/>
  <c r="Q63" i="51"/>
  <c r="Q64" i="69"/>
  <c r="P63" i="51"/>
  <c r="P64" i="69"/>
  <c r="N58" i="15"/>
  <c r="O65" i="50"/>
  <c r="AE58" i="15"/>
  <c r="AF65" i="50"/>
  <c r="U63" i="51"/>
  <c r="U64" i="69"/>
  <c r="P65" i="50"/>
  <c r="O58" i="15"/>
  <c r="AF58" i="15"/>
  <c r="AG65" i="50"/>
  <c r="AH63" i="51"/>
  <c r="AH64" i="69"/>
  <c r="AT124" i="19"/>
  <c r="BC124" i="19" s="1"/>
  <c r="AB124" i="19"/>
  <c r="AM124" i="19"/>
  <c r="AL124" i="19"/>
  <c r="AK124" i="19"/>
  <c r="AJ124" i="19"/>
  <c r="AI124" i="19"/>
  <c r="AE124" i="19"/>
  <c r="AH124" i="19"/>
  <c r="AF124" i="19"/>
  <c r="BD124" i="19" s="1"/>
  <c r="AG124" i="19"/>
  <c r="AD124" i="19"/>
  <c r="AC124" i="19"/>
  <c r="AR124" i="19"/>
  <c r="AQ124" i="19"/>
  <c r="U124" i="19"/>
  <c r="S124" i="19"/>
  <c r="O124" i="19"/>
  <c r="V124" i="19"/>
  <c r="P124" i="19"/>
  <c r="Z124" i="19"/>
  <c r="W124" i="19"/>
  <c r="R124" i="19"/>
  <c r="Q124" i="19"/>
  <c r="X124" i="19"/>
  <c r="T124" i="19"/>
  <c r="Y124" i="19"/>
  <c r="AS124" i="19"/>
  <c r="BB124" i="19" s="1"/>
  <c r="AP124" i="19"/>
  <c r="N124" i="19"/>
  <c r="M124" i="19"/>
  <c r="L124" i="19"/>
  <c r="AN123" i="19"/>
  <c r="AI65" i="50" s="1"/>
  <c r="AI64" i="51" s="1"/>
  <c r="BL122" i="19"/>
  <c r="BK122" i="19"/>
  <c r="BJ122" i="19"/>
  <c r="AA123" i="19"/>
  <c r="V65" i="50" s="1"/>
  <c r="AO123" i="19"/>
  <c r="AJ65" i="50" s="1"/>
  <c r="BI124" i="19" l="1"/>
  <c r="BG124" i="19"/>
  <c r="BC65" i="50"/>
  <c r="BC65" i="69" s="1"/>
  <c r="BB58" i="15"/>
  <c r="BA58" i="15"/>
  <c r="BB65" i="50"/>
  <c r="BB65" i="69" s="1"/>
  <c r="BH124" i="19"/>
  <c r="BD65" i="50"/>
  <c r="BD65" i="69" s="1"/>
  <c r="BC58" i="15"/>
  <c r="BF123" i="19"/>
  <c r="BE123" i="19"/>
  <c r="AI65" i="69"/>
  <c r="AC59" i="15"/>
  <c r="AD66" i="50"/>
  <c r="Y64" i="51"/>
  <c r="Y65" i="69"/>
  <c r="K65" i="69"/>
  <c r="K64" i="51"/>
  <c r="AA64" i="51"/>
  <c r="AA65" i="69"/>
  <c r="AY65" i="69" s="1"/>
  <c r="Q59" i="15"/>
  <c r="R66" i="50"/>
  <c r="AE59" i="15"/>
  <c r="AF66" i="50"/>
  <c r="AF64" i="51"/>
  <c r="AF65" i="69"/>
  <c r="U58" i="15"/>
  <c r="H64" i="51"/>
  <c r="H65" i="69"/>
  <c r="L59" i="15"/>
  <c r="M66" i="50"/>
  <c r="X64" i="51"/>
  <c r="X65" i="69"/>
  <c r="AD64" i="51"/>
  <c r="AD65" i="69"/>
  <c r="BA64" i="50"/>
  <c r="AZ64" i="50"/>
  <c r="J64" i="51"/>
  <c r="J65" i="69"/>
  <c r="AG59" i="15"/>
  <c r="AH66" i="50"/>
  <c r="O64" i="51"/>
  <c r="O65" i="69"/>
  <c r="AM65" i="69"/>
  <c r="AM64" i="51"/>
  <c r="I65" i="69"/>
  <c r="I64" i="51"/>
  <c r="S64" i="51"/>
  <c r="S65" i="69"/>
  <c r="J59" i="15"/>
  <c r="K66" i="50"/>
  <c r="W66" i="50"/>
  <c r="V59" i="15"/>
  <c r="AO66" i="50"/>
  <c r="AX66" i="50" s="1"/>
  <c r="AN59" i="15"/>
  <c r="AW59" i="15" s="1"/>
  <c r="M64" i="51"/>
  <c r="M65" i="69"/>
  <c r="AZ64" i="69"/>
  <c r="BA64" i="69"/>
  <c r="U64" i="51"/>
  <c r="U65" i="69"/>
  <c r="P59" i="15"/>
  <c r="Q66" i="50"/>
  <c r="F59" i="15"/>
  <c r="G66" i="50"/>
  <c r="O59" i="15"/>
  <c r="P66" i="50"/>
  <c r="AZ58" i="15"/>
  <c r="AY58" i="15"/>
  <c r="V65" i="69"/>
  <c r="V64" i="51"/>
  <c r="T59" i="15"/>
  <c r="U66" i="50"/>
  <c r="AG66" i="50"/>
  <c r="AF59" i="15"/>
  <c r="J66" i="50"/>
  <c r="I59" i="15"/>
  <c r="M59" i="15"/>
  <c r="N66" i="50"/>
  <c r="G59" i="15"/>
  <c r="H66" i="50"/>
  <c r="AK59" i="15"/>
  <c r="AL66" i="50"/>
  <c r="AN65" i="69"/>
  <c r="AW65" i="69" s="1"/>
  <c r="AN64" i="51"/>
  <c r="S59" i="15"/>
  <c r="T66" i="50"/>
  <c r="AD59" i="15"/>
  <c r="AE66" i="50"/>
  <c r="H59" i="15"/>
  <c r="I66" i="50"/>
  <c r="AL59" i="15"/>
  <c r="AM66" i="50"/>
  <c r="AG64" i="51"/>
  <c r="AG65" i="69"/>
  <c r="AL64" i="51"/>
  <c r="AL65" i="69"/>
  <c r="Z65" i="69"/>
  <c r="Z64" i="51"/>
  <c r="AK66" i="50"/>
  <c r="AJ59" i="15"/>
  <c r="X66" i="50"/>
  <c r="W59" i="15"/>
  <c r="L64" i="51"/>
  <c r="L65" i="69"/>
  <c r="BF57" i="15"/>
  <c r="BE57" i="15"/>
  <c r="BD57" i="15"/>
  <c r="AN66" i="50"/>
  <c r="AW66" i="50" s="1"/>
  <c r="AM59" i="15"/>
  <c r="AV59" i="15" s="1"/>
  <c r="X59" i="15"/>
  <c r="Y66" i="50"/>
  <c r="AE64" i="51"/>
  <c r="AE65" i="69"/>
  <c r="AI58" i="15"/>
  <c r="W64" i="51"/>
  <c r="W65" i="69"/>
  <c r="P64" i="51"/>
  <c r="P65" i="69"/>
  <c r="AK64" i="51"/>
  <c r="AK65" i="69"/>
  <c r="T64" i="51"/>
  <c r="T65" i="69"/>
  <c r="AH58" i="15"/>
  <c r="AH64" i="51"/>
  <c r="AH65" i="69"/>
  <c r="AA59" i="15"/>
  <c r="AB66" i="50"/>
  <c r="N59" i="15"/>
  <c r="O66" i="50"/>
  <c r="Z59" i="15"/>
  <c r="AX59" i="15" s="1"/>
  <c r="AA66" i="50"/>
  <c r="AY66" i="50" s="1"/>
  <c r="AC64" i="51"/>
  <c r="AC65" i="69"/>
  <c r="G64" i="51"/>
  <c r="G65" i="69"/>
  <c r="BG64" i="50"/>
  <c r="BF64" i="50"/>
  <c r="BE64" i="50"/>
  <c r="AB59" i="15"/>
  <c r="AC66" i="50"/>
  <c r="R64" i="51"/>
  <c r="R65" i="69"/>
  <c r="N64" i="51"/>
  <c r="N65" i="69"/>
  <c r="AB65" i="69"/>
  <c r="AB64" i="51"/>
  <c r="Q64" i="51"/>
  <c r="Q65" i="69"/>
  <c r="R59" i="15"/>
  <c r="S66" i="50"/>
  <c r="AJ64" i="51"/>
  <c r="AJ65" i="69"/>
  <c r="K59" i="15"/>
  <c r="L66" i="50"/>
  <c r="Y59" i="15"/>
  <c r="Z66" i="50"/>
  <c r="AO64" i="51"/>
  <c r="AO65" i="69"/>
  <c r="AX65" i="69" s="1"/>
  <c r="AO124" i="19"/>
  <c r="AJ66" i="50" s="1"/>
  <c r="BL123" i="19"/>
  <c r="BK123" i="19"/>
  <c r="BJ123" i="19"/>
  <c r="AA124" i="19"/>
  <c r="V66" i="50" s="1"/>
  <c r="AN124" i="19"/>
  <c r="AI66" i="50" s="1"/>
  <c r="AI66" i="69" s="1"/>
  <c r="AT125" i="19"/>
  <c r="BC125" i="19" s="1"/>
  <c r="AM125" i="19"/>
  <c r="AL125" i="19"/>
  <c r="AK125" i="19"/>
  <c r="AG125" i="19"/>
  <c r="AH125" i="19"/>
  <c r="AS125" i="19"/>
  <c r="BB125" i="19" s="1"/>
  <c r="AR125" i="19"/>
  <c r="U125" i="19"/>
  <c r="AD125" i="19"/>
  <c r="P125" i="19"/>
  <c r="O125" i="19"/>
  <c r="R125" i="19"/>
  <c r="AF125" i="19"/>
  <c r="BD125" i="19" s="1"/>
  <c r="Q125" i="19"/>
  <c r="T125" i="19"/>
  <c r="AJ125" i="19"/>
  <c r="W125" i="19"/>
  <c r="Y125" i="19"/>
  <c r="AQ125" i="19"/>
  <c r="AC125" i="19"/>
  <c r="AP125" i="19"/>
  <c r="S125" i="19"/>
  <c r="X125" i="19"/>
  <c r="AI125" i="19"/>
  <c r="Z125" i="19"/>
  <c r="AE125" i="19"/>
  <c r="AB125" i="19"/>
  <c r="V125" i="19"/>
  <c r="M125" i="19"/>
  <c r="L125" i="19"/>
  <c r="N125" i="19"/>
  <c r="BH125" i="19" l="1"/>
  <c r="BA59" i="15"/>
  <c r="BB66" i="50"/>
  <c r="BB66" i="69" s="1"/>
  <c r="BB59" i="15"/>
  <c r="BC66" i="50"/>
  <c r="BC66" i="69" s="1"/>
  <c r="BC59" i="15"/>
  <c r="BI125" i="19"/>
  <c r="BG125" i="19"/>
  <c r="BD66" i="50"/>
  <c r="BD66" i="69" s="1"/>
  <c r="BF124" i="19"/>
  <c r="BG65" i="69"/>
  <c r="BE124" i="19"/>
  <c r="AI65" i="51"/>
  <c r="Z66" i="69"/>
  <c r="Z65" i="51"/>
  <c r="BD58" i="15"/>
  <c r="BE58" i="15"/>
  <c r="BF58" i="15"/>
  <c r="AI59" i="15"/>
  <c r="T65" i="51"/>
  <c r="T66" i="69"/>
  <c r="AC66" i="69"/>
  <c r="AC65" i="51"/>
  <c r="AK66" i="69"/>
  <c r="AK65" i="51"/>
  <c r="AH66" i="69"/>
  <c r="AH65" i="51"/>
  <c r="L66" i="69"/>
  <c r="L65" i="51"/>
  <c r="BA65" i="50"/>
  <c r="AZ65" i="50"/>
  <c r="AO65" i="51"/>
  <c r="AO66" i="69"/>
  <c r="AX66" i="69" s="1"/>
  <c r="Y66" i="69"/>
  <c r="Y65" i="51"/>
  <c r="AZ65" i="69"/>
  <c r="BA65" i="69"/>
  <c r="AH59" i="15"/>
  <c r="AF66" i="69"/>
  <c r="AF65" i="51"/>
  <c r="AL66" i="69"/>
  <c r="AL65" i="51"/>
  <c r="W66" i="69"/>
  <c r="W65" i="51"/>
  <c r="V65" i="51"/>
  <c r="V66" i="69"/>
  <c r="BF65" i="50"/>
  <c r="BE65" i="50"/>
  <c r="BG65" i="50"/>
  <c r="AZ59" i="15"/>
  <c r="AY59" i="15"/>
  <c r="P66" i="69"/>
  <c r="P65" i="51"/>
  <c r="K66" i="69"/>
  <c r="K65" i="51"/>
  <c r="R65" i="51"/>
  <c r="R66" i="69"/>
  <c r="S65" i="51"/>
  <c r="S66" i="69"/>
  <c r="H66" i="69"/>
  <c r="H65" i="51"/>
  <c r="AN66" i="69"/>
  <c r="AW66" i="69" s="1"/>
  <c r="AN65" i="51"/>
  <c r="G65" i="51"/>
  <c r="G66" i="69"/>
  <c r="AM66" i="69"/>
  <c r="AM65" i="51"/>
  <c r="N66" i="69"/>
  <c r="N65" i="51"/>
  <c r="AA66" i="69"/>
  <c r="AY66" i="69" s="1"/>
  <c r="AA65" i="51"/>
  <c r="Q66" i="69"/>
  <c r="Q65" i="51"/>
  <c r="BG64" i="69"/>
  <c r="BF64" i="69"/>
  <c r="BE64" i="69"/>
  <c r="U59" i="15"/>
  <c r="AJ65" i="51"/>
  <c r="AJ66" i="69"/>
  <c r="O66" i="69"/>
  <c r="O65" i="51"/>
  <c r="I65" i="51"/>
  <c r="I66" i="69"/>
  <c r="J65" i="51"/>
  <c r="J66" i="69"/>
  <c r="M66" i="69"/>
  <c r="M65" i="51"/>
  <c r="AB65" i="51"/>
  <c r="AB66" i="69"/>
  <c r="AE65" i="51"/>
  <c r="AE66" i="69"/>
  <c r="AG66" i="69"/>
  <c r="AG65" i="51"/>
  <c r="AD65" i="51"/>
  <c r="AD66" i="69"/>
  <c r="X66" i="69"/>
  <c r="X65" i="51"/>
  <c r="U65" i="51"/>
  <c r="U66" i="69"/>
  <c r="AE126" i="19"/>
  <c r="AB126" i="19"/>
  <c r="O126" i="19"/>
  <c r="V126" i="19"/>
  <c r="AJ126" i="19"/>
  <c r="X126" i="19"/>
  <c r="P126" i="19"/>
  <c r="AL126" i="19"/>
  <c r="Q126" i="19"/>
  <c r="AM126" i="19"/>
  <c r="AG126" i="19"/>
  <c r="Y126" i="19"/>
  <c r="S126" i="19"/>
  <c r="AK126" i="19"/>
  <c r="Z126" i="19"/>
  <c r="AF126" i="19"/>
  <c r="BD126" i="19" s="1"/>
  <c r="AD126" i="19"/>
  <c r="W126" i="19"/>
  <c r="AH126" i="19"/>
  <c r="AI126" i="19"/>
  <c r="R126" i="19"/>
  <c r="AC126" i="19"/>
  <c r="T126" i="19"/>
  <c r="U126" i="19"/>
  <c r="M126" i="19"/>
  <c r="L126" i="19"/>
  <c r="N126" i="19"/>
  <c r="AN125" i="19"/>
  <c r="AA125" i="19"/>
  <c r="BE125" i="19"/>
  <c r="BF125" i="19"/>
  <c r="AO125" i="19"/>
  <c r="BJ124" i="19"/>
  <c r="BK124" i="19"/>
  <c r="BL124" i="19"/>
  <c r="BI126" i="19" l="1"/>
  <c r="BG126" i="19"/>
  <c r="BE65" i="69"/>
  <c r="BF65" i="69"/>
  <c r="BE66" i="50"/>
  <c r="BF66" i="50"/>
  <c r="BG66" i="50"/>
  <c r="BA66" i="50"/>
  <c r="AZ66" i="50"/>
  <c r="BF59" i="15"/>
  <c r="BD59" i="15"/>
  <c r="BE59" i="15"/>
  <c r="BA66" i="69"/>
  <c r="AZ66" i="69"/>
  <c r="BL125" i="19"/>
  <c r="BK125" i="19"/>
  <c r="BJ125" i="19"/>
  <c r="AA126" i="19"/>
  <c r="AN126" i="19"/>
  <c r="AD127" i="19"/>
  <c r="Y127" i="19"/>
  <c r="AF127" i="19"/>
  <c r="BD127" i="19" s="1"/>
  <c r="AC127" i="19"/>
  <c r="P127" i="19"/>
  <c r="U127" i="19"/>
  <c r="T127" i="19"/>
  <c r="V127" i="19"/>
  <c r="AB127" i="19"/>
  <c r="AG127" i="19"/>
  <c r="Z127" i="19"/>
  <c r="AE127" i="19"/>
  <c r="AL127" i="19"/>
  <c r="AM127" i="19"/>
  <c r="W127" i="19"/>
  <c r="O127" i="19"/>
  <c r="AK127" i="19"/>
  <c r="AJ127" i="19"/>
  <c r="AI127" i="19"/>
  <c r="X127" i="19"/>
  <c r="Q127" i="19"/>
  <c r="R127" i="19"/>
  <c r="S127" i="19"/>
  <c r="AH127" i="19"/>
  <c r="M127" i="19"/>
  <c r="N127" i="19"/>
  <c r="L127" i="19"/>
  <c r="BG127" i="19" l="1"/>
  <c r="BI127" i="19"/>
  <c r="BG66" i="69"/>
  <c r="BF66" i="69"/>
  <c r="BE66" i="69"/>
  <c r="AA127" i="19"/>
  <c r="AT128" i="19"/>
  <c r="BC128" i="19" s="1"/>
  <c r="Q128" i="19"/>
  <c r="T128" i="19"/>
  <c r="W128" i="19"/>
  <c r="Z128" i="19"/>
  <c r="O128" i="19"/>
  <c r="AQ128" i="19"/>
  <c r="X128" i="19"/>
  <c r="AG128" i="19"/>
  <c r="AC128" i="19"/>
  <c r="Y128" i="19"/>
  <c r="AI128" i="19"/>
  <c r="AK128" i="19"/>
  <c r="AB128" i="19"/>
  <c r="AD128" i="19"/>
  <c r="AJ128" i="19"/>
  <c r="AH128" i="19"/>
  <c r="U128" i="19"/>
  <c r="AE128" i="19"/>
  <c r="V128" i="19"/>
  <c r="AF128" i="19"/>
  <c r="BD128" i="19" s="1"/>
  <c r="R128" i="19"/>
  <c r="AM128" i="19"/>
  <c r="AL128" i="19"/>
  <c r="P128" i="19"/>
  <c r="AR128" i="19"/>
  <c r="S128" i="19"/>
  <c r="AS128" i="19"/>
  <c r="BB128" i="19" s="1"/>
  <c r="AP128" i="19"/>
  <c r="L128" i="19"/>
  <c r="N128" i="19"/>
  <c r="M128" i="19"/>
  <c r="AN127" i="19"/>
  <c r="BH128" i="19" l="1"/>
  <c r="BI128" i="19"/>
  <c r="BG128" i="19"/>
  <c r="AN128" i="19"/>
  <c r="AO128" i="19"/>
  <c r="BE128" i="19"/>
  <c r="BF128" i="19"/>
  <c r="AA128" i="19"/>
  <c r="AG129" i="19"/>
  <c r="AG52" i="19" s="1"/>
  <c r="AF129" i="19"/>
  <c r="AK129" i="19"/>
  <c r="AK52" i="19" s="1"/>
  <c r="AJ129" i="19"/>
  <c r="AJ52" i="19" s="1"/>
  <c r="AM129" i="19"/>
  <c r="AM52" i="19" s="1"/>
  <c r="AL129" i="19"/>
  <c r="AL52" i="19" s="1"/>
  <c r="AI129" i="19"/>
  <c r="AI52" i="19" s="1"/>
  <c r="AH129" i="19"/>
  <c r="S129" i="19"/>
  <c r="S52" i="19" s="1"/>
  <c r="Z129" i="19"/>
  <c r="Z52" i="19" s="1"/>
  <c r="Y129" i="19"/>
  <c r="Y52" i="19" s="1"/>
  <c r="AB129" i="19"/>
  <c r="AE129" i="19"/>
  <c r="U129" i="19"/>
  <c r="U52" i="19" s="1"/>
  <c r="O129" i="19"/>
  <c r="X129" i="19"/>
  <c r="X52" i="19" s="1"/>
  <c r="AD129" i="19"/>
  <c r="AD52" i="19" s="1"/>
  <c r="AC129" i="19"/>
  <c r="AC52" i="19" s="1"/>
  <c r="W129" i="19"/>
  <c r="W52" i="19" s="1"/>
  <c r="Q129" i="19"/>
  <c r="Q52" i="19" s="1"/>
  <c r="R129" i="19"/>
  <c r="R52" i="19" s="1"/>
  <c r="T129" i="19"/>
  <c r="T52" i="19" s="1"/>
  <c r="V129" i="19"/>
  <c r="P129" i="19"/>
  <c r="L129" i="19"/>
  <c r="L52" i="19" s="1"/>
  <c r="N129" i="19"/>
  <c r="N52" i="19" s="1"/>
  <c r="M129" i="19"/>
  <c r="M52" i="19" s="1"/>
  <c r="F131" i="19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BG129" i="19" l="1"/>
  <c r="AF52" i="19"/>
  <c r="BD52" i="19" s="1"/>
  <c r="BD129" i="19"/>
  <c r="V60" i="15"/>
  <c r="BI129" i="19"/>
  <c r="AH52" i="19"/>
  <c r="P52" i="19"/>
  <c r="J60" i="15"/>
  <c r="V52" i="19"/>
  <c r="P60" i="15"/>
  <c r="W67" i="50"/>
  <c r="BL128" i="19"/>
  <c r="BJ128" i="19"/>
  <c r="BK128" i="19"/>
  <c r="O52" i="19"/>
  <c r="AA129" i="19"/>
  <c r="AA52" i="19" s="1"/>
  <c r="AE52" i="19"/>
  <c r="AB52" i="19"/>
  <c r="AN129" i="19"/>
  <c r="AN52" i="19" s="1"/>
  <c r="AM133" i="19"/>
  <c r="AL133" i="19"/>
  <c r="AJ133" i="19"/>
  <c r="AI133" i="19"/>
  <c r="AH133" i="19"/>
  <c r="AF133" i="19"/>
  <c r="BD133" i="19" s="1"/>
  <c r="Q133" i="19"/>
  <c r="AG133" i="19"/>
  <c r="Y133" i="19"/>
  <c r="X133" i="19"/>
  <c r="V133" i="19"/>
  <c r="R133" i="19"/>
  <c r="W133" i="19"/>
  <c r="AK133" i="19"/>
  <c r="AB133" i="19"/>
  <c r="U133" i="19"/>
  <c r="O133" i="19"/>
  <c r="AC133" i="19"/>
  <c r="S133" i="19"/>
  <c r="AE133" i="19"/>
  <c r="AD133" i="19"/>
  <c r="Z133" i="19"/>
  <c r="P133" i="19"/>
  <c r="T133" i="19"/>
  <c r="L133" i="19"/>
  <c r="M133" i="19"/>
  <c r="N133" i="19"/>
  <c r="AT131" i="19"/>
  <c r="BC131" i="19" s="1"/>
  <c r="AM131" i="19"/>
  <c r="AL131" i="19"/>
  <c r="AK131" i="19"/>
  <c r="AJ131" i="19"/>
  <c r="AI131" i="19"/>
  <c r="AH131" i="19"/>
  <c r="AG131" i="19"/>
  <c r="AF131" i="19"/>
  <c r="BD131" i="19" s="1"/>
  <c r="AR131" i="19"/>
  <c r="AQ131" i="19"/>
  <c r="AS131" i="19"/>
  <c r="BB131" i="19" s="1"/>
  <c r="AC131" i="19"/>
  <c r="W131" i="19"/>
  <c r="P131" i="19"/>
  <c r="AB131" i="19"/>
  <c r="V131" i="19"/>
  <c r="U131" i="19"/>
  <c r="Y131" i="19"/>
  <c r="Z131" i="19"/>
  <c r="T131" i="19"/>
  <c r="X131" i="19"/>
  <c r="AE131" i="19"/>
  <c r="S131" i="19"/>
  <c r="AP131" i="19"/>
  <c r="O131" i="19"/>
  <c r="AD131" i="19"/>
  <c r="Q131" i="19"/>
  <c r="R131" i="19"/>
  <c r="M131" i="19"/>
  <c r="L131" i="19"/>
  <c r="N131" i="19"/>
  <c r="AT132" i="19"/>
  <c r="BC132" i="19" s="1"/>
  <c r="AH132" i="19"/>
  <c r="AG132" i="19"/>
  <c r="AF132" i="19"/>
  <c r="BD132" i="19" s="1"/>
  <c r="AM132" i="19"/>
  <c r="AK132" i="19"/>
  <c r="AL132" i="19"/>
  <c r="AJ132" i="19"/>
  <c r="AI132" i="19"/>
  <c r="AS132" i="19"/>
  <c r="BB132" i="19" s="1"/>
  <c r="AR132" i="19"/>
  <c r="AQ132" i="19"/>
  <c r="AP132" i="19"/>
  <c r="X132" i="19"/>
  <c r="S132" i="19"/>
  <c r="R132" i="19"/>
  <c r="V132" i="19"/>
  <c r="AB132" i="19"/>
  <c r="AE132" i="19"/>
  <c r="AC132" i="19"/>
  <c r="T132" i="19"/>
  <c r="W132" i="19"/>
  <c r="Z132" i="19"/>
  <c r="P132" i="19"/>
  <c r="AD132" i="19"/>
  <c r="Y132" i="19"/>
  <c r="O132" i="19"/>
  <c r="U132" i="19"/>
  <c r="Q132" i="19"/>
  <c r="L132" i="19"/>
  <c r="M132" i="19"/>
  <c r="N132" i="19"/>
  <c r="BI52" i="19" l="1"/>
  <c r="BG52" i="19"/>
  <c r="BG133" i="19"/>
  <c r="BI132" i="19"/>
  <c r="BI131" i="19"/>
  <c r="BI133" i="19"/>
  <c r="BH132" i="19"/>
  <c r="BG131" i="19"/>
  <c r="BH131" i="19"/>
  <c r="BG132" i="19"/>
  <c r="S185" i="19"/>
  <c r="BF132" i="19"/>
  <c r="BE132" i="19"/>
  <c r="W67" i="69"/>
  <c r="W66" i="51"/>
  <c r="BE131" i="19"/>
  <c r="BF131" i="19"/>
  <c r="AT134" i="19"/>
  <c r="BC134" i="19" s="1"/>
  <c r="AK134" i="19"/>
  <c r="AI134" i="19"/>
  <c r="AH134" i="19"/>
  <c r="AJ134" i="19"/>
  <c r="AG134" i="19"/>
  <c r="AF134" i="19"/>
  <c r="BD134" i="19" s="1"/>
  <c r="AM134" i="19"/>
  <c r="AL134" i="19"/>
  <c r="AS134" i="19"/>
  <c r="BB134" i="19" s="1"/>
  <c r="AQ134" i="19"/>
  <c r="AP134" i="19"/>
  <c r="AE134" i="19"/>
  <c r="O134" i="19"/>
  <c r="V134" i="19"/>
  <c r="Z134" i="19"/>
  <c r="Y134" i="19"/>
  <c r="AB134" i="19"/>
  <c r="AC134" i="19"/>
  <c r="Q134" i="19"/>
  <c r="X134" i="19"/>
  <c r="W134" i="19"/>
  <c r="AR134" i="19"/>
  <c r="AD134" i="19"/>
  <c r="T134" i="19"/>
  <c r="R134" i="19"/>
  <c r="P134" i="19"/>
  <c r="S134" i="19"/>
  <c r="U134" i="19"/>
  <c r="M134" i="19"/>
  <c r="N134" i="19"/>
  <c r="L134" i="19"/>
  <c r="AA132" i="19"/>
  <c r="AO132" i="19"/>
  <c r="AA131" i="19"/>
  <c r="AO131" i="19"/>
  <c r="AN132" i="19"/>
  <c r="AN131" i="19"/>
  <c r="AN133" i="19"/>
  <c r="AA133" i="19"/>
  <c r="BG134" i="19" l="1"/>
  <c r="BH134" i="19"/>
  <c r="BI134" i="19"/>
  <c r="BL132" i="19"/>
  <c r="BK132" i="19"/>
  <c r="BJ132" i="19"/>
  <c r="U135" i="19"/>
  <c r="P69" i="50" s="1"/>
  <c r="Y135" i="19"/>
  <c r="O135" i="19"/>
  <c r="X135" i="19"/>
  <c r="V135" i="19"/>
  <c r="R135" i="19"/>
  <c r="W135" i="19"/>
  <c r="AK135" i="19"/>
  <c r="P135" i="19"/>
  <c r="AM135" i="19"/>
  <c r="Z135" i="19"/>
  <c r="AF135" i="19"/>
  <c r="BD135" i="19" s="1"/>
  <c r="AH135" i="19"/>
  <c r="AL135" i="19"/>
  <c r="AB135" i="19"/>
  <c r="AJ135" i="19"/>
  <c r="AG135" i="19"/>
  <c r="AI135" i="19"/>
  <c r="AE135" i="19"/>
  <c r="Q135" i="19"/>
  <c r="S135" i="19"/>
  <c r="AD135" i="19"/>
  <c r="T135" i="19"/>
  <c r="AC135" i="19"/>
  <c r="M135" i="19"/>
  <c r="L135" i="19"/>
  <c r="N135" i="19"/>
  <c r="BJ131" i="19"/>
  <c r="BK131" i="19"/>
  <c r="BL131" i="19"/>
  <c r="AN134" i="19"/>
  <c r="AO134" i="19"/>
  <c r="AA134" i="19"/>
  <c r="BG135" i="19" l="1"/>
  <c r="BI135" i="19"/>
  <c r="K69" i="50"/>
  <c r="BE134" i="19"/>
  <c r="AF69" i="50"/>
  <c r="Q69" i="50"/>
  <c r="AD69" i="50"/>
  <c r="U69" i="50"/>
  <c r="AC69" i="50"/>
  <c r="BF134" i="19"/>
  <c r="AG69" i="50"/>
  <c r="N69" i="50"/>
  <c r="H69" i="50"/>
  <c r="AT136" i="19"/>
  <c r="BC136" i="19" s="1"/>
  <c r="AC136" i="19"/>
  <c r="AM136" i="19"/>
  <c r="AL136" i="19"/>
  <c r="AK136" i="19"/>
  <c r="AJ136" i="19"/>
  <c r="AI136" i="19"/>
  <c r="AH136" i="19"/>
  <c r="AG136" i="19"/>
  <c r="AF136" i="19"/>
  <c r="BD136" i="19" s="1"/>
  <c r="AE136" i="19"/>
  <c r="AD136" i="19"/>
  <c r="AS136" i="19"/>
  <c r="BB136" i="19" s="1"/>
  <c r="AP136" i="19"/>
  <c r="AQ136" i="19"/>
  <c r="Q136" i="19"/>
  <c r="X136" i="19"/>
  <c r="U136" i="19"/>
  <c r="V136" i="19"/>
  <c r="P136" i="19"/>
  <c r="O136" i="19"/>
  <c r="AR136" i="19"/>
  <c r="S136" i="19"/>
  <c r="Z136" i="19"/>
  <c r="T136" i="19"/>
  <c r="R136" i="19"/>
  <c r="W136" i="19"/>
  <c r="Y136" i="19"/>
  <c r="L136" i="19"/>
  <c r="N136" i="19"/>
  <c r="M136" i="19"/>
  <c r="P68" i="51"/>
  <c r="P69" i="69"/>
  <c r="BJ134" i="19"/>
  <c r="BK134" i="19"/>
  <c r="BL134" i="19"/>
  <c r="Z69" i="50"/>
  <c r="Z69" i="69" s="1"/>
  <c r="AE69" i="50"/>
  <c r="AB69" i="50"/>
  <c r="Y69" i="50"/>
  <c r="X69" i="50"/>
  <c r="W69" i="50"/>
  <c r="AH69" i="50"/>
  <c r="AA69" i="50"/>
  <c r="AY69" i="50" s="1"/>
  <c r="I69" i="50"/>
  <c r="G69" i="50"/>
  <c r="O69" i="50"/>
  <c r="L69" i="50"/>
  <c r="S69" i="50"/>
  <c r="J69" i="50"/>
  <c r="T69" i="50"/>
  <c r="R69" i="50"/>
  <c r="AN135" i="19"/>
  <c r="AA135" i="19"/>
  <c r="BH136" i="19" l="1"/>
  <c r="BD69" i="50"/>
  <c r="BD69" i="69" s="1"/>
  <c r="BI136" i="19"/>
  <c r="BG136" i="19"/>
  <c r="AF68" i="51"/>
  <c r="AF69" i="69"/>
  <c r="K68" i="51"/>
  <c r="K69" i="69"/>
  <c r="AC68" i="51"/>
  <c r="AC69" i="69"/>
  <c r="AD68" i="51"/>
  <c r="AD69" i="69"/>
  <c r="U68" i="51"/>
  <c r="U69" i="69"/>
  <c r="Q68" i="51"/>
  <c r="Q69" i="69"/>
  <c r="AG68" i="51"/>
  <c r="AG69" i="69"/>
  <c r="H68" i="51"/>
  <c r="H69" i="69"/>
  <c r="N68" i="51"/>
  <c r="N69" i="69"/>
  <c r="AD137" i="19"/>
  <c r="Y70" i="50" s="1"/>
  <c r="AC137" i="19"/>
  <c r="AB137" i="19"/>
  <c r="AM137" i="19"/>
  <c r="AL137" i="19"/>
  <c r="AJ137" i="19"/>
  <c r="AI137" i="19"/>
  <c r="AH137" i="19"/>
  <c r="AF137" i="19"/>
  <c r="BD137" i="19" s="1"/>
  <c r="AE137" i="19"/>
  <c r="AG137" i="19"/>
  <c r="U137" i="19"/>
  <c r="Y137" i="19"/>
  <c r="O137" i="19"/>
  <c r="S137" i="19"/>
  <c r="N70" i="50" s="1"/>
  <c r="X137" i="19"/>
  <c r="V137" i="19"/>
  <c r="AK137" i="19"/>
  <c r="R137" i="19"/>
  <c r="W137" i="19"/>
  <c r="P137" i="19"/>
  <c r="Z137" i="19"/>
  <c r="T137" i="19"/>
  <c r="Q137" i="19"/>
  <c r="L70" i="50" s="1"/>
  <c r="L137" i="19"/>
  <c r="N137" i="19"/>
  <c r="I70" i="50" s="1"/>
  <c r="M137" i="19"/>
  <c r="H70" i="50" s="1"/>
  <c r="AE68" i="51"/>
  <c r="AE69" i="69"/>
  <c r="AB68" i="51"/>
  <c r="AB69" i="69"/>
  <c r="Y68" i="51"/>
  <c r="Y69" i="69"/>
  <c r="X68" i="51"/>
  <c r="X69" i="69"/>
  <c r="W68" i="51"/>
  <c r="W69" i="69"/>
  <c r="AH68" i="51"/>
  <c r="AH69" i="69"/>
  <c r="AA68" i="51"/>
  <c r="AA69" i="69"/>
  <c r="AY69" i="69" s="1"/>
  <c r="I68" i="51"/>
  <c r="I69" i="69"/>
  <c r="G68" i="51"/>
  <c r="G69" i="69"/>
  <c r="O68" i="51"/>
  <c r="O69" i="69"/>
  <c r="L68" i="51"/>
  <c r="L69" i="69"/>
  <c r="S68" i="51"/>
  <c r="S69" i="69"/>
  <c r="J68" i="51"/>
  <c r="J69" i="69"/>
  <c r="T68" i="51"/>
  <c r="T69" i="69"/>
  <c r="R68" i="51"/>
  <c r="R69" i="69"/>
  <c r="Z68" i="51"/>
  <c r="AN136" i="19"/>
  <c r="AO136" i="19"/>
  <c r="AA136" i="19"/>
  <c r="BI137" i="19" l="1"/>
  <c r="BG137" i="19"/>
  <c r="BE136" i="19"/>
  <c r="BF136" i="19"/>
  <c r="P70" i="50"/>
  <c r="AA70" i="50"/>
  <c r="AY70" i="50" s="1"/>
  <c r="U70" i="50"/>
  <c r="AD70" i="50"/>
  <c r="K70" i="50"/>
  <c r="AB70" i="50"/>
  <c r="AF70" i="50"/>
  <c r="G70" i="50"/>
  <c r="M70" i="50"/>
  <c r="AE70" i="50"/>
  <c r="AG70" i="50"/>
  <c r="S70" i="50"/>
  <c r="AC70" i="50"/>
  <c r="Q70" i="50"/>
  <c r="AJ138" i="19"/>
  <c r="AI138" i="19"/>
  <c r="AH138" i="19"/>
  <c r="AG138" i="19"/>
  <c r="AF138" i="19"/>
  <c r="BD138" i="19" s="1"/>
  <c r="AE138" i="19"/>
  <c r="AD138" i="19"/>
  <c r="AC138" i="19"/>
  <c r="AB138" i="19"/>
  <c r="AM138" i="19"/>
  <c r="AL138" i="19"/>
  <c r="X138" i="19"/>
  <c r="S71" i="50" s="1"/>
  <c r="Q138" i="19"/>
  <c r="U138" i="19"/>
  <c r="T138" i="19"/>
  <c r="AK138" i="19"/>
  <c r="AF71" i="50" s="1"/>
  <c r="R138" i="19"/>
  <c r="S138" i="19"/>
  <c r="V138" i="19"/>
  <c r="W138" i="19"/>
  <c r="Y138" i="19"/>
  <c r="P138" i="19"/>
  <c r="O138" i="19"/>
  <c r="Z138" i="19"/>
  <c r="U71" i="50" s="1"/>
  <c r="L138" i="19"/>
  <c r="M138" i="19"/>
  <c r="N138" i="19"/>
  <c r="Y69" i="51"/>
  <c r="Y70" i="69"/>
  <c r="H69" i="51"/>
  <c r="H70" i="69"/>
  <c r="I69" i="51"/>
  <c r="I70" i="69"/>
  <c r="L69" i="51"/>
  <c r="L70" i="69"/>
  <c r="N69" i="51"/>
  <c r="N70" i="69"/>
  <c r="BL136" i="19"/>
  <c r="BJ136" i="19"/>
  <c r="BK136" i="19"/>
  <c r="Z70" i="50"/>
  <c r="Z70" i="69" s="1"/>
  <c r="X70" i="50"/>
  <c r="AH70" i="50"/>
  <c r="W70" i="50"/>
  <c r="T70" i="50"/>
  <c r="J70" i="50"/>
  <c r="R70" i="50"/>
  <c r="O70" i="50"/>
  <c r="AN137" i="19"/>
  <c r="AA137" i="19"/>
  <c r="V70" i="50" s="1"/>
  <c r="BD70" i="50" l="1"/>
  <c r="BD70" i="69" s="1"/>
  <c r="BG138" i="19"/>
  <c r="J70" i="69"/>
  <c r="BB70" i="50"/>
  <c r="BB70" i="69" s="1"/>
  <c r="BI138" i="19"/>
  <c r="O71" i="50"/>
  <c r="L71" i="50"/>
  <c r="P71" i="50"/>
  <c r="AD69" i="51"/>
  <c r="AD70" i="69"/>
  <c r="AA69" i="51"/>
  <c r="P69" i="51"/>
  <c r="P70" i="69"/>
  <c r="AA70" i="69"/>
  <c r="AY70" i="69" s="1"/>
  <c r="K69" i="51"/>
  <c r="K70" i="69"/>
  <c r="U69" i="51"/>
  <c r="U70" i="69"/>
  <c r="K71" i="50"/>
  <c r="Y71" i="50"/>
  <c r="AH71" i="50"/>
  <c r="AG71" i="50"/>
  <c r="T71" i="50"/>
  <c r="AE69" i="51"/>
  <c r="AE70" i="69"/>
  <c r="AC69" i="51"/>
  <c r="AC70" i="69"/>
  <c r="AB69" i="51"/>
  <c r="AB70" i="69"/>
  <c r="AG69" i="51"/>
  <c r="AG70" i="69"/>
  <c r="AF69" i="51"/>
  <c r="AF70" i="69"/>
  <c r="G69" i="51"/>
  <c r="G70" i="69"/>
  <c r="M69" i="51"/>
  <c r="M70" i="69"/>
  <c r="AA71" i="50"/>
  <c r="AY71" i="50" s="1"/>
  <c r="N71" i="50"/>
  <c r="Q69" i="51"/>
  <c r="Q70" i="69"/>
  <c r="S69" i="51"/>
  <c r="S70" i="69"/>
  <c r="AC71" i="50"/>
  <c r="AE71" i="50"/>
  <c r="AD71" i="50"/>
  <c r="Q71" i="50"/>
  <c r="M71" i="50"/>
  <c r="X71" i="50"/>
  <c r="AB71" i="50"/>
  <c r="I71" i="50"/>
  <c r="G71" i="50"/>
  <c r="H71" i="50"/>
  <c r="R71" i="50"/>
  <c r="X139" i="19"/>
  <c r="Q139" i="19"/>
  <c r="U139" i="19"/>
  <c r="O139" i="19"/>
  <c r="AC139" i="19"/>
  <c r="Z139" i="19"/>
  <c r="T139" i="19"/>
  <c r="R139" i="19"/>
  <c r="M72" i="50" s="1"/>
  <c r="S139" i="19"/>
  <c r="AM139" i="19"/>
  <c r="AH139" i="19"/>
  <c r="AL139" i="19"/>
  <c r="AD139" i="19"/>
  <c r="AB139" i="19"/>
  <c r="AE139" i="19"/>
  <c r="Y139" i="19"/>
  <c r="P139" i="19"/>
  <c r="V139" i="19"/>
  <c r="AI139" i="19"/>
  <c r="AF139" i="19"/>
  <c r="BD139" i="19" s="1"/>
  <c r="AJ139" i="19"/>
  <c r="W139" i="19"/>
  <c r="AK139" i="19"/>
  <c r="AF72" i="50" s="1"/>
  <c r="AG139" i="19"/>
  <c r="N139" i="19"/>
  <c r="M139" i="19"/>
  <c r="L139" i="19"/>
  <c r="X69" i="51"/>
  <c r="X70" i="69"/>
  <c r="AH69" i="51"/>
  <c r="AH70" i="69"/>
  <c r="W69" i="51"/>
  <c r="W70" i="69"/>
  <c r="T69" i="51"/>
  <c r="T70" i="69"/>
  <c r="R69" i="51"/>
  <c r="R70" i="69"/>
  <c r="O69" i="51"/>
  <c r="O70" i="69"/>
  <c r="AF70" i="51"/>
  <c r="AF71" i="69"/>
  <c r="U70" i="51"/>
  <c r="U71" i="69"/>
  <c r="S70" i="51"/>
  <c r="S71" i="69"/>
  <c r="V69" i="51"/>
  <c r="V70" i="69"/>
  <c r="Z69" i="51"/>
  <c r="J69" i="51"/>
  <c r="Z71" i="50"/>
  <c r="Z71" i="69" s="1"/>
  <c r="W71" i="50"/>
  <c r="J71" i="50"/>
  <c r="AI70" i="50"/>
  <c r="AN138" i="19"/>
  <c r="AI71" i="50" s="1"/>
  <c r="AA138" i="19"/>
  <c r="V71" i="50" s="1"/>
  <c r="BD71" i="50" l="1"/>
  <c r="BD71" i="69" s="1"/>
  <c r="J71" i="69"/>
  <c r="BB71" i="50"/>
  <c r="BB71" i="69" s="1"/>
  <c r="BI139" i="19"/>
  <c r="BG139" i="19"/>
  <c r="P70" i="51"/>
  <c r="P71" i="69"/>
  <c r="L70" i="51"/>
  <c r="L71" i="69"/>
  <c r="O70" i="51"/>
  <c r="O71" i="69"/>
  <c r="AA72" i="50"/>
  <c r="AY72" i="50" s="1"/>
  <c r="AE72" i="50"/>
  <c r="R72" i="50"/>
  <c r="S72" i="50"/>
  <c r="AD72" i="50"/>
  <c r="K72" i="50"/>
  <c r="T72" i="50"/>
  <c r="Q72" i="50"/>
  <c r="Y70" i="51"/>
  <c r="Y71" i="69"/>
  <c r="AH70" i="51"/>
  <c r="AH71" i="69"/>
  <c r="AG70" i="51"/>
  <c r="AG71" i="69"/>
  <c r="Y72" i="50"/>
  <c r="T70" i="51"/>
  <c r="T71" i="69"/>
  <c r="K70" i="51"/>
  <c r="K71" i="69"/>
  <c r="AG72" i="50"/>
  <c r="AC70" i="51"/>
  <c r="AC71" i="69"/>
  <c r="AD70" i="51"/>
  <c r="AD71" i="69"/>
  <c r="AE70" i="51"/>
  <c r="AE71" i="69"/>
  <c r="AA70" i="51"/>
  <c r="AA71" i="69"/>
  <c r="AY71" i="69" s="1"/>
  <c r="X70" i="51"/>
  <c r="X71" i="69"/>
  <c r="AB70" i="51"/>
  <c r="AB71" i="69"/>
  <c r="I70" i="51"/>
  <c r="I71" i="69"/>
  <c r="G70" i="51"/>
  <c r="G71" i="69"/>
  <c r="H70" i="51"/>
  <c r="H71" i="69"/>
  <c r="N70" i="51"/>
  <c r="N71" i="69"/>
  <c r="M70" i="51"/>
  <c r="M71" i="69"/>
  <c r="AB72" i="50"/>
  <c r="G72" i="50"/>
  <c r="AC72" i="50"/>
  <c r="X72" i="50"/>
  <c r="I72" i="50"/>
  <c r="R70" i="51"/>
  <c r="R71" i="69"/>
  <c r="Q70" i="51"/>
  <c r="Q71" i="69"/>
  <c r="AH72" i="50"/>
  <c r="O72" i="50"/>
  <c r="L72" i="50"/>
  <c r="P72" i="50"/>
  <c r="H72" i="50"/>
  <c r="N72" i="50"/>
  <c r="U72" i="50"/>
  <c r="AC140" i="19"/>
  <c r="X140" i="19"/>
  <c r="Q140" i="19"/>
  <c r="O140" i="19"/>
  <c r="R140" i="19"/>
  <c r="S140" i="19"/>
  <c r="AM140" i="19"/>
  <c r="AL140" i="19"/>
  <c r="AB140" i="19"/>
  <c r="AD140" i="19"/>
  <c r="U140" i="19"/>
  <c r="AK140" i="19"/>
  <c r="AG140" i="19"/>
  <c r="AE140" i="19"/>
  <c r="V140" i="19"/>
  <c r="Z140" i="19"/>
  <c r="P140" i="19"/>
  <c r="AH140" i="19"/>
  <c r="T140" i="19"/>
  <c r="W140" i="19"/>
  <c r="AI140" i="19"/>
  <c r="Y140" i="19"/>
  <c r="AF140" i="19"/>
  <c r="BD140" i="19" s="1"/>
  <c r="AJ140" i="19"/>
  <c r="N140" i="19"/>
  <c r="M140" i="19"/>
  <c r="L140" i="19"/>
  <c r="W70" i="51"/>
  <c r="W71" i="69"/>
  <c r="AI69" i="51"/>
  <c r="AI70" i="69"/>
  <c r="AI70" i="51"/>
  <c r="AI71" i="69"/>
  <c r="AF71" i="51"/>
  <c r="AF72" i="69"/>
  <c r="M71" i="51"/>
  <c r="M72" i="69"/>
  <c r="V70" i="51"/>
  <c r="V71" i="69"/>
  <c r="Z70" i="51"/>
  <c r="J70" i="51"/>
  <c r="W72" i="50"/>
  <c r="Z72" i="50"/>
  <c r="Z72" i="69" s="1"/>
  <c r="J72" i="50"/>
  <c r="AN139" i="19"/>
  <c r="AI72" i="50" s="1"/>
  <c r="AA139" i="19"/>
  <c r="V72" i="50" s="1"/>
  <c r="BI140" i="19" l="1"/>
  <c r="J72" i="69"/>
  <c r="BB72" i="50"/>
  <c r="BB72" i="69" s="1"/>
  <c r="BG140" i="19"/>
  <c r="BD72" i="50"/>
  <c r="BD72" i="69" s="1"/>
  <c r="AA71" i="51"/>
  <c r="AA72" i="69"/>
  <c r="AY72" i="69" s="1"/>
  <c r="AD71" i="51"/>
  <c r="AD72" i="69"/>
  <c r="AE71" i="51"/>
  <c r="AE72" i="69"/>
  <c r="R71" i="51"/>
  <c r="R72" i="69"/>
  <c r="K71" i="51"/>
  <c r="K72" i="69"/>
  <c r="T71" i="51"/>
  <c r="T72" i="69"/>
  <c r="Q71" i="51"/>
  <c r="Q72" i="69"/>
  <c r="S71" i="51"/>
  <c r="S72" i="69"/>
  <c r="Y71" i="51"/>
  <c r="Y72" i="69"/>
  <c r="AG71" i="51"/>
  <c r="AG72" i="69"/>
  <c r="AH71" i="51"/>
  <c r="AH72" i="69"/>
  <c r="AC71" i="51"/>
  <c r="AC72" i="69"/>
  <c r="X71" i="51"/>
  <c r="X72" i="69"/>
  <c r="AB71" i="51"/>
  <c r="AB72" i="69"/>
  <c r="I71" i="51"/>
  <c r="I72" i="69"/>
  <c r="H71" i="51"/>
  <c r="H72" i="69"/>
  <c r="G71" i="51"/>
  <c r="G72" i="69"/>
  <c r="O71" i="51"/>
  <c r="O72" i="69"/>
  <c r="L71" i="51"/>
  <c r="L72" i="69"/>
  <c r="N71" i="51"/>
  <c r="N72" i="69"/>
  <c r="P71" i="51"/>
  <c r="P72" i="69"/>
  <c r="U71" i="51"/>
  <c r="U72" i="69"/>
  <c r="P141" i="19"/>
  <c r="AP141" i="19"/>
  <c r="AG141" i="19"/>
  <c r="AS141" i="19"/>
  <c r="BB141" i="19" s="1"/>
  <c r="U141" i="19"/>
  <c r="S141" i="19"/>
  <c r="R141" i="19"/>
  <c r="V141" i="19"/>
  <c r="Q73" i="50" s="1"/>
  <c r="W141" i="19"/>
  <c r="AT141" i="19"/>
  <c r="AM141" i="19"/>
  <c r="AL141" i="19"/>
  <c r="Q141" i="19"/>
  <c r="L73" i="50" s="1"/>
  <c r="AE141" i="19"/>
  <c r="AK141" i="19"/>
  <c r="AD141" i="19"/>
  <c r="T141" i="19"/>
  <c r="AR141" i="19"/>
  <c r="AQ141" i="19"/>
  <c r="AH141" i="19"/>
  <c r="AJ141" i="19"/>
  <c r="AF141" i="19"/>
  <c r="BD141" i="19" s="1"/>
  <c r="AI141" i="19"/>
  <c r="X141" i="19"/>
  <c r="S73" i="50" s="1"/>
  <c r="Y141" i="19"/>
  <c r="AC141" i="19"/>
  <c r="AB141" i="19"/>
  <c r="Z141" i="19"/>
  <c r="U73" i="50" s="1"/>
  <c r="O141" i="19"/>
  <c r="M141" i="19"/>
  <c r="L141" i="19"/>
  <c r="N141" i="19"/>
  <c r="I73" i="50" s="1"/>
  <c r="W71" i="51"/>
  <c r="W72" i="69"/>
  <c r="AI71" i="51"/>
  <c r="AI72" i="69"/>
  <c r="V71" i="51"/>
  <c r="V72" i="69"/>
  <c r="Z71" i="51"/>
  <c r="J71" i="51"/>
  <c r="AN140" i="19"/>
  <c r="P73" i="50"/>
  <c r="AA140" i="19"/>
  <c r="K73" i="50" l="1"/>
  <c r="M73" i="50"/>
  <c r="R73" i="50"/>
  <c r="BG141" i="19"/>
  <c r="BI141" i="19"/>
  <c r="BH141" i="19"/>
  <c r="BC141" i="19"/>
  <c r="T73" i="50"/>
  <c r="O73" i="50"/>
  <c r="N73" i="50"/>
  <c r="Y73" i="50"/>
  <c r="AD73" i="50"/>
  <c r="AG73" i="50"/>
  <c r="AA73" i="50"/>
  <c r="AY73" i="50" s="1"/>
  <c r="X73" i="50"/>
  <c r="H73" i="50"/>
  <c r="AH73" i="50"/>
  <c r="G73" i="50"/>
  <c r="AC73" i="50"/>
  <c r="AB73" i="50"/>
  <c r="AF73" i="50"/>
  <c r="AE73" i="50"/>
  <c r="X142" i="19"/>
  <c r="U142" i="19"/>
  <c r="Q142" i="19"/>
  <c r="AK142" i="19"/>
  <c r="Z142" i="19"/>
  <c r="T142" i="19"/>
  <c r="O142" i="19"/>
  <c r="R142" i="19"/>
  <c r="P142" i="19"/>
  <c r="AG142" i="19"/>
  <c r="AB74" i="50" s="1"/>
  <c r="AB142" i="19"/>
  <c r="AC142" i="19"/>
  <c r="X74" i="50" s="1"/>
  <c r="W142" i="19"/>
  <c r="Y142" i="19"/>
  <c r="AF142" i="19"/>
  <c r="BD142" i="19" s="1"/>
  <c r="AI142" i="19"/>
  <c r="AD74" i="50" s="1"/>
  <c r="AJ142" i="19"/>
  <c r="AH142" i="19"/>
  <c r="AE142" i="19"/>
  <c r="AD142" i="19"/>
  <c r="Y74" i="50" s="1"/>
  <c r="S142" i="19"/>
  <c r="AL142" i="19"/>
  <c r="AM142" i="19"/>
  <c r="AH74" i="50" s="1"/>
  <c r="V142" i="19"/>
  <c r="Q74" i="50" s="1"/>
  <c r="N142" i="19"/>
  <c r="M142" i="19"/>
  <c r="L142" i="19"/>
  <c r="I72" i="51"/>
  <c r="I73" i="69"/>
  <c r="L72" i="51"/>
  <c r="L73" i="69"/>
  <c r="U72" i="51"/>
  <c r="U73" i="69"/>
  <c r="Q72" i="51"/>
  <c r="Q73" i="69"/>
  <c r="S72" i="51"/>
  <c r="S73" i="69"/>
  <c r="P72" i="51"/>
  <c r="P73" i="69"/>
  <c r="Z73" i="50"/>
  <c r="Z73" i="69" s="1"/>
  <c r="W73" i="50"/>
  <c r="J73" i="50"/>
  <c r="AN141" i="19"/>
  <c r="AI73" i="50" s="1"/>
  <c r="AO141" i="19"/>
  <c r="AA141" i="19"/>
  <c r="V73" i="50" s="1"/>
  <c r="K72" i="51" l="1"/>
  <c r="K73" i="69"/>
  <c r="M72" i="51"/>
  <c r="M73" i="69"/>
  <c r="R72" i="51"/>
  <c r="R73" i="69"/>
  <c r="BG142" i="19"/>
  <c r="J73" i="69"/>
  <c r="BB73" i="50"/>
  <c r="BB73" i="69" s="1"/>
  <c r="W73" i="69"/>
  <c r="BD73" i="50"/>
  <c r="BD73" i="69" s="1"/>
  <c r="BI142" i="19"/>
  <c r="AD72" i="51"/>
  <c r="AD73" i="69"/>
  <c r="N72" i="51"/>
  <c r="N73" i="69"/>
  <c r="O72" i="51"/>
  <c r="O73" i="69"/>
  <c r="T72" i="51"/>
  <c r="T73" i="69"/>
  <c r="Y72" i="51"/>
  <c r="Y73" i="69"/>
  <c r="AC72" i="51"/>
  <c r="AC73" i="69"/>
  <c r="AH72" i="51"/>
  <c r="AA72" i="51"/>
  <c r="AA73" i="69"/>
  <c r="AY73" i="69" s="1"/>
  <c r="AG72" i="51"/>
  <c r="AG73" i="69"/>
  <c r="X72" i="51"/>
  <c r="X73" i="69"/>
  <c r="AG74" i="50"/>
  <c r="K74" i="50"/>
  <c r="M74" i="50"/>
  <c r="AH73" i="69"/>
  <c r="AB72" i="51"/>
  <c r="AB73" i="69"/>
  <c r="AF72" i="51"/>
  <c r="AF73" i="69"/>
  <c r="AE72" i="51"/>
  <c r="AE73" i="69"/>
  <c r="H72" i="51"/>
  <c r="H73" i="69"/>
  <c r="G72" i="51"/>
  <c r="G73" i="69"/>
  <c r="G74" i="50"/>
  <c r="P74" i="50"/>
  <c r="L74" i="50"/>
  <c r="AF74" i="50"/>
  <c r="N74" i="50"/>
  <c r="H74" i="50"/>
  <c r="T74" i="50"/>
  <c r="U74" i="50"/>
  <c r="AA74" i="50"/>
  <c r="AY74" i="50" s="1"/>
  <c r="R74" i="50"/>
  <c r="S74" i="50"/>
  <c r="AE74" i="50"/>
  <c r="AC74" i="50"/>
  <c r="I74" i="50"/>
  <c r="O74" i="50"/>
  <c r="AC143" i="19"/>
  <c r="X143" i="19"/>
  <c r="U143" i="19"/>
  <c r="Z143" i="19"/>
  <c r="T143" i="19"/>
  <c r="O143" i="19"/>
  <c r="R143" i="19"/>
  <c r="AF143" i="19"/>
  <c r="BD143" i="19" s="1"/>
  <c r="AE143" i="19"/>
  <c r="P143" i="19"/>
  <c r="AB143" i="19"/>
  <c r="Q143" i="19"/>
  <c r="AM143" i="19"/>
  <c r="AJ143" i="19"/>
  <c r="AE75" i="50" s="1"/>
  <c r="AD143" i="19"/>
  <c r="Y143" i="19"/>
  <c r="AK143" i="19"/>
  <c r="W143" i="19"/>
  <c r="AG143" i="19"/>
  <c r="AH143" i="19"/>
  <c r="AL143" i="19"/>
  <c r="AG75" i="50" s="1"/>
  <c r="V143" i="19"/>
  <c r="AI143" i="19"/>
  <c r="AD75" i="50" s="1"/>
  <c r="S143" i="19"/>
  <c r="L143" i="19"/>
  <c r="G75" i="50" s="1"/>
  <c r="M143" i="19"/>
  <c r="N143" i="19"/>
  <c r="AI72" i="51"/>
  <c r="AI73" i="69"/>
  <c r="AB73" i="51"/>
  <c r="AB74" i="69"/>
  <c r="AD73" i="51"/>
  <c r="AD74" i="69"/>
  <c r="Y73" i="51"/>
  <c r="Y74" i="69"/>
  <c r="AH73" i="51"/>
  <c r="AH74" i="69"/>
  <c r="X73" i="51"/>
  <c r="X74" i="69"/>
  <c r="Q73" i="51"/>
  <c r="Q74" i="69"/>
  <c r="V72" i="51"/>
  <c r="V73" i="69"/>
  <c r="Z72" i="51"/>
  <c r="W72" i="51"/>
  <c r="J72" i="51"/>
  <c r="BF141" i="19"/>
  <c r="BE141" i="19"/>
  <c r="BK141" i="19"/>
  <c r="BL141" i="19"/>
  <c r="BJ141" i="19"/>
  <c r="J74" i="50"/>
  <c r="Z74" i="50"/>
  <c r="Z74" i="69" s="1"/>
  <c r="W74" i="50"/>
  <c r="AN142" i="19"/>
  <c r="AA142" i="19"/>
  <c r="V74" i="50" s="1"/>
  <c r="BD74" i="50" l="1"/>
  <c r="BD74" i="69" s="1"/>
  <c r="BI143" i="19"/>
  <c r="BG143" i="19"/>
  <c r="J74" i="69"/>
  <c r="BB74" i="50"/>
  <c r="BB74" i="69" s="1"/>
  <c r="T75" i="50"/>
  <c r="AG73" i="51"/>
  <c r="AG74" i="69"/>
  <c r="K73" i="51"/>
  <c r="K74" i="69"/>
  <c r="M73" i="51"/>
  <c r="M74" i="69"/>
  <c r="R75" i="50"/>
  <c r="AA73" i="51"/>
  <c r="AA74" i="69"/>
  <c r="AY74" i="69" s="1"/>
  <c r="AF73" i="51"/>
  <c r="AF74" i="69"/>
  <c r="AE73" i="51"/>
  <c r="AE74" i="69"/>
  <c r="AC73" i="51"/>
  <c r="AC74" i="69"/>
  <c r="I73" i="51"/>
  <c r="I74" i="69"/>
  <c r="H73" i="51"/>
  <c r="H74" i="69"/>
  <c r="G73" i="51"/>
  <c r="G74" i="69"/>
  <c r="R73" i="51"/>
  <c r="R74" i="69"/>
  <c r="T73" i="51"/>
  <c r="T74" i="69"/>
  <c r="N74" i="69"/>
  <c r="P73" i="51"/>
  <c r="S73" i="51"/>
  <c r="AB75" i="50"/>
  <c r="P75" i="50"/>
  <c r="K75" i="50"/>
  <c r="N73" i="51"/>
  <c r="P74" i="69"/>
  <c r="S74" i="69"/>
  <c r="AF75" i="50"/>
  <c r="H75" i="50"/>
  <c r="L75" i="50"/>
  <c r="U73" i="51"/>
  <c r="U74" i="69"/>
  <c r="L73" i="51"/>
  <c r="L74" i="69"/>
  <c r="O73" i="51"/>
  <c r="O74" i="69"/>
  <c r="AC75" i="50"/>
  <c r="AH75" i="50"/>
  <c r="S75" i="50"/>
  <c r="I75" i="50"/>
  <c r="M75" i="50"/>
  <c r="N75" i="50"/>
  <c r="Q75" i="50"/>
  <c r="AA75" i="50"/>
  <c r="AY75" i="50" s="1"/>
  <c r="Y75" i="50"/>
  <c r="X75" i="50"/>
  <c r="O75" i="50"/>
  <c r="U75" i="50"/>
  <c r="AT144" i="19"/>
  <c r="R144" i="19"/>
  <c r="S144" i="19"/>
  <c r="U144" i="19"/>
  <c r="AG144" i="19"/>
  <c r="AQ144" i="19"/>
  <c r="AL76" i="50" s="1"/>
  <c r="Z144" i="19"/>
  <c r="T144" i="19"/>
  <c r="O76" i="50" s="1"/>
  <c r="O144" i="19"/>
  <c r="AD144" i="19"/>
  <c r="AH144" i="19"/>
  <c r="AC76" i="50" s="1"/>
  <c r="AC144" i="19"/>
  <c r="AM144" i="19"/>
  <c r="W144" i="19"/>
  <c r="AR144" i="19"/>
  <c r="AP144" i="19"/>
  <c r="AJ144" i="19"/>
  <c r="AE76" i="50" s="1"/>
  <c r="X144" i="19"/>
  <c r="AK144" i="19"/>
  <c r="Y144" i="19"/>
  <c r="V144" i="19"/>
  <c r="AF144" i="19"/>
  <c r="BD144" i="19" s="1"/>
  <c r="P144" i="19"/>
  <c r="AE144" i="19"/>
  <c r="AL144" i="19"/>
  <c r="AI144" i="19"/>
  <c r="AS144" i="19"/>
  <c r="BB144" i="19" s="1"/>
  <c r="Q144" i="19"/>
  <c r="L76" i="50" s="1"/>
  <c r="AB144" i="19"/>
  <c r="L144" i="19"/>
  <c r="M144" i="19"/>
  <c r="N144" i="19"/>
  <c r="W73" i="51"/>
  <c r="W74" i="69"/>
  <c r="AE74" i="51"/>
  <c r="AE75" i="69"/>
  <c r="AD74" i="51"/>
  <c r="AD75" i="69"/>
  <c r="AG74" i="51"/>
  <c r="AG75" i="69"/>
  <c r="G74" i="51"/>
  <c r="G75" i="69"/>
  <c r="V73" i="51"/>
  <c r="V74" i="69"/>
  <c r="J73" i="51"/>
  <c r="Z73" i="51"/>
  <c r="Z75" i="50"/>
  <c r="Z75" i="69" s="1"/>
  <c r="W75" i="50"/>
  <c r="J75" i="50"/>
  <c r="AI74" i="50"/>
  <c r="AN143" i="19"/>
  <c r="AA143" i="19"/>
  <c r="V75" i="50" s="1"/>
  <c r="BG144" i="19" l="1"/>
  <c r="U76" i="50"/>
  <c r="J75" i="69"/>
  <c r="BB75" i="50"/>
  <c r="BB75" i="69" s="1"/>
  <c r="AO76" i="50"/>
  <c r="AX76" i="50" s="1"/>
  <c r="BC144" i="19"/>
  <c r="BH144" i="19"/>
  <c r="BD75" i="50"/>
  <c r="BD75" i="69" s="1"/>
  <c r="BI144" i="19"/>
  <c r="G76" i="50"/>
  <c r="H76" i="50"/>
  <c r="I76" i="50"/>
  <c r="T74" i="51"/>
  <c r="T75" i="69"/>
  <c r="R76" i="50"/>
  <c r="AF74" i="51"/>
  <c r="AF75" i="69"/>
  <c r="N76" i="50"/>
  <c r="R74" i="51"/>
  <c r="R75" i="69"/>
  <c r="AB76" i="50"/>
  <c r="P76" i="50"/>
  <c r="AC74" i="51"/>
  <c r="AC75" i="69"/>
  <c r="AA74" i="51"/>
  <c r="AA75" i="69"/>
  <c r="AY75" i="69" s="1"/>
  <c r="Y74" i="51"/>
  <c r="Y75" i="69"/>
  <c r="X74" i="51"/>
  <c r="X75" i="69"/>
  <c r="AB74" i="51"/>
  <c r="AB75" i="69"/>
  <c r="AH74" i="51"/>
  <c r="AH75" i="69"/>
  <c r="H74" i="51"/>
  <c r="H75" i="69"/>
  <c r="I74" i="51"/>
  <c r="I75" i="69"/>
  <c r="S74" i="51"/>
  <c r="S75" i="69"/>
  <c r="M74" i="51"/>
  <c r="M75" i="69"/>
  <c r="O74" i="51"/>
  <c r="O75" i="69"/>
  <c r="M76" i="50"/>
  <c r="K76" i="50"/>
  <c r="P74" i="51"/>
  <c r="P75" i="69"/>
  <c r="N74" i="51"/>
  <c r="N75" i="69"/>
  <c r="L74" i="51"/>
  <c r="L75" i="69"/>
  <c r="K74" i="51"/>
  <c r="K75" i="69"/>
  <c r="Q74" i="51"/>
  <c r="Q75" i="69"/>
  <c r="U74" i="51"/>
  <c r="U75" i="69"/>
  <c r="AD76" i="50"/>
  <c r="Q76" i="50"/>
  <c r="S76" i="50"/>
  <c r="AH76" i="50"/>
  <c r="X76" i="50"/>
  <c r="AA76" i="50"/>
  <c r="AY76" i="50" s="1"/>
  <c r="Y76" i="50"/>
  <c r="AG76" i="50"/>
  <c r="AF76" i="50"/>
  <c r="T76" i="50"/>
  <c r="T145" i="19"/>
  <c r="U145" i="19"/>
  <c r="Z145" i="19"/>
  <c r="AK145" i="19"/>
  <c r="Y145" i="19"/>
  <c r="R145" i="19"/>
  <c r="V145" i="19"/>
  <c r="W145" i="19"/>
  <c r="R77" i="50" s="1"/>
  <c r="AJ145" i="19"/>
  <c r="P145" i="19"/>
  <c r="S145" i="19"/>
  <c r="N77" i="50" s="1"/>
  <c r="AM145" i="19"/>
  <c r="AF145" i="19"/>
  <c r="BD145" i="19" s="1"/>
  <c r="AL145" i="19"/>
  <c r="AI145" i="19"/>
  <c r="AD77" i="50" s="1"/>
  <c r="AB145" i="19"/>
  <c r="X145" i="19"/>
  <c r="AC145" i="19"/>
  <c r="Q145" i="19"/>
  <c r="O145" i="19"/>
  <c r="AH145" i="19"/>
  <c r="AE145" i="19"/>
  <c r="AD145" i="19"/>
  <c r="Y77" i="50" s="1"/>
  <c r="AG145" i="19"/>
  <c r="AB77" i="50" s="1"/>
  <c r="L145" i="19"/>
  <c r="N145" i="19"/>
  <c r="M145" i="19"/>
  <c r="W74" i="51"/>
  <c r="W75" i="69"/>
  <c r="AI73" i="51"/>
  <c r="AI74" i="69"/>
  <c r="AC75" i="51"/>
  <c r="AC76" i="69"/>
  <c r="AE75" i="51"/>
  <c r="AE76" i="69"/>
  <c r="V74" i="51"/>
  <c r="V75" i="69"/>
  <c r="O75" i="51"/>
  <c r="O76" i="69"/>
  <c r="L75" i="51"/>
  <c r="L76" i="69"/>
  <c r="AL75" i="51"/>
  <c r="AL76" i="69"/>
  <c r="Z74" i="51"/>
  <c r="J74" i="51"/>
  <c r="AK76" i="50"/>
  <c r="W76" i="50"/>
  <c r="AN76" i="50"/>
  <c r="AM76" i="50"/>
  <c r="AM76" i="69" s="1"/>
  <c r="J76" i="50"/>
  <c r="Z76" i="50"/>
  <c r="Z76" i="69" s="1"/>
  <c r="AI75" i="50"/>
  <c r="AN144" i="19"/>
  <c r="AI76" i="50" s="1"/>
  <c r="AO144" i="19"/>
  <c r="AJ76" i="50" s="1"/>
  <c r="AA144" i="19"/>
  <c r="V76" i="50" s="1"/>
  <c r="U75" i="51" l="1"/>
  <c r="U76" i="69"/>
  <c r="BI145" i="19"/>
  <c r="AO76" i="69"/>
  <c r="AX76" i="69" s="1"/>
  <c r="AO75" i="51"/>
  <c r="J76" i="69"/>
  <c r="BB76" i="50"/>
  <c r="BB76" i="69" s="1"/>
  <c r="BD76" i="50"/>
  <c r="BD76" i="69" s="1"/>
  <c r="AN76" i="69"/>
  <c r="AW76" i="69" s="1"/>
  <c r="AW76" i="50"/>
  <c r="BC76" i="50"/>
  <c r="BC76" i="69" s="1"/>
  <c r="BG145" i="19"/>
  <c r="G75" i="51"/>
  <c r="G76" i="69"/>
  <c r="H75" i="51"/>
  <c r="H76" i="69"/>
  <c r="I75" i="51"/>
  <c r="I76" i="69"/>
  <c r="R75" i="51"/>
  <c r="R76" i="69"/>
  <c r="O77" i="50"/>
  <c r="AB75" i="51"/>
  <c r="AB76" i="69"/>
  <c r="I77" i="50"/>
  <c r="Q77" i="50"/>
  <c r="K77" i="50"/>
  <c r="N75" i="51"/>
  <c r="N76" i="69"/>
  <c r="P75" i="51"/>
  <c r="P76" i="69"/>
  <c r="H77" i="50"/>
  <c r="U77" i="50"/>
  <c r="M77" i="50"/>
  <c r="G77" i="50"/>
  <c r="T77" i="50"/>
  <c r="AF77" i="50"/>
  <c r="P77" i="50"/>
  <c r="AA75" i="51"/>
  <c r="AA76" i="69"/>
  <c r="AY76" i="69" s="1"/>
  <c r="Y75" i="51"/>
  <c r="Y76" i="69"/>
  <c r="AG75" i="51"/>
  <c r="AG76" i="69"/>
  <c r="AE77" i="50"/>
  <c r="AH75" i="51"/>
  <c r="AH76" i="69"/>
  <c r="AD75" i="51"/>
  <c r="AD76" i="69"/>
  <c r="AF75" i="51"/>
  <c r="AF76" i="69"/>
  <c r="X75" i="51"/>
  <c r="X76" i="69"/>
  <c r="Q75" i="51"/>
  <c r="Q76" i="69"/>
  <c r="T75" i="51"/>
  <c r="AA77" i="50"/>
  <c r="AY77" i="50" s="1"/>
  <c r="T76" i="69"/>
  <c r="M75" i="51"/>
  <c r="M76" i="69"/>
  <c r="K75" i="51"/>
  <c r="K76" i="69"/>
  <c r="S75" i="51"/>
  <c r="S76" i="69"/>
  <c r="AC77" i="50"/>
  <c r="S77" i="50"/>
  <c r="AH77" i="50"/>
  <c r="AG77" i="50"/>
  <c r="X77" i="50"/>
  <c r="L77" i="50"/>
  <c r="U146" i="19"/>
  <c r="Z146" i="19"/>
  <c r="Y146" i="19"/>
  <c r="R146" i="19"/>
  <c r="T146" i="19"/>
  <c r="V146" i="19"/>
  <c r="W146" i="19"/>
  <c r="P146" i="19"/>
  <c r="AE146" i="19"/>
  <c r="AM146" i="19"/>
  <c r="AH78" i="50" s="1"/>
  <c r="AD146" i="19"/>
  <c r="Y78" i="50" s="1"/>
  <c r="O146" i="19"/>
  <c r="Q146" i="19"/>
  <c r="AH146" i="19"/>
  <c r="X146" i="19"/>
  <c r="AC146" i="19"/>
  <c r="AL146" i="19"/>
  <c r="AI146" i="19"/>
  <c r="AJ146" i="19"/>
  <c r="AG146" i="19"/>
  <c r="AF146" i="19"/>
  <c r="BD146" i="19" s="1"/>
  <c r="AK146" i="19"/>
  <c r="S146" i="19"/>
  <c r="AB146" i="19"/>
  <c r="N146" i="19"/>
  <c r="M146" i="19"/>
  <c r="L146" i="19"/>
  <c r="AK75" i="51"/>
  <c r="AK76" i="69"/>
  <c r="W75" i="51"/>
  <c r="W76" i="69"/>
  <c r="AI74" i="51"/>
  <c r="AI75" i="69"/>
  <c r="AI75" i="51"/>
  <c r="AI76" i="69"/>
  <c r="AD76" i="51"/>
  <c r="AD77" i="69"/>
  <c r="AB76" i="51"/>
  <c r="AB77" i="69"/>
  <c r="Y76" i="51"/>
  <c r="Y77" i="69"/>
  <c r="AJ75" i="51"/>
  <c r="AJ76" i="69"/>
  <c r="V75" i="51"/>
  <c r="V76" i="69"/>
  <c r="R76" i="51"/>
  <c r="R77" i="69"/>
  <c r="N76" i="51"/>
  <c r="N77" i="69"/>
  <c r="AN75" i="51"/>
  <c r="AM75" i="51"/>
  <c r="J75" i="51"/>
  <c r="Z75" i="51"/>
  <c r="BK144" i="19"/>
  <c r="BL144" i="19"/>
  <c r="BJ144" i="19"/>
  <c r="BF144" i="19"/>
  <c r="BE144" i="19"/>
  <c r="Z77" i="50"/>
  <c r="Z77" i="69" s="1"/>
  <c r="J77" i="50"/>
  <c r="W77" i="50"/>
  <c r="AN145" i="19"/>
  <c r="AA145" i="19"/>
  <c r="V77" i="50" s="1"/>
  <c r="BI146" i="19" l="1"/>
  <c r="AZ76" i="69"/>
  <c r="BA76" i="69"/>
  <c r="BG146" i="19"/>
  <c r="J77" i="69"/>
  <c r="BB77" i="50"/>
  <c r="BB77" i="69" s="1"/>
  <c r="BD77" i="50"/>
  <c r="BD77" i="69" s="1"/>
  <c r="O76" i="51"/>
  <c r="O77" i="69"/>
  <c r="S78" i="50"/>
  <c r="AC78" i="50"/>
  <c r="P78" i="50"/>
  <c r="AF76" i="51"/>
  <c r="AF77" i="69"/>
  <c r="G76" i="51"/>
  <c r="G77" i="69"/>
  <c r="H76" i="51"/>
  <c r="H77" i="69"/>
  <c r="I76" i="51"/>
  <c r="I77" i="69"/>
  <c r="AD78" i="50"/>
  <c r="L78" i="50"/>
  <c r="O78" i="50"/>
  <c r="U76" i="51"/>
  <c r="U77" i="69"/>
  <c r="Q76" i="51"/>
  <c r="Q77" i="69"/>
  <c r="M76" i="51"/>
  <c r="M77" i="69"/>
  <c r="T76" i="51"/>
  <c r="T77" i="69"/>
  <c r="P76" i="51"/>
  <c r="P77" i="69"/>
  <c r="K76" i="51"/>
  <c r="K77" i="69"/>
  <c r="U78" i="50"/>
  <c r="R78" i="50"/>
  <c r="T78" i="50"/>
  <c r="AG76" i="51"/>
  <c r="AG77" i="69"/>
  <c r="AC76" i="51"/>
  <c r="AC77" i="69"/>
  <c r="AA76" i="51"/>
  <c r="AA77" i="69"/>
  <c r="AY77" i="69" s="1"/>
  <c r="AE76" i="51"/>
  <c r="AE77" i="69"/>
  <c r="X76" i="51"/>
  <c r="G78" i="50"/>
  <c r="X77" i="69"/>
  <c r="AH76" i="51"/>
  <c r="AH77" i="69"/>
  <c r="S76" i="51"/>
  <c r="S77" i="69"/>
  <c r="L76" i="51"/>
  <c r="L77" i="69"/>
  <c r="AB78" i="50"/>
  <c r="AE78" i="50"/>
  <c r="I78" i="50"/>
  <c r="M78" i="50"/>
  <c r="AA78" i="50"/>
  <c r="AY78" i="50" s="1"/>
  <c r="N78" i="50"/>
  <c r="X78" i="50"/>
  <c r="AG78" i="50"/>
  <c r="AF78" i="50"/>
  <c r="H78" i="50"/>
  <c r="Q78" i="50"/>
  <c r="K78" i="50"/>
  <c r="W147" i="19"/>
  <c r="P147" i="19"/>
  <c r="Q147" i="19"/>
  <c r="V147" i="19"/>
  <c r="Y147" i="19"/>
  <c r="U147" i="19"/>
  <c r="X147" i="19"/>
  <c r="R147" i="19"/>
  <c r="O147" i="19"/>
  <c r="AL147" i="19"/>
  <c r="AK147" i="19"/>
  <c r="S147" i="19"/>
  <c r="AJ147" i="19"/>
  <c r="AE147" i="19"/>
  <c r="AH147" i="19"/>
  <c r="AC147" i="19"/>
  <c r="AB147" i="19"/>
  <c r="T147" i="19"/>
  <c r="AG147" i="19"/>
  <c r="Z147" i="19"/>
  <c r="AF147" i="19"/>
  <c r="BD147" i="19" s="1"/>
  <c r="AM147" i="19"/>
  <c r="AD147" i="19"/>
  <c r="AI147" i="19"/>
  <c r="N147" i="19"/>
  <c r="M147" i="19"/>
  <c r="L147" i="19"/>
  <c r="BE76" i="69"/>
  <c r="BG76" i="69"/>
  <c r="W76" i="51"/>
  <c r="W77" i="69"/>
  <c r="Y77" i="51"/>
  <c r="Y78" i="69"/>
  <c r="AH77" i="51"/>
  <c r="AH78" i="69"/>
  <c r="V76" i="51"/>
  <c r="V77" i="69"/>
  <c r="AZ76" i="50"/>
  <c r="BA76" i="50"/>
  <c r="Z76" i="51"/>
  <c r="J76" i="51"/>
  <c r="BG76" i="50"/>
  <c r="BF76" i="50"/>
  <c r="BE76" i="50"/>
  <c r="W78" i="50"/>
  <c r="Z78" i="50"/>
  <c r="Z78" i="69" s="1"/>
  <c r="J78" i="50"/>
  <c r="AI77" i="50"/>
  <c r="AN146" i="19"/>
  <c r="AI78" i="50" s="1"/>
  <c r="AA146" i="19"/>
  <c r="V78" i="50" s="1"/>
  <c r="BD78" i="50" l="1"/>
  <c r="BD78" i="69" s="1"/>
  <c r="BI147" i="19"/>
  <c r="BG147" i="19"/>
  <c r="J78" i="69"/>
  <c r="BB78" i="50"/>
  <c r="BB78" i="69" s="1"/>
  <c r="AD77" i="51"/>
  <c r="AC77" i="51"/>
  <c r="AC78" i="69"/>
  <c r="S77" i="51"/>
  <c r="S78" i="69"/>
  <c r="P77" i="51"/>
  <c r="P78" i="69"/>
  <c r="BF76" i="69"/>
  <c r="AD78" i="69"/>
  <c r="U77" i="51"/>
  <c r="U78" i="69"/>
  <c r="L77" i="51"/>
  <c r="L78" i="69"/>
  <c r="T77" i="51"/>
  <c r="T78" i="69"/>
  <c r="R77" i="51"/>
  <c r="R78" i="69"/>
  <c r="O77" i="51"/>
  <c r="O78" i="69"/>
  <c r="AA77" i="51"/>
  <c r="AA78" i="69"/>
  <c r="AY78" i="69" s="1"/>
  <c r="X77" i="51"/>
  <c r="X78" i="69"/>
  <c r="AG77" i="51"/>
  <c r="AG78" i="69"/>
  <c r="AB77" i="51"/>
  <c r="AB78" i="69"/>
  <c r="AF77" i="51"/>
  <c r="AF78" i="69"/>
  <c r="AE77" i="51"/>
  <c r="AE78" i="69"/>
  <c r="G77" i="51"/>
  <c r="G78" i="69"/>
  <c r="H77" i="51"/>
  <c r="H78" i="69"/>
  <c r="I77" i="51"/>
  <c r="I78" i="69"/>
  <c r="N77" i="51"/>
  <c r="N78" i="69"/>
  <c r="Q77" i="51"/>
  <c r="Q78" i="69"/>
  <c r="M77" i="51"/>
  <c r="M78" i="69"/>
  <c r="K77" i="51"/>
  <c r="K78" i="69"/>
  <c r="R148" i="19"/>
  <c r="W148" i="19"/>
  <c r="P148" i="19"/>
  <c r="Q148" i="19"/>
  <c r="V148" i="19"/>
  <c r="O148" i="19"/>
  <c r="Y148" i="19"/>
  <c r="U148" i="19"/>
  <c r="X148" i="19"/>
  <c r="S148" i="19"/>
  <c r="AM148" i="19"/>
  <c r="AH79" i="50" s="1"/>
  <c r="AC148" i="19"/>
  <c r="X79" i="50" s="1"/>
  <c r="AB148" i="19"/>
  <c r="AJ148" i="19"/>
  <c r="AD148" i="19"/>
  <c r="AH148" i="19"/>
  <c r="AC79" i="50" s="1"/>
  <c r="AI148" i="19"/>
  <c r="AL148" i="19"/>
  <c r="AF148" i="19"/>
  <c r="BD148" i="19" s="1"/>
  <c r="Z148" i="19"/>
  <c r="AG148" i="19"/>
  <c r="T148" i="19"/>
  <c r="AK148" i="19"/>
  <c r="AF79" i="50" s="1"/>
  <c r="AE148" i="19"/>
  <c r="L148" i="19"/>
  <c r="G79" i="50" s="1"/>
  <c r="M148" i="19"/>
  <c r="H79" i="50" s="1"/>
  <c r="N148" i="19"/>
  <c r="W77" i="51"/>
  <c r="W78" i="69"/>
  <c r="AI76" i="51"/>
  <c r="AI77" i="69"/>
  <c r="AI77" i="51"/>
  <c r="AI78" i="69"/>
  <c r="V77" i="51"/>
  <c r="V78" i="69"/>
  <c r="Z77" i="51"/>
  <c r="J77" i="51"/>
  <c r="AN147" i="19"/>
  <c r="AA147" i="19"/>
  <c r="T79" i="50" l="1"/>
  <c r="P79" i="50"/>
  <c r="K79" i="50"/>
  <c r="M79" i="50"/>
  <c r="R79" i="50"/>
  <c r="BI148" i="19"/>
  <c r="BG148" i="19"/>
  <c r="L79" i="50"/>
  <c r="S79" i="50"/>
  <c r="N79" i="50"/>
  <c r="Q79" i="50"/>
  <c r="U79" i="50"/>
  <c r="I79" i="50"/>
  <c r="O79" i="50"/>
  <c r="AD79" i="50"/>
  <c r="AG79" i="50"/>
  <c r="AA79" i="50"/>
  <c r="AY79" i="50" s="1"/>
  <c r="Y79" i="50"/>
  <c r="AB79" i="50"/>
  <c r="AE79" i="50"/>
  <c r="O149" i="19"/>
  <c r="S149" i="19"/>
  <c r="R149" i="19"/>
  <c r="X149" i="19"/>
  <c r="U149" i="19"/>
  <c r="Q149" i="19"/>
  <c r="Z149" i="19"/>
  <c r="T149" i="19"/>
  <c r="AJ149" i="19"/>
  <c r="AE80" i="50" s="1"/>
  <c r="AF149" i="19"/>
  <c r="BD149" i="19" s="1"/>
  <c r="AM149" i="19"/>
  <c r="AH80" i="50" s="1"/>
  <c r="AD149" i="19"/>
  <c r="AC149" i="19"/>
  <c r="P149" i="19"/>
  <c r="AB149" i="19"/>
  <c r="AL149" i="19"/>
  <c r="AG80" i="50" s="1"/>
  <c r="AH149" i="19"/>
  <c r="W149" i="19"/>
  <c r="Y149" i="19"/>
  <c r="T80" i="50" s="1"/>
  <c r="AI149" i="19"/>
  <c r="AE149" i="19"/>
  <c r="AK149" i="19"/>
  <c r="AF80" i="50" s="1"/>
  <c r="V149" i="19"/>
  <c r="AG149" i="19"/>
  <c r="AB80" i="50" s="1"/>
  <c r="M149" i="19"/>
  <c r="H80" i="50" s="1"/>
  <c r="N149" i="19"/>
  <c r="L149" i="19"/>
  <c r="AC78" i="51"/>
  <c r="AC79" i="69"/>
  <c r="X78" i="51"/>
  <c r="X79" i="69"/>
  <c r="AH78" i="51"/>
  <c r="AH79" i="69"/>
  <c r="AF78" i="51"/>
  <c r="AF79" i="69"/>
  <c r="H78" i="51"/>
  <c r="H79" i="69"/>
  <c r="G78" i="51"/>
  <c r="G79" i="69"/>
  <c r="Z79" i="50"/>
  <c r="Z79" i="69" s="1"/>
  <c r="J79" i="50"/>
  <c r="W79" i="50"/>
  <c r="AN148" i="19"/>
  <c r="AI79" i="50" s="1"/>
  <c r="AA148" i="19"/>
  <c r="V79" i="50" s="1"/>
  <c r="T78" i="51" l="1"/>
  <c r="T79" i="69"/>
  <c r="P78" i="51"/>
  <c r="P79" i="69"/>
  <c r="K78" i="51"/>
  <c r="K79" i="69"/>
  <c r="M78" i="51"/>
  <c r="M79" i="69"/>
  <c r="R78" i="51"/>
  <c r="R79" i="69"/>
  <c r="W79" i="69"/>
  <c r="BD79" i="50"/>
  <c r="BD79" i="69" s="1"/>
  <c r="J79" i="69"/>
  <c r="BB79" i="50"/>
  <c r="BB79" i="69" s="1"/>
  <c r="BG149" i="19"/>
  <c r="BI149" i="19"/>
  <c r="L79" i="69"/>
  <c r="L78" i="51"/>
  <c r="S78" i="51"/>
  <c r="S79" i="69"/>
  <c r="N78" i="51"/>
  <c r="N79" i="69"/>
  <c r="O80" i="50"/>
  <c r="AA78" i="51"/>
  <c r="AA79" i="69"/>
  <c r="AY79" i="69" s="1"/>
  <c r="I78" i="51"/>
  <c r="I79" i="69"/>
  <c r="Q78" i="51"/>
  <c r="Q79" i="69"/>
  <c r="U78" i="51"/>
  <c r="U79" i="69"/>
  <c r="Q80" i="50"/>
  <c r="AA80" i="50"/>
  <c r="AY80" i="50" s="1"/>
  <c r="AD78" i="51"/>
  <c r="AD79" i="69"/>
  <c r="Y78" i="51"/>
  <c r="Y79" i="69"/>
  <c r="AG78" i="51"/>
  <c r="AG79" i="69"/>
  <c r="AB78" i="51"/>
  <c r="AB79" i="69"/>
  <c r="AE78" i="51"/>
  <c r="AE79" i="69"/>
  <c r="O78" i="51"/>
  <c r="U80" i="50"/>
  <c r="O79" i="69"/>
  <c r="AD80" i="50"/>
  <c r="I80" i="50"/>
  <c r="L80" i="50"/>
  <c r="N80" i="50"/>
  <c r="G80" i="50"/>
  <c r="K80" i="50"/>
  <c r="M80" i="50"/>
  <c r="AC80" i="50"/>
  <c r="S80" i="50"/>
  <c r="X80" i="50"/>
  <c r="Y80" i="50"/>
  <c r="R80" i="50"/>
  <c r="P80" i="50"/>
  <c r="AT150" i="19"/>
  <c r="AS150" i="19"/>
  <c r="BB150" i="19" s="1"/>
  <c r="AR150" i="19"/>
  <c r="Y150" i="19"/>
  <c r="AC150" i="19"/>
  <c r="Z150" i="19"/>
  <c r="AD150" i="19"/>
  <c r="AJ150" i="19"/>
  <c r="O150" i="19"/>
  <c r="AQ150" i="19"/>
  <c r="U150" i="19"/>
  <c r="P81" i="50" s="1"/>
  <c r="AK150" i="19"/>
  <c r="AF81" i="50" s="1"/>
  <c r="Q150" i="19"/>
  <c r="AB150" i="19"/>
  <c r="P150" i="19"/>
  <c r="AG150" i="19"/>
  <c r="AF150" i="19"/>
  <c r="AH150" i="19"/>
  <c r="V150" i="19"/>
  <c r="S150" i="19"/>
  <c r="N81" i="50" s="1"/>
  <c r="R150" i="19"/>
  <c r="AP150" i="19"/>
  <c r="W150" i="19"/>
  <c r="AI150" i="19"/>
  <c r="T150" i="19"/>
  <c r="AM150" i="19"/>
  <c r="AH81" i="50" s="1"/>
  <c r="X150" i="19"/>
  <c r="AE150" i="19"/>
  <c r="AL150" i="19"/>
  <c r="L150" i="19"/>
  <c r="M150" i="19"/>
  <c r="N150" i="19"/>
  <c r="AI78" i="51"/>
  <c r="AI79" i="69"/>
  <c r="AF79" i="51"/>
  <c r="AF80" i="69"/>
  <c r="AE79" i="51"/>
  <c r="AE80" i="69"/>
  <c r="AB79" i="51"/>
  <c r="AB80" i="69"/>
  <c r="AG79" i="51"/>
  <c r="AG80" i="69"/>
  <c r="AH79" i="51"/>
  <c r="AH80" i="69"/>
  <c r="H79" i="51"/>
  <c r="H80" i="69"/>
  <c r="V78" i="51"/>
  <c r="V79" i="69"/>
  <c r="T79" i="51"/>
  <c r="T80" i="69"/>
  <c r="Z78" i="51"/>
  <c r="J78" i="51"/>
  <c r="W78" i="51"/>
  <c r="Z80" i="50"/>
  <c r="Z80" i="69" s="1"/>
  <c r="J80" i="50"/>
  <c r="W80" i="50"/>
  <c r="AN149" i="19"/>
  <c r="AA149" i="19"/>
  <c r="V80" i="50" s="1"/>
  <c r="BG150" i="19" l="1"/>
  <c r="AA81" i="50"/>
  <c r="AY81" i="50" s="1"/>
  <c r="BD150" i="19"/>
  <c r="AO81" i="50"/>
  <c r="AX81" i="50" s="1"/>
  <c r="BC150" i="19"/>
  <c r="BI150" i="19"/>
  <c r="W80" i="69"/>
  <c r="BD80" i="50"/>
  <c r="BD80" i="69" s="1"/>
  <c r="BH150" i="19"/>
  <c r="J80" i="69"/>
  <c r="BB80" i="50"/>
  <c r="BB80" i="69" s="1"/>
  <c r="AC81" i="50"/>
  <c r="O79" i="51"/>
  <c r="O80" i="69"/>
  <c r="Q81" i="50"/>
  <c r="AA79" i="51"/>
  <c r="AA80" i="69"/>
  <c r="AY80" i="69" s="1"/>
  <c r="AB81" i="50"/>
  <c r="Q79" i="51"/>
  <c r="Q80" i="69"/>
  <c r="M81" i="50"/>
  <c r="O81" i="50"/>
  <c r="R81" i="50"/>
  <c r="AD79" i="51"/>
  <c r="AD80" i="69"/>
  <c r="AC79" i="51"/>
  <c r="AC80" i="69"/>
  <c r="X79" i="51"/>
  <c r="X80" i="69"/>
  <c r="Y79" i="51"/>
  <c r="Y80" i="69"/>
  <c r="R79" i="51"/>
  <c r="AD81" i="50"/>
  <c r="X81" i="50"/>
  <c r="S81" i="50"/>
  <c r="I79" i="51"/>
  <c r="I80" i="69"/>
  <c r="G79" i="51"/>
  <c r="G80" i="69"/>
  <c r="S79" i="51"/>
  <c r="S80" i="69"/>
  <c r="L79" i="51"/>
  <c r="L80" i="69"/>
  <c r="K79" i="51"/>
  <c r="K80" i="69"/>
  <c r="R80" i="69"/>
  <c r="I81" i="50"/>
  <c r="T81" i="50"/>
  <c r="N79" i="51"/>
  <c r="N80" i="69"/>
  <c r="M79" i="51"/>
  <c r="M80" i="69"/>
  <c r="U79" i="51"/>
  <c r="U80" i="69"/>
  <c r="P79" i="51"/>
  <c r="P80" i="69"/>
  <c r="G81" i="50"/>
  <c r="U81" i="50"/>
  <c r="K81" i="50"/>
  <c r="AG81" i="50"/>
  <c r="AL81" i="50"/>
  <c r="Y81" i="50"/>
  <c r="AE81" i="50"/>
  <c r="H81" i="50"/>
  <c r="L81" i="50"/>
  <c r="AI151" i="19"/>
  <c r="AF151" i="19"/>
  <c r="BD151" i="19" s="1"/>
  <c r="Z151" i="19"/>
  <c r="P151" i="19"/>
  <c r="R151" i="19"/>
  <c r="Y151" i="19"/>
  <c r="AK151" i="19"/>
  <c r="AL151" i="19"/>
  <c r="AG151" i="19"/>
  <c r="AC151" i="19"/>
  <c r="AE151" i="19"/>
  <c r="V151" i="19"/>
  <c r="W151" i="19"/>
  <c r="AB151" i="19"/>
  <c r="S151" i="19"/>
  <c r="AH151" i="19"/>
  <c r="AM151" i="19"/>
  <c r="O151" i="19"/>
  <c r="Q151" i="19"/>
  <c r="U151" i="19"/>
  <c r="AJ151" i="19"/>
  <c r="T151" i="19"/>
  <c r="AD151" i="19"/>
  <c r="X151" i="19"/>
  <c r="N151" i="19"/>
  <c r="M151" i="19"/>
  <c r="L151" i="19"/>
  <c r="AF80" i="51"/>
  <c r="AF81" i="69"/>
  <c r="AH80" i="51"/>
  <c r="AH81" i="69"/>
  <c r="V79" i="51"/>
  <c r="V80" i="69"/>
  <c r="N80" i="51"/>
  <c r="N81" i="69"/>
  <c r="P80" i="51"/>
  <c r="P81" i="69"/>
  <c r="Z79" i="51"/>
  <c r="J79" i="51"/>
  <c r="W79" i="51"/>
  <c r="AK81" i="50"/>
  <c r="AN81" i="50"/>
  <c r="W81" i="50"/>
  <c r="AM81" i="50"/>
  <c r="AM81" i="69" s="1"/>
  <c r="J81" i="50"/>
  <c r="Z81" i="50"/>
  <c r="Z81" i="69" s="1"/>
  <c r="AI80" i="50"/>
  <c r="AN150" i="19"/>
  <c r="AI81" i="50" s="1"/>
  <c r="AO150" i="19"/>
  <c r="AJ81" i="50" s="1"/>
  <c r="AA150" i="19"/>
  <c r="V81" i="50" s="1"/>
  <c r="BD81" i="50" l="1"/>
  <c r="BD81" i="69" s="1"/>
  <c r="BG151" i="19"/>
  <c r="AO80" i="51"/>
  <c r="AO81" i="69"/>
  <c r="AX81" i="69" s="1"/>
  <c r="AA80" i="51"/>
  <c r="AA81" i="69"/>
  <c r="AY81" i="69" s="1"/>
  <c r="J81" i="69"/>
  <c r="BB81" i="50"/>
  <c r="BB81" i="69" s="1"/>
  <c r="BC81" i="50"/>
  <c r="BC81" i="69" s="1"/>
  <c r="BI151" i="19"/>
  <c r="AN81" i="69"/>
  <c r="AW81" i="69" s="1"/>
  <c r="AW81" i="50"/>
  <c r="AC80" i="51"/>
  <c r="AC81" i="69"/>
  <c r="AB80" i="51"/>
  <c r="AB81" i="69"/>
  <c r="Q80" i="51"/>
  <c r="Q81" i="69"/>
  <c r="AD80" i="51"/>
  <c r="M80" i="51"/>
  <c r="M81" i="69"/>
  <c r="R80" i="51"/>
  <c r="R81" i="69"/>
  <c r="O80" i="51"/>
  <c r="O81" i="69"/>
  <c r="Y80" i="51"/>
  <c r="Y81" i="69"/>
  <c r="AE80" i="51"/>
  <c r="AE81" i="69"/>
  <c r="AD81" i="69"/>
  <c r="AG80" i="51"/>
  <c r="AG81" i="69"/>
  <c r="X80" i="51"/>
  <c r="X81" i="69"/>
  <c r="G80" i="51"/>
  <c r="G81" i="69"/>
  <c r="I80" i="51"/>
  <c r="I81" i="69"/>
  <c r="H80" i="51"/>
  <c r="H81" i="69"/>
  <c r="U80" i="51"/>
  <c r="U81" i="69"/>
  <c r="L80" i="51"/>
  <c r="L81" i="69"/>
  <c r="K80" i="51"/>
  <c r="K81" i="69"/>
  <c r="S80" i="51"/>
  <c r="S81" i="69"/>
  <c r="T80" i="51"/>
  <c r="T81" i="69"/>
  <c r="AL80" i="51"/>
  <c r="AL81" i="69"/>
  <c r="AT152" i="19"/>
  <c r="O152" i="19"/>
  <c r="S152" i="19"/>
  <c r="N82" i="50" s="1"/>
  <c r="R152" i="19"/>
  <c r="M82" i="50" s="1"/>
  <c r="U152" i="19"/>
  <c r="P82" i="50" s="1"/>
  <c r="T152" i="19"/>
  <c r="AJ152" i="19"/>
  <c r="AM152" i="19"/>
  <c r="AK152" i="19"/>
  <c r="AL152" i="19"/>
  <c r="AR152" i="19"/>
  <c r="Y152" i="19"/>
  <c r="P152" i="19"/>
  <c r="V152" i="19"/>
  <c r="AD152" i="19"/>
  <c r="AG152" i="19"/>
  <c r="W152" i="19"/>
  <c r="R82" i="50" s="1"/>
  <c r="AQ152" i="19"/>
  <c r="AE152" i="19"/>
  <c r="AS152" i="19"/>
  <c r="BB152" i="19" s="1"/>
  <c r="AC152" i="19"/>
  <c r="AB152" i="19"/>
  <c r="Q152" i="19"/>
  <c r="Z152" i="19"/>
  <c r="AF152" i="19"/>
  <c r="BD152" i="19" s="1"/>
  <c r="X152" i="19"/>
  <c r="AI152" i="19"/>
  <c r="AH152" i="19"/>
  <c r="AP152" i="19"/>
  <c r="N152" i="19"/>
  <c r="L152" i="19"/>
  <c r="M152" i="19"/>
  <c r="AK80" i="51"/>
  <c r="AK81" i="69"/>
  <c r="W80" i="51"/>
  <c r="W81" i="69"/>
  <c r="AI79" i="51"/>
  <c r="AI80" i="69"/>
  <c r="AI80" i="51"/>
  <c r="AI81" i="69"/>
  <c r="AJ80" i="51"/>
  <c r="AJ81" i="69"/>
  <c r="V80" i="51"/>
  <c r="V81" i="69"/>
  <c r="AN80" i="51"/>
  <c r="AM80" i="51"/>
  <c r="J80" i="51"/>
  <c r="Z80" i="51"/>
  <c r="BK150" i="19"/>
  <c r="BL150" i="19"/>
  <c r="BJ150" i="19"/>
  <c r="BE150" i="19"/>
  <c r="BF150" i="19"/>
  <c r="AN151" i="19"/>
  <c r="AA151" i="19"/>
  <c r="L82" i="50" l="1"/>
  <c r="Q82" i="50"/>
  <c r="U82" i="50"/>
  <c r="O82" i="50"/>
  <c r="AZ81" i="69"/>
  <c r="BA81" i="69"/>
  <c r="BH152" i="19"/>
  <c r="BI152" i="19"/>
  <c r="BG152" i="19"/>
  <c r="BC152" i="19"/>
  <c r="BG81" i="69"/>
  <c r="S82" i="50"/>
  <c r="T82" i="50"/>
  <c r="AD82" i="50"/>
  <c r="Y82" i="50"/>
  <c r="AG82" i="50"/>
  <c r="K82" i="50"/>
  <c r="AB82" i="50"/>
  <c r="AF82" i="50"/>
  <c r="AE82" i="50"/>
  <c r="X82" i="50"/>
  <c r="AA82" i="50"/>
  <c r="AY82" i="50" s="1"/>
  <c r="AH82" i="50"/>
  <c r="AC82" i="50"/>
  <c r="G82" i="50"/>
  <c r="H82" i="50"/>
  <c r="I82" i="50"/>
  <c r="AT153" i="19"/>
  <c r="Z153" i="19"/>
  <c r="X153" i="19"/>
  <c r="Y153" i="19"/>
  <c r="O153" i="19"/>
  <c r="W153" i="19"/>
  <c r="Q153" i="19"/>
  <c r="AP153" i="19"/>
  <c r="AQ153" i="19"/>
  <c r="AM153" i="19"/>
  <c r="AE153" i="19"/>
  <c r="V153" i="19"/>
  <c r="P153" i="19"/>
  <c r="U153" i="19"/>
  <c r="AL153" i="19"/>
  <c r="AK153" i="19"/>
  <c r="AF153" i="19"/>
  <c r="AC153" i="19"/>
  <c r="AG153" i="19"/>
  <c r="T153" i="19"/>
  <c r="AD153" i="19"/>
  <c r="AR153" i="19"/>
  <c r="AJ153" i="19"/>
  <c r="AE83" i="50" s="1"/>
  <c r="AB153" i="19"/>
  <c r="AS153" i="19"/>
  <c r="BB153" i="19" s="1"/>
  <c r="AI153" i="19"/>
  <c r="AD83" i="50" s="1"/>
  <c r="R153" i="19"/>
  <c r="M83" i="50" s="1"/>
  <c r="S153" i="19"/>
  <c r="AH153" i="19"/>
  <c r="AC83" i="50" s="1"/>
  <c r="L153" i="19"/>
  <c r="G83" i="50" s="1"/>
  <c r="M153" i="19"/>
  <c r="N153" i="19"/>
  <c r="N81" i="51"/>
  <c r="N82" i="69"/>
  <c r="P81" i="51"/>
  <c r="P82" i="69"/>
  <c r="M81" i="51"/>
  <c r="M82" i="69"/>
  <c r="R81" i="51"/>
  <c r="R82" i="69"/>
  <c r="AZ81" i="50"/>
  <c r="BA81" i="50"/>
  <c r="BG81" i="50"/>
  <c r="BF81" i="50"/>
  <c r="BE81" i="50"/>
  <c r="Z82" i="50"/>
  <c r="Z82" i="69" s="1"/>
  <c r="W82" i="50"/>
  <c r="J82" i="50"/>
  <c r="AN152" i="19"/>
  <c r="AI82" i="50" s="1"/>
  <c r="AO152" i="19"/>
  <c r="AA152" i="19"/>
  <c r="V82" i="50" s="1"/>
  <c r="L81" i="51" l="1"/>
  <c r="L82" i="69"/>
  <c r="Q81" i="51"/>
  <c r="Q82" i="69"/>
  <c r="U81" i="51"/>
  <c r="U82" i="69"/>
  <c r="O81" i="51"/>
  <c r="O82" i="69"/>
  <c r="BG153" i="19"/>
  <c r="BH153" i="19"/>
  <c r="AA83" i="50"/>
  <c r="AY83" i="50" s="1"/>
  <c r="BD153" i="19"/>
  <c r="AO83" i="50"/>
  <c r="AX83" i="50" s="1"/>
  <c r="BC153" i="19"/>
  <c r="J82" i="69"/>
  <c r="BB82" i="50"/>
  <c r="BB82" i="69" s="1"/>
  <c r="BD82" i="50"/>
  <c r="BD82" i="69" s="1"/>
  <c r="BI153" i="19"/>
  <c r="BE81" i="69"/>
  <c r="AG81" i="51"/>
  <c r="AD81" i="51"/>
  <c r="AD82" i="69"/>
  <c r="T81" i="51"/>
  <c r="T82" i="69"/>
  <c r="S81" i="51"/>
  <c r="S82" i="69"/>
  <c r="AG82" i="69"/>
  <c r="AB81" i="51"/>
  <c r="AB82" i="69"/>
  <c r="Y81" i="51"/>
  <c r="Y82" i="69"/>
  <c r="K81" i="51"/>
  <c r="K82" i="69"/>
  <c r="AL83" i="50"/>
  <c r="BF81" i="69"/>
  <c r="AC81" i="51"/>
  <c r="AC82" i="69"/>
  <c r="AE81" i="51"/>
  <c r="AE82" i="69"/>
  <c r="AF81" i="51"/>
  <c r="AF82" i="69"/>
  <c r="X81" i="51"/>
  <c r="X82" i="69"/>
  <c r="AA81" i="51"/>
  <c r="AA82" i="69"/>
  <c r="AY82" i="69" s="1"/>
  <c r="AG83" i="50"/>
  <c r="Q83" i="50"/>
  <c r="AH83" i="50"/>
  <c r="P83" i="50"/>
  <c r="K83" i="50"/>
  <c r="N83" i="50"/>
  <c r="AH81" i="51"/>
  <c r="AH82" i="69"/>
  <c r="G81" i="51"/>
  <c r="G82" i="69"/>
  <c r="H81" i="51"/>
  <c r="H83" i="50"/>
  <c r="O83" i="50"/>
  <c r="H82" i="69"/>
  <c r="I81" i="51"/>
  <c r="I82" i="69"/>
  <c r="AB83" i="50"/>
  <c r="I83" i="50"/>
  <c r="T83" i="50"/>
  <c r="S83" i="50"/>
  <c r="R83" i="50"/>
  <c r="Y83" i="50"/>
  <c r="U83" i="50"/>
  <c r="AF83" i="50"/>
  <c r="X83" i="50"/>
  <c r="L83" i="50"/>
  <c r="X154" i="19"/>
  <c r="S154" i="19"/>
  <c r="Q154" i="19"/>
  <c r="W154" i="19"/>
  <c r="V154" i="19"/>
  <c r="R154" i="19"/>
  <c r="U154" i="19"/>
  <c r="Y154" i="19"/>
  <c r="AC154" i="19"/>
  <c r="X84" i="50" s="1"/>
  <c r="AJ154" i="19"/>
  <c r="AH154" i="19"/>
  <c r="AL154" i="19"/>
  <c r="AF154" i="19"/>
  <c r="BD154" i="19" s="1"/>
  <c r="AM154" i="19"/>
  <c r="AB154" i="19"/>
  <c r="AD154" i="19"/>
  <c r="P154" i="19"/>
  <c r="Z154" i="19"/>
  <c r="AG154" i="19"/>
  <c r="O154" i="19"/>
  <c r="AK154" i="19"/>
  <c r="AI154" i="19"/>
  <c r="AE154" i="19"/>
  <c r="T154" i="19"/>
  <c r="L154" i="19"/>
  <c r="G84" i="50" s="1"/>
  <c r="N154" i="19"/>
  <c r="M154" i="19"/>
  <c r="W81" i="51"/>
  <c r="W82" i="69"/>
  <c r="AI81" i="51"/>
  <c r="AI82" i="69"/>
  <c r="AD82" i="51"/>
  <c r="AD83" i="69"/>
  <c r="AE82" i="51"/>
  <c r="AE83" i="69"/>
  <c r="AC82" i="51"/>
  <c r="AC83" i="69"/>
  <c r="G82" i="51"/>
  <c r="G83" i="69"/>
  <c r="M82" i="51"/>
  <c r="M83" i="69"/>
  <c r="V81" i="51"/>
  <c r="V82" i="69"/>
  <c r="Z81" i="51"/>
  <c r="J81" i="51"/>
  <c r="BF152" i="19"/>
  <c r="BE152" i="19"/>
  <c r="BK152" i="19"/>
  <c r="BL152" i="19"/>
  <c r="BJ152" i="19"/>
  <c r="AN83" i="50"/>
  <c r="J83" i="50"/>
  <c r="Z83" i="50"/>
  <c r="Z83" i="69" s="1"/>
  <c r="W83" i="50"/>
  <c r="AM83" i="50"/>
  <c r="AM83" i="69" s="1"/>
  <c r="AK83" i="50"/>
  <c r="AN153" i="19"/>
  <c r="AO153" i="19"/>
  <c r="AJ83" i="50" s="1"/>
  <c r="AA153" i="19"/>
  <c r="V83" i="50" s="1"/>
  <c r="BC83" i="50" l="1"/>
  <c r="BC83" i="69" s="1"/>
  <c r="BG154" i="19"/>
  <c r="AA82" i="51"/>
  <c r="AA83" i="69"/>
  <c r="AY83" i="69" s="1"/>
  <c r="BD83" i="50"/>
  <c r="BD83" i="69" s="1"/>
  <c r="J83" i="69"/>
  <c r="BB83" i="50"/>
  <c r="BB83" i="69" s="1"/>
  <c r="BI154" i="19"/>
  <c r="AN83" i="69"/>
  <c r="AW83" i="69" s="1"/>
  <c r="AW83" i="50"/>
  <c r="AO83" i="69"/>
  <c r="AX83" i="69" s="1"/>
  <c r="AO82" i="51"/>
  <c r="R84" i="50"/>
  <c r="Q84" i="50"/>
  <c r="AL82" i="51"/>
  <c r="AL83" i="69"/>
  <c r="L84" i="50"/>
  <c r="P84" i="50"/>
  <c r="M84" i="50"/>
  <c r="N84" i="50"/>
  <c r="O84" i="50"/>
  <c r="U84" i="50"/>
  <c r="T84" i="50"/>
  <c r="S84" i="50"/>
  <c r="AG82" i="51"/>
  <c r="AG83" i="69"/>
  <c r="AH82" i="51"/>
  <c r="AH83" i="69"/>
  <c r="N82" i="51"/>
  <c r="N83" i="69"/>
  <c r="Q82" i="51"/>
  <c r="Q83" i="69"/>
  <c r="P82" i="51"/>
  <c r="P83" i="69"/>
  <c r="K82" i="51"/>
  <c r="K83" i="69"/>
  <c r="AD84" i="50"/>
  <c r="AB82" i="51"/>
  <c r="AB83" i="69"/>
  <c r="Y82" i="51"/>
  <c r="Y83" i="69"/>
  <c r="AF82" i="51"/>
  <c r="AF83" i="69"/>
  <c r="X82" i="51"/>
  <c r="X83" i="69"/>
  <c r="H82" i="51"/>
  <c r="H83" i="69"/>
  <c r="I82" i="51"/>
  <c r="I83" i="69"/>
  <c r="U82" i="51"/>
  <c r="U83" i="69"/>
  <c r="O82" i="51"/>
  <c r="O83" i="69"/>
  <c r="T82" i="51"/>
  <c r="T83" i="69"/>
  <c r="S82" i="51"/>
  <c r="S83" i="69"/>
  <c r="AA84" i="50"/>
  <c r="AY84" i="50" s="1"/>
  <c r="AC84" i="50"/>
  <c r="R82" i="51"/>
  <c r="R83" i="69"/>
  <c r="L82" i="51"/>
  <c r="L83" i="69"/>
  <c r="AE84" i="50"/>
  <c r="Y84" i="50"/>
  <c r="H84" i="50"/>
  <c r="AG84" i="50"/>
  <c r="AB84" i="50"/>
  <c r="AF84" i="50"/>
  <c r="AH84" i="50"/>
  <c r="I84" i="50"/>
  <c r="K84" i="50"/>
  <c r="R155" i="19"/>
  <c r="AF155" i="19"/>
  <c r="BD155" i="19" s="1"/>
  <c r="AG155" i="19"/>
  <c r="AL155" i="19"/>
  <c r="S155" i="19"/>
  <c r="AI155" i="19"/>
  <c r="AE155" i="19"/>
  <c r="AM155" i="19"/>
  <c r="Q155" i="19"/>
  <c r="AJ155" i="19"/>
  <c r="AC155" i="19"/>
  <c r="P155" i="19"/>
  <c r="AD155" i="19"/>
  <c r="AB155" i="19"/>
  <c r="O155" i="19"/>
  <c r="AK155" i="19"/>
  <c r="V155" i="19"/>
  <c r="U155" i="19"/>
  <c r="Z155" i="19"/>
  <c r="X155" i="19"/>
  <c r="Y155" i="19"/>
  <c r="W155" i="19"/>
  <c r="AH155" i="19"/>
  <c r="T155" i="19"/>
  <c r="L155" i="19"/>
  <c r="N155" i="19"/>
  <c r="M155" i="19"/>
  <c r="W82" i="51"/>
  <c r="W83" i="69"/>
  <c r="AK82" i="51"/>
  <c r="AK83" i="69"/>
  <c r="X83" i="51"/>
  <c r="X84" i="69"/>
  <c r="G83" i="51"/>
  <c r="G84" i="69"/>
  <c r="AJ82" i="51"/>
  <c r="AJ83" i="69"/>
  <c r="V82" i="51"/>
  <c r="V83" i="69"/>
  <c r="AN82" i="51"/>
  <c r="J82" i="51"/>
  <c r="Z82" i="51"/>
  <c r="AM82" i="51"/>
  <c r="BE153" i="19"/>
  <c r="BF153" i="19"/>
  <c r="BL153" i="19"/>
  <c r="BJ153" i="19"/>
  <c r="BK153" i="19"/>
  <c r="W84" i="50"/>
  <c r="Z84" i="50"/>
  <c r="Z84" i="69" s="1"/>
  <c r="J84" i="50"/>
  <c r="AI83" i="50"/>
  <c r="AN154" i="19"/>
  <c r="AA154" i="19"/>
  <c r="V84" i="50" s="1"/>
  <c r="AZ83" i="69" l="1"/>
  <c r="BA83" i="69"/>
  <c r="BG155" i="19"/>
  <c r="J84" i="69"/>
  <c r="BB84" i="50"/>
  <c r="BB84" i="69" s="1"/>
  <c r="BI155" i="19"/>
  <c r="BD84" i="50"/>
  <c r="BD84" i="69" s="1"/>
  <c r="U83" i="51"/>
  <c r="U84" i="69"/>
  <c r="L83" i="51"/>
  <c r="L84" i="69"/>
  <c r="N83" i="51"/>
  <c r="N84" i="69"/>
  <c r="R83" i="51"/>
  <c r="R84" i="69"/>
  <c r="T83" i="51"/>
  <c r="T84" i="69"/>
  <c r="P83" i="51"/>
  <c r="P84" i="69"/>
  <c r="O83" i="51"/>
  <c r="O84" i="69"/>
  <c r="Q83" i="51"/>
  <c r="Q84" i="69"/>
  <c r="S83" i="51"/>
  <c r="S84" i="69"/>
  <c r="M83" i="51"/>
  <c r="M84" i="69"/>
  <c r="AD83" i="51"/>
  <c r="AD84" i="69"/>
  <c r="AA83" i="51"/>
  <c r="AA84" i="69"/>
  <c r="AY84" i="69" s="1"/>
  <c r="AE83" i="51"/>
  <c r="AE84" i="69"/>
  <c r="AC83" i="51"/>
  <c r="AC84" i="69"/>
  <c r="Y83" i="51"/>
  <c r="Y84" i="69"/>
  <c r="AB83" i="51"/>
  <c r="AB84" i="69"/>
  <c r="AF83" i="51"/>
  <c r="AF84" i="69"/>
  <c r="AH83" i="51"/>
  <c r="AH84" i="69"/>
  <c r="AG83" i="51"/>
  <c r="AG84" i="69"/>
  <c r="I83" i="51"/>
  <c r="I84" i="69"/>
  <c r="H83" i="51"/>
  <c r="H84" i="69"/>
  <c r="K83" i="51"/>
  <c r="K84" i="69"/>
  <c r="AT156" i="19"/>
  <c r="BC156" i="19" s="1"/>
  <c r="AQ156" i="19"/>
  <c r="Q156" i="19"/>
  <c r="AB156" i="19"/>
  <c r="P156" i="19"/>
  <c r="AL156" i="19"/>
  <c r="AF156" i="19"/>
  <c r="BD156" i="19" s="1"/>
  <c r="O156" i="19"/>
  <c r="AE156" i="19"/>
  <c r="AI156" i="19"/>
  <c r="V156" i="19"/>
  <c r="AR156" i="19"/>
  <c r="AH156" i="19"/>
  <c r="AS156" i="19"/>
  <c r="BB156" i="19" s="1"/>
  <c r="R156" i="19"/>
  <c r="AC156" i="19"/>
  <c r="AD156" i="19"/>
  <c r="Y156" i="19"/>
  <c r="AM156" i="19"/>
  <c r="AJ156" i="19"/>
  <c r="S156" i="19"/>
  <c r="AK156" i="19"/>
  <c r="Z156" i="19"/>
  <c r="W156" i="19"/>
  <c r="U156" i="19"/>
  <c r="T156" i="19"/>
  <c r="X156" i="19"/>
  <c r="AG156" i="19"/>
  <c r="AP156" i="19"/>
  <c r="L156" i="19"/>
  <c r="M156" i="19"/>
  <c r="N156" i="19"/>
  <c r="BE83" i="69"/>
  <c r="W83" i="51"/>
  <c r="W84" i="69"/>
  <c r="AI82" i="51"/>
  <c r="AI83" i="69"/>
  <c r="V83" i="51"/>
  <c r="V84" i="69"/>
  <c r="AZ83" i="50"/>
  <c r="BA83" i="50"/>
  <c r="Z83" i="51"/>
  <c r="J83" i="51"/>
  <c r="BG83" i="50"/>
  <c r="BF83" i="50"/>
  <c r="BE83" i="50"/>
  <c r="AI84" i="50"/>
  <c r="AN155" i="19"/>
  <c r="AA155" i="19"/>
  <c r="BI156" i="19" l="1"/>
  <c r="BH156" i="19"/>
  <c r="BG156" i="19"/>
  <c r="BF83" i="69"/>
  <c r="X157" i="19"/>
  <c r="S157" i="19"/>
  <c r="W157" i="19"/>
  <c r="V157" i="19"/>
  <c r="Y157" i="19"/>
  <c r="O157" i="19"/>
  <c r="AL157" i="19"/>
  <c r="AB157" i="19"/>
  <c r="Q157" i="19"/>
  <c r="AF157" i="19"/>
  <c r="BD157" i="19" s="1"/>
  <c r="AC157" i="19"/>
  <c r="AK157" i="19"/>
  <c r="AE157" i="19"/>
  <c r="P157" i="19"/>
  <c r="AJ157" i="19"/>
  <c r="AD157" i="19"/>
  <c r="AG157" i="19"/>
  <c r="AH157" i="19"/>
  <c r="Z157" i="19"/>
  <c r="AI157" i="19"/>
  <c r="T157" i="19"/>
  <c r="U157" i="19"/>
  <c r="AM157" i="19"/>
  <c r="R157" i="19"/>
  <c r="N157" i="19"/>
  <c r="L157" i="19"/>
  <c r="M157" i="19"/>
  <c r="BG83" i="69"/>
  <c r="AI83" i="51"/>
  <c r="AI84" i="69"/>
  <c r="AN156" i="19"/>
  <c r="AO156" i="19"/>
  <c r="AA156" i="19"/>
  <c r="BG157" i="19" l="1"/>
  <c r="BI157" i="19"/>
  <c r="BF156" i="19"/>
  <c r="BE156" i="19"/>
  <c r="Z158" i="19"/>
  <c r="P158" i="19"/>
  <c r="Q158" i="19"/>
  <c r="X158" i="19"/>
  <c r="S85" i="50" s="1"/>
  <c r="S85" i="69" s="1"/>
  <c r="T158" i="19"/>
  <c r="W158" i="19"/>
  <c r="Y158" i="19"/>
  <c r="O158" i="19"/>
  <c r="U158" i="19"/>
  <c r="AF158" i="19"/>
  <c r="BD158" i="19" s="1"/>
  <c r="AI158" i="19"/>
  <c r="AC158" i="19"/>
  <c r="X85" i="50" s="1"/>
  <c r="X85" i="69" s="1"/>
  <c r="S158" i="19"/>
  <c r="AH158" i="19"/>
  <c r="V158" i="19"/>
  <c r="AD158" i="19"/>
  <c r="R158" i="19"/>
  <c r="AE158" i="19"/>
  <c r="AL158" i="19"/>
  <c r="AJ158" i="19"/>
  <c r="AK158" i="19"/>
  <c r="AG158" i="19"/>
  <c r="AM158" i="19"/>
  <c r="AB158" i="19"/>
  <c r="L158" i="19"/>
  <c r="G85" i="50" s="1"/>
  <c r="G85" i="69" s="1"/>
  <c r="N158" i="19"/>
  <c r="I85" i="50" s="1"/>
  <c r="I85" i="69" s="1"/>
  <c r="M158" i="19"/>
  <c r="H85" i="50" s="1"/>
  <c r="H85" i="69" s="1"/>
  <c r="BL156" i="19"/>
  <c r="BJ156" i="19"/>
  <c r="BK156" i="19"/>
  <c r="AN157" i="19"/>
  <c r="AA157" i="19"/>
  <c r="F160" i="19"/>
  <c r="L85" i="50" l="1"/>
  <c r="L85" i="69" s="1"/>
  <c r="BG158" i="19"/>
  <c r="BI158" i="19"/>
  <c r="AA85" i="50"/>
  <c r="M85" i="50"/>
  <c r="P85" i="50"/>
  <c r="P85" i="69" s="1"/>
  <c r="N85" i="50"/>
  <c r="N85" i="69" s="1"/>
  <c r="T85" i="50"/>
  <c r="T85" i="69" s="1"/>
  <c r="Y85" i="50"/>
  <c r="Y85" i="69" s="1"/>
  <c r="AD85" i="50"/>
  <c r="AD85" i="69" s="1"/>
  <c r="AE85" i="50"/>
  <c r="AE85" i="69" s="1"/>
  <c r="AH85" i="50"/>
  <c r="AH85" i="69" s="1"/>
  <c r="K85" i="50"/>
  <c r="K85" i="69" s="1"/>
  <c r="AG85" i="50"/>
  <c r="AG85" i="69" s="1"/>
  <c r="AC85" i="50"/>
  <c r="AC85" i="69" s="1"/>
  <c r="AF85" i="50"/>
  <c r="AF85" i="69" s="1"/>
  <c r="AB85" i="50"/>
  <c r="AB85" i="69" s="1"/>
  <c r="U85" i="50"/>
  <c r="U85" i="69" s="1"/>
  <c r="O85" i="50"/>
  <c r="O85" i="69" s="1"/>
  <c r="Q85" i="50"/>
  <c r="Q85" i="69" s="1"/>
  <c r="R85" i="50"/>
  <c r="R85" i="69" s="1"/>
  <c r="AT160" i="19"/>
  <c r="BC160" i="19" s="1"/>
  <c r="AS160" i="19"/>
  <c r="BB160" i="19" s="1"/>
  <c r="AQ160" i="19"/>
  <c r="AG160" i="19"/>
  <c r="X160" i="19"/>
  <c r="AI160" i="19"/>
  <c r="S160" i="19"/>
  <c r="AH160" i="19"/>
  <c r="P160" i="19"/>
  <c r="Y160" i="19"/>
  <c r="Z160" i="19"/>
  <c r="AP160" i="19"/>
  <c r="AB160" i="19"/>
  <c r="U160" i="19"/>
  <c r="O160" i="19"/>
  <c r="V160" i="19"/>
  <c r="AC160" i="19"/>
  <c r="AE160" i="19"/>
  <c r="R160" i="19"/>
  <c r="T160" i="19"/>
  <c r="AF160" i="19"/>
  <c r="BD160" i="19" s="1"/>
  <c r="AJ160" i="19"/>
  <c r="AK160" i="19"/>
  <c r="AL160" i="19"/>
  <c r="W160" i="19"/>
  <c r="Q160" i="19"/>
  <c r="AM160" i="19"/>
  <c r="AD160" i="19"/>
  <c r="AR160" i="19"/>
  <c r="L160" i="19"/>
  <c r="N160" i="19"/>
  <c r="M160" i="19"/>
  <c r="X68" i="50"/>
  <c r="X84" i="51"/>
  <c r="H68" i="50"/>
  <c r="H84" i="51"/>
  <c r="I68" i="50"/>
  <c r="I84" i="51"/>
  <c r="G68" i="50"/>
  <c r="G84" i="51"/>
  <c r="S68" i="50"/>
  <c r="S84" i="51"/>
  <c r="J85" i="50"/>
  <c r="W85" i="50"/>
  <c r="Z85" i="50"/>
  <c r="AL130" i="19"/>
  <c r="AH130" i="19"/>
  <c r="AD130" i="19"/>
  <c r="AI130" i="19"/>
  <c r="AK130" i="19"/>
  <c r="AF130" i="19"/>
  <c r="BD130" i="19" s="1"/>
  <c r="AG130" i="19"/>
  <c r="AJ130" i="19"/>
  <c r="AM130" i="19"/>
  <c r="AC130" i="19"/>
  <c r="AE130" i="19"/>
  <c r="AB130" i="19"/>
  <c r="M130" i="19"/>
  <c r="N130" i="19"/>
  <c r="L130" i="19"/>
  <c r="Z130" i="19"/>
  <c r="U130" i="19"/>
  <c r="R130" i="19"/>
  <c r="S130" i="19"/>
  <c r="Q130" i="19"/>
  <c r="P130" i="19"/>
  <c r="Y130" i="19"/>
  <c r="T130" i="19"/>
  <c r="V130" i="19"/>
  <c r="W130" i="19"/>
  <c r="X130" i="19"/>
  <c r="O130" i="19"/>
  <c r="AN158" i="19"/>
  <c r="AA158" i="19"/>
  <c r="F161" i="19"/>
  <c r="BI130" i="19" l="1"/>
  <c r="AB1" i="19"/>
  <c r="L68" i="50"/>
  <c r="L84" i="51"/>
  <c r="W85" i="69"/>
  <c r="BD85" i="50"/>
  <c r="BD85" i="69" s="1"/>
  <c r="J85" i="69"/>
  <c r="BB85" i="50"/>
  <c r="BB85" i="69" s="1"/>
  <c r="BG130" i="19"/>
  <c r="AA85" i="69"/>
  <c r="AY85" i="69" s="1"/>
  <c r="AY85" i="50"/>
  <c r="BG160" i="19"/>
  <c r="BI160" i="19"/>
  <c r="BH160" i="19"/>
  <c r="M84" i="51"/>
  <c r="M85" i="69"/>
  <c r="Y68" i="50"/>
  <c r="Y84" i="51"/>
  <c r="AD68" i="50"/>
  <c r="AD84" i="51"/>
  <c r="AA68" i="50"/>
  <c r="AA84" i="51"/>
  <c r="AE68" i="50"/>
  <c r="AE84" i="51"/>
  <c r="P68" i="50"/>
  <c r="P84" i="51"/>
  <c r="N68" i="50"/>
  <c r="N84" i="51"/>
  <c r="T68" i="50"/>
  <c r="T84" i="51"/>
  <c r="AG68" i="50"/>
  <c r="AG84" i="51"/>
  <c r="AC68" i="50"/>
  <c r="AH68" i="50"/>
  <c r="AH84" i="51"/>
  <c r="K68" i="50"/>
  <c r="K84" i="51"/>
  <c r="AC84" i="51"/>
  <c r="AF68" i="50"/>
  <c r="AF67" i="51" s="1"/>
  <c r="AF84" i="51"/>
  <c r="AB68" i="50"/>
  <c r="AB67" i="51" s="1"/>
  <c r="AB84" i="51"/>
  <c r="R68" i="50"/>
  <c r="U68" i="50"/>
  <c r="U84" i="51"/>
  <c r="O68" i="50"/>
  <c r="O84" i="51"/>
  <c r="Q68" i="50"/>
  <c r="Q84" i="51"/>
  <c r="R84" i="51"/>
  <c r="AT161" i="19"/>
  <c r="BC161" i="19" s="1"/>
  <c r="V161" i="19"/>
  <c r="AI161" i="19"/>
  <c r="T161" i="19"/>
  <c r="AP161" i="19"/>
  <c r="AD161" i="19"/>
  <c r="P161" i="19"/>
  <c r="O161" i="19"/>
  <c r="Q161" i="19"/>
  <c r="AJ161" i="19"/>
  <c r="R161" i="19"/>
  <c r="AH161" i="19"/>
  <c r="AE161" i="19"/>
  <c r="W161" i="19"/>
  <c r="Y161" i="19"/>
  <c r="AQ161" i="19"/>
  <c r="AB161" i="19"/>
  <c r="AG161" i="19"/>
  <c r="S161" i="19"/>
  <c r="AC161" i="19"/>
  <c r="X161" i="19"/>
  <c r="AM161" i="19"/>
  <c r="Z161" i="19"/>
  <c r="AS161" i="19"/>
  <c r="BB161" i="19" s="1"/>
  <c r="AL161" i="19"/>
  <c r="AK161" i="19"/>
  <c r="AF161" i="19"/>
  <c r="BD161" i="19" s="1"/>
  <c r="U161" i="19"/>
  <c r="AR161" i="19"/>
  <c r="L161" i="19"/>
  <c r="M161" i="19"/>
  <c r="N161" i="19"/>
  <c r="X67" i="51"/>
  <c r="X68" i="69"/>
  <c r="H67" i="51"/>
  <c r="H68" i="69"/>
  <c r="I67" i="51"/>
  <c r="I68" i="69"/>
  <c r="G67" i="51"/>
  <c r="G68" i="69"/>
  <c r="S67" i="51"/>
  <c r="S68" i="69"/>
  <c r="Z84" i="51"/>
  <c r="Z85" i="69"/>
  <c r="J84" i="51"/>
  <c r="W68" i="50"/>
  <c r="W84" i="51"/>
  <c r="J68" i="50"/>
  <c r="Z68" i="50"/>
  <c r="Z68" i="69" s="1"/>
  <c r="AN130" i="19"/>
  <c r="AI85" i="50"/>
  <c r="AA130" i="19"/>
  <c r="V85" i="50"/>
  <c r="AN160" i="19"/>
  <c r="AO160" i="19"/>
  <c r="AA160" i="19"/>
  <c r="F162" i="19"/>
  <c r="L67" i="51" l="1"/>
  <c r="L68" i="69"/>
  <c r="AC68" i="69"/>
  <c r="Y67" i="51"/>
  <c r="Y68" i="69"/>
  <c r="AC67" i="51"/>
  <c r="AD67" i="51"/>
  <c r="AD68" i="69"/>
  <c r="AE67" i="51"/>
  <c r="AE68" i="69"/>
  <c r="BG161" i="19"/>
  <c r="BH161" i="19"/>
  <c r="AA67" i="51"/>
  <c r="AY68" i="50"/>
  <c r="BI161" i="19"/>
  <c r="BD68" i="50"/>
  <c r="BD68" i="69" s="1"/>
  <c r="AA68" i="69"/>
  <c r="AY68" i="69" s="1"/>
  <c r="AB68" i="69"/>
  <c r="AG67" i="51"/>
  <c r="AG68" i="69"/>
  <c r="U68" i="69"/>
  <c r="P67" i="51"/>
  <c r="P68" i="69"/>
  <c r="AF68" i="69"/>
  <c r="AH67" i="51"/>
  <c r="AH68" i="69"/>
  <c r="N67" i="51"/>
  <c r="N68" i="69"/>
  <c r="K67" i="51"/>
  <c r="K68" i="69"/>
  <c r="T67" i="51"/>
  <c r="T68" i="69"/>
  <c r="O67" i="51"/>
  <c r="O68" i="69"/>
  <c r="Q67" i="51"/>
  <c r="R67" i="51"/>
  <c r="R68" i="69"/>
  <c r="U67" i="51"/>
  <c r="Q68" i="69"/>
  <c r="BF160" i="19"/>
  <c r="BE160" i="19"/>
  <c r="AT162" i="19"/>
  <c r="BC162" i="19" s="1"/>
  <c r="T162" i="19"/>
  <c r="AR162" i="19"/>
  <c r="AF162" i="19"/>
  <c r="BD162" i="19" s="1"/>
  <c r="Y162" i="19"/>
  <c r="P162" i="19"/>
  <c r="AC162" i="19"/>
  <c r="R162" i="19"/>
  <c r="AJ162" i="19"/>
  <c r="X162" i="19"/>
  <c r="AD162" i="19"/>
  <c r="Q162" i="19"/>
  <c r="O162" i="19"/>
  <c r="AQ162" i="19"/>
  <c r="W162" i="19"/>
  <c r="R87" i="50" s="1"/>
  <c r="AS162" i="19"/>
  <c r="BB162" i="19" s="1"/>
  <c r="AE162" i="19"/>
  <c r="S162" i="19"/>
  <c r="U162" i="19"/>
  <c r="AI162" i="19"/>
  <c r="Z162" i="19"/>
  <c r="AK162" i="19"/>
  <c r="AB162" i="19"/>
  <c r="AL162" i="19"/>
  <c r="AH162" i="19"/>
  <c r="AG162" i="19"/>
  <c r="AP162" i="19"/>
  <c r="V162" i="19"/>
  <c r="AM162" i="19"/>
  <c r="N162" i="19"/>
  <c r="I87" i="50" s="1"/>
  <c r="L162" i="19"/>
  <c r="G87" i="50" s="1"/>
  <c r="M162" i="19"/>
  <c r="W67" i="51"/>
  <c r="W68" i="69"/>
  <c r="J67" i="51"/>
  <c r="J68" i="69"/>
  <c r="AI84" i="51"/>
  <c r="AI85" i="69"/>
  <c r="V84" i="51"/>
  <c r="V85" i="69"/>
  <c r="Z67" i="51"/>
  <c r="BL160" i="19"/>
  <c r="BJ160" i="19"/>
  <c r="BK160" i="19"/>
  <c r="BE161" i="19"/>
  <c r="BF161" i="19"/>
  <c r="AN161" i="19"/>
  <c r="AO161" i="19"/>
  <c r="AA161" i="19"/>
  <c r="F163" i="19"/>
  <c r="O87" i="50" l="1"/>
  <c r="T87" i="50"/>
  <c r="BI162" i="19"/>
  <c r="BG162" i="19"/>
  <c r="BH162" i="19"/>
  <c r="AL87" i="50"/>
  <c r="S87" i="50"/>
  <c r="M87" i="50"/>
  <c r="AE87" i="50"/>
  <c r="Y87" i="50"/>
  <c r="X87" i="50"/>
  <c r="K87" i="50"/>
  <c r="N87" i="50"/>
  <c r="AD87" i="50"/>
  <c r="AG87" i="50"/>
  <c r="H87" i="50"/>
  <c r="Q87" i="50"/>
  <c r="AA87" i="50"/>
  <c r="AY87" i="50" s="1"/>
  <c r="AB87" i="50"/>
  <c r="AF87" i="50"/>
  <c r="AH87" i="50"/>
  <c r="AC87" i="50"/>
  <c r="L87" i="50"/>
  <c r="P87" i="50"/>
  <c r="U87" i="50"/>
  <c r="AO87" i="50"/>
  <c r="AX87" i="50" s="1"/>
  <c r="AF163" i="19"/>
  <c r="BD163" i="19" s="1"/>
  <c r="AG163" i="19"/>
  <c r="AM163" i="19"/>
  <c r="Z163" i="19"/>
  <c r="U88" i="50" s="1"/>
  <c r="V163" i="19"/>
  <c r="S163" i="19"/>
  <c r="AB163" i="19"/>
  <c r="P163" i="19"/>
  <c r="AE163" i="19"/>
  <c r="T163" i="19"/>
  <c r="AJ163" i="19"/>
  <c r="AE88" i="50" s="1"/>
  <c r="Y163" i="19"/>
  <c r="T88" i="50" s="1"/>
  <c r="AD163" i="19"/>
  <c r="AC163" i="19"/>
  <c r="Q163" i="19"/>
  <c r="W163" i="19"/>
  <c r="U163" i="19"/>
  <c r="P88" i="50" s="1"/>
  <c r="AL163" i="19"/>
  <c r="R163" i="19"/>
  <c r="AH163" i="19"/>
  <c r="AI163" i="19"/>
  <c r="X163" i="19"/>
  <c r="AK163" i="19"/>
  <c r="AF88" i="50" s="1"/>
  <c r="O163" i="19"/>
  <c r="M163" i="19"/>
  <c r="H88" i="50" s="1"/>
  <c r="N163" i="19"/>
  <c r="I88" i="50" s="1"/>
  <c r="L163" i="19"/>
  <c r="G86" i="51"/>
  <c r="G87" i="69"/>
  <c r="I86" i="51"/>
  <c r="I87" i="69"/>
  <c r="R86" i="51"/>
  <c r="R87" i="69"/>
  <c r="BL161" i="19"/>
  <c r="BJ161" i="19"/>
  <c r="BK161" i="19"/>
  <c r="J87" i="50"/>
  <c r="AK87" i="50"/>
  <c r="W87" i="50"/>
  <c r="Z87" i="50"/>
  <c r="Z87" i="69" s="1"/>
  <c r="AM87" i="50"/>
  <c r="AM87" i="69" s="1"/>
  <c r="AN87" i="50"/>
  <c r="AN162" i="19"/>
  <c r="AI87" i="50" s="1"/>
  <c r="AO162" i="19"/>
  <c r="AJ87" i="50" s="1"/>
  <c r="AA162" i="19"/>
  <c r="V87" i="50" s="1"/>
  <c r="F164" i="19"/>
  <c r="O86" i="51" l="1"/>
  <c r="O87" i="69"/>
  <c r="T86" i="51"/>
  <c r="T87" i="69"/>
  <c r="BD87" i="50"/>
  <c r="BD87" i="69" s="1"/>
  <c r="BG163" i="19"/>
  <c r="BI163" i="19"/>
  <c r="BC87" i="50"/>
  <c r="BC87" i="69" s="1"/>
  <c r="J87" i="69"/>
  <c r="BB87" i="50"/>
  <c r="BB87" i="69" s="1"/>
  <c r="AN87" i="69"/>
  <c r="AW87" i="69" s="1"/>
  <c r="AW87" i="50"/>
  <c r="AL86" i="51"/>
  <c r="AL87" i="69"/>
  <c r="O88" i="50"/>
  <c r="M86" i="51"/>
  <c r="M87" i="69"/>
  <c r="S86" i="51"/>
  <c r="S87" i="69"/>
  <c r="AE86" i="51"/>
  <c r="AE87" i="69"/>
  <c r="S88" i="50"/>
  <c r="X86" i="51"/>
  <c r="X87" i="69"/>
  <c r="Y86" i="51"/>
  <c r="Y87" i="69"/>
  <c r="K86" i="51"/>
  <c r="K87" i="69"/>
  <c r="N88" i="50"/>
  <c r="N86" i="51"/>
  <c r="N87" i="69"/>
  <c r="Q88" i="50"/>
  <c r="AG88" i="50"/>
  <c r="AC88" i="50"/>
  <c r="M88" i="50"/>
  <c r="K88" i="50"/>
  <c r="AH86" i="51"/>
  <c r="AH87" i="69"/>
  <c r="AA86" i="51"/>
  <c r="AA87" i="69"/>
  <c r="AY87" i="69" s="1"/>
  <c r="AD86" i="51"/>
  <c r="AD87" i="69"/>
  <c r="AC86" i="51"/>
  <c r="AC87" i="69"/>
  <c r="AB86" i="51"/>
  <c r="AB87" i="69"/>
  <c r="AG86" i="51"/>
  <c r="AG87" i="69"/>
  <c r="AF86" i="51"/>
  <c r="AF87" i="69"/>
  <c r="Q87" i="69"/>
  <c r="AA88" i="50"/>
  <c r="AY88" i="50" s="1"/>
  <c r="H86" i="51"/>
  <c r="H87" i="69"/>
  <c r="L86" i="51"/>
  <c r="L87" i="69"/>
  <c r="P86" i="51"/>
  <c r="P87" i="69"/>
  <c r="Q86" i="51"/>
  <c r="AB88" i="50"/>
  <c r="U86" i="51"/>
  <c r="U87" i="69"/>
  <c r="AH88" i="50"/>
  <c r="R88" i="50"/>
  <c r="Y88" i="50"/>
  <c r="AD88" i="50"/>
  <c r="X88" i="50"/>
  <c r="G88" i="50"/>
  <c r="L88" i="50"/>
  <c r="AO86" i="51"/>
  <c r="AO87" i="69"/>
  <c r="AX87" i="69" s="1"/>
  <c r="X164" i="19"/>
  <c r="W164" i="19"/>
  <c r="Y164" i="19"/>
  <c r="AF164" i="19"/>
  <c r="BD164" i="19" s="1"/>
  <c r="S164" i="19"/>
  <c r="T164" i="19"/>
  <c r="AE164" i="19"/>
  <c r="O164" i="19"/>
  <c r="U164" i="19"/>
  <c r="P164" i="19"/>
  <c r="AI164" i="19"/>
  <c r="AC164" i="19"/>
  <c r="AD164" i="19"/>
  <c r="AG164" i="19"/>
  <c r="Z164" i="19"/>
  <c r="AJ164" i="19"/>
  <c r="AK164" i="19"/>
  <c r="AB164" i="19"/>
  <c r="AM164" i="19"/>
  <c r="Q164" i="19"/>
  <c r="V164" i="19"/>
  <c r="AL164" i="19"/>
  <c r="AG89" i="50" s="1"/>
  <c r="R164" i="19"/>
  <c r="AH164" i="19"/>
  <c r="M164" i="19"/>
  <c r="L164" i="19"/>
  <c r="N164" i="19"/>
  <c r="AK86" i="51"/>
  <c r="AK87" i="69"/>
  <c r="W86" i="51"/>
  <c r="W87" i="69"/>
  <c r="AI86" i="51"/>
  <c r="AI87" i="69"/>
  <c r="AF87" i="51"/>
  <c r="AF88" i="69"/>
  <c r="AE87" i="51"/>
  <c r="AE88" i="69"/>
  <c r="I87" i="51"/>
  <c r="I88" i="69"/>
  <c r="H87" i="51"/>
  <c r="H88" i="69"/>
  <c r="AJ86" i="51"/>
  <c r="AJ87" i="69"/>
  <c r="V86" i="51"/>
  <c r="V87" i="69"/>
  <c r="P87" i="51"/>
  <c r="P88" i="69"/>
  <c r="U87" i="51"/>
  <c r="U88" i="69"/>
  <c r="T87" i="51"/>
  <c r="T88" i="69"/>
  <c r="J86" i="51"/>
  <c r="Z86" i="51"/>
  <c r="AM86" i="51"/>
  <c r="AN86" i="51"/>
  <c r="BL162" i="19"/>
  <c r="BK162" i="19"/>
  <c r="BJ162" i="19"/>
  <c r="BF162" i="19"/>
  <c r="BE162" i="19"/>
  <c r="W88" i="50"/>
  <c r="Z88" i="50"/>
  <c r="Z88" i="69" s="1"/>
  <c r="J88" i="50"/>
  <c r="AN163" i="19"/>
  <c r="AI88" i="50" s="1"/>
  <c r="AA163" i="19"/>
  <c r="V88" i="50" s="1"/>
  <c r="F165" i="19"/>
  <c r="AP165" i="19" s="1"/>
  <c r="AZ87" i="69" l="1"/>
  <c r="BA87" i="69"/>
  <c r="BG164" i="19"/>
  <c r="BD88" i="50"/>
  <c r="BD88" i="69" s="1"/>
  <c r="BI164" i="19"/>
  <c r="J88" i="69"/>
  <c r="BB88" i="50"/>
  <c r="BB88" i="69" s="1"/>
  <c r="O87" i="51"/>
  <c r="O88" i="69"/>
  <c r="U89" i="50"/>
  <c r="Q89" i="50"/>
  <c r="S87" i="51"/>
  <c r="S88" i="69"/>
  <c r="S89" i="50"/>
  <c r="AE89" i="50"/>
  <c r="T89" i="50"/>
  <c r="AF89" i="50"/>
  <c r="L89" i="50"/>
  <c r="AH89" i="50"/>
  <c r="R89" i="50"/>
  <c r="AG87" i="51"/>
  <c r="AG88" i="69"/>
  <c r="AC87" i="51"/>
  <c r="AC88" i="69"/>
  <c r="Q87" i="51"/>
  <c r="Q88" i="69"/>
  <c r="M87" i="51"/>
  <c r="M88" i="69"/>
  <c r="N87" i="51"/>
  <c r="N88" i="69"/>
  <c r="K87" i="51"/>
  <c r="K88" i="69"/>
  <c r="X89" i="50"/>
  <c r="AB89" i="50"/>
  <c r="Y89" i="50"/>
  <c r="Y87" i="51"/>
  <c r="Y88" i="69"/>
  <c r="AA87" i="51"/>
  <c r="AA88" i="69"/>
  <c r="AY88" i="69" s="1"/>
  <c r="AD87" i="51"/>
  <c r="AD88" i="69"/>
  <c r="X87" i="51"/>
  <c r="X88" i="69"/>
  <c r="AB87" i="51"/>
  <c r="AB88" i="69"/>
  <c r="AH87" i="51"/>
  <c r="AH88" i="69"/>
  <c r="G87" i="51"/>
  <c r="G88" i="69"/>
  <c r="AC89" i="50"/>
  <c r="I89" i="50"/>
  <c r="M89" i="50"/>
  <c r="R87" i="51"/>
  <c r="R88" i="69"/>
  <c r="L87" i="51"/>
  <c r="L88" i="69"/>
  <c r="AA89" i="50"/>
  <c r="AY89" i="50" s="1"/>
  <c r="H89" i="50"/>
  <c r="N89" i="50"/>
  <c r="G89" i="50"/>
  <c r="K89" i="50"/>
  <c r="P89" i="50"/>
  <c r="AD89" i="50"/>
  <c r="O89" i="50"/>
  <c r="AT165" i="19"/>
  <c r="BC165" i="19" s="1"/>
  <c r="V165" i="19"/>
  <c r="P165" i="19"/>
  <c r="AE165" i="19"/>
  <c r="U165" i="19"/>
  <c r="Y165" i="19"/>
  <c r="AJ165" i="19"/>
  <c r="AM165" i="19"/>
  <c r="AC165" i="19"/>
  <c r="AS165" i="19"/>
  <c r="BB165" i="19" s="1"/>
  <c r="AL165" i="19"/>
  <c r="AQ165" i="19"/>
  <c r="AR165" i="19"/>
  <c r="X165" i="19"/>
  <c r="W165" i="19"/>
  <c r="AK165" i="19"/>
  <c r="T165" i="19"/>
  <c r="AB165" i="19"/>
  <c r="AH165" i="19"/>
  <c r="S165" i="19"/>
  <c r="AG165" i="19"/>
  <c r="Z165" i="19"/>
  <c r="AI165" i="19"/>
  <c r="AD165" i="19"/>
  <c r="Q165" i="19"/>
  <c r="AF165" i="19"/>
  <c r="BD165" i="19" s="1"/>
  <c r="R165" i="19"/>
  <c r="O165" i="19"/>
  <c r="L165" i="19"/>
  <c r="M165" i="19"/>
  <c r="N165" i="19"/>
  <c r="BE87" i="69"/>
  <c r="BG87" i="69"/>
  <c r="W87" i="51"/>
  <c r="W88" i="69"/>
  <c r="AI87" i="51"/>
  <c r="AI88" i="69"/>
  <c r="AG88" i="51"/>
  <c r="AG89" i="69"/>
  <c r="V87" i="51"/>
  <c r="V88" i="69"/>
  <c r="AZ87" i="50"/>
  <c r="BA87" i="50"/>
  <c r="Z87" i="51"/>
  <c r="J87" i="51"/>
  <c r="BG87" i="50"/>
  <c r="BF87" i="50"/>
  <c r="BE87" i="50"/>
  <c r="Z89" i="50"/>
  <c r="Z89" i="69" s="1"/>
  <c r="W89" i="50"/>
  <c r="J89" i="50"/>
  <c r="AN164" i="19"/>
  <c r="AA164" i="19"/>
  <c r="V89" i="50" s="1"/>
  <c r="F166" i="19"/>
  <c r="BG165" i="19" l="1"/>
  <c r="J89" i="69"/>
  <c r="BB89" i="50"/>
  <c r="BB89" i="69" s="1"/>
  <c r="BH165" i="19"/>
  <c r="BD89" i="50"/>
  <c r="BD89" i="69" s="1"/>
  <c r="BI165" i="19"/>
  <c r="U88" i="51"/>
  <c r="U89" i="69"/>
  <c r="AF88" i="51"/>
  <c r="AF89" i="69"/>
  <c r="AE88" i="51"/>
  <c r="AE89" i="69"/>
  <c r="L88" i="51"/>
  <c r="L89" i="69"/>
  <c r="T88" i="51"/>
  <c r="T89" i="69"/>
  <c r="S88" i="51"/>
  <c r="S89" i="69"/>
  <c r="Q88" i="51"/>
  <c r="Q89" i="69"/>
  <c r="BF87" i="69"/>
  <c r="AH88" i="51"/>
  <c r="AH89" i="69"/>
  <c r="R88" i="51"/>
  <c r="R89" i="69"/>
  <c r="AB88" i="51"/>
  <c r="AB89" i="69"/>
  <c r="Y88" i="51"/>
  <c r="Y89" i="69"/>
  <c r="X88" i="51"/>
  <c r="X89" i="69"/>
  <c r="AC88" i="51"/>
  <c r="AC89" i="69"/>
  <c r="AD88" i="51"/>
  <c r="AD89" i="69"/>
  <c r="AA88" i="51"/>
  <c r="AA89" i="69"/>
  <c r="AY89" i="69" s="1"/>
  <c r="G88" i="51"/>
  <c r="G89" i="69"/>
  <c r="I88" i="51"/>
  <c r="I89" i="69"/>
  <c r="H88" i="51"/>
  <c r="H89" i="69"/>
  <c r="K88" i="51"/>
  <c r="K89" i="69"/>
  <c r="N88" i="51"/>
  <c r="N89" i="69"/>
  <c r="M88" i="51"/>
  <c r="M89" i="69"/>
  <c r="P88" i="51"/>
  <c r="P89" i="69"/>
  <c r="O88" i="51"/>
  <c r="O89" i="69"/>
  <c r="AT166" i="19"/>
  <c r="BC166" i="19" s="1"/>
  <c r="U166" i="19"/>
  <c r="O166" i="19"/>
  <c r="AD166" i="19"/>
  <c r="AB166" i="19"/>
  <c r="Z166" i="19"/>
  <c r="Q166" i="19"/>
  <c r="AS166" i="19"/>
  <c r="BB166" i="19" s="1"/>
  <c r="AL166" i="19"/>
  <c r="AI166" i="19"/>
  <c r="AH166" i="19"/>
  <c r="AP166" i="19"/>
  <c r="T166" i="19"/>
  <c r="V166" i="19"/>
  <c r="W166" i="19"/>
  <c r="AR166" i="19"/>
  <c r="AE166" i="19"/>
  <c r="AK166" i="19"/>
  <c r="Y166" i="19"/>
  <c r="AM166" i="19"/>
  <c r="S166" i="19"/>
  <c r="AG166" i="19"/>
  <c r="AF166" i="19"/>
  <c r="BD166" i="19" s="1"/>
  <c r="AC166" i="19"/>
  <c r="AQ166" i="19"/>
  <c r="AJ166" i="19"/>
  <c r="P166" i="19"/>
  <c r="R166" i="19"/>
  <c r="X166" i="19"/>
  <c r="M166" i="19"/>
  <c r="N166" i="19"/>
  <c r="L166" i="19"/>
  <c r="W88" i="51"/>
  <c r="W89" i="69"/>
  <c r="V88" i="51"/>
  <c r="V89" i="69"/>
  <c r="Z88" i="51"/>
  <c r="J88" i="51"/>
  <c r="AI89" i="50"/>
  <c r="AN165" i="19"/>
  <c r="AO165" i="19"/>
  <c r="AA165" i="19"/>
  <c r="F168" i="19"/>
  <c r="BI166" i="19" l="1"/>
  <c r="BH166" i="19"/>
  <c r="BG166" i="19"/>
  <c r="BF165" i="19"/>
  <c r="BE165" i="19"/>
  <c r="AO90" i="50"/>
  <c r="AX90" i="50" s="1"/>
  <c r="U168" i="19"/>
  <c r="W168" i="19"/>
  <c r="AD168" i="19"/>
  <c r="T168" i="19"/>
  <c r="Z168" i="19"/>
  <c r="AE168" i="19"/>
  <c r="X168" i="19"/>
  <c r="Y168" i="19"/>
  <c r="AF168" i="19"/>
  <c r="BD168" i="19" s="1"/>
  <c r="AH168" i="19"/>
  <c r="AL168" i="19"/>
  <c r="S168" i="19"/>
  <c r="P168" i="19"/>
  <c r="AM168" i="19"/>
  <c r="AC168" i="19"/>
  <c r="R168" i="19"/>
  <c r="AK168" i="19"/>
  <c r="AG168" i="19"/>
  <c r="AJ168" i="19"/>
  <c r="V168" i="19"/>
  <c r="O168" i="19"/>
  <c r="AI168" i="19"/>
  <c r="AB168" i="19"/>
  <c r="Q168" i="19"/>
  <c r="N168" i="19"/>
  <c r="M168" i="19"/>
  <c r="L168" i="19"/>
  <c r="AI88" i="51"/>
  <c r="AI89" i="69"/>
  <c r="BK165" i="19"/>
  <c r="BJ165" i="19"/>
  <c r="BL165" i="19"/>
  <c r="J90" i="50"/>
  <c r="W90" i="50"/>
  <c r="AK90" i="50"/>
  <c r="AN90" i="50"/>
  <c r="AW90" i="50" s="1"/>
  <c r="AD159" i="19"/>
  <c r="Y90" i="50"/>
  <c r="Y90" i="69" s="1"/>
  <c r="AM159" i="19"/>
  <c r="AH90" i="50"/>
  <c r="AH90" i="69" s="1"/>
  <c r="AF159" i="19"/>
  <c r="BD159" i="19" s="1"/>
  <c r="AA90" i="50"/>
  <c r="AJ159" i="19"/>
  <c r="AE90" i="50"/>
  <c r="AE90" i="69" s="1"/>
  <c r="AI159" i="19"/>
  <c r="AD90" i="50"/>
  <c r="AD90" i="69" s="1"/>
  <c r="AH159" i="19"/>
  <c r="AC90" i="50"/>
  <c r="AC90" i="69" s="1"/>
  <c r="AG159" i="19"/>
  <c r="AB90" i="50"/>
  <c r="AB90" i="69" s="1"/>
  <c r="AL159" i="19"/>
  <c r="AG90" i="50"/>
  <c r="AG90" i="69" s="1"/>
  <c r="AK159" i="19"/>
  <c r="AF90" i="50"/>
  <c r="AF90" i="69" s="1"/>
  <c r="AC159" i="19"/>
  <c r="X90" i="50"/>
  <c r="AE159" i="19"/>
  <c r="Z90" i="50"/>
  <c r="L159" i="19"/>
  <c r="G90" i="50"/>
  <c r="G90" i="69" s="1"/>
  <c r="N159" i="19"/>
  <c r="I90" i="50"/>
  <c r="I90" i="69" s="1"/>
  <c r="M159" i="19"/>
  <c r="H90" i="50"/>
  <c r="H90" i="69" s="1"/>
  <c r="R159" i="19"/>
  <c r="M90" i="50"/>
  <c r="M90" i="69" s="1"/>
  <c r="W159" i="19"/>
  <c r="R90" i="50"/>
  <c r="R90" i="69" s="1"/>
  <c r="U159" i="19"/>
  <c r="P90" i="50"/>
  <c r="P90" i="69" s="1"/>
  <c r="X159" i="19"/>
  <c r="S90" i="50"/>
  <c r="S90" i="69" s="1"/>
  <c r="Q159" i="19"/>
  <c r="L90" i="50"/>
  <c r="L90" i="69" s="1"/>
  <c r="Y159" i="19"/>
  <c r="T90" i="50"/>
  <c r="T90" i="69" s="1"/>
  <c r="Z159" i="19"/>
  <c r="U90" i="50"/>
  <c r="U90" i="69" s="1"/>
  <c r="T159" i="19"/>
  <c r="O90" i="50"/>
  <c r="O90" i="69" s="1"/>
  <c r="V159" i="19"/>
  <c r="Q90" i="50"/>
  <c r="Q90" i="69" s="1"/>
  <c r="P159" i="19"/>
  <c r="K90" i="50"/>
  <c r="S159" i="19"/>
  <c r="N90" i="50"/>
  <c r="N90" i="69" s="1"/>
  <c r="AM90" i="50"/>
  <c r="AL90" i="50"/>
  <c r="AB159" i="19"/>
  <c r="O159" i="19"/>
  <c r="AN166" i="19"/>
  <c r="AO166" i="19"/>
  <c r="AA166" i="19"/>
  <c r="F169" i="19"/>
  <c r="W90" i="69" l="1"/>
  <c r="BD90" i="50"/>
  <c r="BD90" i="69" s="1"/>
  <c r="J90" i="69"/>
  <c r="BB90" i="50"/>
  <c r="BB90" i="69" s="1"/>
  <c r="BI168" i="19"/>
  <c r="BG159" i="19"/>
  <c r="BI159" i="19"/>
  <c r="BG168" i="19"/>
  <c r="AA90" i="69"/>
  <c r="AY90" i="69" s="1"/>
  <c r="AY90" i="50"/>
  <c r="AK90" i="69"/>
  <c r="BC90" i="50"/>
  <c r="BC90" i="69" s="1"/>
  <c r="AO89" i="51"/>
  <c r="AO90" i="69"/>
  <c r="AX90" i="69" s="1"/>
  <c r="Q169" i="19"/>
  <c r="AD169" i="19"/>
  <c r="Y169" i="19"/>
  <c r="S169" i="19"/>
  <c r="P169" i="19"/>
  <c r="U169" i="19"/>
  <c r="AK169" i="19"/>
  <c r="AH169" i="19"/>
  <c r="AB169" i="19"/>
  <c r="AJ169" i="19"/>
  <c r="AF169" i="19"/>
  <c r="BD169" i="19" s="1"/>
  <c r="Z169" i="19"/>
  <c r="W169" i="19"/>
  <c r="AL169" i="19"/>
  <c r="AG169" i="19"/>
  <c r="V169" i="19"/>
  <c r="AM169" i="19"/>
  <c r="X169" i="19"/>
  <c r="O169" i="19"/>
  <c r="R169" i="19"/>
  <c r="AC169" i="19"/>
  <c r="T169" i="19"/>
  <c r="AE169" i="19"/>
  <c r="AI169" i="19"/>
  <c r="M169" i="19"/>
  <c r="L169" i="19"/>
  <c r="N169" i="19"/>
  <c r="AN89" i="51"/>
  <c r="AN90" i="69"/>
  <c r="AW90" i="69" s="1"/>
  <c r="X89" i="51"/>
  <c r="X90" i="69"/>
  <c r="Z89" i="51"/>
  <c r="Z90" i="69"/>
  <c r="K89" i="51"/>
  <c r="K90" i="69"/>
  <c r="AM89" i="51"/>
  <c r="AM90" i="69"/>
  <c r="AL89" i="51"/>
  <c r="AL90" i="69"/>
  <c r="J86" i="50"/>
  <c r="J89" i="51"/>
  <c r="W86" i="50"/>
  <c r="W89" i="51"/>
  <c r="AK89" i="51"/>
  <c r="Y86" i="50"/>
  <c r="Y89" i="51"/>
  <c r="AH86" i="50"/>
  <c r="AH89" i="51"/>
  <c r="AA86" i="50"/>
  <c r="AY86" i="50" s="1"/>
  <c r="AA89" i="51"/>
  <c r="AE86" i="50"/>
  <c r="AE89" i="51"/>
  <c r="AD86" i="50"/>
  <c r="AD89" i="51"/>
  <c r="AC86" i="50"/>
  <c r="AC89" i="51"/>
  <c r="AB86" i="50"/>
  <c r="AB89" i="51"/>
  <c r="AG86" i="50"/>
  <c r="AG89" i="51"/>
  <c r="AF86" i="50"/>
  <c r="AF89" i="51"/>
  <c r="G86" i="50"/>
  <c r="G89" i="51"/>
  <c r="I86" i="50"/>
  <c r="I89" i="51"/>
  <c r="H86" i="50"/>
  <c r="H89" i="51"/>
  <c r="M86" i="50"/>
  <c r="M89" i="51"/>
  <c r="R86" i="50"/>
  <c r="R89" i="51"/>
  <c r="P86" i="50"/>
  <c r="P89" i="51"/>
  <c r="S86" i="50"/>
  <c r="S89" i="51"/>
  <c r="L86" i="50"/>
  <c r="L89" i="51"/>
  <c r="T86" i="50"/>
  <c r="T89" i="51"/>
  <c r="U86" i="50"/>
  <c r="U89" i="51"/>
  <c r="O86" i="50"/>
  <c r="O89" i="51"/>
  <c r="Q86" i="50"/>
  <c r="Q89" i="51"/>
  <c r="N86" i="50"/>
  <c r="N89" i="51"/>
  <c r="BK166" i="19"/>
  <c r="BJ166" i="19"/>
  <c r="BL166" i="19"/>
  <c r="BF166" i="19"/>
  <c r="BE166" i="19"/>
  <c r="Z86" i="50"/>
  <c r="Z86" i="69" s="1"/>
  <c r="AN159" i="19"/>
  <c r="AI90" i="50"/>
  <c r="X86" i="50"/>
  <c r="X86" i="69" s="1"/>
  <c r="K86" i="50"/>
  <c r="K86" i="69" s="1"/>
  <c r="AJ90" i="50"/>
  <c r="AJ90" i="69" s="1"/>
  <c r="AA159" i="19"/>
  <c r="V90" i="50"/>
  <c r="V90" i="69" s="1"/>
  <c r="AN168" i="19"/>
  <c r="AA168" i="19"/>
  <c r="F170" i="19"/>
  <c r="BI169" i="19" l="1"/>
  <c r="BD86" i="50"/>
  <c r="BD86" i="69" s="1"/>
  <c r="BB86" i="50"/>
  <c r="BB86" i="69" s="1"/>
  <c r="BG169" i="19"/>
  <c r="AT170" i="19"/>
  <c r="BC170" i="19" s="1"/>
  <c r="AM170" i="19"/>
  <c r="T170" i="19"/>
  <c r="O170" i="19"/>
  <c r="V170" i="19"/>
  <c r="AP170" i="19"/>
  <c r="AE170" i="19"/>
  <c r="AJ170" i="19"/>
  <c r="AR170" i="19"/>
  <c r="AK170" i="19"/>
  <c r="U170" i="19"/>
  <c r="AF170" i="19"/>
  <c r="BD170" i="19" s="1"/>
  <c r="AS170" i="19"/>
  <c r="BB170" i="19" s="1"/>
  <c r="AD170" i="19"/>
  <c r="AL170" i="19"/>
  <c r="AQ170" i="19"/>
  <c r="S170" i="19"/>
  <c r="AG170" i="19"/>
  <c r="Q170" i="19"/>
  <c r="Z170" i="19"/>
  <c r="W170" i="19"/>
  <c r="R170" i="19"/>
  <c r="X170" i="19"/>
  <c r="AB170" i="19"/>
  <c r="AI170" i="19"/>
  <c r="P170" i="19"/>
  <c r="Y170" i="19"/>
  <c r="AH170" i="19"/>
  <c r="AC170" i="19"/>
  <c r="L170" i="19"/>
  <c r="N170" i="19"/>
  <c r="M170" i="19"/>
  <c r="BA90" i="69"/>
  <c r="AZ90" i="69"/>
  <c r="J85" i="51"/>
  <c r="J86" i="69"/>
  <c r="W85" i="51"/>
  <c r="W86" i="69"/>
  <c r="Y85" i="51"/>
  <c r="Y86" i="69"/>
  <c r="AH85" i="51"/>
  <c r="AH86" i="69"/>
  <c r="AA85" i="51"/>
  <c r="AA86" i="69"/>
  <c r="AY86" i="69" s="1"/>
  <c r="AE85" i="51"/>
  <c r="AE86" i="69"/>
  <c r="AD85" i="51"/>
  <c r="AD86" i="69"/>
  <c r="AC85" i="51"/>
  <c r="AC86" i="69"/>
  <c r="AB85" i="51"/>
  <c r="AB86" i="69"/>
  <c r="AG85" i="51"/>
  <c r="AG86" i="69"/>
  <c r="AF85" i="51"/>
  <c r="AF86" i="69"/>
  <c r="G85" i="51"/>
  <c r="G86" i="69"/>
  <c r="I85" i="51"/>
  <c r="I86" i="69"/>
  <c r="H85" i="51"/>
  <c r="H86" i="69"/>
  <c r="M85" i="51"/>
  <c r="M86" i="69"/>
  <c r="R85" i="51"/>
  <c r="R86" i="69"/>
  <c r="P85" i="51"/>
  <c r="P86" i="69"/>
  <c r="S85" i="51"/>
  <c r="S86" i="69"/>
  <c r="L85" i="51"/>
  <c r="L86" i="69"/>
  <c r="T85" i="51"/>
  <c r="T86" i="69"/>
  <c r="U85" i="51"/>
  <c r="U86" i="69"/>
  <c r="O85" i="51"/>
  <c r="O86" i="69"/>
  <c r="Q85" i="51"/>
  <c r="Q86" i="69"/>
  <c r="N85" i="51"/>
  <c r="N86" i="69"/>
  <c r="AI89" i="51"/>
  <c r="AI90" i="69"/>
  <c r="Z85" i="51"/>
  <c r="X85" i="51"/>
  <c r="K85" i="51"/>
  <c r="AJ89" i="51"/>
  <c r="V86" i="50"/>
  <c r="V89" i="51"/>
  <c r="BA90" i="50"/>
  <c r="AZ90" i="50"/>
  <c r="BG90" i="50"/>
  <c r="BF90" i="50"/>
  <c r="BE90" i="50"/>
  <c r="AI86" i="50"/>
  <c r="AN169" i="19"/>
  <c r="AA169" i="19"/>
  <c r="F171" i="19"/>
  <c r="BH170" i="19" l="1"/>
  <c r="BG170" i="19"/>
  <c r="BI170" i="19"/>
  <c r="AT171" i="19"/>
  <c r="BC171" i="19" s="1"/>
  <c r="V171" i="19"/>
  <c r="AI171" i="19"/>
  <c r="AM171" i="19"/>
  <c r="S171" i="19"/>
  <c r="T171" i="19"/>
  <c r="AE171" i="19"/>
  <c r="X171" i="19"/>
  <c r="AG171" i="19"/>
  <c r="R171" i="19"/>
  <c r="AJ171" i="19"/>
  <c r="AD171" i="19"/>
  <c r="AL171" i="19"/>
  <c r="AS171" i="19"/>
  <c r="BB171" i="19" s="1"/>
  <c r="AP171" i="19"/>
  <c r="W171" i="19"/>
  <c r="Y171" i="19"/>
  <c r="P171" i="19"/>
  <c r="O171" i="19"/>
  <c r="AH171" i="19"/>
  <c r="AR171" i="19"/>
  <c r="Q171" i="19"/>
  <c r="AQ171" i="19"/>
  <c r="AF171" i="19"/>
  <c r="BD171" i="19" s="1"/>
  <c r="AC171" i="19"/>
  <c r="U171" i="19"/>
  <c r="Z171" i="19"/>
  <c r="AK171" i="19"/>
  <c r="AB171" i="19"/>
  <c r="N171" i="19"/>
  <c r="L171" i="19"/>
  <c r="M171" i="19"/>
  <c r="BE90" i="69"/>
  <c r="BF90" i="69"/>
  <c r="BG90" i="69"/>
  <c r="V85" i="51"/>
  <c r="V86" i="69"/>
  <c r="AI85" i="51"/>
  <c r="AI86" i="69"/>
  <c r="AN170" i="19"/>
  <c r="AO170" i="19"/>
  <c r="AA170" i="19"/>
  <c r="F172" i="19"/>
  <c r="BG171" i="19" l="1"/>
  <c r="BH171" i="19"/>
  <c r="BI171" i="19"/>
  <c r="BF170" i="19"/>
  <c r="BE170" i="19"/>
  <c r="AT172" i="19"/>
  <c r="BC172" i="19" s="1"/>
  <c r="AB172" i="19"/>
  <c r="AL172" i="19"/>
  <c r="V172" i="19"/>
  <c r="U172" i="19"/>
  <c r="AJ172" i="19"/>
  <c r="W172" i="19"/>
  <c r="T172" i="19"/>
  <c r="AG172" i="19"/>
  <c r="AQ172" i="19"/>
  <c r="AP172" i="19"/>
  <c r="Z172" i="19"/>
  <c r="AM172" i="19"/>
  <c r="AI172" i="19"/>
  <c r="AH172" i="19"/>
  <c r="S172" i="19"/>
  <c r="O172" i="19"/>
  <c r="Y172" i="19"/>
  <c r="AR172" i="19"/>
  <c r="AD172" i="19"/>
  <c r="X172" i="19"/>
  <c r="AE172" i="19"/>
  <c r="AK172" i="19"/>
  <c r="R172" i="19"/>
  <c r="AS172" i="19"/>
  <c r="BB172" i="19" s="1"/>
  <c r="AF172" i="19"/>
  <c r="BD172" i="19" s="1"/>
  <c r="AC172" i="19"/>
  <c r="Q172" i="19"/>
  <c r="P172" i="19"/>
  <c r="N172" i="19"/>
  <c r="M172" i="19"/>
  <c r="L172" i="19"/>
  <c r="BJ170" i="19"/>
  <c r="BL170" i="19"/>
  <c r="BK170" i="19"/>
  <c r="BF171" i="19"/>
  <c r="BE171" i="19"/>
  <c r="AN171" i="19"/>
  <c r="AO171" i="19"/>
  <c r="AA171" i="19"/>
  <c r="F173" i="19"/>
  <c r="BH172" i="19" l="1"/>
  <c r="BI172" i="19"/>
  <c r="BG172" i="19"/>
  <c r="AD173" i="19"/>
  <c r="P173" i="19"/>
  <c r="AL173" i="19"/>
  <c r="R173" i="19"/>
  <c r="T173" i="19"/>
  <c r="Z173" i="19"/>
  <c r="O173" i="19"/>
  <c r="W173" i="19"/>
  <c r="V173" i="19"/>
  <c r="X173" i="19"/>
  <c r="U173" i="19"/>
  <c r="AB173" i="19"/>
  <c r="AG173" i="19"/>
  <c r="AF173" i="19"/>
  <c r="BD173" i="19" s="1"/>
  <c r="AK173" i="19"/>
  <c r="AH173" i="19"/>
  <c r="AJ173" i="19"/>
  <c r="Y173" i="19"/>
  <c r="AC173" i="19"/>
  <c r="AM173" i="19"/>
  <c r="Q173" i="19"/>
  <c r="S173" i="19"/>
  <c r="AE173" i="19"/>
  <c r="AI173" i="19"/>
  <c r="L173" i="19"/>
  <c r="M173" i="19"/>
  <c r="N173" i="19"/>
  <c r="BJ171" i="19"/>
  <c r="BL171" i="19"/>
  <c r="BK171" i="19"/>
  <c r="BE172" i="19"/>
  <c r="BF172" i="19"/>
  <c r="AN172" i="19"/>
  <c r="AO172" i="19"/>
  <c r="AA172" i="19"/>
  <c r="F174" i="19"/>
  <c r="BI173" i="19" l="1"/>
  <c r="BG173" i="19"/>
  <c r="AT174" i="19"/>
  <c r="BC174" i="19" s="1"/>
  <c r="O174" i="19"/>
  <c r="R174" i="19"/>
  <c r="Y174" i="19"/>
  <c r="U174" i="19"/>
  <c r="Q174" i="19"/>
  <c r="T174" i="19"/>
  <c r="V174" i="19"/>
  <c r="AH174" i="19"/>
  <c r="Z174" i="19"/>
  <c r="AD174" i="19"/>
  <c r="AM174" i="19"/>
  <c r="AG174" i="19"/>
  <c r="AJ174" i="19"/>
  <c r="P174" i="19"/>
  <c r="AL174" i="19"/>
  <c r="AK174" i="19"/>
  <c r="AQ174" i="19"/>
  <c r="AB174" i="19"/>
  <c r="AI174" i="19"/>
  <c r="AE174" i="19"/>
  <c r="W174" i="19"/>
  <c r="AR174" i="19"/>
  <c r="AS174" i="19"/>
  <c r="BB174" i="19" s="1"/>
  <c r="AC174" i="19"/>
  <c r="AP174" i="19"/>
  <c r="AF174" i="19"/>
  <c r="BD174" i="19" s="1"/>
  <c r="X174" i="19"/>
  <c r="S174" i="19"/>
  <c r="L174" i="19"/>
  <c r="N174" i="19"/>
  <c r="M174" i="19"/>
  <c r="BJ172" i="19"/>
  <c r="BL172" i="19"/>
  <c r="BK172" i="19"/>
  <c r="AN173" i="19"/>
  <c r="AA173" i="19"/>
  <c r="F175" i="19"/>
  <c r="BH174" i="19" l="1"/>
  <c r="BI174" i="19"/>
  <c r="BG174" i="19"/>
  <c r="AT175" i="19"/>
  <c r="BC175" i="19" s="1"/>
  <c r="AR175" i="19"/>
  <c r="AS175" i="19"/>
  <c r="BB175" i="19" s="1"/>
  <c r="AQ175" i="19"/>
  <c r="AK175" i="19"/>
  <c r="U175" i="19"/>
  <c r="AL175" i="19"/>
  <c r="AD175" i="19"/>
  <c r="AJ175" i="19"/>
  <c r="P175" i="19"/>
  <c r="AM175" i="19"/>
  <c r="S175" i="19"/>
  <c r="Q175" i="19"/>
  <c r="AB175" i="19"/>
  <c r="AP175" i="19"/>
  <c r="AI175" i="19"/>
  <c r="V175" i="19"/>
  <c r="Y175" i="19"/>
  <c r="AC175" i="19"/>
  <c r="O175" i="19"/>
  <c r="W175" i="19"/>
  <c r="AH175" i="19"/>
  <c r="AE175" i="19"/>
  <c r="R175" i="19"/>
  <c r="AG175" i="19"/>
  <c r="Z175" i="19"/>
  <c r="AF175" i="19"/>
  <c r="BD175" i="19" s="1"/>
  <c r="X175" i="19"/>
  <c r="T175" i="19"/>
  <c r="N175" i="19"/>
  <c r="L175" i="19"/>
  <c r="M175" i="19"/>
  <c r="BF174" i="19"/>
  <c r="BE174" i="19"/>
  <c r="AN174" i="19"/>
  <c r="AO174" i="19"/>
  <c r="AA174" i="19"/>
  <c r="F176" i="19"/>
  <c r="BI175" i="19" l="1"/>
  <c r="BG175" i="19"/>
  <c r="BH175" i="19"/>
  <c r="AT176" i="19"/>
  <c r="BC176" i="19" s="1"/>
  <c r="AB176" i="19"/>
  <c r="AK176" i="19"/>
  <c r="O176" i="19"/>
  <c r="AM176" i="19"/>
  <c r="AD176" i="19"/>
  <c r="AR176" i="19"/>
  <c r="AJ176" i="19"/>
  <c r="AF176" i="19"/>
  <c r="BD176" i="19" s="1"/>
  <c r="AC176" i="19"/>
  <c r="Z176" i="19"/>
  <c r="X176" i="19"/>
  <c r="S176" i="19"/>
  <c r="AH176" i="19"/>
  <c r="AL176" i="19"/>
  <c r="R176" i="19"/>
  <c r="AE176" i="19"/>
  <c r="P176" i="19"/>
  <c r="U176" i="19"/>
  <c r="W176" i="19"/>
  <c r="Q176" i="19"/>
  <c r="V176" i="19"/>
  <c r="AG176" i="19"/>
  <c r="AI176" i="19"/>
  <c r="AQ176" i="19"/>
  <c r="Y176" i="19"/>
  <c r="T176" i="19"/>
  <c r="AP176" i="19"/>
  <c r="AS176" i="19"/>
  <c r="BB176" i="19" s="1"/>
  <c r="N176" i="19"/>
  <c r="M176" i="19"/>
  <c r="L176" i="19"/>
  <c r="BJ174" i="19"/>
  <c r="BL174" i="19"/>
  <c r="BK174" i="19"/>
  <c r="AN175" i="19"/>
  <c r="AO175" i="19"/>
  <c r="AA175" i="19"/>
  <c r="F177" i="19"/>
  <c r="BH176" i="19" l="1"/>
  <c r="BG176" i="19"/>
  <c r="BI176" i="19"/>
  <c r="BE175" i="19"/>
  <c r="BF175" i="19"/>
  <c r="S177" i="19"/>
  <c r="V177" i="19"/>
  <c r="W177" i="19"/>
  <c r="Z177" i="19"/>
  <c r="Y177" i="19"/>
  <c r="AI177" i="19"/>
  <c r="AH177" i="19"/>
  <c r="T177" i="19"/>
  <c r="O177" i="19"/>
  <c r="AG177" i="19"/>
  <c r="AF177" i="19"/>
  <c r="BD177" i="19" s="1"/>
  <c r="AC177" i="19"/>
  <c r="AD177" i="19"/>
  <c r="AB177" i="19"/>
  <c r="P177" i="19"/>
  <c r="R177" i="19"/>
  <c r="AM177" i="19"/>
  <c r="U177" i="19"/>
  <c r="X177" i="19"/>
  <c r="AL177" i="19"/>
  <c r="AK177" i="19"/>
  <c r="AE177" i="19"/>
  <c r="AJ177" i="19"/>
  <c r="Q177" i="19"/>
  <c r="M177" i="19"/>
  <c r="L177" i="19"/>
  <c r="N177" i="19"/>
  <c r="BK175" i="19"/>
  <c r="BJ175" i="19"/>
  <c r="BL175" i="19"/>
  <c r="BF176" i="19"/>
  <c r="AN176" i="19"/>
  <c r="AO176" i="19"/>
  <c r="AA176" i="19"/>
  <c r="F178" i="19"/>
  <c r="BG177" i="19" l="1"/>
  <c r="BI177" i="19"/>
  <c r="BE176" i="19"/>
  <c r="AT178" i="19"/>
  <c r="BC178" i="19" s="1"/>
  <c r="AP178" i="19"/>
  <c r="T178" i="19"/>
  <c r="AM178" i="19"/>
  <c r="V178" i="19"/>
  <c r="W178" i="19"/>
  <c r="X178" i="19"/>
  <c r="U178" i="19"/>
  <c r="AG178" i="19"/>
  <c r="AI178" i="19"/>
  <c r="AD178" i="19"/>
  <c r="P178" i="19"/>
  <c r="AJ178" i="19"/>
  <c r="O178" i="19"/>
  <c r="Y178" i="19"/>
  <c r="AC178" i="19"/>
  <c r="Z178" i="19"/>
  <c r="AK178" i="19"/>
  <c r="AS178" i="19"/>
  <c r="BB178" i="19" s="1"/>
  <c r="AE178" i="19"/>
  <c r="AR178" i="19"/>
  <c r="AF178" i="19"/>
  <c r="BD178" i="19" s="1"/>
  <c r="Q178" i="19"/>
  <c r="AB178" i="19"/>
  <c r="AQ178" i="19"/>
  <c r="AH178" i="19"/>
  <c r="R178" i="19"/>
  <c r="S178" i="19"/>
  <c r="AL178" i="19"/>
  <c r="L178" i="19"/>
  <c r="N178" i="19"/>
  <c r="M178" i="19"/>
  <c r="BL176" i="19"/>
  <c r="BK176" i="19"/>
  <c r="BJ176" i="19"/>
  <c r="AN177" i="19"/>
  <c r="AA177" i="19"/>
  <c r="F179" i="19"/>
  <c r="BG178" i="19" l="1"/>
  <c r="BI178" i="19"/>
  <c r="BH178" i="19"/>
  <c r="AT179" i="19"/>
  <c r="BC179" i="19" s="1"/>
  <c r="AS179" i="19"/>
  <c r="BB179" i="19" s="1"/>
  <c r="AR179" i="19"/>
  <c r="W179" i="19"/>
  <c r="AB179" i="19"/>
  <c r="AF179" i="19"/>
  <c r="BD179" i="19" s="1"/>
  <c r="T179" i="19"/>
  <c r="AH179" i="19"/>
  <c r="AQ179" i="19"/>
  <c r="AE179" i="19"/>
  <c r="R179" i="19"/>
  <c r="Q179" i="19"/>
  <c r="AL179" i="19"/>
  <c r="V179" i="19"/>
  <c r="AI179" i="19"/>
  <c r="O179" i="19"/>
  <c r="P179" i="19"/>
  <c r="Y179" i="19"/>
  <c r="AP179" i="19"/>
  <c r="Z179" i="19"/>
  <c r="AG179" i="19"/>
  <c r="AC179" i="19"/>
  <c r="AM179" i="19"/>
  <c r="S179" i="19"/>
  <c r="AD179" i="19"/>
  <c r="X179" i="19"/>
  <c r="AK179" i="19"/>
  <c r="AJ179" i="19"/>
  <c r="U179" i="19"/>
  <c r="N179" i="19"/>
  <c r="M179" i="19"/>
  <c r="L179" i="19"/>
  <c r="BE178" i="19"/>
  <c r="BF178" i="19"/>
  <c r="AN178" i="19"/>
  <c r="AO178" i="19"/>
  <c r="AA178" i="19"/>
  <c r="F180" i="19"/>
  <c r="BH179" i="19" l="1"/>
  <c r="BI179" i="19"/>
  <c r="BG179" i="19"/>
  <c r="AT180" i="19"/>
  <c r="BC180" i="19" s="1"/>
  <c r="AQ180" i="19"/>
  <c r="AP180" i="19"/>
  <c r="AR180" i="19"/>
  <c r="AC180" i="19"/>
  <c r="AD180" i="19"/>
  <c r="O180" i="19"/>
  <c r="AL180" i="19"/>
  <c r="AJ180" i="19"/>
  <c r="AK180" i="19"/>
  <c r="P180" i="19"/>
  <c r="AH180" i="19"/>
  <c r="T180" i="19"/>
  <c r="AS180" i="19"/>
  <c r="BB180" i="19" s="1"/>
  <c r="U180" i="19"/>
  <c r="X180" i="19"/>
  <c r="W180" i="19"/>
  <c r="AI180" i="19"/>
  <c r="V180" i="19"/>
  <c r="AF180" i="19"/>
  <c r="BD180" i="19" s="1"/>
  <c r="AG180" i="19"/>
  <c r="Q180" i="19"/>
  <c r="Y180" i="19"/>
  <c r="Z180" i="19"/>
  <c r="AB180" i="19"/>
  <c r="AE180" i="19"/>
  <c r="S180" i="19"/>
  <c r="R180" i="19"/>
  <c r="AM180" i="19"/>
  <c r="L180" i="19"/>
  <c r="N180" i="19"/>
  <c r="M180" i="19"/>
  <c r="BL178" i="19"/>
  <c r="BK178" i="19"/>
  <c r="BJ178" i="19"/>
  <c r="BF179" i="19"/>
  <c r="BE179" i="19"/>
  <c r="AO179" i="19"/>
  <c r="AN179" i="19"/>
  <c r="AA179" i="19"/>
  <c r="F181" i="19"/>
  <c r="BI180" i="19" l="1"/>
  <c r="BG180" i="19"/>
  <c r="BH180" i="19"/>
  <c r="P181" i="19"/>
  <c r="AJ181" i="19"/>
  <c r="AH181" i="19"/>
  <c r="AG181" i="19"/>
  <c r="AB181" i="19"/>
  <c r="U181" i="19"/>
  <c r="Y181" i="19"/>
  <c r="AK181" i="19"/>
  <c r="X181" i="19"/>
  <c r="R181" i="19"/>
  <c r="V181" i="19"/>
  <c r="Z181" i="19"/>
  <c r="AL181" i="19"/>
  <c r="AE181" i="19"/>
  <c r="O181" i="19"/>
  <c r="AI181" i="19"/>
  <c r="W181" i="19"/>
  <c r="Q181" i="19"/>
  <c r="AM181" i="19"/>
  <c r="S181" i="19"/>
  <c r="AD181" i="19"/>
  <c r="T181" i="19"/>
  <c r="AC181" i="19"/>
  <c r="AF181" i="19"/>
  <c r="BD181" i="19" s="1"/>
  <c r="M181" i="19"/>
  <c r="N181" i="19"/>
  <c r="L181" i="19"/>
  <c r="BL179" i="19"/>
  <c r="BK179" i="19"/>
  <c r="BJ179" i="19"/>
  <c r="BE180" i="19"/>
  <c r="BF180" i="19"/>
  <c r="AN180" i="19"/>
  <c r="AO180" i="19"/>
  <c r="AA180" i="19"/>
  <c r="F182" i="19"/>
  <c r="BI181" i="19" l="1"/>
  <c r="BG181" i="19"/>
  <c r="T182" i="19"/>
  <c r="U182" i="19"/>
  <c r="Z182" i="19"/>
  <c r="AM182" i="19"/>
  <c r="AE182" i="19"/>
  <c r="AJ182" i="19"/>
  <c r="AI182" i="19"/>
  <c r="R182" i="19"/>
  <c r="AF182" i="19"/>
  <c r="BD182" i="19" s="1"/>
  <c r="S182" i="19"/>
  <c r="P182" i="19"/>
  <c r="AG182" i="19"/>
  <c r="Q182" i="19"/>
  <c r="AH182" i="19"/>
  <c r="W182" i="19"/>
  <c r="Y182" i="19"/>
  <c r="AC182" i="19"/>
  <c r="V182" i="19"/>
  <c r="AD182" i="19"/>
  <c r="AB182" i="19"/>
  <c r="AK182" i="19"/>
  <c r="AL182" i="19"/>
  <c r="X182" i="19"/>
  <c r="O182" i="19"/>
  <c r="L182" i="19"/>
  <c r="N182" i="19"/>
  <c r="M182" i="19"/>
  <c r="BJ180" i="19"/>
  <c r="BK180" i="19"/>
  <c r="BL180" i="19"/>
  <c r="AN181" i="19"/>
  <c r="AA181" i="19"/>
  <c r="F183" i="19"/>
  <c r="BG182" i="19" l="1"/>
  <c r="BI182" i="19"/>
  <c r="AT183" i="19"/>
  <c r="BC183" i="19" s="1"/>
  <c r="AR183" i="19"/>
  <c r="AQ183" i="19"/>
  <c r="AS183" i="19"/>
  <c r="BB183" i="19" s="1"/>
  <c r="AF183" i="19"/>
  <c r="BD183" i="19" s="1"/>
  <c r="P183" i="19"/>
  <c r="X183" i="19"/>
  <c r="T183" i="19"/>
  <c r="AG183" i="19"/>
  <c r="U183" i="19"/>
  <c r="AL183" i="19"/>
  <c r="Q183" i="19"/>
  <c r="R183" i="19"/>
  <c r="AI183" i="19"/>
  <c r="AH183" i="19"/>
  <c r="Z183" i="19"/>
  <c r="W183" i="19"/>
  <c r="Y183" i="19"/>
  <c r="AD183" i="19"/>
  <c r="V183" i="19"/>
  <c r="S183" i="19"/>
  <c r="AP183" i="19"/>
  <c r="AC183" i="19"/>
  <c r="AK183" i="19"/>
  <c r="AJ183" i="19"/>
  <c r="AM183" i="19"/>
  <c r="AB183" i="19"/>
  <c r="AE183" i="19"/>
  <c r="O183" i="19"/>
  <c r="M183" i="19"/>
  <c r="L183" i="19"/>
  <c r="N183" i="19"/>
  <c r="AN182" i="19"/>
  <c r="AA182" i="19"/>
  <c r="BH183" i="19" l="1"/>
  <c r="BG183" i="19"/>
  <c r="BI183" i="19"/>
  <c r="BE183" i="19"/>
  <c r="BF183" i="19"/>
  <c r="W92" i="50"/>
  <c r="W61" i="50"/>
  <c r="W12" i="50"/>
  <c r="V61" i="15"/>
  <c r="X61" i="50"/>
  <c r="X37" i="50"/>
  <c r="X92" i="50"/>
  <c r="X92" i="69" s="1"/>
  <c r="X12" i="50"/>
  <c r="X12" i="69" s="1"/>
  <c r="X67" i="50"/>
  <c r="W61" i="15"/>
  <c r="W62" i="15" s="1"/>
  <c r="Y61" i="50"/>
  <c r="Y92" i="50"/>
  <c r="Y92" i="69" s="1"/>
  <c r="X61" i="15"/>
  <c r="X62" i="15" s="1"/>
  <c r="Y67" i="50"/>
  <c r="Y37" i="50"/>
  <c r="Y12" i="50"/>
  <c r="Y12" i="69" s="1"/>
  <c r="AE167" i="19"/>
  <c r="Z92" i="50"/>
  <c r="Z67" i="50"/>
  <c r="Z67" i="69" s="1"/>
  <c r="Y61" i="15"/>
  <c r="Z61" i="50"/>
  <c r="Z61" i="69" s="1"/>
  <c r="Z37" i="50"/>
  <c r="Z37" i="69" s="1"/>
  <c r="Z12" i="50"/>
  <c r="AH92" i="50"/>
  <c r="AH92" i="69" s="1"/>
  <c r="AH61" i="50"/>
  <c r="AH37" i="50"/>
  <c r="AH67" i="50"/>
  <c r="AH12" i="50"/>
  <c r="AH12" i="69" s="1"/>
  <c r="AG61" i="15"/>
  <c r="AG62" i="15" s="1"/>
  <c r="AG61" i="50"/>
  <c r="AG67" i="50"/>
  <c r="AG92" i="50"/>
  <c r="AG92" i="69" s="1"/>
  <c r="AG12" i="50"/>
  <c r="AG12" i="69" s="1"/>
  <c r="AG37" i="50"/>
  <c r="AF61" i="15"/>
  <c r="AF62" i="15" s="1"/>
  <c r="AK167" i="19"/>
  <c r="AK6" i="19" s="1"/>
  <c r="AF92" i="50"/>
  <c r="AF92" i="69" s="1"/>
  <c r="AF12" i="50"/>
  <c r="AF12" i="69" s="1"/>
  <c r="AF37" i="50"/>
  <c r="AE61" i="15"/>
  <c r="AE62" i="15" s="1"/>
  <c r="AF67" i="50"/>
  <c r="AF61" i="50"/>
  <c r="AJ167" i="19"/>
  <c r="AJ6" i="19" s="1"/>
  <c r="AE61" i="50"/>
  <c r="AD61" i="15"/>
  <c r="AD62" i="15" s="1"/>
  <c r="AE92" i="50"/>
  <c r="AE92" i="69" s="1"/>
  <c r="AE12" i="50"/>
  <c r="AE12" i="69" s="1"/>
  <c r="AE67" i="50"/>
  <c r="AC61" i="15"/>
  <c r="AC62" i="15" s="1"/>
  <c r="AD92" i="50"/>
  <c r="AD92" i="69" s="1"/>
  <c r="AD61" i="50"/>
  <c r="AD67" i="50"/>
  <c r="AD12" i="50"/>
  <c r="AD12" i="69" s="1"/>
  <c r="AH167" i="19"/>
  <c r="AH6" i="19" s="1"/>
  <c r="AC92" i="50"/>
  <c r="AC92" i="69" s="1"/>
  <c r="AB61" i="15"/>
  <c r="AB62" i="15" s="1"/>
  <c r="AC12" i="50"/>
  <c r="AC12" i="69" s="1"/>
  <c r="AC67" i="50"/>
  <c r="AC61" i="50"/>
  <c r="AA61" i="15"/>
  <c r="AA62" i="15" s="1"/>
  <c r="AB92" i="50"/>
  <c r="AB92" i="69" s="1"/>
  <c r="AB12" i="50"/>
  <c r="AB12" i="69" s="1"/>
  <c r="AB37" i="50"/>
  <c r="AB67" i="50"/>
  <c r="AB61" i="50"/>
  <c r="AF167" i="19"/>
  <c r="Z61" i="15"/>
  <c r="AA12" i="50"/>
  <c r="AA61" i="50"/>
  <c r="AY61" i="50" s="1"/>
  <c r="AA67" i="50"/>
  <c r="AY67" i="50" s="1"/>
  <c r="AA92" i="50"/>
  <c r="G67" i="50"/>
  <c r="G61" i="50"/>
  <c r="G37" i="50"/>
  <c r="F61" i="15"/>
  <c r="F62" i="15" s="1"/>
  <c r="G92" i="50"/>
  <c r="G92" i="69" s="1"/>
  <c r="G12" i="50"/>
  <c r="G12" i="69" s="1"/>
  <c r="I12" i="50"/>
  <c r="I12" i="69" s="1"/>
  <c r="I37" i="50"/>
  <c r="H61" i="15"/>
  <c r="H62" i="15" s="1"/>
  <c r="I61" i="50"/>
  <c r="I92" i="50"/>
  <c r="I92" i="69" s="1"/>
  <c r="I67" i="50"/>
  <c r="H37" i="50"/>
  <c r="H12" i="50"/>
  <c r="H12" i="69" s="1"/>
  <c r="G61" i="15"/>
  <c r="G62" i="15" s="1"/>
  <c r="H61" i="50"/>
  <c r="H67" i="50"/>
  <c r="H92" i="50"/>
  <c r="H92" i="69" s="1"/>
  <c r="M67" i="50"/>
  <c r="M61" i="50"/>
  <c r="M12" i="50"/>
  <c r="M12" i="69" s="1"/>
  <c r="M69" i="50"/>
  <c r="BB69" i="50" s="1"/>
  <c r="BB69" i="69" s="1"/>
  <c r="L61" i="15"/>
  <c r="L62" i="15" s="1"/>
  <c r="M92" i="50"/>
  <c r="M92" i="69" s="1"/>
  <c r="M37" i="50"/>
  <c r="K61" i="15"/>
  <c r="K62" i="15" s="1"/>
  <c r="L37" i="50"/>
  <c r="L67" i="50"/>
  <c r="L61" i="50"/>
  <c r="L12" i="50"/>
  <c r="L12" i="69" s="1"/>
  <c r="L92" i="50"/>
  <c r="L92" i="69" s="1"/>
  <c r="N61" i="50"/>
  <c r="N67" i="50"/>
  <c r="N12" i="50"/>
  <c r="N12" i="69" s="1"/>
  <c r="N37" i="50"/>
  <c r="N92" i="50"/>
  <c r="N92" i="69" s="1"/>
  <c r="M61" i="15"/>
  <c r="M62" i="15" s="1"/>
  <c r="S37" i="50"/>
  <c r="S67" i="50"/>
  <c r="R61" i="15"/>
  <c r="R62" i="15" s="1"/>
  <c r="S92" i="50"/>
  <c r="S92" i="69" s="1"/>
  <c r="S61" i="50"/>
  <c r="S12" i="50"/>
  <c r="S12" i="69" s="1"/>
  <c r="P167" i="19"/>
  <c r="P6" i="19" s="1"/>
  <c r="K61" i="50"/>
  <c r="J61" i="15"/>
  <c r="J62" i="15" s="1"/>
  <c r="K37" i="50"/>
  <c r="K67" i="50"/>
  <c r="K12" i="50"/>
  <c r="K12" i="69" s="1"/>
  <c r="K92" i="50"/>
  <c r="K92" i="69" s="1"/>
  <c r="P67" i="50"/>
  <c r="O61" i="15"/>
  <c r="O62" i="15" s="1"/>
  <c r="P12" i="50"/>
  <c r="P12" i="69" s="1"/>
  <c r="P61" i="50"/>
  <c r="P92" i="50"/>
  <c r="P92" i="69" s="1"/>
  <c r="P37" i="50"/>
  <c r="J67" i="50"/>
  <c r="J61" i="50"/>
  <c r="J12" i="50"/>
  <c r="J92" i="50"/>
  <c r="J37" i="50"/>
  <c r="I61" i="15"/>
  <c r="O67" i="50"/>
  <c r="O12" i="50"/>
  <c r="O12" i="69" s="1"/>
  <c r="O37" i="50"/>
  <c r="O92" i="50"/>
  <c r="O92" i="69" s="1"/>
  <c r="O61" i="50"/>
  <c r="N61" i="15"/>
  <c r="N62" i="15" s="1"/>
  <c r="S61" i="15"/>
  <c r="S62" i="15" s="1"/>
  <c r="T12" i="50"/>
  <c r="T12" i="69" s="1"/>
  <c r="T61" i="50"/>
  <c r="T37" i="50"/>
  <c r="T92" i="50"/>
  <c r="T92" i="69" s="1"/>
  <c r="T67" i="50"/>
  <c r="Z167" i="19"/>
  <c r="Z6" i="19" s="1"/>
  <c r="T61" i="15"/>
  <c r="T62" i="15" s="1"/>
  <c r="U37" i="50"/>
  <c r="U92" i="50"/>
  <c r="U92" i="69" s="1"/>
  <c r="U61" i="50"/>
  <c r="U12" i="50"/>
  <c r="U12" i="69" s="1"/>
  <c r="U67" i="50"/>
  <c r="R12" i="50"/>
  <c r="R12" i="69" s="1"/>
  <c r="R37" i="50"/>
  <c r="R92" i="50"/>
  <c r="R92" i="69" s="1"/>
  <c r="R61" i="50"/>
  <c r="Q61" i="15"/>
  <c r="Q62" i="15" s="1"/>
  <c r="R67" i="50"/>
  <c r="V167" i="19"/>
  <c r="V6" i="19" s="1"/>
  <c r="Q37" i="50"/>
  <c r="Q61" i="50"/>
  <c r="Q92" i="50"/>
  <c r="Q92" i="69" s="1"/>
  <c r="Q67" i="50"/>
  <c r="P61" i="15"/>
  <c r="P62" i="15" s="1"/>
  <c r="Q12" i="50"/>
  <c r="Q12" i="69" s="1"/>
  <c r="L167" i="19"/>
  <c r="L6" i="19" s="1"/>
  <c r="F16" i="15"/>
  <c r="AC167" i="19"/>
  <c r="AC6" i="19" s="1"/>
  <c r="AD167" i="19"/>
  <c r="AD6" i="19" s="1"/>
  <c r="AM167" i="19"/>
  <c r="AM6" i="19" s="1"/>
  <c r="AL167" i="19"/>
  <c r="AL6" i="19" s="1"/>
  <c r="AI167" i="19"/>
  <c r="AI6" i="19" s="1"/>
  <c r="AG167" i="19"/>
  <c r="AG6" i="19" s="1"/>
  <c r="N167" i="19"/>
  <c r="N6" i="19" s="1"/>
  <c r="M167" i="19"/>
  <c r="M6" i="19" s="1"/>
  <c r="R167" i="19"/>
  <c r="R6" i="19" s="1"/>
  <c r="Q167" i="19"/>
  <c r="Q6" i="19" s="1"/>
  <c r="S167" i="19"/>
  <c r="S6" i="19" s="1"/>
  <c r="X167" i="19"/>
  <c r="X6" i="19" s="1"/>
  <c r="U167" i="19"/>
  <c r="U6" i="19" s="1"/>
  <c r="T167" i="19"/>
  <c r="T6" i="19" s="1"/>
  <c r="Y167" i="19"/>
  <c r="Y6" i="19" s="1"/>
  <c r="W167" i="19"/>
  <c r="W6" i="19" s="1"/>
  <c r="AB167" i="19"/>
  <c r="O167" i="19"/>
  <c r="V65" i="15"/>
  <c r="V63" i="15"/>
  <c r="V54" i="15"/>
  <c r="V46" i="15"/>
  <c r="V36" i="15"/>
  <c r="V34" i="15" s="1"/>
  <c r="V20" i="15"/>
  <c r="V19" i="15"/>
  <c r="V16" i="15"/>
  <c r="AN183" i="19"/>
  <c r="W65" i="15"/>
  <c r="W66" i="15" s="1"/>
  <c r="W63" i="15"/>
  <c r="W64" i="15" s="1"/>
  <c r="W60" i="15"/>
  <c r="W54" i="15"/>
  <c r="W46" i="15"/>
  <c r="W37" i="15"/>
  <c r="W36" i="15"/>
  <c r="W20" i="15"/>
  <c r="W19" i="15"/>
  <c r="W16" i="15"/>
  <c r="X65" i="15"/>
  <c r="X66" i="15" s="1"/>
  <c r="X63" i="15"/>
  <c r="X64" i="15" s="1"/>
  <c r="X60" i="15"/>
  <c r="X54" i="15"/>
  <c r="X46" i="15"/>
  <c r="X37" i="15"/>
  <c r="X36" i="15"/>
  <c r="X20" i="15"/>
  <c r="X19" i="15"/>
  <c r="X16" i="15"/>
  <c r="Y65" i="15"/>
  <c r="Y63" i="15"/>
  <c r="Y60" i="15"/>
  <c r="Y54" i="15"/>
  <c r="Y46" i="15"/>
  <c r="Y37" i="15"/>
  <c r="Y36" i="15"/>
  <c r="Y20" i="15"/>
  <c r="Y19" i="15"/>
  <c r="Y16" i="15"/>
  <c r="AG65" i="15"/>
  <c r="AG66" i="15" s="1"/>
  <c r="AG63" i="15"/>
  <c r="AG64" i="15" s="1"/>
  <c r="AG60" i="15"/>
  <c r="AG54" i="15"/>
  <c r="AG46" i="15"/>
  <c r="AG37" i="15"/>
  <c r="AG36" i="15"/>
  <c r="AG20" i="15"/>
  <c r="AG19" i="15"/>
  <c r="AG16" i="15"/>
  <c r="AF65" i="15"/>
  <c r="AF66" i="15" s="1"/>
  <c r="AF63" i="15"/>
  <c r="AF64" i="15" s="1"/>
  <c r="AF60" i="15"/>
  <c r="AF54" i="15"/>
  <c r="AF46" i="15"/>
  <c r="AF37" i="15"/>
  <c r="AF36" i="15"/>
  <c r="AF20" i="15"/>
  <c r="AF19" i="15"/>
  <c r="AF16" i="15"/>
  <c r="AE65" i="15"/>
  <c r="AE66" i="15" s="1"/>
  <c r="AE63" i="15"/>
  <c r="AE64" i="15" s="1"/>
  <c r="AE60" i="15"/>
  <c r="AE54" i="15"/>
  <c r="AE46" i="15"/>
  <c r="AE37" i="15"/>
  <c r="AE36" i="15"/>
  <c r="AE20" i="15"/>
  <c r="AE19" i="15"/>
  <c r="AE16" i="15"/>
  <c r="AD65" i="15"/>
  <c r="AD63" i="15"/>
  <c r="AD60" i="15"/>
  <c r="AD54" i="15"/>
  <c r="AD46" i="15"/>
  <c r="AD37" i="15"/>
  <c r="AD36" i="15"/>
  <c r="AD20" i="15"/>
  <c r="AD19" i="15"/>
  <c r="AD16" i="15"/>
  <c r="AC65" i="15"/>
  <c r="AC66" i="15" s="1"/>
  <c r="AC63" i="15"/>
  <c r="AC64" i="15" s="1"/>
  <c r="AC60" i="15"/>
  <c r="AC54" i="15"/>
  <c r="AC46" i="15"/>
  <c r="AC37" i="15"/>
  <c r="AC36" i="15"/>
  <c r="AC20" i="15"/>
  <c r="AC19" i="15"/>
  <c r="AC16" i="15"/>
  <c r="AB65" i="15"/>
  <c r="AB66" i="15" s="1"/>
  <c r="AB63" i="15"/>
  <c r="AB64" i="15" s="1"/>
  <c r="AB60" i="15"/>
  <c r="AB54" i="15"/>
  <c r="AB46" i="15"/>
  <c r="AB37" i="15"/>
  <c r="AB36" i="15"/>
  <c r="AB20" i="15"/>
  <c r="AB19" i="15"/>
  <c r="AB16" i="15"/>
  <c r="AA65" i="15"/>
  <c r="AA66" i="15" s="1"/>
  <c r="AA63" i="15"/>
  <c r="AA64" i="15" s="1"/>
  <c r="AA60" i="15"/>
  <c r="AA54" i="15"/>
  <c r="AA46" i="15"/>
  <c r="AA37" i="15"/>
  <c r="AA36" i="15"/>
  <c r="AA20" i="15"/>
  <c r="AA19" i="15"/>
  <c r="AA16" i="15"/>
  <c r="Z65" i="15"/>
  <c r="Z63" i="15"/>
  <c r="Z60" i="15"/>
  <c r="AX60" i="15" s="1"/>
  <c r="Z54" i="15"/>
  <c r="AX54" i="15" s="1"/>
  <c r="Z46" i="15"/>
  <c r="AX46" i="15" s="1"/>
  <c r="Z37" i="15"/>
  <c r="AX37" i="15" s="1"/>
  <c r="Z36" i="15"/>
  <c r="AX36" i="15" s="1"/>
  <c r="Z20" i="15"/>
  <c r="AX20" i="15" s="1"/>
  <c r="Z19" i="15"/>
  <c r="AX19" i="15" s="1"/>
  <c r="Z16" i="15"/>
  <c r="AX16" i="15" s="1"/>
  <c r="F65" i="15"/>
  <c r="F63" i="15"/>
  <c r="F60" i="15"/>
  <c r="F54" i="15"/>
  <c r="F46" i="15"/>
  <c r="F37" i="15"/>
  <c r="F36" i="15"/>
  <c r="F20" i="15"/>
  <c r="F19" i="15"/>
  <c r="H65" i="15"/>
  <c r="H66" i="15" s="1"/>
  <c r="H63" i="15"/>
  <c r="H64" i="15" s="1"/>
  <c r="H60" i="15"/>
  <c r="H54" i="15"/>
  <c r="H46" i="15"/>
  <c r="H37" i="15"/>
  <c r="H36" i="15"/>
  <c r="H20" i="15"/>
  <c r="H19" i="15"/>
  <c r="H16" i="15"/>
  <c r="G65" i="15"/>
  <c r="G66" i="15" s="1"/>
  <c r="G63" i="15"/>
  <c r="G64" i="15" s="1"/>
  <c r="G60" i="15"/>
  <c r="G54" i="15"/>
  <c r="G46" i="15"/>
  <c r="G37" i="15"/>
  <c r="G36" i="15"/>
  <c r="G20" i="15"/>
  <c r="G19" i="15"/>
  <c r="G16" i="15"/>
  <c r="AO183" i="19"/>
  <c r="Q10" i="15"/>
  <c r="Q16" i="15"/>
  <c r="Q19" i="15"/>
  <c r="Q20" i="15"/>
  <c r="Q23" i="15"/>
  <c r="Q24" i="15"/>
  <c r="Q36" i="15"/>
  <c r="Q37" i="15"/>
  <c r="Q39" i="15"/>
  <c r="Q45" i="15"/>
  <c r="Q46" i="15"/>
  <c r="Q48" i="15"/>
  <c r="Q53" i="15"/>
  <c r="Q54" i="15"/>
  <c r="Q60" i="15"/>
  <c r="Q63" i="15"/>
  <c r="Q64" i="15" s="1"/>
  <c r="Q65" i="15"/>
  <c r="Q66" i="15" s="1"/>
  <c r="T16" i="15"/>
  <c r="T19" i="15"/>
  <c r="T20" i="15"/>
  <c r="T23" i="15"/>
  <c r="T24" i="15"/>
  <c r="T36" i="15"/>
  <c r="T37" i="15"/>
  <c r="T39" i="15"/>
  <c r="T45" i="15"/>
  <c r="T46" i="15"/>
  <c r="T53" i="15"/>
  <c r="T54" i="15"/>
  <c r="T60" i="15"/>
  <c r="T63" i="15"/>
  <c r="T64" i="15" s="1"/>
  <c r="T65" i="15"/>
  <c r="T66" i="15" s="1"/>
  <c r="S16" i="15"/>
  <c r="S19" i="15"/>
  <c r="S20" i="15"/>
  <c r="S36" i="15"/>
  <c r="S37" i="15"/>
  <c r="S39" i="15"/>
  <c r="S46" i="15"/>
  <c r="S48" i="15"/>
  <c r="S53" i="15"/>
  <c r="S54" i="15"/>
  <c r="S60" i="15"/>
  <c r="S63" i="15"/>
  <c r="S64" i="15" s="1"/>
  <c r="S65" i="15"/>
  <c r="S66" i="15" s="1"/>
  <c r="P16" i="15"/>
  <c r="P19" i="15"/>
  <c r="P20" i="15"/>
  <c r="P23" i="15"/>
  <c r="P36" i="15"/>
  <c r="P37" i="15"/>
  <c r="P39" i="15"/>
  <c r="P45" i="15"/>
  <c r="P46" i="15"/>
  <c r="P48" i="15"/>
  <c r="P53" i="15"/>
  <c r="P54" i="15"/>
  <c r="P63" i="15"/>
  <c r="P65" i="15"/>
  <c r="N16" i="15"/>
  <c r="N19" i="15"/>
  <c r="N20" i="15"/>
  <c r="N24" i="15"/>
  <c r="N36" i="15"/>
  <c r="N37" i="15"/>
  <c r="N39" i="15"/>
  <c r="N46" i="15"/>
  <c r="N48" i="15"/>
  <c r="N53" i="15"/>
  <c r="N54" i="15"/>
  <c r="N60" i="15"/>
  <c r="N63" i="15"/>
  <c r="N64" i="15" s="1"/>
  <c r="N65" i="15"/>
  <c r="N66" i="15" s="1"/>
  <c r="AA183" i="19"/>
  <c r="I16" i="15"/>
  <c r="I19" i="15"/>
  <c r="I20" i="15"/>
  <c r="I36" i="15"/>
  <c r="I37" i="15"/>
  <c r="I39" i="15"/>
  <c r="I46" i="15"/>
  <c r="I54" i="15"/>
  <c r="I60" i="15"/>
  <c r="I63" i="15"/>
  <c r="I65" i="15"/>
  <c r="O16" i="15"/>
  <c r="O19" i="15"/>
  <c r="O20" i="15"/>
  <c r="O24" i="15"/>
  <c r="O36" i="15"/>
  <c r="O37" i="15"/>
  <c r="O39" i="15"/>
  <c r="O45" i="15"/>
  <c r="O46" i="15"/>
  <c r="O53" i="15"/>
  <c r="O54" i="15"/>
  <c r="O60" i="15"/>
  <c r="O63" i="15"/>
  <c r="O64" i="15" s="1"/>
  <c r="O65" i="15"/>
  <c r="O66" i="15" s="1"/>
  <c r="J16" i="15"/>
  <c r="J19" i="15"/>
  <c r="J20" i="15"/>
  <c r="J24" i="15"/>
  <c r="J36" i="15"/>
  <c r="J37" i="15"/>
  <c r="J39" i="15"/>
  <c r="J45" i="15"/>
  <c r="J46" i="15"/>
  <c r="J48" i="15"/>
  <c r="J53" i="15"/>
  <c r="J54" i="15"/>
  <c r="J63" i="15"/>
  <c r="J64" i="15" s="1"/>
  <c r="J65" i="15"/>
  <c r="J66" i="15" s="1"/>
  <c r="R16" i="15"/>
  <c r="R19" i="15"/>
  <c r="R20" i="15"/>
  <c r="R24" i="15"/>
  <c r="R36" i="15"/>
  <c r="R37" i="15"/>
  <c r="R39" i="15"/>
  <c r="R45" i="15"/>
  <c r="R46" i="15"/>
  <c r="R48" i="15"/>
  <c r="R53" i="15"/>
  <c r="R54" i="15"/>
  <c r="R60" i="15"/>
  <c r="R63" i="15"/>
  <c r="R64" i="15" s="1"/>
  <c r="R65" i="15"/>
  <c r="R66" i="15" s="1"/>
  <c r="M10" i="15"/>
  <c r="BA10" i="15" s="1"/>
  <c r="M16" i="15"/>
  <c r="M19" i="15"/>
  <c r="M20" i="15"/>
  <c r="M24" i="15"/>
  <c r="M36" i="15"/>
  <c r="M37" i="15"/>
  <c r="M39" i="15"/>
  <c r="M45" i="15"/>
  <c r="M46" i="15"/>
  <c r="M48" i="15"/>
  <c r="M54" i="15"/>
  <c r="M60" i="15"/>
  <c r="M63" i="15"/>
  <c r="M64" i="15" s="1"/>
  <c r="M65" i="15"/>
  <c r="M66" i="15" s="1"/>
  <c r="K16" i="15"/>
  <c r="K19" i="15"/>
  <c r="K20" i="15"/>
  <c r="K23" i="15"/>
  <c r="BA23" i="15" s="1"/>
  <c r="K36" i="15"/>
  <c r="K37" i="15"/>
  <c r="K39" i="15"/>
  <c r="K45" i="15"/>
  <c r="K46" i="15"/>
  <c r="K48" i="15"/>
  <c r="K53" i="15"/>
  <c r="K54" i="15"/>
  <c r="K60" i="15"/>
  <c r="K63" i="15"/>
  <c r="K64" i="15" s="1"/>
  <c r="K65" i="15"/>
  <c r="K66" i="15" s="1"/>
  <c r="L16" i="15"/>
  <c r="L19" i="15"/>
  <c r="L20" i="15"/>
  <c r="L24" i="15"/>
  <c r="L36" i="15"/>
  <c r="L37" i="15"/>
  <c r="L39" i="15"/>
  <c r="L46" i="15"/>
  <c r="L53" i="15"/>
  <c r="L60" i="15"/>
  <c r="L63" i="15"/>
  <c r="L64" i="15" s="1"/>
  <c r="L65" i="15"/>
  <c r="L66" i="15" s="1"/>
  <c r="AK45" i="15"/>
  <c r="AL45" i="15"/>
  <c r="AM45" i="15"/>
  <c r="AV45" i="15" s="1"/>
  <c r="BA61" i="15" l="1"/>
  <c r="BA62" i="15" s="1"/>
  <c r="BB92" i="50"/>
  <c r="BB92" i="69" s="1"/>
  <c r="BB61" i="50"/>
  <c r="BB61" i="69" s="1"/>
  <c r="BA60" i="15"/>
  <c r="BC16" i="15"/>
  <c r="BA54" i="15"/>
  <c r="AX18" i="15"/>
  <c r="BC19" i="15"/>
  <c r="BA11" i="15"/>
  <c r="BA12" i="15"/>
  <c r="BA46" i="15"/>
  <c r="BC20" i="15"/>
  <c r="BA39" i="15"/>
  <c r="BC36" i="15"/>
  <c r="BD67" i="50"/>
  <c r="BD67" i="69" s="1"/>
  <c r="BA37" i="15"/>
  <c r="BC46" i="15"/>
  <c r="BA53" i="15"/>
  <c r="BA36" i="15"/>
  <c r="BC54" i="15"/>
  <c r="AA92" i="69"/>
  <c r="AY92" i="69" s="1"/>
  <c r="AY92" i="50"/>
  <c r="BA48" i="15"/>
  <c r="BA20" i="15"/>
  <c r="BC63" i="15"/>
  <c r="BD37" i="50"/>
  <c r="BD37" i="69" s="1"/>
  <c r="BA19" i="15"/>
  <c r="BC65" i="15"/>
  <c r="BA45" i="15"/>
  <c r="BA16" i="15"/>
  <c r="BB37" i="50"/>
  <c r="BB37" i="69" s="1"/>
  <c r="AA12" i="69"/>
  <c r="AY12" i="69" s="1"/>
  <c r="AY12" i="50"/>
  <c r="BC61" i="15"/>
  <c r="Z64" i="15"/>
  <c r="AX63" i="15"/>
  <c r="BC37" i="15"/>
  <c r="BG167" i="19"/>
  <c r="Z62" i="15"/>
  <c r="AX61" i="15"/>
  <c r="BD12" i="50"/>
  <c r="BD12" i="69" s="1"/>
  <c r="BB45" i="15"/>
  <c r="Z66" i="15"/>
  <c r="AX65" i="15"/>
  <c r="BI167" i="19"/>
  <c r="BB12" i="50"/>
  <c r="BB12" i="69" s="1"/>
  <c r="AF6" i="19"/>
  <c r="BD6" i="19" s="1"/>
  <c r="BD167" i="19"/>
  <c r="BD61" i="50"/>
  <c r="BD61" i="69" s="1"/>
  <c r="BD92" i="50"/>
  <c r="BD92" i="69" s="1"/>
  <c r="BA24" i="15"/>
  <c r="BC60" i="15"/>
  <c r="BB67" i="50"/>
  <c r="BB67" i="69" s="1"/>
  <c r="BA65" i="15"/>
  <c r="BA63" i="15"/>
  <c r="BA64" i="15" s="1"/>
  <c r="W91" i="51"/>
  <c r="W92" i="69"/>
  <c r="W60" i="51"/>
  <c r="W61" i="69"/>
  <c r="W11" i="51"/>
  <c r="W12" i="69"/>
  <c r="X60" i="51"/>
  <c r="X61" i="69"/>
  <c r="X36" i="51"/>
  <c r="X37" i="69"/>
  <c r="X66" i="51"/>
  <c r="X67" i="69"/>
  <c r="Y60" i="51"/>
  <c r="Y61" i="69"/>
  <c r="Y66" i="51"/>
  <c r="Y67" i="69"/>
  <c r="Y36" i="51"/>
  <c r="Y37" i="69"/>
  <c r="Z91" i="51"/>
  <c r="Z92" i="69"/>
  <c r="Z11" i="51"/>
  <c r="Z12" i="69"/>
  <c r="AH60" i="51"/>
  <c r="AH61" i="69"/>
  <c r="AH36" i="51"/>
  <c r="AH37" i="69"/>
  <c r="AH66" i="51"/>
  <c r="AH67" i="69"/>
  <c r="AG60" i="51"/>
  <c r="AG61" i="69"/>
  <c r="AG66" i="51"/>
  <c r="AG67" i="69"/>
  <c r="AG36" i="51"/>
  <c r="AG37" i="69"/>
  <c r="AF36" i="51"/>
  <c r="AF37" i="69"/>
  <c r="AF66" i="51"/>
  <c r="AF67" i="69"/>
  <c r="AF60" i="51"/>
  <c r="AF61" i="69"/>
  <c r="AE60" i="51"/>
  <c r="AE61" i="69"/>
  <c r="AE66" i="51"/>
  <c r="AE67" i="69"/>
  <c r="AD60" i="51"/>
  <c r="AD61" i="69"/>
  <c r="AD66" i="51"/>
  <c r="AD67" i="69"/>
  <c r="AC66" i="51"/>
  <c r="AC67" i="69"/>
  <c r="AC60" i="51"/>
  <c r="AC61" i="69"/>
  <c r="AB36" i="51"/>
  <c r="AB37" i="69"/>
  <c r="AB66" i="51"/>
  <c r="AB67" i="69"/>
  <c r="AB60" i="51"/>
  <c r="AB61" i="69"/>
  <c r="AA60" i="51"/>
  <c r="AA61" i="69"/>
  <c r="AY61" i="69" s="1"/>
  <c r="AA66" i="51"/>
  <c r="AA67" i="69"/>
  <c r="AY67" i="69" s="1"/>
  <c r="G66" i="51"/>
  <c r="G67" i="69"/>
  <c r="G60" i="51"/>
  <c r="G61" i="69"/>
  <c r="G36" i="51"/>
  <c r="G37" i="69"/>
  <c r="I36" i="51"/>
  <c r="I37" i="69"/>
  <c r="I60" i="51"/>
  <c r="I61" i="69"/>
  <c r="I66" i="51"/>
  <c r="I67" i="69"/>
  <c r="H36" i="51"/>
  <c r="H37" i="69"/>
  <c r="H60" i="51"/>
  <c r="H61" i="69"/>
  <c r="H66" i="51"/>
  <c r="H67" i="69"/>
  <c r="M66" i="51"/>
  <c r="M67" i="69"/>
  <c r="M60" i="51"/>
  <c r="M61" i="69"/>
  <c r="M68" i="51"/>
  <c r="M69" i="69"/>
  <c r="M36" i="51"/>
  <c r="M37" i="69"/>
  <c r="L36" i="51"/>
  <c r="L37" i="69"/>
  <c r="L66" i="51"/>
  <c r="L67" i="69"/>
  <c r="L60" i="51"/>
  <c r="L61" i="69"/>
  <c r="N60" i="51"/>
  <c r="N61" i="69"/>
  <c r="N66" i="51"/>
  <c r="N67" i="69"/>
  <c r="N36" i="51"/>
  <c r="N37" i="69"/>
  <c r="S36" i="51"/>
  <c r="S37" i="69"/>
  <c r="S66" i="51"/>
  <c r="S67" i="69"/>
  <c r="S60" i="51"/>
  <c r="S61" i="69"/>
  <c r="K60" i="51"/>
  <c r="K61" i="69"/>
  <c r="K36" i="51"/>
  <c r="K37" i="69"/>
  <c r="K66" i="51"/>
  <c r="K67" i="69"/>
  <c r="P66" i="51"/>
  <c r="P67" i="69"/>
  <c r="P60" i="51"/>
  <c r="P61" i="69"/>
  <c r="P36" i="51"/>
  <c r="P37" i="69"/>
  <c r="J66" i="51"/>
  <c r="J67" i="69"/>
  <c r="J60" i="51"/>
  <c r="J61" i="69"/>
  <c r="J11" i="51"/>
  <c r="J12" i="69"/>
  <c r="J91" i="51"/>
  <c r="J92" i="69"/>
  <c r="J36" i="51"/>
  <c r="J37" i="69"/>
  <c r="O66" i="51"/>
  <c r="O67" i="69"/>
  <c r="O36" i="51"/>
  <c r="O37" i="69"/>
  <c r="O60" i="51"/>
  <c r="O61" i="69"/>
  <c r="T60" i="51"/>
  <c r="T61" i="69"/>
  <c r="T36" i="51"/>
  <c r="T37" i="69"/>
  <c r="T66" i="51"/>
  <c r="T67" i="69"/>
  <c r="U36" i="51"/>
  <c r="U37" i="69"/>
  <c r="U60" i="51"/>
  <c r="U61" i="69"/>
  <c r="U66" i="51"/>
  <c r="U67" i="69"/>
  <c r="R36" i="51"/>
  <c r="R37" i="69"/>
  <c r="R60" i="51"/>
  <c r="R61" i="69"/>
  <c r="R66" i="51"/>
  <c r="R67" i="69"/>
  <c r="Q36" i="51"/>
  <c r="Q37" i="69"/>
  <c r="Q60" i="51"/>
  <c r="Q61" i="69"/>
  <c r="Q66" i="51"/>
  <c r="Q67" i="69"/>
  <c r="X91" i="50"/>
  <c r="X91" i="51"/>
  <c r="X11" i="50"/>
  <c r="X11" i="51"/>
  <c r="Y91" i="50"/>
  <c r="Y91" i="51"/>
  <c r="Y11" i="50"/>
  <c r="Y11" i="51"/>
  <c r="Z66" i="51"/>
  <c r="Z60" i="51"/>
  <c r="Z36" i="51"/>
  <c r="AH91" i="50"/>
  <c r="AH91" i="51"/>
  <c r="AH11" i="50"/>
  <c r="AH11" i="51"/>
  <c r="AG91" i="50"/>
  <c r="AG91" i="51"/>
  <c r="AG11" i="50"/>
  <c r="AG11" i="51"/>
  <c r="AF91" i="50"/>
  <c r="AF91" i="51"/>
  <c r="AF11" i="50"/>
  <c r="AF11" i="51"/>
  <c r="AE91" i="50"/>
  <c r="AE91" i="51"/>
  <c r="AE11" i="50"/>
  <c r="AE11" i="51"/>
  <c r="AD91" i="50"/>
  <c r="AD91" i="51"/>
  <c r="AD11" i="50"/>
  <c r="AD11" i="51"/>
  <c r="AC91" i="50"/>
  <c r="AC91" i="51"/>
  <c r="AC11" i="50"/>
  <c r="AC11" i="51"/>
  <c r="AB91" i="50"/>
  <c r="AB91" i="51"/>
  <c r="AB11" i="50"/>
  <c r="AB11" i="51"/>
  <c r="AA11" i="50"/>
  <c r="AY11" i="50" s="1"/>
  <c r="AA11" i="51"/>
  <c r="AA91" i="50"/>
  <c r="AY91" i="50" s="1"/>
  <c r="AA91" i="51"/>
  <c r="G91" i="50"/>
  <c r="G91" i="51"/>
  <c r="G11" i="50"/>
  <c r="G11" i="51"/>
  <c r="I11" i="50"/>
  <c r="I11" i="51"/>
  <c r="I91" i="50"/>
  <c r="I91" i="51"/>
  <c r="H11" i="50"/>
  <c r="H11" i="51"/>
  <c r="H91" i="50"/>
  <c r="H91" i="51"/>
  <c r="M11" i="50"/>
  <c r="M11" i="51"/>
  <c r="M91" i="50"/>
  <c r="M91" i="51"/>
  <c r="L11" i="50"/>
  <c r="L11" i="51"/>
  <c r="L91" i="50"/>
  <c r="L91" i="51"/>
  <c r="N11" i="50"/>
  <c r="N11" i="51"/>
  <c r="N91" i="50"/>
  <c r="N91" i="51"/>
  <c r="S91" i="50"/>
  <c r="S91" i="51"/>
  <c r="S11" i="50"/>
  <c r="S11" i="51"/>
  <c r="K11" i="50"/>
  <c r="K11" i="51"/>
  <c r="K91" i="50"/>
  <c r="K91" i="51"/>
  <c r="P11" i="50"/>
  <c r="P11" i="51"/>
  <c r="P91" i="50"/>
  <c r="P91" i="51"/>
  <c r="O11" i="50"/>
  <c r="O11" i="51"/>
  <c r="O91" i="50"/>
  <c r="O91" i="51"/>
  <c r="T11" i="50"/>
  <c r="T11" i="51"/>
  <c r="T91" i="50"/>
  <c r="T91" i="51"/>
  <c r="U91" i="50"/>
  <c r="U91" i="51"/>
  <c r="U11" i="50"/>
  <c r="U11" i="51"/>
  <c r="R11" i="50"/>
  <c r="R11" i="51"/>
  <c r="R91" i="50"/>
  <c r="R91" i="51"/>
  <c r="Q91" i="50"/>
  <c r="Q91" i="51"/>
  <c r="Q11" i="50"/>
  <c r="Q11" i="51"/>
  <c r="BJ183" i="19"/>
  <c r="BL183" i="19"/>
  <c r="BK183" i="19"/>
  <c r="AH30" i="50"/>
  <c r="U30" i="50"/>
  <c r="K30" i="50"/>
  <c r="I30" i="50"/>
  <c r="T30" i="50"/>
  <c r="Z11" i="50"/>
  <c r="AA30" i="50"/>
  <c r="AY30" i="50" s="1"/>
  <c r="W34" i="15"/>
  <c r="W35" i="15" s="1"/>
  <c r="AD30" i="50"/>
  <c r="Q30" i="50"/>
  <c r="Z91" i="50"/>
  <c r="Z91" i="69" s="1"/>
  <c r="AE6" i="19"/>
  <c r="R30" i="50"/>
  <c r="M68" i="50"/>
  <c r="H30" i="50"/>
  <c r="AE30" i="50"/>
  <c r="W91" i="50"/>
  <c r="W30" i="50"/>
  <c r="W11" i="50"/>
  <c r="V62" i="15"/>
  <c r="AH61" i="15"/>
  <c r="X30" i="50"/>
  <c r="Y62" i="15"/>
  <c r="AK7" i="19"/>
  <c r="AF6" i="50" s="1"/>
  <c r="AJ7" i="19"/>
  <c r="AE6" i="50" s="1"/>
  <c r="AH7" i="19"/>
  <c r="AC6" i="50" s="1"/>
  <c r="P7" i="19"/>
  <c r="K6" i="50" s="1"/>
  <c r="J30" i="50"/>
  <c r="J11" i="50"/>
  <c r="J91" i="50"/>
  <c r="I62" i="15"/>
  <c r="U61" i="15"/>
  <c r="U62" i="15" s="1"/>
  <c r="Z7" i="19"/>
  <c r="U6" i="50" s="1"/>
  <c r="V7" i="19"/>
  <c r="Q6" i="50" s="1"/>
  <c r="Y30" i="50"/>
  <c r="Z30" i="50"/>
  <c r="Z30" i="69" s="1"/>
  <c r="AG30" i="50"/>
  <c r="AF30" i="50"/>
  <c r="AC30" i="50"/>
  <c r="AB30" i="50"/>
  <c r="G30" i="50"/>
  <c r="S30" i="50"/>
  <c r="M30" i="50"/>
  <c r="L30" i="50"/>
  <c r="N30" i="50"/>
  <c r="P30" i="50"/>
  <c r="O30" i="50"/>
  <c r="L7" i="19"/>
  <c r="G6" i="50" s="1"/>
  <c r="AC7" i="19"/>
  <c r="X6" i="50" s="1"/>
  <c r="AD7" i="19"/>
  <c r="Y6" i="50" s="1"/>
  <c r="AM7" i="19"/>
  <c r="AH6" i="50" s="1"/>
  <c r="AL7" i="19"/>
  <c r="AG6" i="50" s="1"/>
  <c r="AI7" i="19"/>
  <c r="AD6" i="50" s="1"/>
  <c r="AG7" i="19"/>
  <c r="AB6" i="50" s="1"/>
  <c r="N7" i="19"/>
  <c r="I6" i="50" s="1"/>
  <c r="M7" i="19"/>
  <c r="H6" i="50" s="1"/>
  <c r="R7" i="19"/>
  <c r="M6" i="50" s="1"/>
  <c r="Q7" i="19"/>
  <c r="L6" i="50" s="1"/>
  <c r="S7" i="19"/>
  <c r="N6" i="50" s="1"/>
  <c r="X7" i="19"/>
  <c r="S6" i="50" s="1"/>
  <c r="U7" i="19"/>
  <c r="P6" i="50" s="1"/>
  <c r="T7" i="19"/>
  <c r="O6" i="50" s="1"/>
  <c r="Y7" i="19"/>
  <c r="T6" i="50" s="1"/>
  <c r="W7" i="19"/>
  <c r="R6" i="50" s="1"/>
  <c r="AN167" i="19"/>
  <c r="AN6" i="19" s="1"/>
  <c r="AI37" i="50"/>
  <c r="AI12" i="50"/>
  <c r="AI12" i="69" s="1"/>
  <c r="AI92" i="50"/>
  <c r="AI92" i="69" s="1"/>
  <c r="AI69" i="50"/>
  <c r="AI69" i="69" s="1"/>
  <c r="AI67" i="50"/>
  <c r="Y66" i="15"/>
  <c r="Y64" i="15"/>
  <c r="AA167" i="19"/>
  <c r="AA6" i="19" s="1"/>
  <c r="V37" i="50"/>
  <c r="V12" i="50"/>
  <c r="V12" i="69" s="1"/>
  <c r="V92" i="50"/>
  <c r="V92" i="69" s="1"/>
  <c r="V69" i="50"/>
  <c r="V69" i="69" s="1"/>
  <c r="V67" i="50"/>
  <c r="V61" i="50"/>
  <c r="AY45" i="15"/>
  <c r="AZ45" i="15"/>
  <c r="AE34" i="15"/>
  <c r="AB34" i="15"/>
  <c r="Z34" i="15"/>
  <c r="AX34" i="15" s="1"/>
  <c r="AD66" i="15"/>
  <c r="AD64" i="15"/>
  <c r="F66" i="15"/>
  <c r="F64" i="15"/>
  <c r="P64" i="15"/>
  <c r="P66" i="15"/>
  <c r="Y34" i="15"/>
  <c r="AD34" i="15"/>
  <c r="AB6" i="19"/>
  <c r="O6" i="19"/>
  <c r="BG6" i="19" s="1"/>
  <c r="BG7" i="19" s="1"/>
  <c r="X34" i="15"/>
  <c r="AC34" i="15"/>
  <c r="F34" i="15"/>
  <c r="H34" i="15"/>
  <c r="AG34" i="15"/>
  <c r="AF34" i="15"/>
  <c r="V66" i="15"/>
  <c r="AH65" i="15"/>
  <c r="AH63" i="15"/>
  <c r="V64" i="15"/>
  <c r="AH54" i="15"/>
  <c r="AH46" i="15"/>
  <c r="AH36" i="15"/>
  <c r="AH20" i="15"/>
  <c r="AH19" i="15"/>
  <c r="AH16" i="15"/>
  <c r="V18" i="15"/>
  <c r="V13" i="15"/>
  <c r="AH60" i="15"/>
  <c r="AH37" i="15"/>
  <c r="W13" i="15"/>
  <c r="W18" i="15"/>
  <c r="X13" i="15"/>
  <c r="X18" i="15"/>
  <c r="Y13" i="15"/>
  <c r="Y18" i="15"/>
  <c r="AG13" i="15"/>
  <c r="AG18" i="15"/>
  <c r="AF13" i="15"/>
  <c r="AF18" i="15"/>
  <c r="AE13" i="15"/>
  <c r="AE18" i="15"/>
  <c r="AD13" i="15"/>
  <c r="AD18" i="15"/>
  <c r="AC13" i="15"/>
  <c r="AC18" i="15"/>
  <c r="AB13" i="15"/>
  <c r="AB18" i="15"/>
  <c r="AA13" i="15"/>
  <c r="AA18" i="15"/>
  <c r="Z13" i="15"/>
  <c r="AX13" i="15" s="1"/>
  <c r="Z18" i="15"/>
  <c r="F13" i="15"/>
  <c r="F18" i="15"/>
  <c r="H18" i="15"/>
  <c r="H13" i="15"/>
  <c r="G18" i="15"/>
  <c r="G13" i="15"/>
  <c r="G34" i="15"/>
  <c r="AA34" i="15"/>
  <c r="N34" i="15"/>
  <c r="N35" i="15" s="1"/>
  <c r="U19" i="15"/>
  <c r="U45" i="15"/>
  <c r="I13" i="15"/>
  <c r="U16" i="15"/>
  <c r="I18" i="15"/>
  <c r="N18" i="15"/>
  <c r="N13" i="15"/>
  <c r="L18" i="15"/>
  <c r="L13" i="15"/>
  <c r="P18" i="15"/>
  <c r="P13" i="15"/>
  <c r="O34" i="15"/>
  <c r="U53" i="15"/>
  <c r="U36" i="15"/>
  <c r="I34" i="15"/>
  <c r="U48" i="15"/>
  <c r="J34" i="15"/>
  <c r="U24" i="15"/>
  <c r="U20" i="15"/>
  <c r="M34" i="15"/>
  <c r="R34" i="15"/>
  <c r="O18" i="15"/>
  <c r="O13" i="15"/>
  <c r="T34" i="15"/>
  <c r="Q34" i="15"/>
  <c r="U65" i="15"/>
  <c r="U66" i="15" s="1"/>
  <c r="I66" i="15"/>
  <c r="K34" i="15"/>
  <c r="J13" i="15"/>
  <c r="J18" i="15"/>
  <c r="I64" i="15"/>
  <c r="U63" i="15"/>
  <c r="U64" i="15" s="1"/>
  <c r="L34" i="15"/>
  <c r="U23" i="15"/>
  <c r="U60" i="15"/>
  <c r="S34" i="15"/>
  <c r="M18" i="15"/>
  <c r="M13" i="15"/>
  <c r="R18" i="15"/>
  <c r="R13" i="15"/>
  <c r="U54" i="15"/>
  <c r="U37" i="15"/>
  <c r="M12" i="15"/>
  <c r="M11" i="15"/>
  <c r="U46" i="15"/>
  <c r="P34" i="15"/>
  <c r="T13" i="15"/>
  <c r="T18" i="15"/>
  <c r="Q18" i="15"/>
  <c r="Q13" i="15"/>
  <c r="Q7" i="15" s="1"/>
  <c r="K13" i="15"/>
  <c r="K18" i="15"/>
  <c r="U39" i="15"/>
  <c r="S13" i="15"/>
  <c r="S18" i="15"/>
  <c r="Q11" i="15"/>
  <c r="Q12" i="15"/>
  <c r="AI45" i="15"/>
  <c r="BI6" i="19" l="1"/>
  <c r="BI7" i="19" s="1"/>
  <c r="AX66" i="15"/>
  <c r="BC62" i="15"/>
  <c r="BC64" i="15"/>
  <c r="AX62" i="15"/>
  <c r="AY5" i="50"/>
  <c r="AF7" i="19"/>
  <c r="AA6" i="50" s="1"/>
  <c r="BA18" i="15"/>
  <c r="AX5" i="50"/>
  <c r="BC34" i="15"/>
  <c r="BD30" i="50"/>
  <c r="BD30" i="69" s="1"/>
  <c r="BB11" i="50"/>
  <c r="BB11" i="69" s="1"/>
  <c r="AX35" i="15"/>
  <c r="M68" i="69"/>
  <c r="BB68" i="50"/>
  <c r="BB68" i="69" s="1"/>
  <c r="BA13" i="15"/>
  <c r="J91" i="69"/>
  <c r="BB91" i="50"/>
  <c r="BB91" i="69" s="1"/>
  <c r="BC13" i="15"/>
  <c r="BB30" i="50"/>
  <c r="BB30" i="69" s="1"/>
  <c r="BD11" i="50"/>
  <c r="BD11" i="69" s="1"/>
  <c r="BA34" i="15"/>
  <c r="BD91" i="50"/>
  <c r="BD91" i="69" s="1"/>
  <c r="X90" i="51"/>
  <c r="X91" i="69"/>
  <c r="X10" i="51"/>
  <c r="X11" i="69"/>
  <c r="Y90" i="51"/>
  <c r="Y91" i="69"/>
  <c r="Y10" i="51"/>
  <c r="Y11" i="69"/>
  <c r="AH90" i="51"/>
  <c r="AH91" i="69"/>
  <c r="AH10" i="51"/>
  <c r="AH11" i="69"/>
  <c r="AG90" i="51"/>
  <c r="AG91" i="69"/>
  <c r="AG10" i="51"/>
  <c r="AG11" i="69"/>
  <c r="AF90" i="51"/>
  <c r="AF91" i="69"/>
  <c r="AF10" i="51"/>
  <c r="AF11" i="69"/>
  <c r="AE90" i="51"/>
  <c r="AE91" i="69"/>
  <c r="AE10" i="51"/>
  <c r="AE11" i="69"/>
  <c r="AD90" i="51"/>
  <c r="AD91" i="69"/>
  <c r="AD10" i="51"/>
  <c r="AD11" i="69"/>
  <c r="AC90" i="51"/>
  <c r="AC91" i="69"/>
  <c r="AC10" i="51"/>
  <c r="AC11" i="69"/>
  <c r="AB90" i="51"/>
  <c r="AB91" i="69"/>
  <c r="AB10" i="51"/>
  <c r="AB11" i="69"/>
  <c r="AA10" i="51"/>
  <c r="AA11" i="69"/>
  <c r="AY11" i="69" s="1"/>
  <c r="AA90" i="51"/>
  <c r="AA91" i="69"/>
  <c r="AY91" i="69" s="1"/>
  <c r="G90" i="51"/>
  <c r="G91" i="69"/>
  <c r="G10" i="51"/>
  <c r="G11" i="69"/>
  <c r="I10" i="51"/>
  <c r="I11" i="69"/>
  <c r="I90" i="51"/>
  <c r="I91" i="69"/>
  <c r="H10" i="51"/>
  <c r="H11" i="69"/>
  <c r="H90" i="51"/>
  <c r="H91" i="69"/>
  <c r="M10" i="51"/>
  <c r="M11" i="69"/>
  <c r="M90" i="51"/>
  <c r="M91" i="69"/>
  <c r="L10" i="51"/>
  <c r="L11" i="69"/>
  <c r="L90" i="51"/>
  <c r="L91" i="69"/>
  <c r="N10" i="51"/>
  <c r="N11" i="69"/>
  <c r="N90" i="51"/>
  <c r="N91" i="69"/>
  <c r="S90" i="51"/>
  <c r="S91" i="69"/>
  <c r="S10" i="51"/>
  <c r="S11" i="69"/>
  <c r="K10" i="51"/>
  <c r="K11" i="69"/>
  <c r="K90" i="51"/>
  <c r="K91" i="69"/>
  <c r="P10" i="51"/>
  <c r="P11" i="69"/>
  <c r="P90" i="51"/>
  <c r="P91" i="69"/>
  <c r="O10" i="51"/>
  <c r="O11" i="69"/>
  <c r="O90" i="51"/>
  <c r="O91" i="69"/>
  <c r="T10" i="51"/>
  <c r="T11" i="69"/>
  <c r="T90" i="51"/>
  <c r="T91" i="69"/>
  <c r="U90" i="51"/>
  <c r="U91" i="69"/>
  <c r="U10" i="51"/>
  <c r="U11" i="69"/>
  <c r="R10" i="51"/>
  <c r="R11" i="69"/>
  <c r="R90" i="51"/>
  <c r="R91" i="69"/>
  <c r="Q90" i="51"/>
  <c r="Q91" i="69"/>
  <c r="Q10" i="51"/>
  <c r="Q11" i="69"/>
  <c r="AH29" i="51"/>
  <c r="AH30" i="69"/>
  <c r="U29" i="51"/>
  <c r="U30" i="69"/>
  <c r="K29" i="51"/>
  <c r="K30" i="69"/>
  <c r="I29" i="51"/>
  <c r="I30" i="69"/>
  <c r="T29" i="51"/>
  <c r="T30" i="69"/>
  <c r="Z10" i="51"/>
  <c r="Z11" i="69"/>
  <c r="AA29" i="51"/>
  <c r="AA30" i="69"/>
  <c r="AY30" i="69" s="1"/>
  <c r="AD29" i="51"/>
  <c r="AD30" i="69"/>
  <c r="Q29" i="51"/>
  <c r="Q30" i="69"/>
  <c r="R29" i="51"/>
  <c r="R30" i="69"/>
  <c r="H29" i="51"/>
  <c r="H30" i="69"/>
  <c r="AE29" i="51"/>
  <c r="AE30" i="69"/>
  <c r="W90" i="51"/>
  <c r="W91" i="69"/>
  <c r="W29" i="51"/>
  <c r="W30" i="69"/>
  <c r="W10" i="51"/>
  <c r="W11" i="69"/>
  <c r="X29" i="51"/>
  <c r="X30" i="69"/>
  <c r="AF5" i="51"/>
  <c r="AF5" i="69"/>
  <c r="AE5" i="51"/>
  <c r="AE5" i="69"/>
  <c r="AC5" i="51"/>
  <c r="AC5" i="69"/>
  <c r="K5" i="51"/>
  <c r="K5" i="69"/>
  <c r="J29" i="51"/>
  <c r="J30" i="69"/>
  <c r="J10" i="51"/>
  <c r="J11" i="69"/>
  <c r="U5" i="51"/>
  <c r="U5" i="69"/>
  <c r="Q5" i="51"/>
  <c r="Q5" i="69"/>
  <c r="AL5" i="51"/>
  <c r="AL5" i="69"/>
  <c r="Y29" i="51"/>
  <c r="Y30" i="69"/>
  <c r="AG29" i="51"/>
  <c r="AG30" i="69"/>
  <c r="AF29" i="51"/>
  <c r="AF30" i="69"/>
  <c r="AC29" i="51"/>
  <c r="AC30" i="69"/>
  <c r="AB29" i="51"/>
  <c r="AB30" i="69"/>
  <c r="G29" i="51"/>
  <c r="G30" i="69"/>
  <c r="S29" i="51"/>
  <c r="S30" i="69"/>
  <c r="M29" i="51"/>
  <c r="M30" i="69"/>
  <c r="L29" i="51"/>
  <c r="L30" i="69"/>
  <c r="N29" i="51"/>
  <c r="N30" i="69"/>
  <c r="P29" i="51"/>
  <c r="P30" i="69"/>
  <c r="O29" i="51"/>
  <c r="O30" i="69"/>
  <c r="G5" i="51"/>
  <c r="G5" i="69"/>
  <c r="X5" i="51"/>
  <c r="X5" i="69"/>
  <c r="Y5" i="51"/>
  <c r="Y5" i="69"/>
  <c r="AH5" i="51"/>
  <c r="AH5" i="69"/>
  <c r="AG5" i="51"/>
  <c r="AG5" i="69"/>
  <c r="AD5" i="51"/>
  <c r="AD5" i="69"/>
  <c r="AB5" i="51"/>
  <c r="AB5" i="69"/>
  <c r="I5" i="51"/>
  <c r="I5" i="69"/>
  <c r="H5" i="51"/>
  <c r="H5" i="69"/>
  <c r="M5" i="51"/>
  <c r="M5" i="69"/>
  <c r="L5" i="51"/>
  <c r="L5" i="69"/>
  <c r="N5" i="51"/>
  <c r="N5" i="69"/>
  <c r="S5" i="51"/>
  <c r="S5" i="69"/>
  <c r="P5" i="51"/>
  <c r="P5" i="69"/>
  <c r="O5" i="51"/>
  <c r="O5" i="69"/>
  <c r="T5" i="51"/>
  <c r="T5" i="69"/>
  <c r="R5" i="51"/>
  <c r="R5" i="69"/>
  <c r="AI36" i="51"/>
  <c r="AI37" i="69"/>
  <c r="AI66" i="51"/>
  <c r="AI67" i="69"/>
  <c r="V36" i="51"/>
  <c r="V37" i="69"/>
  <c r="V66" i="51"/>
  <c r="V67" i="69"/>
  <c r="V60" i="51"/>
  <c r="V61" i="69"/>
  <c r="Z90" i="51"/>
  <c r="M67" i="51"/>
  <c r="J90" i="51"/>
  <c r="Z29" i="51"/>
  <c r="AI11" i="50"/>
  <c r="AI11" i="51"/>
  <c r="AI91" i="50"/>
  <c r="AI91" i="51"/>
  <c r="AI68" i="51"/>
  <c r="V11" i="50"/>
  <c r="V11" i="51"/>
  <c r="V91" i="50"/>
  <c r="V91" i="51"/>
  <c r="V68" i="50"/>
  <c r="V68" i="51"/>
  <c r="AE93" i="50"/>
  <c r="K93" i="50"/>
  <c r="U93" i="50"/>
  <c r="AH93" i="50"/>
  <c r="I93" i="50"/>
  <c r="AW5" i="50"/>
  <c r="BF45" i="15"/>
  <c r="BE45" i="15"/>
  <c r="AA93" i="50"/>
  <c r="Q93" i="50"/>
  <c r="AG93" i="50"/>
  <c r="T93" i="50"/>
  <c r="W31" i="15"/>
  <c r="BD45" i="15"/>
  <c r="Y93" i="50"/>
  <c r="AE7" i="19"/>
  <c r="Z6" i="50" s="1"/>
  <c r="AY6" i="50" s="1"/>
  <c r="X93" i="50"/>
  <c r="R93" i="50"/>
  <c r="N93" i="50"/>
  <c r="L93" i="50"/>
  <c r="M93" i="50"/>
  <c r="S93" i="50"/>
  <c r="O93" i="50"/>
  <c r="AD93" i="50"/>
  <c r="P93" i="50"/>
  <c r="H93" i="50"/>
  <c r="AI30" i="50"/>
  <c r="AB93" i="50"/>
  <c r="AC93" i="50"/>
  <c r="AM5" i="69"/>
  <c r="AF93" i="50"/>
  <c r="Z5" i="69"/>
  <c r="BC66" i="15"/>
  <c r="BC18" i="15"/>
  <c r="BA66" i="15"/>
  <c r="AH62" i="15"/>
  <c r="AX64" i="15"/>
  <c r="AH66" i="15"/>
  <c r="AX15" i="15"/>
  <c r="AX14" i="15"/>
  <c r="AH64" i="15"/>
  <c r="AN7" i="19"/>
  <c r="AI6" i="50" s="1"/>
  <c r="AI68" i="50"/>
  <c r="AI68" i="69" s="1"/>
  <c r="AA7" i="19"/>
  <c r="V6" i="50" s="1"/>
  <c r="V30" i="50"/>
  <c r="G93" i="50"/>
  <c r="AB7" i="19"/>
  <c r="O7" i="19"/>
  <c r="AE31" i="15"/>
  <c r="AE35" i="15"/>
  <c r="AB31" i="15"/>
  <c r="AB35" i="15"/>
  <c r="Z35" i="15"/>
  <c r="Z31" i="15"/>
  <c r="AX31" i="15" s="1"/>
  <c r="Y31" i="15"/>
  <c r="Y35" i="15"/>
  <c r="AD35" i="15"/>
  <c r="AD31" i="15"/>
  <c r="AC35" i="15"/>
  <c r="AC31" i="15"/>
  <c r="X31" i="15"/>
  <c r="X35" i="15"/>
  <c r="F31" i="15"/>
  <c r="F35" i="15"/>
  <c r="H35" i="15"/>
  <c r="H31" i="15"/>
  <c r="AG31" i="15"/>
  <c r="AG35" i="15"/>
  <c r="AF31" i="15"/>
  <c r="AF35" i="15"/>
  <c r="M28" i="15"/>
  <c r="M7" i="15"/>
  <c r="V31" i="15"/>
  <c r="V35" i="15"/>
  <c r="AH13" i="15"/>
  <c r="AH28" i="15" s="1"/>
  <c r="AH18" i="15"/>
  <c r="V7" i="15"/>
  <c r="V28" i="15"/>
  <c r="V15" i="15"/>
  <c r="V14" i="15"/>
  <c r="W7" i="15"/>
  <c r="W15" i="15"/>
  <c r="W14" i="15"/>
  <c r="W28" i="15"/>
  <c r="X28" i="15"/>
  <c r="X14" i="15"/>
  <c r="X15" i="15"/>
  <c r="X7" i="15"/>
  <c r="Y28" i="15"/>
  <c r="Y14" i="15"/>
  <c r="Y15" i="15"/>
  <c r="Y7" i="15"/>
  <c r="AG7" i="15"/>
  <c r="AG15" i="15"/>
  <c r="AG14" i="15"/>
  <c r="AG28" i="15"/>
  <c r="AF28" i="15"/>
  <c r="AF14" i="15"/>
  <c r="AF15" i="15"/>
  <c r="AF7" i="15"/>
  <c r="AE15" i="15"/>
  <c r="AE14" i="15"/>
  <c r="AE7" i="15"/>
  <c r="AE28" i="15"/>
  <c r="AD7" i="15"/>
  <c r="AD15" i="15"/>
  <c r="AD14" i="15"/>
  <c r="AD28" i="15"/>
  <c r="AC15" i="15"/>
  <c r="AC14" i="15"/>
  <c r="AC28" i="15"/>
  <c r="AC7" i="15"/>
  <c r="AB14" i="15"/>
  <c r="AB15" i="15"/>
  <c r="AB7" i="15"/>
  <c r="AB28" i="15"/>
  <c r="AA14" i="15"/>
  <c r="AA15" i="15"/>
  <c r="AA7" i="15"/>
  <c r="AA28" i="15"/>
  <c r="Z15" i="15"/>
  <c r="Z14" i="15"/>
  <c r="Z7" i="15"/>
  <c r="AX7" i="15" s="1"/>
  <c r="Z28" i="15"/>
  <c r="AX28" i="15" s="1"/>
  <c r="F14" i="15"/>
  <c r="F15" i="15"/>
  <c r="F28" i="15"/>
  <c r="F7" i="15"/>
  <c r="H15" i="15"/>
  <c r="H14" i="15"/>
  <c r="H28" i="15"/>
  <c r="H7" i="15"/>
  <c r="G15" i="15"/>
  <c r="G14" i="15"/>
  <c r="G7" i="15"/>
  <c r="G28" i="15"/>
  <c r="G35" i="15"/>
  <c r="G31" i="15"/>
  <c r="AA35" i="15"/>
  <c r="AA31" i="15"/>
  <c r="AH34" i="15"/>
  <c r="N31" i="15"/>
  <c r="N33" i="15" s="1"/>
  <c r="O31" i="15"/>
  <c r="O35" i="15"/>
  <c r="P7" i="15"/>
  <c r="P15" i="15"/>
  <c r="P14" i="15"/>
  <c r="P28" i="15"/>
  <c r="L7" i="15"/>
  <c r="L14" i="15"/>
  <c r="L15" i="15"/>
  <c r="L28" i="15"/>
  <c r="R14" i="15"/>
  <c r="R15" i="15"/>
  <c r="R7" i="15"/>
  <c r="R28" i="15"/>
  <c r="S7" i="15"/>
  <c r="S14" i="15"/>
  <c r="S15" i="15"/>
  <c r="S28" i="15"/>
  <c r="M35" i="15"/>
  <c r="M31" i="15"/>
  <c r="N28" i="15"/>
  <c r="N14" i="15"/>
  <c r="N15" i="15"/>
  <c r="N7" i="15"/>
  <c r="I31" i="15"/>
  <c r="I35" i="15"/>
  <c r="I7" i="15"/>
  <c r="I15" i="15"/>
  <c r="I14" i="15"/>
  <c r="I28" i="15"/>
  <c r="M15" i="15"/>
  <c r="M14" i="15"/>
  <c r="U34" i="15"/>
  <c r="R35" i="15"/>
  <c r="R31" i="15"/>
  <c r="Q8" i="15"/>
  <c r="Q9" i="15"/>
  <c r="K35" i="15"/>
  <c r="K31" i="15"/>
  <c r="Q35" i="15"/>
  <c r="Q31" i="15"/>
  <c r="Q67" i="15" s="1"/>
  <c r="Q84" i="15" s="1"/>
  <c r="L35" i="15"/>
  <c r="L31" i="15"/>
  <c r="J35" i="15"/>
  <c r="J31" i="15"/>
  <c r="J28" i="15"/>
  <c r="J14" i="15"/>
  <c r="J15" i="15"/>
  <c r="J7" i="15"/>
  <c r="K28" i="15"/>
  <c r="K15" i="15"/>
  <c r="K14" i="15"/>
  <c r="K7" i="15"/>
  <c r="U13" i="15"/>
  <c r="U18" i="15"/>
  <c r="Q28" i="15"/>
  <c r="Q14" i="15"/>
  <c r="Q15" i="15"/>
  <c r="T15" i="15"/>
  <c r="T14" i="15"/>
  <c r="T7" i="15"/>
  <c r="T28" i="15"/>
  <c r="S35" i="15"/>
  <c r="S31" i="15"/>
  <c r="T35" i="15"/>
  <c r="T31" i="15"/>
  <c r="P35" i="15"/>
  <c r="P31" i="15"/>
  <c r="O7" i="15"/>
  <c r="O15" i="15"/>
  <c r="O14" i="15"/>
  <c r="O28" i="15"/>
  <c r="BA35" i="15" l="1"/>
  <c r="AA5" i="51"/>
  <c r="AA5" i="69"/>
  <c r="AY5" i="69" s="1"/>
  <c r="AO5" i="51"/>
  <c r="AO5" i="69"/>
  <c r="AX5" i="69" s="1"/>
  <c r="BC35" i="15"/>
  <c r="BC28" i="15"/>
  <c r="BA28" i="15"/>
  <c r="BC7" i="15"/>
  <c r="BA7" i="15"/>
  <c r="BC31" i="15"/>
  <c r="BC5" i="50"/>
  <c r="BC5" i="69" s="1"/>
  <c r="J5" i="69"/>
  <c r="J93" i="69" s="1"/>
  <c r="BB5" i="50"/>
  <c r="BB5" i="69" s="1"/>
  <c r="BA31" i="15"/>
  <c r="BD5" i="50"/>
  <c r="BD5" i="69" s="1"/>
  <c r="AH31" i="15"/>
  <c r="G93" i="69"/>
  <c r="AC93" i="69"/>
  <c r="AG93" i="69"/>
  <c r="AF93" i="69"/>
  <c r="AB93" i="69"/>
  <c r="N93" i="69"/>
  <c r="S93" i="69"/>
  <c r="P93" i="69"/>
  <c r="AD93" i="69"/>
  <c r="AA93" i="69"/>
  <c r="O93" i="69"/>
  <c r="T93" i="69"/>
  <c r="U93" i="69"/>
  <c r="R93" i="69"/>
  <c r="Q93" i="69"/>
  <c r="X93" i="69"/>
  <c r="AE93" i="69"/>
  <c r="Y93" i="69"/>
  <c r="AH93" i="69"/>
  <c r="I93" i="69"/>
  <c r="H93" i="69"/>
  <c r="M93" i="69"/>
  <c r="L93" i="69"/>
  <c r="K93" i="69"/>
  <c r="AY93" i="69"/>
  <c r="Z93" i="69"/>
  <c r="AI10" i="51"/>
  <c r="AI11" i="69"/>
  <c r="AI90" i="51"/>
  <c r="AI91" i="69"/>
  <c r="V10" i="51"/>
  <c r="V11" i="69"/>
  <c r="V90" i="51"/>
  <c r="V91" i="69"/>
  <c r="V67" i="51"/>
  <c r="V68" i="69"/>
  <c r="AN5" i="51"/>
  <c r="AN5" i="69"/>
  <c r="AI29" i="51"/>
  <c r="AI30" i="69"/>
  <c r="AI5" i="51"/>
  <c r="AI5" i="69"/>
  <c r="AJ5" i="51"/>
  <c r="AJ5" i="69"/>
  <c r="V5" i="51"/>
  <c r="V5" i="69"/>
  <c r="V29" i="51"/>
  <c r="V30" i="69"/>
  <c r="W5" i="51"/>
  <c r="W5" i="69"/>
  <c r="AK5" i="51"/>
  <c r="AK5" i="69"/>
  <c r="W33" i="15"/>
  <c r="W32" i="15"/>
  <c r="AM5" i="51"/>
  <c r="AY93" i="50"/>
  <c r="Z5" i="51"/>
  <c r="AI67" i="51"/>
  <c r="J5" i="51"/>
  <c r="BD7" i="19"/>
  <c r="J93" i="50"/>
  <c r="V93" i="50"/>
  <c r="Z93" i="50"/>
  <c r="J6" i="50"/>
  <c r="W93" i="50"/>
  <c r="W6" i="50"/>
  <c r="F67" i="15"/>
  <c r="F84" i="15" s="1"/>
  <c r="BC14" i="15"/>
  <c r="BC15" i="15"/>
  <c r="BA15" i="15"/>
  <c r="BA14" i="15"/>
  <c r="AB32" i="15"/>
  <c r="AB33" i="15"/>
  <c r="AX33" i="15"/>
  <c r="AX32" i="15"/>
  <c r="AX30" i="15"/>
  <c r="AX29" i="15"/>
  <c r="AX9" i="15"/>
  <c r="AX8" i="15"/>
  <c r="AE32" i="15"/>
  <c r="AE33" i="15"/>
  <c r="Z33" i="15"/>
  <c r="Z32" i="15"/>
  <c r="AD67" i="15"/>
  <c r="AD84" i="15" s="1"/>
  <c r="Y32" i="15"/>
  <c r="Y33" i="15"/>
  <c r="AD33" i="15"/>
  <c r="AD32" i="15"/>
  <c r="AC33" i="15"/>
  <c r="AC32" i="15"/>
  <c r="X32" i="15"/>
  <c r="X33" i="15"/>
  <c r="AF32" i="15"/>
  <c r="AF33" i="15"/>
  <c r="F32" i="15"/>
  <c r="F33" i="15"/>
  <c r="H32" i="15"/>
  <c r="H33" i="15"/>
  <c r="AG32" i="15"/>
  <c r="AG33" i="15"/>
  <c r="M30" i="15"/>
  <c r="M29" i="15"/>
  <c r="M8" i="15"/>
  <c r="M9" i="15"/>
  <c r="M67" i="15"/>
  <c r="M84" i="15" s="1"/>
  <c r="V33" i="15"/>
  <c r="V32" i="15"/>
  <c r="AH15" i="15"/>
  <c r="AH14" i="15"/>
  <c r="AH7" i="15"/>
  <c r="V67" i="15"/>
  <c r="V69" i="15" s="1"/>
  <c r="V8" i="15"/>
  <c r="V9" i="15"/>
  <c r="V30" i="15"/>
  <c r="V29" i="15"/>
  <c r="W67" i="15"/>
  <c r="W84" i="15" s="1"/>
  <c r="W9" i="15"/>
  <c r="W8" i="15"/>
  <c r="W29" i="15"/>
  <c r="W30" i="15"/>
  <c r="X30" i="15"/>
  <c r="X29" i="15"/>
  <c r="X8" i="15"/>
  <c r="X67" i="15"/>
  <c r="X84" i="15" s="1"/>
  <c r="X9" i="15"/>
  <c r="Y30" i="15"/>
  <c r="Y29" i="15"/>
  <c r="Y8" i="15"/>
  <c r="Y9" i="15"/>
  <c r="Y67" i="15"/>
  <c r="AG67" i="15"/>
  <c r="AG84" i="15" s="1"/>
  <c r="AG8" i="15"/>
  <c r="AG9" i="15"/>
  <c r="AG29" i="15"/>
  <c r="AG30" i="15"/>
  <c r="AF29" i="15"/>
  <c r="AF30" i="15"/>
  <c r="AF67" i="15"/>
  <c r="AF84" i="15" s="1"/>
  <c r="AF8" i="15"/>
  <c r="AF9" i="15"/>
  <c r="AE9" i="15"/>
  <c r="AE67" i="15"/>
  <c r="AE84" i="15" s="1"/>
  <c r="AE8" i="15"/>
  <c r="AE30" i="15"/>
  <c r="AE29" i="15"/>
  <c r="AD9" i="15"/>
  <c r="AD8" i="15"/>
  <c r="AD30" i="15"/>
  <c r="AD29" i="15"/>
  <c r="AC29" i="15"/>
  <c r="AC30" i="15"/>
  <c r="AC8" i="15"/>
  <c r="AC9" i="15"/>
  <c r="AC67" i="15"/>
  <c r="AC84" i="15" s="1"/>
  <c r="AB8" i="15"/>
  <c r="AB9" i="15"/>
  <c r="AB67" i="15"/>
  <c r="AB84" i="15" s="1"/>
  <c r="AB30" i="15"/>
  <c r="AB29" i="15"/>
  <c r="AA9" i="15"/>
  <c r="AA8" i="15"/>
  <c r="AA67" i="15"/>
  <c r="AA84" i="15" s="1"/>
  <c r="AA29" i="15"/>
  <c r="AA30" i="15"/>
  <c r="Z8" i="15"/>
  <c r="Z67" i="15"/>
  <c r="Z9" i="15"/>
  <c r="Z29" i="15"/>
  <c r="Z30" i="15"/>
  <c r="F30" i="15"/>
  <c r="F29" i="15"/>
  <c r="F9" i="15"/>
  <c r="F8" i="15"/>
  <c r="H30" i="15"/>
  <c r="H29" i="15"/>
  <c r="H8" i="15"/>
  <c r="H9" i="15"/>
  <c r="H67" i="15"/>
  <c r="H84" i="15" s="1"/>
  <c r="G9" i="15"/>
  <c r="G67" i="15"/>
  <c r="G84" i="15" s="1"/>
  <c r="G8" i="15"/>
  <c r="G30" i="15"/>
  <c r="G29" i="15"/>
  <c r="G32" i="15"/>
  <c r="G33" i="15"/>
  <c r="AA32" i="15"/>
  <c r="AA33" i="15"/>
  <c r="AH35" i="15"/>
  <c r="N32" i="15"/>
  <c r="K33" i="15"/>
  <c r="K32" i="15"/>
  <c r="I9" i="15"/>
  <c r="I8" i="15"/>
  <c r="I67" i="15"/>
  <c r="R30" i="15"/>
  <c r="R29" i="15"/>
  <c r="S9" i="15"/>
  <c r="S8" i="15"/>
  <c r="J33" i="15"/>
  <c r="J32" i="15"/>
  <c r="I33" i="15"/>
  <c r="I32" i="15"/>
  <c r="L29" i="15"/>
  <c r="L30" i="15"/>
  <c r="K29" i="15"/>
  <c r="K30" i="15"/>
  <c r="J8" i="15"/>
  <c r="J9" i="15"/>
  <c r="J67" i="15"/>
  <c r="J84" i="15" s="1"/>
  <c r="T30" i="15"/>
  <c r="T29" i="15"/>
  <c r="T9" i="15"/>
  <c r="T8" i="15"/>
  <c r="T67" i="15"/>
  <c r="T84" i="15" s="1"/>
  <c r="L32" i="15"/>
  <c r="L33" i="15"/>
  <c r="Q72" i="15"/>
  <c r="Q69" i="15"/>
  <c r="Q68" i="15"/>
  <c r="O29" i="15"/>
  <c r="O30" i="15"/>
  <c r="R32" i="15"/>
  <c r="R33" i="15"/>
  <c r="N9" i="15"/>
  <c r="N8" i="15"/>
  <c r="N67" i="15"/>
  <c r="N84" i="15" s="1"/>
  <c r="S67" i="15"/>
  <c r="S84" i="15" s="1"/>
  <c r="S33" i="15"/>
  <c r="S32" i="15"/>
  <c r="R9" i="15"/>
  <c r="R8" i="15"/>
  <c r="R67" i="15"/>
  <c r="R84" i="15" s="1"/>
  <c r="L8" i="15"/>
  <c r="L9" i="15"/>
  <c r="L67" i="15"/>
  <c r="L84" i="15" s="1"/>
  <c r="Q29" i="15"/>
  <c r="Q30" i="15"/>
  <c r="U31" i="15"/>
  <c r="U35" i="15"/>
  <c r="P30" i="15"/>
  <c r="P29" i="15"/>
  <c r="U15" i="15"/>
  <c r="U14" i="15"/>
  <c r="U28" i="15"/>
  <c r="U7" i="15"/>
  <c r="N30" i="15"/>
  <c r="N29" i="15"/>
  <c r="K8" i="15"/>
  <c r="K9" i="15"/>
  <c r="K67" i="15"/>
  <c r="K84" i="15" s="1"/>
  <c r="Q33" i="15"/>
  <c r="Q32" i="15"/>
  <c r="P8" i="15"/>
  <c r="P9" i="15"/>
  <c r="J30" i="15"/>
  <c r="J29" i="15"/>
  <c r="O9" i="15"/>
  <c r="O8" i="15"/>
  <c r="P67" i="15"/>
  <c r="P84" i="15" s="1"/>
  <c r="P33" i="15"/>
  <c r="P32" i="15"/>
  <c r="M32" i="15"/>
  <c r="M33" i="15"/>
  <c r="I29" i="15"/>
  <c r="I30" i="15"/>
  <c r="S29" i="15"/>
  <c r="S30" i="15"/>
  <c r="T32" i="15"/>
  <c r="T33" i="15"/>
  <c r="O67" i="15"/>
  <c r="O84" i="15" s="1"/>
  <c r="O33" i="15"/>
  <c r="O32" i="15"/>
  <c r="BD93" i="50" l="1"/>
  <c r="BC30" i="15"/>
  <c r="AH67" i="15"/>
  <c r="AH72" i="15" s="1"/>
  <c r="AH77" i="15" s="1"/>
  <c r="AH79" i="15" s="1"/>
  <c r="AH81" i="15" s="1"/>
  <c r="BG5" i="69"/>
  <c r="AW5" i="69"/>
  <c r="BB93" i="50"/>
  <c r="BD6" i="50"/>
  <c r="Z84" i="15"/>
  <c r="AX67" i="15"/>
  <c r="BB6" i="50"/>
  <c r="BC6" i="50"/>
  <c r="I84" i="15"/>
  <c r="BA67" i="15"/>
  <c r="V84" i="15"/>
  <c r="BC67" i="15"/>
  <c r="AI93" i="69"/>
  <c r="V93" i="69"/>
  <c r="BB93" i="69"/>
  <c r="BD93" i="69"/>
  <c r="W93" i="69"/>
  <c r="BA5" i="69"/>
  <c r="BE5" i="69"/>
  <c r="BA5" i="50"/>
  <c r="AZ5" i="50"/>
  <c r="BG5" i="50"/>
  <c r="BE5" i="50"/>
  <c r="BF5" i="50"/>
  <c r="Y84" i="15"/>
  <c r="BC29" i="15"/>
  <c r="BC32" i="15"/>
  <c r="BC33" i="15"/>
  <c r="BC8" i="15"/>
  <c r="BC9" i="15"/>
  <c r="BA30" i="15"/>
  <c r="BA29" i="15"/>
  <c r="BA32" i="15"/>
  <c r="BA33" i="15"/>
  <c r="BA8" i="15"/>
  <c r="BA9" i="15"/>
  <c r="AD72" i="15"/>
  <c r="AD68" i="15"/>
  <c r="AD69" i="15"/>
  <c r="M68" i="15"/>
  <c r="M72" i="15"/>
  <c r="M69" i="15"/>
  <c r="AH30" i="15"/>
  <c r="AH29" i="15"/>
  <c r="AH9" i="15"/>
  <c r="AH8" i="15"/>
  <c r="V72" i="15"/>
  <c r="V68" i="15"/>
  <c r="W72" i="15"/>
  <c r="W68" i="15"/>
  <c r="W69" i="15"/>
  <c r="X72" i="15"/>
  <c r="X69" i="15"/>
  <c r="X68" i="15"/>
  <c r="Y69" i="15"/>
  <c r="Y68" i="15"/>
  <c r="Y72" i="15"/>
  <c r="AG72" i="15"/>
  <c r="AG68" i="15"/>
  <c r="AG69" i="15"/>
  <c r="AF69" i="15"/>
  <c r="AF72" i="15"/>
  <c r="AF68" i="15"/>
  <c r="AE72" i="15"/>
  <c r="AE69" i="15"/>
  <c r="AE68" i="15"/>
  <c r="AC69" i="15"/>
  <c r="AC72" i="15"/>
  <c r="AC68" i="15"/>
  <c r="AB69" i="15"/>
  <c r="AB72" i="15"/>
  <c r="AB68" i="15"/>
  <c r="AA68" i="15"/>
  <c r="AA69" i="15"/>
  <c r="AA72" i="15"/>
  <c r="Z72" i="15"/>
  <c r="AX72" i="15" s="1"/>
  <c r="Z68" i="15"/>
  <c r="Z69" i="15"/>
  <c r="F69" i="15"/>
  <c r="F72" i="15"/>
  <c r="F68" i="15"/>
  <c r="H68" i="15"/>
  <c r="H72" i="15"/>
  <c r="H77" i="15" s="1"/>
  <c r="H79" i="15" s="1"/>
  <c r="H81" i="15" s="1"/>
  <c r="G72" i="15"/>
  <c r="G68" i="15"/>
  <c r="AH33" i="15"/>
  <c r="AH32" i="15"/>
  <c r="K72" i="15"/>
  <c r="K69" i="15"/>
  <c r="K68" i="15"/>
  <c r="O69" i="15"/>
  <c r="O72" i="15"/>
  <c r="O68" i="15"/>
  <c r="U9" i="15"/>
  <c r="U8" i="15"/>
  <c r="U67" i="15"/>
  <c r="U84" i="15" s="1"/>
  <c r="T72" i="15"/>
  <c r="T68" i="15"/>
  <c r="T69" i="15"/>
  <c r="Q77" i="15"/>
  <c r="Q73" i="15"/>
  <c r="U30" i="15"/>
  <c r="U29" i="15"/>
  <c r="S72" i="15"/>
  <c r="S68" i="15"/>
  <c r="S69" i="15"/>
  <c r="N69" i="15"/>
  <c r="N72" i="15"/>
  <c r="N68" i="15"/>
  <c r="J69" i="15"/>
  <c r="J72" i="15"/>
  <c r="J68" i="15"/>
  <c r="P72" i="15"/>
  <c r="P68" i="15"/>
  <c r="P69" i="15"/>
  <c r="I72" i="15"/>
  <c r="I68" i="15"/>
  <c r="R72" i="15"/>
  <c r="R68" i="15"/>
  <c r="R69" i="15"/>
  <c r="U33" i="15"/>
  <c r="U32" i="15"/>
  <c r="L72" i="15"/>
  <c r="L68" i="15"/>
  <c r="L69" i="15"/>
  <c r="AZ5" i="69" l="1"/>
  <c r="AX73" i="15"/>
  <c r="BA72" i="15"/>
  <c r="BA73" i="15" s="1"/>
  <c r="BC72" i="15"/>
  <c r="BC73" i="15" s="1"/>
  <c r="BF5" i="69"/>
  <c r="BE6" i="50"/>
  <c r="BF6" i="50"/>
  <c r="BG6" i="50"/>
  <c r="U72" i="15"/>
  <c r="U77" i="15" s="1"/>
  <c r="U79" i="15" s="1"/>
  <c r="U81" i="15" s="1"/>
  <c r="AX69" i="15"/>
  <c r="AX68" i="15"/>
  <c r="BC68" i="15"/>
  <c r="BC69" i="15"/>
  <c r="BA68" i="15"/>
  <c r="BA69" i="15"/>
  <c r="AD77" i="15"/>
  <c r="AD73" i="15"/>
  <c r="M73" i="15"/>
  <c r="M77" i="15"/>
  <c r="V77" i="15"/>
  <c r="V87" i="15" s="1"/>
  <c r="V73" i="15"/>
  <c r="W77" i="15"/>
  <c r="W73" i="15"/>
  <c r="X77" i="15"/>
  <c r="X73" i="15"/>
  <c r="Y77" i="15"/>
  <c r="Y73" i="15"/>
  <c r="AG73" i="15"/>
  <c r="AG77" i="15"/>
  <c r="AF77" i="15"/>
  <c r="AF73" i="15"/>
  <c r="AE73" i="15"/>
  <c r="AE77" i="15"/>
  <c r="AC73" i="15"/>
  <c r="AC77" i="15"/>
  <c r="AB77" i="15"/>
  <c r="AB73" i="15"/>
  <c r="AA77" i="15"/>
  <c r="AA73" i="15"/>
  <c r="Z77" i="15"/>
  <c r="AX77" i="15" s="1"/>
  <c r="Z73" i="15"/>
  <c r="F73" i="15"/>
  <c r="F77" i="15"/>
  <c r="H73" i="15"/>
  <c r="G73" i="15"/>
  <c r="G77" i="15"/>
  <c r="AH69" i="15"/>
  <c r="AH68" i="15"/>
  <c r="R77" i="15"/>
  <c r="R73" i="15"/>
  <c r="I77" i="15"/>
  <c r="I73" i="15"/>
  <c r="U68" i="15"/>
  <c r="U69" i="15"/>
  <c r="L73" i="15"/>
  <c r="L77" i="15"/>
  <c r="P73" i="15"/>
  <c r="P77" i="15"/>
  <c r="S77" i="15"/>
  <c r="S73" i="15"/>
  <c r="O73" i="15"/>
  <c r="O77" i="15"/>
  <c r="Q87" i="15"/>
  <c r="Q79" i="15"/>
  <c r="Q78" i="15"/>
  <c r="N73" i="15"/>
  <c r="N77" i="15"/>
  <c r="J77" i="15"/>
  <c r="J73" i="15"/>
  <c r="K73" i="15"/>
  <c r="K77" i="15"/>
  <c r="T77" i="15"/>
  <c r="T73" i="15"/>
  <c r="BC77" i="15" l="1"/>
  <c r="AX78" i="15"/>
  <c r="BA77" i="15"/>
  <c r="AD78" i="15"/>
  <c r="AD79" i="15"/>
  <c r="AD87" i="15"/>
  <c r="M87" i="15"/>
  <c r="M78" i="15"/>
  <c r="M79" i="15"/>
  <c r="V78" i="15"/>
  <c r="V79" i="15"/>
  <c r="W78" i="15"/>
  <c r="W87" i="15"/>
  <c r="W79" i="15"/>
  <c r="X79" i="15"/>
  <c r="X78" i="15"/>
  <c r="X87" i="15"/>
  <c r="Y78" i="15"/>
  <c r="Y79" i="15"/>
  <c r="Y87" i="15"/>
  <c r="AG87" i="15"/>
  <c r="AG78" i="15"/>
  <c r="AG79" i="15"/>
  <c r="AF87" i="15"/>
  <c r="AF78" i="15"/>
  <c r="AF79" i="15"/>
  <c r="AE78" i="15"/>
  <c r="AE79" i="15"/>
  <c r="AE87" i="15"/>
  <c r="AC78" i="15"/>
  <c r="AC79" i="15"/>
  <c r="AC87" i="15"/>
  <c r="AB79" i="15"/>
  <c r="AB87" i="15"/>
  <c r="AB78" i="15"/>
  <c r="AA87" i="15"/>
  <c r="AA79" i="15"/>
  <c r="AA78" i="15"/>
  <c r="Z78" i="15"/>
  <c r="Z79" i="15"/>
  <c r="AX79" i="15" s="1"/>
  <c r="Z87" i="15"/>
  <c r="F87" i="15"/>
  <c r="F79" i="15"/>
  <c r="F78" i="15"/>
  <c r="H78" i="15"/>
  <c r="H87" i="15"/>
  <c r="G78" i="15"/>
  <c r="G79" i="15"/>
  <c r="G87" i="15"/>
  <c r="AH73" i="15"/>
  <c r="L78" i="15"/>
  <c r="L87" i="15"/>
  <c r="L79" i="15"/>
  <c r="T87" i="15"/>
  <c r="T78" i="15"/>
  <c r="T79" i="15"/>
  <c r="J87" i="15"/>
  <c r="J79" i="15"/>
  <c r="J78" i="15"/>
  <c r="K78" i="15"/>
  <c r="K87" i="15"/>
  <c r="K79" i="15"/>
  <c r="U87" i="15"/>
  <c r="U73" i="15"/>
  <c r="O87" i="15"/>
  <c r="O79" i="15"/>
  <c r="O78" i="15"/>
  <c r="S87" i="15"/>
  <c r="S79" i="15"/>
  <c r="S78" i="15"/>
  <c r="P87" i="15"/>
  <c r="P78" i="15"/>
  <c r="P79" i="15"/>
  <c r="N78" i="15"/>
  <c r="N87" i="15"/>
  <c r="N79" i="15"/>
  <c r="I87" i="15"/>
  <c r="I79" i="15"/>
  <c r="I78" i="15"/>
  <c r="Q81" i="15"/>
  <c r="Q82" i="15" s="1"/>
  <c r="Q80" i="15"/>
  <c r="R87" i="15"/>
  <c r="R79" i="15"/>
  <c r="R78" i="15"/>
  <c r="BC78" i="15" l="1"/>
  <c r="BA78" i="15"/>
  <c r="AX80" i="15"/>
  <c r="BA79" i="15"/>
  <c r="BC79" i="15"/>
  <c r="AD80" i="15"/>
  <c r="AD81" i="15"/>
  <c r="AD82" i="15" s="1"/>
  <c r="M80" i="15"/>
  <c r="M81" i="15"/>
  <c r="M82" i="15" s="1"/>
  <c r="V81" i="15"/>
  <c r="V80" i="15"/>
  <c r="W80" i="15"/>
  <c r="W81" i="15"/>
  <c r="W82" i="15" s="1"/>
  <c r="X80" i="15"/>
  <c r="X81" i="15"/>
  <c r="X82" i="15" s="1"/>
  <c r="Y81" i="15"/>
  <c r="Y80" i="15"/>
  <c r="AG81" i="15"/>
  <c r="AG82" i="15" s="1"/>
  <c r="AG80" i="15"/>
  <c r="AF81" i="15"/>
  <c r="AF82" i="15" s="1"/>
  <c r="AF80" i="15"/>
  <c r="AE80" i="15"/>
  <c r="AE81" i="15"/>
  <c r="AC81" i="15"/>
  <c r="AC82" i="15" s="1"/>
  <c r="AC80" i="15"/>
  <c r="AB81" i="15"/>
  <c r="AB82" i="15" s="1"/>
  <c r="AB80" i="15"/>
  <c r="AA80" i="15"/>
  <c r="AA81" i="15"/>
  <c r="AA82" i="15" s="1"/>
  <c r="Z80" i="15"/>
  <c r="Z81" i="15"/>
  <c r="F81" i="15"/>
  <c r="F80" i="15"/>
  <c r="H82" i="15"/>
  <c r="H80" i="15"/>
  <c r="G81" i="15"/>
  <c r="G82" i="15" s="1"/>
  <c r="G80" i="15"/>
  <c r="AH78" i="15"/>
  <c r="U78" i="15"/>
  <c r="P80" i="15"/>
  <c r="P81" i="15"/>
  <c r="O80" i="15"/>
  <c r="O81" i="15"/>
  <c r="O82" i="15" s="1"/>
  <c r="K80" i="15"/>
  <c r="K81" i="15"/>
  <c r="K82" i="15" s="1"/>
  <c r="T80" i="15"/>
  <c r="T81" i="15"/>
  <c r="T82" i="15" s="1"/>
  <c r="J81" i="15"/>
  <c r="J82" i="15" s="1"/>
  <c r="J80" i="15"/>
  <c r="R81" i="15"/>
  <c r="R82" i="15" s="1"/>
  <c r="R80" i="15"/>
  <c r="N80" i="15"/>
  <c r="N81" i="15"/>
  <c r="N82" i="15" s="1"/>
  <c r="S80" i="15"/>
  <c r="S81" i="15"/>
  <c r="S82" i="15" s="1"/>
  <c r="L80" i="15"/>
  <c r="L81" i="15"/>
  <c r="L82" i="15" s="1"/>
  <c r="I80" i="15"/>
  <c r="I81" i="15"/>
  <c r="BC80" i="15" l="1"/>
  <c r="BA80" i="15"/>
  <c r="BA81" i="15"/>
  <c r="Z82" i="15"/>
  <c r="AX81" i="15"/>
  <c r="AX82" i="15" s="1"/>
  <c r="BC81" i="15"/>
  <c r="Y82" i="15"/>
  <c r="AE82" i="15"/>
  <c r="F82" i="15"/>
  <c r="P82" i="15"/>
  <c r="V82" i="15"/>
  <c r="AH80" i="15"/>
  <c r="I82" i="15"/>
  <c r="U82" i="15"/>
  <c r="U80" i="15"/>
  <c r="BA82" i="15" l="1"/>
  <c r="BC82" i="15"/>
  <c r="AH82" i="15"/>
  <c r="CJ4" i="42" l="1"/>
  <c r="AR22" i="19"/>
  <c r="AP22" i="19"/>
  <c r="AK13" i="50" s="1"/>
  <c r="AT22" i="19"/>
  <c r="AO13" i="50" s="1"/>
  <c r="AS29" i="19"/>
  <c r="AS25" i="19"/>
  <c r="BB25" i="19" s="1"/>
  <c r="AT25" i="19"/>
  <c r="BC25" i="19" s="1"/>
  <c r="AT31" i="19"/>
  <c r="AP25" i="19"/>
  <c r="AP29" i="19"/>
  <c r="AR29" i="19"/>
  <c r="AP34" i="19"/>
  <c r="AQ34" i="19"/>
  <c r="AR38" i="19"/>
  <c r="AS38" i="19"/>
  <c r="BB38" i="19" s="1"/>
  <c r="AT38" i="19"/>
  <c r="BC38" i="19" s="1"/>
  <c r="AP38" i="19"/>
  <c r="AP44" i="19"/>
  <c r="AR45" i="19"/>
  <c r="AR48" i="19"/>
  <c r="AT48" i="19"/>
  <c r="AO27" i="50" s="1"/>
  <c r="AO27" i="69" s="1"/>
  <c r="AX27" i="69" s="1"/>
  <c r="BA27" i="69" s="1"/>
  <c r="AS50" i="19"/>
  <c r="BB50" i="19" s="1"/>
  <c r="AP50" i="19"/>
  <c r="AK29" i="50" s="1"/>
  <c r="AP53" i="19"/>
  <c r="AK31" i="50" s="1"/>
  <c r="AS53" i="19"/>
  <c r="BB53" i="19" s="1"/>
  <c r="AR50" i="19"/>
  <c r="AM29" i="50" s="1"/>
  <c r="AQ54" i="19"/>
  <c r="AR54" i="19"/>
  <c r="AQ53" i="19"/>
  <c r="AL31" i="50" s="1"/>
  <c r="AS55" i="19"/>
  <c r="AN33" i="50" s="1"/>
  <c r="AW33" i="50" s="1"/>
  <c r="AP55" i="19"/>
  <c r="AK33" i="50" s="1"/>
  <c r="AT53" i="19"/>
  <c r="BC53" i="19" s="1"/>
  <c r="AP18" i="19"/>
  <c r="AJ16" i="15" s="1"/>
  <c r="AP65" i="19"/>
  <c r="AR68" i="19"/>
  <c r="AT68" i="19"/>
  <c r="AS69" i="19"/>
  <c r="AT71" i="19"/>
  <c r="AO42" i="50" s="1"/>
  <c r="AP75" i="19"/>
  <c r="AK42" i="50"/>
  <c r="AK42" i="69" s="1"/>
  <c r="AS168" i="19"/>
  <c r="AT135" i="19"/>
  <c r="BC135" i="19" s="1"/>
  <c r="BF135" i="19" s="1"/>
  <c r="AT164" i="19"/>
  <c r="AO89" i="50" s="1"/>
  <c r="AO88" i="51" s="1"/>
  <c r="AS164" i="19"/>
  <c r="AN89" i="50" s="1"/>
  <c r="AN89" i="69" s="1"/>
  <c r="AW89" i="69" s="1"/>
  <c r="AT106" i="19"/>
  <c r="BC106" i="19" s="1"/>
  <c r="AS28" i="19"/>
  <c r="BB28" i="19" s="1"/>
  <c r="AT154" i="19"/>
  <c r="AO84" i="50" s="1"/>
  <c r="AP168" i="19"/>
  <c r="AP66" i="19"/>
  <c r="AP102" i="19"/>
  <c r="AP97" i="19"/>
  <c r="AP98" i="19"/>
  <c r="AP58" i="19"/>
  <c r="AQ84" i="19"/>
  <c r="AT95" i="19"/>
  <c r="AT11" i="19"/>
  <c r="BC11" i="19" s="1"/>
  <c r="AT97" i="19"/>
  <c r="AT173" i="19"/>
  <c r="AQ18" i="19"/>
  <c r="AL12" i="50" s="1"/>
  <c r="CV20" i="42"/>
  <c r="CV360" i="42"/>
  <c r="AP89" i="19"/>
  <c r="AK53" i="50" s="1"/>
  <c r="AS112" i="19"/>
  <c r="AP73" i="19"/>
  <c r="AR53" i="19"/>
  <c r="AP138" i="19"/>
  <c r="AT101" i="19"/>
  <c r="CV184" i="42"/>
  <c r="CV304" i="42"/>
  <c r="CI304" i="42" s="1"/>
  <c r="CV340" i="42"/>
  <c r="CI340" i="42" s="1"/>
  <c r="AS91" i="19"/>
  <c r="AT44" i="19"/>
  <c r="AR11" i="19"/>
  <c r="AT137" i="19"/>
  <c r="AP69" i="19"/>
  <c r="AS68" i="19"/>
  <c r="AR55" i="19"/>
  <c r="AT56" i="19"/>
  <c r="AO34" i="50" s="1"/>
  <c r="AO34" i="69" s="1"/>
  <c r="AX34" i="69" s="1"/>
  <c r="AP133" i="19"/>
  <c r="AP151" i="19"/>
  <c r="AT62" i="19"/>
  <c r="AT109" i="19"/>
  <c r="AT73" i="19"/>
  <c r="AP145" i="19"/>
  <c r="AS34" i="19"/>
  <c r="AN18" i="50" s="1"/>
  <c r="AS22" i="19"/>
  <c r="AQ22" i="19"/>
  <c r="AP68" i="19"/>
  <c r="CV56" i="42"/>
  <c r="CV388" i="42"/>
  <c r="CV108" i="42"/>
  <c r="AS173" i="19"/>
  <c r="AT18" i="19"/>
  <c r="AN16" i="15" s="1"/>
  <c r="AQ154" i="19"/>
  <c r="AP164" i="19"/>
  <c r="AT59" i="19"/>
  <c r="BC59" i="19" s="1"/>
  <c r="AT57" i="19"/>
  <c r="AO35" i="50" s="1"/>
  <c r="AS61" i="19"/>
  <c r="AP143" i="19"/>
  <c r="AK75" i="50" s="1"/>
  <c r="AP142" i="19"/>
  <c r="AK74" i="50" s="1"/>
  <c r="AR163" i="19"/>
  <c r="AM88" i="50" s="1"/>
  <c r="AM87" i="51" s="1"/>
  <c r="AR126" i="19"/>
  <c r="AP158" i="19"/>
  <c r="AT146" i="19"/>
  <c r="BC146" i="19" s="1"/>
  <c r="BF146" i="19" s="1"/>
  <c r="AP11" i="19"/>
  <c r="AP112" i="19"/>
  <c r="AP106" i="19"/>
  <c r="AP54" i="19"/>
  <c r="AS115" i="19"/>
  <c r="AR58" i="19"/>
  <c r="AQ11" i="19"/>
  <c r="AR138" i="19"/>
  <c r="AP96" i="19"/>
  <c r="AT65" i="19"/>
  <c r="CV36" i="42"/>
  <c r="CV72" i="42"/>
  <c r="CV344" i="42"/>
  <c r="CV124" i="42"/>
  <c r="CI124" i="42" s="1"/>
  <c r="CV276" i="42"/>
  <c r="AS151" i="19"/>
  <c r="BB151" i="19" s="1"/>
  <c r="AS154" i="19"/>
  <c r="AN84" i="50" s="1"/>
  <c r="AQ106" i="19"/>
  <c r="AR83" i="19"/>
  <c r="AT93" i="19"/>
  <c r="CV180" i="42"/>
  <c r="CV104" i="42"/>
  <c r="CV192" i="42"/>
  <c r="CV120" i="42"/>
  <c r="CI120" i="42" s="1"/>
  <c r="CV372" i="42"/>
  <c r="AP173" i="19"/>
  <c r="AP99" i="19"/>
  <c r="AT163" i="19"/>
  <c r="AO88" i="50" s="1"/>
  <c r="AT77" i="19"/>
  <c r="BC77" i="19" s="1"/>
  <c r="BF77" i="19" s="1"/>
  <c r="AS13" i="19"/>
  <c r="AT96" i="19"/>
  <c r="BC96" i="19" s="1"/>
  <c r="BF96" i="19" s="1"/>
  <c r="AR102" i="19"/>
  <c r="AR106" i="19"/>
  <c r="AT149" i="19"/>
  <c r="AT168" i="19"/>
  <c r="AR95" i="19"/>
  <c r="AS95" i="19"/>
  <c r="AN56" i="50" s="1"/>
  <c r="AS83" i="19"/>
  <c r="BB83" i="19" s="1"/>
  <c r="AR18" i="19"/>
  <c r="AR44" i="19"/>
  <c r="AT140" i="19"/>
  <c r="AO73" i="50" s="1"/>
  <c r="AT143" i="19"/>
  <c r="AO75" i="50" s="1"/>
  <c r="AX75" i="50" s="1"/>
  <c r="BA75" i="50" s="1"/>
  <c r="AP149" i="19"/>
  <c r="AK80" i="50" s="1"/>
  <c r="AT126" i="19"/>
  <c r="AQ83" i="19"/>
  <c r="CV248" i="42"/>
  <c r="AS96" i="19"/>
  <c r="AS62" i="19"/>
  <c r="AP147" i="19"/>
  <c r="AT151" i="19"/>
  <c r="AO82" i="50" s="1"/>
  <c r="AS66" i="19"/>
  <c r="AS11" i="19"/>
  <c r="AQ164" i="19"/>
  <c r="AL89" i="50" s="1"/>
  <c r="AP109" i="19"/>
  <c r="AT155" i="19"/>
  <c r="CV64" i="42"/>
  <c r="AQ108" i="19"/>
  <c r="AP163" i="19"/>
  <c r="AR151" i="19"/>
  <c r="AM82" i="50" s="1"/>
  <c r="AT181" i="19"/>
  <c r="AT145" i="19"/>
  <c r="AO77" i="50" s="1"/>
  <c r="AO76" i="51" s="1"/>
  <c r="AR146" i="19"/>
  <c r="AM78" i="50" s="1"/>
  <c r="AT133" i="19"/>
  <c r="AS148" i="19"/>
  <c r="AP154" i="19"/>
  <c r="AP140" i="19"/>
  <c r="AT142" i="19"/>
  <c r="AO74" i="50" s="1"/>
  <c r="AR143" i="19"/>
  <c r="AM75" i="50" s="1"/>
  <c r="AS146" i="19"/>
  <c r="AN78" i="50" s="1"/>
  <c r="AQ145" i="19"/>
  <c r="AL77" i="50" s="1"/>
  <c r="AP146" i="19"/>
  <c r="AK78" i="50" s="1"/>
  <c r="AS147" i="19"/>
  <c r="AN79" i="50" s="1"/>
  <c r="AN79" i="69" s="1"/>
  <c r="AW79" i="69" s="1"/>
  <c r="AS90" i="19"/>
  <c r="AN54" i="50" s="1"/>
  <c r="AP48" i="19"/>
  <c r="AK27" i="50" s="1"/>
  <c r="AP115" i="19"/>
  <c r="AS18" i="19"/>
  <c r="AM16" i="15" s="1"/>
  <c r="AV16" i="15" s="1"/>
  <c r="AP86" i="19"/>
  <c r="AK51" i="50" s="1"/>
  <c r="AR142" i="19"/>
  <c r="AM74" i="50" s="1"/>
  <c r="AQ62" i="19"/>
  <c r="AP95" i="19"/>
  <c r="AK56" i="50" s="1"/>
  <c r="AT98" i="19"/>
  <c r="BC98" i="19" s="1"/>
  <c r="AP90" i="19"/>
  <c r="AK54" i="50" s="1"/>
  <c r="AP91" i="19"/>
  <c r="CV112" i="42"/>
  <c r="CI112" i="42" s="1"/>
  <c r="CV236" i="42"/>
  <c r="CI236" i="42" s="1"/>
  <c r="CV232" i="42"/>
  <c r="CI232" i="42" s="1"/>
  <c r="CV288" i="42"/>
  <c r="CV44" i="42"/>
  <c r="CI44" i="42" s="1"/>
  <c r="CV412" i="42"/>
  <c r="CI412" i="42" s="1"/>
  <c r="AS181" i="19"/>
  <c r="BB181" i="19" s="1"/>
  <c r="AQ117" i="19"/>
  <c r="AQ146" i="19"/>
  <c r="AL78" i="50" s="1"/>
  <c r="AT102" i="19"/>
  <c r="AR155" i="19"/>
  <c r="AS137" i="19"/>
  <c r="AQ55" i="19"/>
  <c r="AL33" i="50" s="1"/>
  <c r="AL33" i="69" s="1"/>
  <c r="AT117" i="19"/>
  <c r="BC117" i="19" s="1"/>
  <c r="BF117" i="19" s="1"/>
  <c r="AR127" i="19"/>
  <c r="AT103" i="19"/>
  <c r="AT120" i="19"/>
  <c r="AO63" i="50" s="1"/>
  <c r="AR66" i="19"/>
  <c r="AM39" i="50" s="1"/>
  <c r="AP169" i="19"/>
  <c r="AS163" i="19"/>
  <c r="AS133" i="19"/>
  <c r="CV204" i="42"/>
  <c r="CI204" i="42" s="1"/>
  <c r="AR89" i="19"/>
  <c r="AM53" i="50" s="1"/>
  <c r="AP126" i="19"/>
  <c r="AR137" i="19"/>
  <c r="AM70" i="50" s="1"/>
  <c r="AT66" i="19"/>
  <c r="AO39" i="50" s="1"/>
  <c r="CV284" i="42"/>
  <c r="CI284" i="42" s="1"/>
  <c r="AS44" i="19"/>
  <c r="AQ44" i="19"/>
  <c r="AP139" i="19"/>
  <c r="AK72" i="50" s="1"/>
  <c r="AT50" i="19"/>
  <c r="AO29" i="50" s="1"/>
  <c r="AR77" i="19"/>
  <c r="AT115" i="19"/>
  <c r="BC115" i="19" s="1"/>
  <c r="CV160" i="42"/>
  <c r="CI160" i="42" s="1"/>
  <c r="CV80" i="42"/>
  <c r="AS120" i="19"/>
  <c r="AN63" i="50" s="1"/>
  <c r="AN63" i="69" s="1"/>
  <c r="AW63" i="69" s="1"/>
  <c r="AT119" i="19"/>
  <c r="BC119" i="19" s="1"/>
  <c r="AP93" i="19"/>
  <c r="CV228" i="42"/>
  <c r="AS59" i="19"/>
  <c r="AP92" i="19"/>
  <c r="AT147" i="19"/>
  <c r="BC147" i="19" s="1"/>
  <c r="BF147" i="19" s="1"/>
  <c r="AR158" i="19"/>
  <c r="AT61" i="19"/>
  <c r="BC61" i="19" s="1"/>
  <c r="BF61" i="19" s="1"/>
  <c r="CV408" i="42"/>
  <c r="CV144" i="42"/>
  <c r="CV316" i="42"/>
  <c r="AT34" i="19"/>
  <c r="BC34" i="19" s="1"/>
  <c r="BF34" i="19" s="1"/>
  <c r="AT84" i="19"/>
  <c r="BC84" i="19" s="1"/>
  <c r="BF84" i="19" s="1"/>
  <c r="AQ120" i="19"/>
  <c r="AL63" i="50" s="1"/>
  <c r="AL63" i="69" s="1"/>
  <c r="AP57" i="19"/>
  <c r="AK35" i="50" s="1"/>
  <c r="AQ155" i="19"/>
  <c r="AQ111" i="19"/>
  <c r="AP59" i="19"/>
  <c r="CV76" i="42"/>
  <c r="CV200" i="42"/>
  <c r="CV216" i="42"/>
  <c r="CV312" i="42"/>
  <c r="CV280" i="42"/>
  <c r="CI280" i="42" s="1"/>
  <c r="CV392" i="42"/>
  <c r="AP111" i="19"/>
  <c r="AP13" i="19"/>
  <c r="AK10" i="50" s="1"/>
  <c r="AS145" i="19"/>
  <c r="AN77" i="50" s="1"/>
  <c r="AN77" i="69" s="1"/>
  <c r="AW77" i="69" s="1"/>
  <c r="AP101" i="19"/>
  <c r="AT13" i="19"/>
  <c r="BC13" i="19" s="1"/>
  <c r="BF13" i="19" s="1"/>
  <c r="AR168" i="19"/>
  <c r="AR75" i="19"/>
  <c r="AS54" i="19"/>
  <c r="AT92" i="19"/>
  <c r="CV220" i="42"/>
  <c r="AR84" i="19"/>
  <c r="AS48" i="19"/>
  <c r="BB48" i="19" s="1"/>
  <c r="AQ139" i="19"/>
  <c r="AL72" i="50" s="1"/>
  <c r="AS71" i="19"/>
  <c r="AN42" i="50" s="1"/>
  <c r="AW42" i="50" s="1"/>
  <c r="AS75" i="19"/>
  <c r="AS89" i="19"/>
  <c r="AN53" i="50" s="1"/>
  <c r="AT91" i="19"/>
  <c r="AQ38" i="19"/>
  <c r="AL21" i="50" s="1"/>
  <c r="AP83" i="19"/>
  <c r="AQ163" i="19"/>
  <c r="AR149" i="19"/>
  <c r="AM80" i="50" s="1"/>
  <c r="AT99" i="19"/>
  <c r="AS139" i="19"/>
  <c r="AN72" i="50" s="1"/>
  <c r="AS140" i="19"/>
  <c r="AN73" i="50" s="1"/>
  <c r="CV16" i="42"/>
  <c r="CV348" i="42"/>
  <c r="CV12" i="42"/>
  <c r="CV320" i="42"/>
  <c r="CV296" i="42"/>
  <c r="CV148" i="42"/>
  <c r="CV24" i="42"/>
  <c r="CV404" i="42"/>
  <c r="AR115" i="19"/>
  <c r="AS127" i="19"/>
  <c r="AQ29" i="19"/>
  <c r="AP129" i="19"/>
  <c r="AQ101" i="19"/>
  <c r="AQ97" i="19"/>
  <c r="CV264" i="42"/>
  <c r="AR182" i="19"/>
  <c r="AT86" i="19"/>
  <c r="AP103" i="19"/>
  <c r="AP127" i="19"/>
  <c r="AT83" i="19"/>
  <c r="AQ65" i="19"/>
  <c r="AS103" i="19"/>
  <c r="CV84" i="42"/>
  <c r="AQ133" i="19"/>
  <c r="CV376" i="42"/>
  <c r="CV268" i="42"/>
  <c r="AR59" i="19"/>
  <c r="AS126" i="19"/>
  <c r="AS157" i="19"/>
  <c r="AT108" i="19"/>
  <c r="AQ68" i="19"/>
  <c r="AS86" i="19"/>
  <c r="AN51" i="50" s="1"/>
  <c r="AQ95" i="19"/>
  <c r="AL56" i="50" s="1"/>
  <c r="AQ57" i="19"/>
  <c r="AL35" i="50" s="1"/>
  <c r="CV260" i="42"/>
  <c r="CI260" i="42" s="1"/>
  <c r="AT90" i="19"/>
  <c r="AO54" i="50" s="1"/>
  <c r="AS45" i="19"/>
  <c r="BB45" i="19" s="1"/>
  <c r="AS57" i="19"/>
  <c r="BB57" i="19" s="1"/>
  <c r="AR56" i="19"/>
  <c r="AM34" i="50" s="1"/>
  <c r="AT54" i="19"/>
  <c r="BC54" i="19" s="1"/>
  <c r="BF54" i="19" s="1"/>
  <c r="AT138" i="19"/>
  <c r="AO71" i="50" s="1"/>
  <c r="AX71" i="50" s="1"/>
  <c r="BA71" i="50" s="1"/>
  <c r="AP108" i="19"/>
  <c r="AP12" i="19"/>
  <c r="AT69" i="19"/>
  <c r="BC69" i="19" s="1"/>
  <c r="BF69" i="19" s="1"/>
  <c r="AS94" i="19"/>
  <c r="BB94" i="19" s="1"/>
  <c r="AR86" i="19"/>
  <c r="AM51" i="50" s="1"/>
  <c r="AR62" i="19"/>
  <c r="CL4" i="42"/>
  <c r="AR96" i="19"/>
  <c r="AR65" i="19"/>
  <c r="AL38" i="15" s="1"/>
  <c r="AQ86" i="19"/>
  <c r="AL51" i="50" s="1"/>
  <c r="AL51" i="69" s="1"/>
  <c r="AQ129" i="19"/>
  <c r="AR164" i="19"/>
  <c r="AM89" i="50" s="1"/>
  <c r="AR120" i="19"/>
  <c r="AM63" i="50" s="1"/>
  <c r="AM63" i="69" s="1"/>
  <c r="AQ31" i="19"/>
  <c r="AQ56" i="19"/>
  <c r="AL34" i="50" s="1"/>
  <c r="AL33" i="51" s="1"/>
  <c r="CV308" i="42"/>
  <c r="AS58" i="19"/>
  <c r="AN36" i="50" s="1"/>
  <c r="AN36" i="69" s="1"/>
  <c r="AW36" i="69" s="1"/>
  <c r="AP78" i="19"/>
  <c r="AR181" i="19"/>
  <c r="AR133" i="19"/>
  <c r="AS73" i="19"/>
  <c r="AS117" i="19"/>
  <c r="AQ13" i="19"/>
  <c r="AL10" i="50" s="1"/>
  <c r="AQ25" i="19"/>
  <c r="AR97" i="19"/>
  <c r="AT58" i="19"/>
  <c r="AO36" i="50" s="1"/>
  <c r="AO35" i="51" s="1"/>
  <c r="AQ90" i="19"/>
  <c r="AK47" i="15" s="1"/>
  <c r="AR139" i="19"/>
  <c r="AM72" i="50" s="1"/>
  <c r="AM71" i="51" s="1"/>
  <c r="AS108" i="19"/>
  <c r="AP61" i="19"/>
  <c r="AT127" i="19"/>
  <c r="BC127" i="19" s="1"/>
  <c r="BF127" i="19" s="1"/>
  <c r="AR99" i="19"/>
  <c r="AQ182" i="19"/>
  <c r="AQ98" i="19"/>
  <c r="AQ71" i="19"/>
  <c r="AL42" i="50" s="1"/>
  <c r="AS77" i="19"/>
  <c r="BB77" i="19" s="1"/>
  <c r="CV252" i="42"/>
  <c r="CI252" i="42" s="1"/>
  <c r="CV100" i="42"/>
  <c r="CI100" i="42" s="1"/>
  <c r="CV244" i="42"/>
  <c r="CI244" i="42" s="1"/>
  <c r="AT78" i="19"/>
  <c r="CV40" i="42"/>
  <c r="CI40" i="42" s="1"/>
  <c r="CV60" i="42"/>
  <c r="CI60" i="42" s="1"/>
  <c r="AP120" i="19"/>
  <c r="AJ56" i="15" s="1"/>
  <c r="CV136" i="42"/>
  <c r="CI136" i="42" s="1"/>
  <c r="AP155" i="19"/>
  <c r="AS138" i="19"/>
  <c r="AN71" i="50" s="1"/>
  <c r="AN71" i="69" s="1"/>
  <c r="AW71" i="69" s="1"/>
  <c r="AR135" i="19"/>
  <c r="AP45" i="19"/>
  <c r="AT157" i="19"/>
  <c r="BC157" i="19" s="1"/>
  <c r="BF157" i="19" s="1"/>
  <c r="AQ45" i="19"/>
  <c r="AR169" i="19"/>
  <c r="AP28" i="19"/>
  <c r="AS93" i="19"/>
  <c r="BB93" i="19" s="1"/>
  <c r="AR145" i="19"/>
  <c r="AM77" i="50" s="1"/>
  <c r="CV324" i="42"/>
  <c r="AT182" i="19"/>
  <c r="AP56" i="19"/>
  <c r="AK34" i="50" s="1"/>
  <c r="AT139" i="19"/>
  <c r="BC139" i="19" s="1"/>
  <c r="BF139" i="19" s="1"/>
  <c r="AP177" i="19"/>
  <c r="AQ89" i="19"/>
  <c r="AL53" i="50" s="1"/>
  <c r="AR109" i="19"/>
  <c r="AR34" i="19"/>
  <c r="AM18" i="50" s="1"/>
  <c r="AM18" i="69" s="1"/>
  <c r="AQ77" i="19"/>
  <c r="AQ12" i="19"/>
  <c r="AQ168" i="19"/>
  <c r="AT112" i="19"/>
  <c r="BC112" i="19" s="1"/>
  <c r="AT89" i="19"/>
  <c r="CV328" i="42"/>
  <c r="AP182" i="19"/>
  <c r="AR13" i="19"/>
  <c r="AT45" i="19"/>
  <c r="CV396" i="42"/>
  <c r="AR154" i="19"/>
  <c r="AM84" i="50" s="1"/>
  <c r="AM84" i="69" s="1"/>
  <c r="CV32" i="42"/>
  <c r="CI32" i="42" s="1"/>
  <c r="AT94" i="19"/>
  <c r="CV212" i="42"/>
  <c r="AS169" i="19"/>
  <c r="AQ151" i="19"/>
  <c r="CV140" i="42"/>
  <c r="AR117" i="19"/>
  <c r="AT28" i="19"/>
  <c r="CV28" i="42"/>
  <c r="AR92" i="19"/>
  <c r="AQ50" i="19"/>
  <c r="AL29" i="50" s="1"/>
  <c r="AQ73" i="19"/>
  <c r="AP157" i="19"/>
  <c r="AR69" i="19"/>
  <c r="AR71" i="19"/>
  <c r="AM42" i="50" s="1"/>
  <c r="AM42" i="69" s="1"/>
  <c r="AS99" i="19"/>
  <c r="BB99" i="19" s="1"/>
  <c r="AS102" i="19"/>
  <c r="AQ138" i="19"/>
  <c r="AL71" i="50" s="1"/>
  <c r="AR148" i="19"/>
  <c r="AR12" i="19"/>
  <c r="AR93" i="19"/>
  <c r="AQ119" i="19"/>
  <c r="AS101" i="19"/>
  <c r="CV116" i="42"/>
  <c r="CV156" i="42"/>
  <c r="CV132" i="42"/>
  <c r="CV224" i="42"/>
  <c r="CV336" i="42"/>
  <c r="AR31" i="19"/>
  <c r="AR108" i="19"/>
  <c r="AT169" i="19"/>
  <c r="AR101" i="19"/>
  <c r="AP84" i="19"/>
  <c r="AS155" i="19"/>
  <c r="BB155" i="19" s="1"/>
  <c r="AS31" i="19"/>
  <c r="AS142" i="19"/>
  <c r="AN74" i="50" s="1"/>
  <c r="AS119" i="19"/>
  <c r="BB119" i="19" s="1"/>
  <c r="AT29" i="19"/>
  <c r="AP31" i="19"/>
  <c r="AR57" i="19"/>
  <c r="AM35" i="50" s="1"/>
  <c r="AM35" i="69" s="1"/>
  <c r="AP94" i="19"/>
  <c r="AQ78" i="19"/>
  <c r="CV208" i="42"/>
  <c r="CI208" i="42" s="1"/>
  <c r="AT148" i="19"/>
  <c r="AR90" i="19"/>
  <c r="AM54" i="50" s="1"/>
  <c r="AQ142" i="19"/>
  <c r="AL74" i="50" s="1"/>
  <c r="AL74" i="69" s="1"/>
  <c r="AP137" i="19"/>
  <c r="AK70" i="50" s="1"/>
  <c r="AQ148" i="19"/>
  <c r="AR112" i="19"/>
  <c r="AQ126" i="19"/>
  <c r="AQ147" i="19"/>
  <c r="AS78" i="19"/>
  <c r="AS65" i="19"/>
  <c r="AM38" i="15" s="1"/>
  <c r="AV38" i="15" s="1"/>
  <c r="AS12" i="19"/>
  <c r="AT12" i="19"/>
  <c r="BC12" i="19" s="1"/>
  <c r="AR140" i="19"/>
  <c r="AQ143" i="19"/>
  <c r="CV400" i="42"/>
  <c r="AS92" i="19"/>
  <c r="CV176" i="42"/>
  <c r="CV88" i="42"/>
  <c r="CV196" i="42"/>
  <c r="CV128" i="42"/>
  <c r="AT55" i="19"/>
  <c r="AP135" i="19"/>
  <c r="AR129" i="19"/>
  <c r="AQ99" i="19"/>
  <c r="CK4" i="42"/>
  <c r="AQ103" i="19"/>
  <c r="CV8" i="42"/>
  <c r="CV48" i="42"/>
  <c r="CI48" i="42" s="1"/>
  <c r="CV256" i="42"/>
  <c r="AQ58" i="19"/>
  <c r="AL36" i="50" s="1"/>
  <c r="AL36" i="69" s="1"/>
  <c r="AQ157" i="19"/>
  <c r="AT75" i="19"/>
  <c r="BC75" i="19" s="1"/>
  <c r="BF75" i="19" s="1"/>
  <c r="AR73" i="19"/>
  <c r="AS109" i="19"/>
  <c r="AQ112" i="19"/>
  <c r="AR61" i="19"/>
  <c r="AR94" i="19"/>
  <c r="AR28" i="19"/>
  <c r="CV364" i="42"/>
  <c r="CV368" i="42"/>
  <c r="CI368" i="42" s="1"/>
  <c r="CV52" i="42"/>
  <c r="CI52" i="42" s="1"/>
  <c r="CV356" i="42"/>
  <c r="CI356" i="42" s="1"/>
  <c r="AQ91" i="19"/>
  <c r="AT111" i="19"/>
  <c r="CV172" i="42"/>
  <c r="CV164" i="42"/>
  <c r="CI164" i="42" s="1"/>
  <c r="CV352" i="42"/>
  <c r="CI352" i="42" s="1"/>
  <c r="CV240" i="42"/>
  <c r="CI240" i="42" s="1"/>
  <c r="CV188" i="42"/>
  <c r="CI188" i="42" s="1"/>
  <c r="AQ177" i="19"/>
  <c r="AR103" i="19"/>
  <c r="AS97" i="19"/>
  <c r="AP117" i="19"/>
  <c r="AQ140" i="19"/>
  <c r="AL73" i="50" s="1"/>
  <c r="AS56" i="19"/>
  <c r="AN34" i="50" s="1"/>
  <c r="AN33" i="51" s="1"/>
  <c r="AR98" i="19"/>
  <c r="AT177" i="19"/>
  <c r="BC177" i="19" s="1"/>
  <c r="BF177" i="19" s="1"/>
  <c r="AP181" i="19"/>
  <c r="AR78" i="19"/>
  <c r="AR119" i="19"/>
  <c r="AP119" i="19"/>
  <c r="AT129" i="19"/>
  <c r="AP62" i="19"/>
  <c r="AQ109" i="19"/>
  <c r="AS111" i="19"/>
  <c r="AQ59" i="19"/>
  <c r="AQ115" i="19"/>
  <c r="AR25" i="19"/>
  <c r="CV68" i="42"/>
  <c r="CV384" i="42"/>
  <c r="CV292" i="42"/>
  <c r="AS129" i="19"/>
  <c r="CV96" i="42"/>
  <c r="CI96" i="42" s="1"/>
  <c r="CV92" i="42"/>
  <c r="CV332" i="42"/>
  <c r="CI332" i="42" s="1"/>
  <c r="AQ102" i="19"/>
  <c r="AS143" i="19"/>
  <c r="AN75" i="50" s="1"/>
  <c r="AQ93" i="19"/>
  <c r="AS149" i="19"/>
  <c r="AN80" i="50" s="1"/>
  <c r="AR173" i="19"/>
  <c r="CV152" i="42"/>
  <c r="CI152" i="42" s="1"/>
  <c r="CV380" i="42"/>
  <c r="CV168" i="42"/>
  <c r="CI168" i="42" s="1"/>
  <c r="AS177" i="19"/>
  <c r="AT158" i="19"/>
  <c r="BC158" i="19" s="1"/>
  <c r="BF158" i="19" s="1"/>
  <c r="AS182" i="19"/>
  <c r="BB182" i="19" s="1"/>
  <c r="AQ75" i="19"/>
  <c r="AS98" i="19"/>
  <c r="BB98" i="19" s="1"/>
  <c r="AQ66" i="19"/>
  <c r="AR147" i="19"/>
  <c r="AR91" i="19"/>
  <c r="AQ96" i="19"/>
  <c r="AQ149" i="19"/>
  <c r="AL80" i="50" s="1"/>
  <c r="AS135" i="19"/>
  <c r="BB135" i="19" s="1"/>
  <c r="AQ28" i="19"/>
  <c r="AS106" i="19"/>
  <c r="AQ48" i="19"/>
  <c r="AL27" i="50" s="1"/>
  <c r="AL27" i="69" s="1"/>
  <c r="AR111" i="19"/>
  <c r="AR157" i="19"/>
  <c r="AQ181" i="19"/>
  <c r="AQ169" i="19"/>
  <c r="AQ61" i="19"/>
  <c r="CV300" i="42"/>
  <c r="CI300" i="42" s="1"/>
  <c r="AP148" i="19"/>
  <c r="CV272" i="42"/>
  <c r="CI272" i="42" s="1"/>
  <c r="AS84" i="19"/>
  <c r="AQ137" i="19"/>
  <c r="AL70" i="50" s="1"/>
  <c r="AR177" i="19"/>
  <c r="AS158" i="19"/>
  <c r="BB158" i="19" s="1"/>
  <c r="AQ92" i="19"/>
  <c r="AQ135" i="19"/>
  <c r="CM4" i="42"/>
  <c r="AQ158" i="19"/>
  <c r="AQ127" i="19"/>
  <c r="AQ94" i="19"/>
  <c r="AQ69" i="19"/>
  <c r="AQ173" i="19"/>
  <c r="AJ44" i="15" l="1"/>
  <c r="AO70" i="50"/>
  <c r="AO70" i="69" s="1"/>
  <c r="AX70" i="69" s="1"/>
  <c r="AN51" i="15"/>
  <c r="AK9" i="50"/>
  <c r="AN23" i="15"/>
  <c r="AK40" i="50"/>
  <c r="CI108" i="42"/>
  <c r="AN17" i="15"/>
  <c r="AW17" i="15" s="1"/>
  <c r="AZ17" i="15" s="1"/>
  <c r="AJ23" i="15"/>
  <c r="BB29" i="19"/>
  <c r="AK18" i="50"/>
  <c r="AN16" i="50"/>
  <c r="AK16" i="50"/>
  <c r="AJ17" i="15"/>
  <c r="BC22" i="19"/>
  <c r="AK53" i="15"/>
  <c r="AO80" i="50"/>
  <c r="AL24" i="15"/>
  <c r="BC151" i="19"/>
  <c r="BF151" i="19" s="1"/>
  <c r="AN40" i="50"/>
  <c r="AJ20" i="15"/>
  <c r="AM39" i="15"/>
  <c r="AN70" i="50"/>
  <c r="AN69" i="51" s="1"/>
  <c r="AK84" i="50"/>
  <c r="CI288" i="42"/>
  <c r="AM63" i="15"/>
  <c r="AV63" i="15" s="1"/>
  <c r="AV64" i="15" s="1"/>
  <c r="AK12" i="50"/>
  <c r="BB69" i="19"/>
  <c r="BC140" i="19"/>
  <c r="BF140" i="19" s="1"/>
  <c r="AN24" i="15"/>
  <c r="AW24" i="15" s="1"/>
  <c r="AZ24" i="15" s="1"/>
  <c r="BB137" i="19"/>
  <c r="BB164" i="19"/>
  <c r="AK39" i="50"/>
  <c r="AL52" i="15"/>
  <c r="AM45" i="50"/>
  <c r="AM44" i="51" s="1"/>
  <c r="BH68" i="19"/>
  <c r="BL68" i="19" s="1"/>
  <c r="AK16" i="15"/>
  <c r="AO79" i="50"/>
  <c r="AK63" i="15"/>
  <c r="AN52" i="15"/>
  <c r="AW52" i="15" s="1"/>
  <c r="AZ52" i="15" s="1"/>
  <c r="AL39" i="15"/>
  <c r="BC102" i="19"/>
  <c r="BF102" i="19" s="1"/>
  <c r="AM23" i="15"/>
  <c r="AV23" i="15" s="1"/>
  <c r="AN12" i="50"/>
  <c r="AN11" i="51" s="1"/>
  <c r="BB18" i="19"/>
  <c r="AN56" i="15"/>
  <c r="AW56" i="15" s="1"/>
  <c r="AZ56" i="15" s="1"/>
  <c r="AK42" i="15"/>
  <c r="AL69" i="50"/>
  <c r="AL69" i="69" s="1"/>
  <c r="AK45" i="50"/>
  <c r="AK45" i="69" s="1"/>
  <c r="BC138" i="19"/>
  <c r="BF138" i="19" s="1"/>
  <c r="AO32" i="50"/>
  <c r="AX32" i="50" s="1"/>
  <c r="BA32" i="50" s="1"/>
  <c r="AK43" i="50"/>
  <c r="AK43" i="69" s="1"/>
  <c r="AN44" i="15"/>
  <c r="AW44" i="15" s="1"/>
  <c r="AZ44" i="15" s="1"/>
  <c r="AO66" i="19"/>
  <c r="AJ39" i="50" s="1"/>
  <c r="AJ38" i="51" s="1"/>
  <c r="AO72" i="50"/>
  <c r="AO72" i="69" s="1"/>
  <c r="AX72" i="69" s="1"/>
  <c r="BA72" i="69" s="1"/>
  <c r="AN41" i="15"/>
  <c r="AO96" i="19"/>
  <c r="AN63" i="15"/>
  <c r="AN64" i="15" s="1"/>
  <c r="AM43" i="50"/>
  <c r="AM43" i="69" s="1"/>
  <c r="AM20" i="15"/>
  <c r="AV20" i="15" s="1"/>
  <c r="BH55" i="19"/>
  <c r="BJ55" i="19" s="1"/>
  <c r="AM60" i="15"/>
  <c r="AV60" i="15" s="1"/>
  <c r="BC18" i="19"/>
  <c r="BF18" i="19" s="1"/>
  <c r="AM15" i="50"/>
  <c r="BE98" i="19"/>
  <c r="BC78" i="19"/>
  <c r="BF78" i="19" s="1"/>
  <c r="AN47" i="15"/>
  <c r="AJ48" i="15"/>
  <c r="AM38" i="50"/>
  <c r="AM38" i="69" s="1"/>
  <c r="AJ24" i="15"/>
  <c r="BC50" i="19"/>
  <c r="BF50" i="19" s="1"/>
  <c r="AN25" i="15"/>
  <c r="AW25" i="15" s="1"/>
  <c r="AL70" i="51"/>
  <c r="AL71" i="69"/>
  <c r="BB90" i="19"/>
  <c r="AJ63" i="15"/>
  <c r="AJ64" i="15" s="1"/>
  <c r="AN9" i="50"/>
  <c r="AN9" i="69" s="1"/>
  <c r="AW9" i="69" s="1"/>
  <c r="AO16" i="50"/>
  <c r="AX16" i="50" s="1"/>
  <c r="BA16" i="50" s="1"/>
  <c r="AM47" i="15"/>
  <c r="AV47" i="15" s="1"/>
  <c r="AN54" i="15"/>
  <c r="AW54" i="15" s="1"/>
  <c r="AN50" i="50"/>
  <c r="AN50" i="69" s="1"/>
  <c r="AW50" i="69" s="1"/>
  <c r="BB138" i="19"/>
  <c r="BE138" i="19" s="1"/>
  <c r="BC29" i="19"/>
  <c r="BF29" i="19" s="1"/>
  <c r="AK23" i="15"/>
  <c r="AJ49" i="15"/>
  <c r="AN39" i="50"/>
  <c r="AN39" i="69" s="1"/>
  <c r="AW39" i="69" s="1"/>
  <c r="AK88" i="50"/>
  <c r="AM62" i="50"/>
  <c r="AM62" i="69" s="1"/>
  <c r="AL45" i="50"/>
  <c r="AL44" i="51" s="1"/>
  <c r="AN61" i="50"/>
  <c r="AN61" i="69" s="1"/>
  <c r="AW61" i="69" s="1"/>
  <c r="AN29" i="50"/>
  <c r="AN29" i="69" s="1"/>
  <c r="AW29" i="69" s="1"/>
  <c r="AL10" i="15"/>
  <c r="BH77" i="19"/>
  <c r="BL77" i="19" s="1"/>
  <c r="AO12" i="50"/>
  <c r="AO12" i="69" s="1"/>
  <c r="AX12" i="69" s="1"/>
  <c r="AM25" i="15"/>
  <c r="AV25" i="15" s="1"/>
  <c r="AM70" i="69"/>
  <c r="AM69" i="51"/>
  <c r="AX13" i="50"/>
  <c r="BA13" i="50" s="1"/>
  <c r="AO13" i="69"/>
  <c r="AX13" i="69" s="1"/>
  <c r="BA13" i="69" s="1"/>
  <c r="AN35" i="50"/>
  <c r="AN35" i="69" s="1"/>
  <c r="AW35" i="69" s="1"/>
  <c r="BB143" i="19"/>
  <c r="BE158" i="19"/>
  <c r="AN55" i="50"/>
  <c r="AW55" i="50" s="1"/>
  <c r="AO95" i="19"/>
  <c r="AJ56" i="50" s="1"/>
  <c r="BC111" i="19"/>
  <c r="BF111" i="19" s="1"/>
  <c r="AN45" i="50"/>
  <c r="AN45" i="69" s="1"/>
  <c r="AW45" i="69" s="1"/>
  <c r="BC148" i="19"/>
  <c r="BF148" i="19" s="1"/>
  <c r="BH22" i="19"/>
  <c r="BK22" i="19" s="1"/>
  <c r="AM74" i="69"/>
  <c r="AM73" i="51"/>
  <c r="AX29" i="50"/>
  <c r="BA29" i="50" s="1"/>
  <c r="AO29" i="69"/>
  <c r="AX29" i="69" s="1"/>
  <c r="BA29" i="69" s="1"/>
  <c r="AM52" i="51"/>
  <c r="AM53" i="69"/>
  <c r="AM29" i="69"/>
  <c r="AM28" i="51"/>
  <c r="AM53" i="51"/>
  <c r="AM54" i="69"/>
  <c r="AL56" i="69"/>
  <c r="AL55" i="51"/>
  <c r="AN74" i="51"/>
  <c r="AW75" i="50"/>
  <c r="AZ75" i="50" s="1"/>
  <c r="AN75" i="69"/>
  <c r="AW75" i="69" s="1"/>
  <c r="AO42" i="69"/>
  <c r="AX42" i="69" s="1"/>
  <c r="AX42" i="50"/>
  <c r="AZ42" i="50" s="1"/>
  <c r="AO58" i="19"/>
  <c r="AJ36" i="50" s="1"/>
  <c r="AJ36" i="69" s="1"/>
  <c r="AL47" i="15"/>
  <c r="AT130" i="19"/>
  <c r="BC130" i="19" s="1"/>
  <c r="AN57" i="50"/>
  <c r="AW57" i="50" s="1"/>
  <c r="AM17" i="15"/>
  <c r="AM18" i="15" s="1"/>
  <c r="AL39" i="50"/>
  <c r="AL38" i="51" s="1"/>
  <c r="AN92" i="50"/>
  <c r="AN92" i="69" s="1"/>
  <c r="AW92" i="69" s="1"/>
  <c r="AK62" i="50"/>
  <c r="AK61" i="51" s="1"/>
  <c r="BB31" i="19"/>
  <c r="AN62" i="50"/>
  <c r="AW62" i="50" s="1"/>
  <c r="AN24" i="50"/>
  <c r="AW24" i="50" s="1"/>
  <c r="AN69" i="50"/>
  <c r="AN68" i="51" s="1"/>
  <c r="AJ25" i="15"/>
  <c r="AK41" i="15"/>
  <c r="AK63" i="50"/>
  <c r="BC63" i="50" s="1"/>
  <c r="AT14" i="19"/>
  <c r="BC14" i="19" s="1"/>
  <c r="BF14" i="19" s="1"/>
  <c r="AL34" i="69"/>
  <c r="BE135" i="19"/>
  <c r="BH78" i="19"/>
  <c r="BL78" i="19" s="1"/>
  <c r="AM69" i="50"/>
  <c r="AM69" i="69" s="1"/>
  <c r="AO57" i="50"/>
  <c r="AX57" i="50" s="1"/>
  <c r="BH98" i="19"/>
  <c r="BL98" i="19" s="1"/>
  <c r="AK48" i="15"/>
  <c r="AM50" i="15"/>
  <c r="AV50" i="15" s="1"/>
  <c r="BB129" i="19"/>
  <c r="BB97" i="19"/>
  <c r="AO71" i="69"/>
  <c r="AX71" i="69" s="1"/>
  <c r="BA71" i="69" s="1"/>
  <c r="BH135" i="19"/>
  <c r="BJ135" i="19" s="1"/>
  <c r="BC45" i="19"/>
  <c r="BF45" i="19" s="1"/>
  <c r="AO55" i="50"/>
  <c r="AX55" i="50" s="1"/>
  <c r="BA55" i="50" s="1"/>
  <c r="BH142" i="19"/>
  <c r="BK142" i="19" s="1"/>
  <c r="AL43" i="50"/>
  <c r="AL42" i="51" s="1"/>
  <c r="AK60" i="15"/>
  <c r="AK50" i="50"/>
  <c r="AK49" i="51" s="1"/>
  <c r="AO85" i="50"/>
  <c r="AO85" i="69" s="1"/>
  <c r="AX85" i="69" s="1"/>
  <c r="BA85" i="69" s="1"/>
  <c r="AM89" i="69"/>
  <c r="AM88" i="51"/>
  <c r="AL70" i="69"/>
  <c r="AL69" i="51"/>
  <c r="AL28" i="51"/>
  <c r="AL29" i="69"/>
  <c r="AL42" i="69"/>
  <c r="AL41" i="51"/>
  <c r="AL73" i="69"/>
  <c r="AL72" i="51"/>
  <c r="AM51" i="69"/>
  <c r="AM50" i="51"/>
  <c r="AL34" i="51"/>
  <c r="AL35" i="69"/>
  <c r="AN73" i="51"/>
  <c r="AN74" i="69"/>
  <c r="AW74" i="69" s="1"/>
  <c r="AW74" i="50"/>
  <c r="AM33" i="51"/>
  <c r="AM34" i="69"/>
  <c r="BF119" i="19"/>
  <c r="BE119" i="19"/>
  <c r="AL10" i="69"/>
  <c r="AL9" i="51"/>
  <c r="AK56" i="69"/>
  <c r="AK55" i="51"/>
  <c r="AK13" i="69"/>
  <c r="AK12" i="51"/>
  <c r="AN51" i="69"/>
  <c r="AW51" i="69" s="1"/>
  <c r="AW51" i="50"/>
  <c r="AN50" i="51"/>
  <c r="AO63" i="69"/>
  <c r="AX63" i="69" s="1"/>
  <c r="AX63" i="50"/>
  <c r="BA63" i="50" s="1"/>
  <c r="AN53" i="51"/>
  <c r="AW54" i="50"/>
  <c r="AN54" i="69"/>
  <c r="AW54" i="69" s="1"/>
  <c r="AL79" i="51"/>
  <c r="AL80" i="69"/>
  <c r="AN79" i="51"/>
  <c r="AN80" i="69"/>
  <c r="AW80" i="69" s="1"/>
  <c r="AW80" i="50"/>
  <c r="AX54" i="50"/>
  <c r="AO54" i="69"/>
  <c r="AX54" i="69" s="1"/>
  <c r="BC90" i="19"/>
  <c r="BF90" i="19" s="1"/>
  <c r="AO142" i="19"/>
  <c r="AJ74" i="50" s="1"/>
  <c r="AJ73" i="51" s="1"/>
  <c r="BB12" i="19"/>
  <c r="BE12" i="19" s="1"/>
  <c r="AO33" i="50"/>
  <c r="AX33" i="50" s="1"/>
  <c r="BA33" i="50" s="1"/>
  <c r="AN38" i="50"/>
  <c r="AN37" i="51" s="1"/>
  <c r="BB86" i="19"/>
  <c r="AL44" i="15"/>
  <c r="BB147" i="19"/>
  <c r="BE147" i="19" s="1"/>
  <c r="BC120" i="19"/>
  <c r="BF120" i="19" s="1"/>
  <c r="AN37" i="15"/>
  <c r="AW37" i="15" s="1"/>
  <c r="BH146" i="19"/>
  <c r="BL146" i="19" s="1"/>
  <c r="AM10" i="15"/>
  <c r="AK79" i="50"/>
  <c r="AK79" i="69" s="1"/>
  <c r="AP167" i="19"/>
  <c r="AN31" i="50"/>
  <c r="AN30" i="51" s="1"/>
  <c r="BB84" i="19"/>
  <c r="BE84" i="19" s="1"/>
  <c r="AK39" i="15"/>
  <c r="BB142" i="19"/>
  <c r="BC143" i="19"/>
  <c r="BC155" i="19"/>
  <c r="AN36" i="15"/>
  <c r="AW36" i="15" s="1"/>
  <c r="AO40" i="50"/>
  <c r="AX40" i="50" s="1"/>
  <c r="AK15" i="50"/>
  <c r="AK14" i="51" s="1"/>
  <c r="AJ65" i="15"/>
  <c r="AJ66" i="15" s="1"/>
  <c r="AM62" i="51"/>
  <c r="AK37" i="50"/>
  <c r="AK37" i="69" s="1"/>
  <c r="AK61" i="50"/>
  <c r="AK61" i="69" s="1"/>
  <c r="AK24" i="50"/>
  <c r="BH13" i="19"/>
  <c r="BK13" i="19" s="1"/>
  <c r="AO13" i="19"/>
  <c r="AJ10" i="50" s="1"/>
  <c r="AJ10" i="69" s="1"/>
  <c r="AJ10" i="15"/>
  <c r="AO12" i="51"/>
  <c r="AN15" i="50"/>
  <c r="AO15" i="50"/>
  <c r="AO25" i="19"/>
  <c r="BH29" i="19"/>
  <c r="AM16" i="50"/>
  <c r="AO34" i="19"/>
  <c r="AJ18" i="50" s="1"/>
  <c r="AL18" i="50"/>
  <c r="AN21" i="50"/>
  <c r="AO21" i="50"/>
  <c r="AO44" i="19"/>
  <c r="AM27" i="50"/>
  <c r="AO26" i="51"/>
  <c r="AL30" i="51"/>
  <c r="AL31" i="69"/>
  <c r="BB55" i="19"/>
  <c r="AO31" i="50"/>
  <c r="AO65" i="19"/>
  <c r="AJ38" i="50" s="1"/>
  <c r="BC42" i="50"/>
  <c r="AO89" i="69"/>
  <c r="AX89" i="69" s="1"/>
  <c r="AN53" i="15"/>
  <c r="AW53" i="15" s="1"/>
  <c r="AO168" i="19"/>
  <c r="BC95" i="19"/>
  <c r="AN10" i="15"/>
  <c r="AM9" i="50"/>
  <c r="AN18" i="69"/>
  <c r="AW18" i="69" s="1"/>
  <c r="BH158" i="19"/>
  <c r="AN84" i="69"/>
  <c r="AW84" i="69" s="1"/>
  <c r="BC93" i="19"/>
  <c r="AO86" i="50"/>
  <c r="AN10" i="50"/>
  <c r="AN33" i="69"/>
  <c r="AW33" i="69" s="1"/>
  <c r="AO74" i="51"/>
  <c r="AO67" i="50"/>
  <c r="AM74" i="51"/>
  <c r="BH143" i="19"/>
  <c r="AL76" i="51"/>
  <c r="AO147" i="19"/>
  <c r="AN78" i="69"/>
  <c r="AW78" i="69" s="1"/>
  <c r="BH129" i="19"/>
  <c r="AT52" i="19"/>
  <c r="BC52" i="19" s="1"/>
  <c r="AO51" i="50"/>
  <c r="BC51" i="50" s="1"/>
  <c r="AL36" i="15"/>
  <c r="AO48" i="19"/>
  <c r="AJ27" i="50" s="1"/>
  <c r="BC101" i="19"/>
  <c r="AX27" i="50"/>
  <c r="AO86" i="19"/>
  <c r="AJ51" i="50" s="1"/>
  <c r="BH54" i="19"/>
  <c r="AP52" i="19"/>
  <c r="AO90" i="19"/>
  <c r="AJ54" i="50" s="1"/>
  <c r="BH91" i="19"/>
  <c r="AO24" i="50"/>
  <c r="AO59" i="50"/>
  <c r="AM85" i="50"/>
  <c r="AJ50" i="15"/>
  <c r="AJ41" i="15"/>
  <c r="AS159" i="19"/>
  <c r="BB159" i="19" s="1"/>
  <c r="AO9" i="50"/>
  <c r="AN49" i="15"/>
  <c r="AW49" i="15" s="1"/>
  <c r="AN39" i="15"/>
  <c r="AW39" i="15" s="1"/>
  <c r="AM32" i="50"/>
  <c r="BH18" i="19"/>
  <c r="AO22" i="19"/>
  <c r="AJ13" i="50" s="1"/>
  <c r="AP8" i="19"/>
  <c r="BH53" i="19"/>
  <c r="AM59" i="50"/>
  <c r="AN56" i="69"/>
  <c r="AW56" i="69" s="1"/>
  <c r="BH93" i="19"/>
  <c r="AJ53" i="15"/>
  <c r="AW16" i="15"/>
  <c r="AO54" i="19"/>
  <c r="AJ32" i="50" s="1"/>
  <c r="AL60" i="15"/>
  <c r="BB112" i="19"/>
  <c r="BE112" i="19" s="1"/>
  <c r="AN37" i="50"/>
  <c r="BH145" i="19"/>
  <c r="AK57" i="50"/>
  <c r="AM36" i="15"/>
  <c r="AO97" i="19"/>
  <c r="AL85" i="50"/>
  <c r="AS8" i="19"/>
  <c r="BH59" i="19"/>
  <c r="BB13" i="19"/>
  <c r="BH96" i="19"/>
  <c r="AM92" i="50"/>
  <c r="BB66" i="19"/>
  <c r="AS14" i="19"/>
  <c r="BB14" i="19" s="1"/>
  <c r="AO102" i="19"/>
  <c r="BH38" i="19"/>
  <c r="AJ37" i="15"/>
  <c r="BB127" i="19"/>
  <c r="BE127" i="19" s="1"/>
  <c r="AX84" i="50"/>
  <c r="AJ51" i="15"/>
  <c r="AL40" i="50"/>
  <c r="BF59" i="19"/>
  <c r="AL89" i="69"/>
  <c r="AO61" i="50"/>
  <c r="AP159" i="19"/>
  <c r="AK50" i="51"/>
  <c r="AL24" i="50"/>
  <c r="BB61" i="19"/>
  <c r="BE61" i="19" s="1"/>
  <c r="AK27" i="69"/>
  <c r="AN32" i="50"/>
  <c r="AN62" i="51"/>
  <c r="CI372" i="42"/>
  <c r="CI192" i="42"/>
  <c r="CI276" i="42"/>
  <c r="CI76" i="42"/>
  <c r="AO84" i="69"/>
  <c r="AX84" i="69" s="1"/>
  <c r="AO55" i="19"/>
  <c r="AJ33" i="50" s="1"/>
  <c r="AO111" i="19"/>
  <c r="AK51" i="69"/>
  <c r="BH108" i="19"/>
  <c r="BH106" i="19"/>
  <c r="BF11" i="19"/>
  <c r="BH12" i="19"/>
  <c r="AK10" i="69"/>
  <c r="AK9" i="51"/>
  <c r="AT8" i="19"/>
  <c r="AR52" i="19"/>
  <c r="BH111" i="19"/>
  <c r="CI220" i="42"/>
  <c r="AO72" i="51"/>
  <c r="AK36" i="50"/>
  <c r="AK58" i="50"/>
  <c r="AK10" i="15"/>
  <c r="AN72" i="51"/>
  <c r="AM57" i="50"/>
  <c r="CI408" i="42"/>
  <c r="CI148" i="42"/>
  <c r="CI24" i="42"/>
  <c r="AO10" i="50"/>
  <c r="AO62" i="50"/>
  <c r="BC164" i="19"/>
  <c r="AX89" i="50"/>
  <c r="AO78" i="50"/>
  <c r="BC78" i="50" s="1"/>
  <c r="AK55" i="50"/>
  <c r="BC168" i="19"/>
  <c r="AJ36" i="15"/>
  <c r="AO11" i="19"/>
  <c r="BB22" i="19"/>
  <c r="AK26" i="51"/>
  <c r="AK32" i="50"/>
  <c r="CI20" i="42"/>
  <c r="CI248" i="42"/>
  <c r="CI180" i="42"/>
  <c r="CI216" i="42"/>
  <c r="CI104" i="42"/>
  <c r="AM48" i="15"/>
  <c r="AV48" i="15" s="1"/>
  <c r="AN61" i="15"/>
  <c r="AM38" i="51"/>
  <c r="AO115" i="19"/>
  <c r="AM77" i="51"/>
  <c r="AL23" i="15"/>
  <c r="CI228" i="42"/>
  <c r="CI64" i="42"/>
  <c r="CI360" i="42"/>
  <c r="CI184" i="42"/>
  <c r="AK73" i="50"/>
  <c r="CI348" i="42"/>
  <c r="CI296" i="42"/>
  <c r="CI404" i="42"/>
  <c r="CI316" i="42"/>
  <c r="AK46" i="15"/>
  <c r="CI200" i="42"/>
  <c r="CI16" i="42"/>
  <c r="CI320" i="42"/>
  <c r="BB96" i="19"/>
  <c r="AN52" i="51"/>
  <c r="AK89" i="50"/>
  <c r="AO126" i="19"/>
  <c r="AK92" i="50"/>
  <c r="AL72" i="69"/>
  <c r="AN43" i="50"/>
  <c r="BB75" i="19"/>
  <c r="BE75" i="19" s="1"/>
  <c r="BA34" i="69"/>
  <c r="AL46" i="15"/>
  <c r="AW53" i="50"/>
  <c r="AL20" i="51"/>
  <c r="AO92" i="19"/>
  <c r="BB71" i="19"/>
  <c r="AO58" i="50"/>
  <c r="AS52" i="19"/>
  <c r="BB52" i="19" s="1"/>
  <c r="AO38" i="51"/>
  <c r="BH61" i="19"/>
  <c r="AM46" i="15"/>
  <c r="AV46" i="15" s="1"/>
  <c r="AQ52" i="19"/>
  <c r="AM58" i="50"/>
  <c r="AL53" i="15"/>
  <c r="BB157" i="19"/>
  <c r="BE157" i="19" s="1"/>
  <c r="AK19" i="15"/>
  <c r="AK17" i="15"/>
  <c r="BH109" i="19"/>
  <c r="AO50" i="19"/>
  <c r="AJ29" i="50" s="1"/>
  <c r="CI80" i="42"/>
  <c r="AR167" i="19"/>
  <c r="CI308" i="42"/>
  <c r="BH34" i="19"/>
  <c r="BH95" i="19"/>
  <c r="AO18" i="50"/>
  <c r="AO146" i="19"/>
  <c r="AJ78" i="50" s="1"/>
  <c r="BH65" i="19"/>
  <c r="AK41" i="51"/>
  <c r="AN55" i="15"/>
  <c r="AW55" i="15" s="1"/>
  <c r="AO120" i="19"/>
  <c r="AJ63" i="50" s="1"/>
  <c r="AO73" i="69"/>
  <c r="AX73" i="69" s="1"/>
  <c r="AK85" i="50"/>
  <c r="AK82" i="50"/>
  <c r="AN32" i="51"/>
  <c r="AK59" i="50"/>
  <c r="AT159" i="19"/>
  <c r="BC159" i="19" s="1"/>
  <c r="BB173" i="19"/>
  <c r="AM75" i="69"/>
  <c r="AM82" i="69"/>
  <c r="AM81" i="51"/>
  <c r="AO106" i="19"/>
  <c r="AO18" i="19"/>
  <c r="BC68" i="19"/>
  <c r="AO45" i="19"/>
  <c r="BB108" i="19"/>
  <c r="AN35" i="51"/>
  <c r="BB89" i="19"/>
  <c r="AW36" i="50"/>
  <c r="BH28" i="19"/>
  <c r="AO29" i="19"/>
  <c r="AW63" i="50"/>
  <c r="BH151" i="19"/>
  <c r="AO154" i="19"/>
  <c r="AJ84" i="50" s="1"/>
  <c r="CI388" i="42"/>
  <c r="AL15" i="50"/>
  <c r="AO57" i="19"/>
  <c r="AJ35" i="50" s="1"/>
  <c r="AJ46" i="15"/>
  <c r="AO53" i="19"/>
  <c r="AO50" i="50"/>
  <c r="AK67" i="50"/>
  <c r="AO37" i="50"/>
  <c r="AN88" i="50"/>
  <c r="AM19" i="15"/>
  <c r="AV19" i="15" s="1"/>
  <c r="BH56" i="19"/>
  <c r="AO59" i="19"/>
  <c r="BC145" i="19"/>
  <c r="BC66" i="19"/>
  <c r="AX36" i="50"/>
  <c r="BH102" i="19"/>
  <c r="AO38" i="19"/>
  <c r="AJ21" i="50" s="1"/>
  <c r="AL92" i="50"/>
  <c r="AK20" i="15"/>
  <c r="BH169" i="19"/>
  <c r="BH168" i="19"/>
  <c r="AO163" i="19"/>
  <c r="AO56" i="50"/>
  <c r="AN82" i="50"/>
  <c r="AL88" i="51"/>
  <c r="BH182" i="19"/>
  <c r="AM50" i="50"/>
  <c r="AO139" i="19"/>
  <c r="AJ72" i="50" s="1"/>
  <c r="AN20" i="15"/>
  <c r="AW20" i="15" s="1"/>
  <c r="AM37" i="50"/>
  <c r="BC97" i="19"/>
  <c r="BC86" i="19"/>
  <c r="AO75" i="19"/>
  <c r="AX34" i="50"/>
  <c r="BC57" i="19"/>
  <c r="AP130" i="19"/>
  <c r="AN48" i="15"/>
  <c r="AW48" i="15" s="1"/>
  <c r="AJ52" i="15"/>
  <c r="AO73" i="19"/>
  <c r="AK77" i="50"/>
  <c r="AM12" i="50"/>
  <c r="BC34" i="50"/>
  <c r="AN65" i="15"/>
  <c r="BH25" i="19"/>
  <c r="AO69" i="50"/>
  <c r="AM41" i="15"/>
  <c r="AV41" i="15" s="1"/>
  <c r="AL49" i="15"/>
  <c r="BH157" i="19"/>
  <c r="BH92" i="19"/>
  <c r="AM37" i="15"/>
  <c r="AV37" i="15" s="1"/>
  <c r="AM78" i="69"/>
  <c r="AL65" i="15"/>
  <c r="AL66" i="15" s="1"/>
  <c r="AL61" i="15"/>
  <c r="AL62" i="15" s="1"/>
  <c r="CI264" i="42"/>
  <c r="AM79" i="51"/>
  <c r="AM80" i="69"/>
  <c r="CI12" i="42"/>
  <c r="AN58" i="50"/>
  <c r="AN59" i="50"/>
  <c r="AR14" i="19"/>
  <c r="AO133" i="19"/>
  <c r="BC169" i="19"/>
  <c r="AS130" i="19"/>
  <c r="BB130" i="19" s="1"/>
  <c r="BH103" i="19"/>
  <c r="BC108" i="19"/>
  <c r="BH84" i="19"/>
  <c r="BC31" i="19"/>
  <c r="BC94" i="19"/>
  <c r="AO91" i="19"/>
  <c r="AM56" i="50"/>
  <c r="AM13" i="50"/>
  <c r="AO53" i="50"/>
  <c r="BC53" i="50" s="1"/>
  <c r="AO88" i="69"/>
  <c r="AX88" i="69" s="1"/>
  <c r="AO28" i="19"/>
  <c r="BC28" i="19"/>
  <c r="BH31" i="19"/>
  <c r="AO69" i="19"/>
  <c r="AL62" i="50"/>
  <c r="AO75" i="69"/>
  <c r="AX75" i="69" s="1"/>
  <c r="BC56" i="19"/>
  <c r="AJ19" i="15"/>
  <c r="BH71" i="19"/>
  <c r="AJ47" i="15"/>
  <c r="BH94" i="19"/>
  <c r="AO60" i="50"/>
  <c r="AL21" i="69"/>
  <c r="BC44" i="19"/>
  <c r="BC48" i="19"/>
  <c r="AM17" i="51"/>
  <c r="AO169" i="19"/>
  <c r="AX88" i="50"/>
  <c r="BH139" i="19"/>
  <c r="BB58" i="19"/>
  <c r="AO56" i="19"/>
  <c r="AJ34" i="50" s="1"/>
  <c r="BH66" i="19"/>
  <c r="BH137" i="19"/>
  <c r="AL50" i="51"/>
  <c r="AW78" i="50"/>
  <c r="AL55" i="15"/>
  <c r="AM56" i="15"/>
  <c r="AV56" i="15" s="1"/>
  <c r="CI132" i="42"/>
  <c r="CI156" i="42"/>
  <c r="BH138" i="19"/>
  <c r="BB54" i="19"/>
  <c r="BE54" i="19" s="1"/>
  <c r="AM72" i="69"/>
  <c r="BB101" i="19"/>
  <c r="AO77" i="19"/>
  <c r="AO109" i="19"/>
  <c r="AK35" i="69"/>
  <c r="BC149" i="19"/>
  <c r="AT167" i="19"/>
  <c r="BC167" i="19" s="1"/>
  <c r="AL77" i="69"/>
  <c r="BH90" i="19"/>
  <c r="BC91" i="19"/>
  <c r="AO149" i="19"/>
  <c r="AJ80" i="50" s="1"/>
  <c r="AK60" i="50"/>
  <c r="AM61" i="15"/>
  <c r="AK69" i="50"/>
  <c r="AO89" i="19"/>
  <c r="AJ53" i="50" s="1"/>
  <c r="AM71" i="50"/>
  <c r="BB115" i="19"/>
  <c r="BE115" i="19" s="1"/>
  <c r="BC65" i="19"/>
  <c r="AQ8" i="19"/>
  <c r="AJ60" i="15"/>
  <c r="BH155" i="19"/>
  <c r="AL38" i="50"/>
  <c r="BE77" i="19"/>
  <c r="AN85" i="50"/>
  <c r="AL54" i="15"/>
  <c r="AM24" i="15"/>
  <c r="AV24" i="15" s="1"/>
  <c r="AO83" i="19"/>
  <c r="AO71" i="19"/>
  <c r="AJ42" i="50" s="1"/>
  <c r="AO155" i="19"/>
  <c r="AL58" i="50"/>
  <c r="AK38" i="15"/>
  <c r="AO101" i="19"/>
  <c r="AQ159" i="19"/>
  <c r="BH83" i="19"/>
  <c r="AQ14" i="19"/>
  <c r="CI28" i="42"/>
  <c r="AK70" i="69"/>
  <c r="AK73" i="51"/>
  <c r="AO173" i="19"/>
  <c r="AK33" i="69"/>
  <c r="AL82" i="50"/>
  <c r="BE38" i="19"/>
  <c r="BB163" i="19"/>
  <c r="CI140" i="42"/>
  <c r="BB169" i="19"/>
  <c r="AO177" i="19"/>
  <c r="AK74" i="69"/>
  <c r="AL63" i="15"/>
  <c r="AL64" i="15" s="1"/>
  <c r="AK44" i="15"/>
  <c r="AK33" i="51"/>
  <c r="AK28" i="51"/>
  <c r="CI212" i="42"/>
  <c r="AO12" i="19"/>
  <c r="BB59" i="19"/>
  <c r="BE59" i="19" s="1"/>
  <c r="AO129" i="19"/>
  <c r="AK69" i="51"/>
  <c r="AK29" i="69"/>
  <c r="AL84" i="50"/>
  <c r="AM42" i="15"/>
  <c r="AV42" i="15" s="1"/>
  <c r="BH48" i="19"/>
  <c r="AM10" i="50"/>
  <c r="AM55" i="15"/>
  <c r="AV55" i="15" s="1"/>
  <c r="AK53" i="51"/>
  <c r="AO38" i="50"/>
  <c r="AX77" i="50"/>
  <c r="AL88" i="50"/>
  <c r="BH101" i="19"/>
  <c r="AL67" i="50"/>
  <c r="AL35" i="51"/>
  <c r="AM83" i="51"/>
  <c r="AL55" i="50"/>
  <c r="BB133" i="19"/>
  <c r="CI144" i="42"/>
  <c r="BH117" i="19"/>
  <c r="AM61" i="50"/>
  <c r="AL54" i="50"/>
  <c r="AO68" i="19"/>
  <c r="BH86" i="19"/>
  <c r="AL62" i="51"/>
  <c r="AW56" i="50"/>
  <c r="AM41" i="51"/>
  <c r="AN78" i="51"/>
  <c r="CI376" i="42"/>
  <c r="AO108" i="19"/>
  <c r="AL41" i="15"/>
  <c r="CI312" i="42"/>
  <c r="CI392" i="42"/>
  <c r="AK65" i="15"/>
  <c r="AK66" i="15" s="1"/>
  <c r="AK54" i="69"/>
  <c r="CI396" i="42"/>
  <c r="BH181" i="19"/>
  <c r="AM34" i="51"/>
  <c r="AL20" i="15"/>
  <c r="CI336" i="42"/>
  <c r="CI116" i="42"/>
  <c r="AM51" i="15"/>
  <c r="AV51" i="15" s="1"/>
  <c r="CI224" i="42"/>
  <c r="AL51" i="15"/>
  <c r="CI8" i="42"/>
  <c r="AL56" i="15"/>
  <c r="AK32" i="51"/>
  <c r="BF115" i="19"/>
  <c r="AJ38" i="15"/>
  <c r="AO98" i="19"/>
  <c r="AM31" i="50"/>
  <c r="AX35" i="50"/>
  <c r="BH58" i="19"/>
  <c r="AJ54" i="15"/>
  <c r="AL25" i="15"/>
  <c r="BC58" i="19"/>
  <c r="BC62" i="19"/>
  <c r="BC99" i="19"/>
  <c r="AO145" i="19"/>
  <c r="AJ77" i="50" s="1"/>
  <c r="AL61" i="50"/>
  <c r="AO74" i="69"/>
  <c r="AX74" i="69" s="1"/>
  <c r="AO82" i="69"/>
  <c r="AX82" i="69" s="1"/>
  <c r="BF106" i="19"/>
  <c r="BC173" i="19"/>
  <c r="AN88" i="51"/>
  <c r="BH164" i="19"/>
  <c r="AW89" i="50"/>
  <c r="BH112" i="19"/>
  <c r="AK34" i="51"/>
  <c r="BH57" i="19"/>
  <c r="AK61" i="15"/>
  <c r="AK62" i="15" s="1"/>
  <c r="AN38" i="15"/>
  <c r="AW38" i="15" s="1"/>
  <c r="CI196" i="42"/>
  <c r="CI128" i="42"/>
  <c r="CI72" i="42"/>
  <c r="CI344" i="42"/>
  <c r="AN50" i="15"/>
  <c r="AW50" i="15" s="1"/>
  <c r="AK25" i="15"/>
  <c r="CI256" i="42"/>
  <c r="BH89" i="19"/>
  <c r="BH73" i="19"/>
  <c r="AM65" i="15"/>
  <c r="AJ61" i="15"/>
  <c r="AL9" i="50"/>
  <c r="BH99" i="19"/>
  <c r="AO45" i="50"/>
  <c r="AO43" i="50"/>
  <c r="AN55" i="51"/>
  <c r="AM24" i="50"/>
  <c r="AK79" i="51"/>
  <c r="AK80" i="69"/>
  <c r="BH149" i="19"/>
  <c r="AO99" i="19"/>
  <c r="AX82" i="50"/>
  <c r="AK36" i="15"/>
  <c r="AK52" i="51"/>
  <c r="AK53" i="69"/>
  <c r="AO77" i="69"/>
  <c r="AX77" i="69" s="1"/>
  <c r="BB148" i="19"/>
  <c r="AO143" i="19"/>
  <c r="AJ75" i="50" s="1"/>
  <c r="AX74" i="50"/>
  <c r="BB146" i="19"/>
  <c r="BE146" i="19" s="1"/>
  <c r="AN27" i="50"/>
  <c r="AN42" i="69"/>
  <c r="AW42" i="69" s="1"/>
  <c r="AW73" i="50"/>
  <c r="AX39" i="50"/>
  <c r="BF38" i="19"/>
  <c r="AO28" i="51"/>
  <c r="AL50" i="15"/>
  <c r="AK34" i="69"/>
  <c r="CI364" i="42"/>
  <c r="AW34" i="50"/>
  <c r="CI172" i="42"/>
  <c r="AO83" i="51"/>
  <c r="BC154" i="19"/>
  <c r="AK38" i="50"/>
  <c r="AL17" i="15"/>
  <c r="BC142" i="19"/>
  <c r="AK31" i="69"/>
  <c r="AL32" i="50"/>
  <c r="BH69" i="19"/>
  <c r="BB168" i="19"/>
  <c r="BH62" i="19"/>
  <c r="BC163" i="19"/>
  <c r="BC109" i="19"/>
  <c r="AO87" i="51"/>
  <c r="BC73" i="19"/>
  <c r="AN73" i="69"/>
  <c r="AW73" i="69" s="1"/>
  <c r="BH133" i="19"/>
  <c r="AL13" i="50"/>
  <c r="BB111" i="19"/>
  <c r="AL32" i="51"/>
  <c r="AL79" i="50"/>
  <c r="BH147" i="19"/>
  <c r="AK37" i="15"/>
  <c r="AO137" i="19"/>
  <c r="AJ70" i="50" s="1"/>
  <c r="AN67" i="50"/>
  <c r="AL60" i="50"/>
  <c r="BC83" i="19"/>
  <c r="BC129" i="19"/>
  <c r="BH126" i="19"/>
  <c r="BH115" i="19"/>
  <c r="BC182" i="19"/>
  <c r="AM67" i="50"/>
  <c r="AL77" i="51"/>
  <c r="AL78" i="69"/>
  <c r="AL59" i="50"/>
  <c r="AL73" i="51"/>
  <c r="BB103" i="19"/>
  <c r="BB68" i="19"/>
  <c r="BF12" i="19"/>
  <c r="AN70" i="51"/>
  <c r="AW77" i="50"/>
  <c r="AQ130" i="19"/>
  <c r="BH45" i="19"/>
  <c r="AO158" i="19"/>
  <c r="BH177" i="19"/>
  <c r="BH173" i="19"/>
  <c r="AM79" i="50"/>
  <c r="BC103" i="19"/>
  <c r="AN34" i="69"/>
  <c r="AW34" i="69" s="1"/>
  <c r="AO39" i="69"/>
  <c r="AX39" i="69" s="1"/>
  <c r="AM40" i="50"/>
  <c r="BH120" i="19"/>
  <c r="AK71" i="51"/>
  <c r="AK55" i="15"/>
  <c r="AN41" i="51"/>
  <c r="CI56" i="42"/>
  <c r="AN71" i="51"/>
  <c r="AN77" i="51"/>
  <c r="AM44" i="15"/>
  <c r="AV44" i="15" s="1"/>
  <c r="AM54" i="15"/>
  <c r="AV54" i="15" s="1"/>
  <c r="AL42" i="15"/>
  <c r="AM53" i="15"/>
  <c r="AV53" i="15" s="1"/>
  <c r="AW79" i="50"/>
  <c r="BF98" i="19"/>
  <c r="AN60" i="50"/>
  <c r="BB78" i="19"/>
  <c r="AJ42" i="15"/>
  <c r="AL57" i="50"/>
  <c r="AK52" i="15"/>
  <c r="AL75" i="50"/>
  <c r="AN76" i="51"/>
  <c r="AL37" i="15"/>
  <c r="AW71" i="50"/>
  <c r="AZ71" i="50" s="1"/>
  <c r="AO61" i="19"/>
  <c r="CI268" i="42"/>
  <c r="AM55" i="50"/>
  <c r="CI84" i="42"/>
  <c r="AO93" i="19"/>
  <c r="BB73" i="19"/>
  <c r="AW72" i="50"/>
  <c r="BB91" i="19"/>
  <c r="AO127" i="19"/>
  <c r="AL37" i="50"/>
  <c r="AO112" i="19"/>
  <c r="BB140" i="19"/>
  <c r="AO78" i="19"/>
  <c r="AO135" i="19"/>
  <c r="AK74" i="51"/>
  <c r="AK75" i="69"/>
  <c r="BB139" i="19"/>
  <c r="AL12" i="69"/>
  <c r="AL11" i="51"/>
  <c r="AL48" i="15"/>
  <c r="AM52" i="15"/>
  <c r="AV52" i="15" s="1"/>
  <c r="AO41" i="51"/>
  <c r="AN19" i="15"/>
  <c r="AW19" i="15" s="1"/>
  <c r="AN13" i="50"/>
  <c r="AO35" i="69"/>
  <c r="AX35" i="69" s="1"/>
  <c r="BH11" i="19"/>
  <c r="AM60" i="50"/>
  <c r="BC74" i="50"/>
  <c r="AL16" i="15"/>
  <c r="AX73" i="50"/>
  <c r="BC181" i="19"/>
  <c r="BH154" i="19"/>
  <c r="BH75" i="19"/>
  <c r="AR8" i="19"/>
  <c r="AL71" i="51"/>
  <c r="AN53" i="69"/>
  <c r="AW53" i="69" s="1"/>
  <c r="AN72" i="69"/>
  <c r="AW72" i="69" s="1"/>
  <c r="AL16" i="50"/>
  <c r="BH127" i="19"/>
  <c r="AL26" i="51"/>
  <c r="BB177" i="19"/>
  <c r="BE177" i="19" s="1"/>
  <c r="AO81" i="51"/>
  <c r="CI92" i="42"/>
  <c r="CI380" i="42"/>
  <c r="AM73" i="50"/>
  <c r="BB149" i="19"/>
  <c r="AK77" i="51"/>
  <c r="AK78" i="69"/>
  <c r="AO53" i="51"/>
  <c r="AK50" i="15"/>
  <c r="AO70" i="51"/>
  <c r="AK72" i="69"/>
  <c r="AO31" i="19"/>
  <c r="AK49" i="15"/>
  <c r="BH97" i="19"/>
  <c r="AN60" i="15"/>
  <c r="AW60" i="15" s="1"/>
  <c r="BH44" i="19"/>
  <c r="AK30" i="51"/>
  <c r="BH119" i="19"/>
  <c r="AO94" i="19"/>
  <c r="AO36" i="69"/>
  <c r="AX36" i="69" s="1"/>
  <c r="AO117" i="19"/>
  <c r="BH163" i="19"/>
  <c r="AO151" i="19"/>
  <c r="AJ82" i="50" s="1"/>
  <c r="BH148" i="19"/>
  <c r="BC126" i="19"/>
  <c r="AO164" i="19"/>
  <c r="AJ89" i="50" s="1"/>
  <c r="BC137" i="19"/>
  <c r="AM33" i="50"/>
  <c r="AJ55" i="15"/>
  <c r="AK71" i="50"/>
  <c r="BC55" i="19"/>
  <c r="AL52" i="51"/>
  <c r="BB62" i="19"/>
  <c r="AM36" i="50"/>
  <c r="BF112" i="19"/>
  <c r="CI36" i="42"/>
  <c r="CI176" i="42"/>
  <c r="CI88" i="42"/>
  <c r="BC89" i="19"/>
  <c r="BB102" i="19"/>
  <c r="AK51" i="15"/>
  <c r="BB95" i="19"/>
  <c r="AO84" i="19"/>
  <c r="BF53" i="19"/>
  <c r="AM49" i="15"/>
  <c r="AV49" i="15" s="1"/>
  <c r="AR130" i="19"/>
  <c r="BB92" i="19"/>
  <c r="CI324" i="42"/>
  <c r="BE53" i="19"/>
  <c r="AO182" i="19"/>
  <c r="BB56" i="19"/>
  <c r="CI400" i="42"/>
  <c r="AO62" i="51"/>
  <c r="BB145" i="19"/>
  <c r="CI68" i="42"/>
  <c r="CI384" i="42"/>
  <c r="CI328" i="42"/>
  <c r="AK54" i="15"/>
  <c r="BB34" i="19"/>
  <c r="BE34" i="19" s="1"/>
  <c r="AN17" i="51"/>
  <c r="AO34" i="51"/>
  <c r="BB154" i="19"/>
  <c r="AK24" i="15"/>
  <c r="AO181" i="19"/>
  <c r="AK56" i="15"/>
  <c r="AM76" i="51"/>
  <c r="AM77" i="69"/>
  <c r="AO62" i="19"/>
  <c r="AL53" i="69"/>
  <c r="BB44" i="19"/>
  <c r="AM88" i="69"/>
  <c r="BF25" i="19"/>
  <c r="AO73" i="51"/>
  <c r="AO103" i="19"/>
  <c r="CI292" i="42"/>
  <c r="BE25" i="19"/>
  <c r="BB109" i="19"/>
  <c r="AQ167" i="19"/>
  <c r="AO157" i="19"/>
  <c r="AW18" i="50"/>
  <c r="AL19" i="15"/>
  <c r="AR159" i="19"/>
  <c r="BB117" i="19"/>
  <c r="BE117" i="19" s="1"/>
  <c r="BB120" i="19"/>
  <c r="BB65" i="19"/>
  <c r="AO148" i="19"/>
  <c r="AN83" i="51"/>
  <c r="AW84" i="50"/>
  <c r="AO119" i="19"/>
  <c r="AO33" i="51"/>
  <c r="BB126" i="19"/>
  <c r="BB106" i="19"/>
  <c r="BB11" i="19"/>
  <c r="BE11" i="19" s="1"/>
  <c r="AM21" i="50"/>
  <c r="AK21" i="50"/>
  <c r="BH50" i="19"/>
  <c r="AP14" i="19"/>
  <c r="BC71" i="19"/>
  <c r="AS167" i="19"/>
  <c r="BB167" i="19" s="1"/>
  <c r="AJ39" i="15"/>
  <c r="AO138" i="19"/>
  <c r="AJ71" i="50" s="1"/>
  <c r="AM86" i="50"/>
  <c r="AN42" i="15"/>
  <c r="AW42" i="15" s="1"/>
  <c r="AO92" i="50"/>
  <c r="AL50" i="50"/>
  <c r="BC133" i="19"/>
  <c r="BH140" i="19"/>
  <c r="AO140" i="19"/>
  <c r="AJ73" i="50" s="1"/>
  <c r="BC92" i="19"/>
  <c r="AM39" i="69"/>
  <c r="AN46" i="15"/>
  <c r="AW46" i="15" s="1"/>
  <c r="AI48" i="15" l="1"/>
  <c r="AL11" i="15"/>
  <c r="AV10" i="15"/>
  <c r="AV12" i="15" s="1"/>
  <c r="AJ11" i="15"/>
  <c r="AK36" i="51"/>
  <c r="BJ68" i="19"/>
  <c r="AN15" i="51"/>
  <c r="AW16" i="50"/>
  <c r="AX79" i="50"/>
  <c r="AJ18" i="15"/>
  <c r="AK7" i="50"/>
  <c r="AK6" i="51" s="1"/>
  <c r="AN16" i="69"/>
  <c r="AW16" i="69" s="1"/>
  <c r="BC80" i="50"/>
  <c r="AK84" i="69"/>
  <c r="AW51" i="15"/>
  <c r="AX70" i="50"/>
  <c r="AO69" i="51"/>
  <c r="AN18" i="15"/>
  <c r="BA70" i="69"/>
  <c r="AK9" i="69"/>
  <c r="AX80" i="50"/>
  <c r="AK83" i="51"/>
  <c r="BE151" i="19"/>
  <c r="AO79" i="51"/>
  <c r="AK17" i="51"/>
  <c r="AK18" i="69"/>
  <c r="AK40" i="69"/>
  <c r="AK8" i="51"/>
  <c r="BE69" i="19"/>
  <c r="AK39" i="51"/>
  <c r="AW40" i="50"/>
  <c r="AK15" i="51"/>
  <c r="AN39" i="51"/>
  <c r="BF22" i="19"/>
  <c r="AK16" i="69"/>
  <c r="AN40" i="69"/>
  <c r="AW40" i="69" s="1"/>
  <c r="AV39" i="15"/>
  <c r="BJ78" i="19"/>
  <c r="AO78" i="51"/>
  <c r="BF130" i="19"/>
  <c r="BC84" i="50"/>
  <c r="BE148" i="19"/>
  <c r="AO80" i="69"/>
  <c r="AX80" i="69" s="1"/>
  <c r="AZ71" i="69"/>
  <c r="AW23" i="15"/>
  <c r="AK12" i="69"/>
  <c r="AK11" i="51"/>
  <c r="AK38" i="51"/>
  <c r="AK39" i="69"/>
  <c r="BK68" i="19"/>
  <c r="AL68" i="51"/>
  <c r="BE29" i="19"/>
  <c r="BC70" i="50"/>
  <c r="AY24" i="15"/>
  <c r="AO31" i="51"/>
  <c r="AK64" i="15"/>
  <c r="AM64" i="15"/>
  <c r="BK78" i="19"/>
  <c r="AN70" i="69"/>
  <c r="AW70" i="69" s="1"/>
  <c r="AZ70" i="69" s="1"/>
  <c r="AO54" i="51"/>
  <c r="AM61" i="51"/>
  <c r="BJ98" i="19"/>
  <c r="AW29" i="50"/>
  <c r="AN28" i="51"/>
  <c r="AM45" i="69"/>
  <c r="AZ63" i="50"/>
  <c r="AJ55" i="51"/>
  <c r="AW41" i="15"/>
  <c r="AO79" i="69"/>
  <c r="AX79" i="69" s="1"/>
  <c r="AM42" i="51"/>
  <c r="AN12" i="69"/>
  <c r="AW12" i="69" s="1"/>
  <c r="AW47" i="15"/>
  <c r="AZ29" i="69"/>
  <c r="AZ25" i="15"/>
  <c r="AW70" i="50"/>
  <c r="AW12" i="50"/>
  <c r="AJ56" i="69"/>
  <c r="AM15" i="69"/>
  <c r="AM14" i="51"/>
  <c r="BC29" i="50"/>
  <c r="BE102" i="19"/>
  <c r="AK44" i="51"/>
  <c r="BK146" i="19"/>
  <c r="BE130" i="19"/>
  <c r="AZ33" i="50"/>
  <c r="AV11" i="15"/>
  <c r="AM11" i="15"/>
  <c r="AM12" i="15"/>
  <c r="AN44" i="51"/>
  <c r="AK42" i="51"/>
  <c r="BL142" i="19"/>
  <c r="BB23" i="15"/>
  <c r="BJ22" i="19"/>
  <c r="AK63" i="69"/>
  <c r="BL22" i="19"/>
  <c r="AL12" i="15"/>
  <c r="BC35" i="50"/>
  <c r="BE35" i="50" s="1"/>
  <c r="AK62" i="51"/>
  <c r="BJ142" i="19"/>
  <c r="AN91" i="51"/>
  <c r="AW38" i="50"/>
  <c r="AW63" i="15"/>
  <c r="AZ63" i="15" s="1"/>
  <c r="BE78" i="19"/>
  <c r="AN38" i="69"/>
  <c r="AW38" i="69" s="1"/>
  <c r="AW39" i="50"/>
  <c r="AZ39" i="50" s="1"/>
  <c r="AN38" i="51"/>
  <c r="AW35" i="50"/>
  <c r="AZ35" i="50" s="1"/>
  <c r="AJ39" i="69"/>
  <c r="AX12" i="50"/>
  <c r="AZ12" i="50" s="1"/>
  <c r="AZ16" i="50"/>
  <c r="BC27" i="50"/>
  <c r="BC27" i="69" s="1"/>
  <c r="BL13" i="19"/>
  <c r="AJ35" i="51"/>
  <c r="AO11" i="51"/>
  <c r="AO16" i="69"/>
  <c r="AX16" i="69" s="1"/>
  <c r="BA16" i="69" s="1"/>
  <c r="BJ13" i="19"/>
  <c r="AO15" i="51"/>
  <c r="AN8" i="51"/>
  <c r="AY25" i="15"/>
  <c r="BE120" i="19"/>
  <c r="AO71" i="51"/>
  <c r="BJ77" i="19"/>
  <c r="AW9" i="50"/>
  <c r="AY44" i="15"/>
  <c r="AM37" i="51"/>
  <c r="BK55" i="19"/>
  <c r="AK62" i="69"/>
  <c r="BA42" i="50"/>
  <c r="BL55" i="19"/>
  <c r="BE14" i="19"/>
  <c r="BK77" i="19"/>
  <c r="AJ12" i="15"/>
  <c r="AL45" i="69"/>
  <c r="AW50" i="50"/>
  <c r="AW69" i="50"/>
  <c r="BC88" i="50"/>
  <c r="BC88" i="69" s="1"/>
  <c r="AN69" i="69"/>
  <c r="AW69" i="69" s="1"/>
  <c r="AN49" i="51"/>
  <c r="AO32" i="51"/>
  <c r="BB63" i="15"/>
  <c r="BD63" i="15" s="1"/>
  <c r="AZ72" i="69"/>
  <c r="AO57" i="69"/>
  <c r="AX57" i="69" s="1"/>
  <c r="BA57" i="69" s="1"/>
  <c r="AO33" i="69"/>
  <c r="AX33" i="69" s="1"/>
  <c r="BA33" i="69" s="1"/>
  <c r="AX72" i="50"/>
  <c r="BA72" i="50" s="1"/>
  <c r="AN55" i="69"/>
  <c r="AW55" i="69" s="1"/>
  <c r="AO32" i="69"/>
  <c r="AX32" i="69" s="1"/>
  <c r="BA32" i="69" s="1"/>
  <c r="BE50" i="19"/>
  <c r="AI63" i="15"/>
  <c r="AI64" i="15" s="1"/>
  <c r="BC72" i="50"/>
  <c r="BE72" i="50" s="1"/>
  <c r="AZ55" i="50"/>
  <c r="AM13" i="15"/>
  <c r="AM15" i="15" s="1"/>
  <c r="AK86" i="50"/>
  <c r="AK85" i="51" s="1"/>
  <c r="BJ146" i="19"/>
  <c r="AN62" i="69"/>
  <c r="AW62" i="69" s="1"/>
  <c r="AN54" i="51"/>
  <c r="AK88" i="69"/>
  <c r="BC62" i="50"/>
  <c r="BG62" i="50" s="1"/>
  <c r="AK87" i="51"/>
  <c r="BE18" i="19"/>
  <c r="BC63" i="69"/>
  <c r="BG63" i="69" s="1"/>
  <c r="BG63" i="50"/>
  <c r="BF63" i="50"/>
  <c r="BE63" i="50"/>
  <c r="AO39" i="51"/>
  <c r="AN60" i="51"/>
  <c r="AO55" i="69"/>
  <c r="AX55" i="69" s="1"/>
  <c r="BK98" i="19"/>
  <c r="AN31" i="69"/>
  <c r="AW31" i="69" s="1"/>
  <c r="BC45" i="50"/>
  <c r="BE45" i="50" s="1"/>
  <c r="AV17" i="15"/>
  <c r="AV18" i="15" s="1"/>
  <c r="AX85" i="50"/>
  <c r="BA85" i="50" s="1"/>
  <c r="AW61" i="50"/>
  <c r="AJ13" i="15"/>
  <c r="AJ15" i="15" s="1"/>
  <c r="AW31" i="50"/>
  <c r="AO40" i="69"/>
  <c r="AX40" i="69" s="1"/>
  <c r="BA40" i="69" s="1"/>
  <c r="AW45" i="50"/>
  <c r="AJ62" i="50"/>
  <c r="AJ62" i="69" s="1"/>
  <c r="AN30" i="50"/>
  <c r="AW30" i="50" s="1"/>
  <c r="AN61" i="51"/>
  <c r="BE111" i="19"/>
  <c r="AJ74" i="69"/>
  <c r="AN34" i="51"/>
  <c r="AK11" i="50"/>
  <c r="AK10" i="51" s="1"/>
  <c r="AN23" i="51"/>
  <c r="AK50" i="69"/>
  <c r="AN57" i="69"/>
  <c r="AW57" i="69" s="1"/>
  <c r="AN24" i="69"/>
  <c r="AW24" i="69" s="1"/>
  <c r="AZ57" i="50"/>
  <c r="AN56" i="51"/>
  <c r="AK15" i="69"/>
  <c r="AL43" i="69"/>
  <c r="BE90" i="19"/>
  <c r="BL135" i="19"/>
  <c r="BA57" i="50"/>
  <c r="AO56" i="51"/>
  <c r="AO84" i="51"/>
  <c r="AJ9" i="51"/>
  <c r="AK60" i="51"/>
  <c r="AN91" i="50"/>
  <c r="AN90" i="51" s="1"/>
  <c r="BE45" i="19"/>
  <c r="AW92" i="50"/>
  <c r="BK135" i="19"/>
  <c r="AM68" i="51"/>
  <c r="AL39" i="69"/>
  <c r="AI20" i="15"/>
  <c r="BC39" i="50"/>
  <c r="BC39" i="69" s="1"/>
  <c r="AK78" i="51"/>
  <c r="BH130" i="19"/>
  <c r="BJ130" i="19" s="1"/>
  <c r="BF155" i="19"/>
  <c r="BE155" i="19"/>
  <c r="BE143" i="19"/>
  <c r="BF143" i="19"/>
  <c r="AZ54" i="69"/>
  <c r="BA54" i="69"/>
  <c r="AZ54" i="50"/>
  <c r="BA54" i="50"/>
  <c r="AZ63" i="69"/>
  <c r="BA63" i="69"/>
  <c r="BB48" i="15"/>
  <c r="BF48" i="15" s="1"/>
  <c r="AJ59" i="50"/>
  <c r="AJ59" i="69" s="1"/>
  <c r="AJ57" i="50"/>
  <c r="AJ57" i="69" s="1"/>
  <c r="AJ79" i="50"/>
  <c r="AJ79" i="69" s="1"/>
  <c r="AK23" i="51"/>
  <c r="AK24" i="69"/>
  <c r="AJ40" i="50"/>
  <c r="AJ39" i="51" s="1"/>
  <c r="AJ85" i="50"/>
  <c r="AJ85" i="69" s="1"/>
  <c r="AJ43" i="50"/>
  <c r="AJ42" i="51" s="1"/>
  <c r="AJ50" i="50"/>
  <c r="AJ50" i="69" s="1"/>
  <c r="AN15" i="69"/>
  <c r="AW15" i="69" s="1"/>
  <c r="AN14" i="51"/>
  <c r="AW15" i="50"/>
  <c r="AX15" i="50"/>
  <c r="AO11" i="50"/>
  <c r="AO15" i="69"/>
  <c r="AX15" i="69" s="1"/>
  <c r="AO14" i="51"/>
  <c r="BL29" i="19"/>
  <c r="BK29" i="19"/>
  <c r="BJ29" i="19"/>
  <c r="AM15" i="51"/>
  <c r="AM16" i="69"/>
  <c r="AJ17" i="51"/>
  <c r="AJ18" i="69"/>
  <c r="BC18" i="50"/>
  <c r="AL18" i="69"/>
  <c r="AL17" i="51"/>
  <c r="AN20" i="51"/>
  <c r="AW21" i="50"/>
  <c r="AN21" i="69"/>
  <c r="AW21" i="69" s="1"/>
  <c r="AO20" i="51"/>
  <c r="AO21" i="69"/>
  <c r="AX21" i="69" s="1"/>
  <c r="AX21" i="50"/>
  <c r="AM27" i="69"/>
  <c r="AM26" i="51"/>
  <c r="AX31" i="50"/>
  <c r="AO30" i="51"/>
  <c r="AO30" i="50"/>
  <c r="AO31" i="69"/>
  <c r="AX31" i="69" s="1"/>
  <c r="AJ37" i="51"/>
  <c r="AJ38" i="69"/>
  <c r="BC42" i="69"/>
  <c r="BF42" i="50"/>
  <c r="BG42" i="50"/>
  <c r="BE42" i="50"/>
  <c r="BA89" i="69"/>
  <c r="AZ89" i="69"/>
  <c r="AY53" i="15"/>
  <c r="AZ53" i="15"/>
  <c r="AO167" i="19"/>
  <c r="AJ92" i="50"/>
  <c r="BF95" i="19"/>
  <c r="BE95" i="19"/>
  <c r="AW10" i="15"/>
  <c r="AN12" i="15"/>
  <c r="AN11" i="15"/>
  <c r="AM8" i="51"/>
  <c r="AM9" i="69"/>
  <c r="AM7" i="50"/>
  <c r="BA42" i="69"/>
  <c r="AZ42" i="69"/>
  <c r="BJ158" i="19"/>
  <c r="BL158" i="19"/>
  <c r="BK158" i="19"/>
  <c r="BE93" i="19"/>
  <c r="BF93" i="19"/>
  <c r="AO86" i="69"/>
  <c r="AX86" i="69" s="1"/>
  <c r="AO85" i="51"/>
  <c r="AX86" i="50"/>
  <c r="AN9" i="51"/>
  <c r="AW10" i="50"/>
  <c r="AN7" i="50"/>
  <c r="AN10" i="69"/>
  <c r="AW10" i="69" s="1"/>
  <c r="AY37" i="15"/>
  <c r="AZ37" i="15"/>
  <c r="AX67" i="50"/>
  <c r="AO66" i="51"/>
  <c r="AO67" i="69"/>
  <c r="AX67" i="69" s="1"/>
  <c r="BK143" i="19"/>
  <c r="BJ143" i="19"/>
  <c r="BL143" i="19"/>
  <c r="BC78" i="69"/>
  <c r="BE78" i="50"/>
  <c r="BF78" i="50"/>
  <c r="BG78" i="50"/>
  <c r="BJ129" i="19"/>
  <c r="BL129" i="19"/>
  <c r="BK129" i="19"/>
  <c r="BF52" i="19"/>
  <c r="BE52" i="19"/>
  <c r="AO50" i="51"/>
  <c r="AX51" i="50"/>
  <c r="AO51" i="69"/>
  <c r="AX51" i="69" s="1"/>
  <c r="AJ27" i="69"/>
  <c r="AJ26" i="51"/>
  <c r="BE101" i="19"/>
  <c r="BF101" i="19"/>
  <c r="BA27" i="50"/>
  <c r="AJ51" i="69"/>
  <c r="AJ50" i="51"/>
  <c r="BL54" i="19"/>
  <c r="BK54" i="19"/>
  <c r="BJ54" i="19"/>
  <c r="AJ54" i="69"/>
  <c r="AJ53" i="51"/>
  <c r="BF51" i="50"/>
  <c r="BE51" i="50"/>
  <c r="BG51" i="50"/>
  <c r="BC51" i="69"/>
  <c r="BL91" i="19"/>
  <c r="BJ91" i="19"/>
  <c r="BK91" i="19"/>
  <c r="AO23" i="51"/>
  <c r="AX24" i="50"/>
  <c r="AO24" i="69"/>
  <c r="AX24" i="69" s="1"/>
  <c r="AO58" i="51"/>
  <c r="AO59" i="69"/>
  <c r="AX59" i="69" s="1"/>
  <c r="AX59" i="50"/>
  <c r="AM84" i="51"/>
  <c r="AM85" i="69"/>
  <c r="AI50" i="15"/>
  <c r="BB50" i="15"/>
  <c r="BB41" i="15"/>
  <c r="AI41" i="15"/>
  <c r="AO8" i="51"/>
  <c r="AX9" i="50"/>
  <c r="AO9" i="69"/>
  <c r="AX9" i="69" s="1"/>
  <c r="AO7" i="50"/>
  <c r="AY49" i="15"/>
  <c r="AZ49" i="15"/>
  <c r="AZ39" i="15"/>
  <c r="AM31" i="51"/>
  <c r="AM32" i="69"/>
  <c r="BJ18" i="19"/>
  <c r="BK18" i="19"/>
  <c r="BL18" i="19"/>
  <c r="AJ12" i="51"/>
  <c r="AJ13" i="69"/>
  <c r="BH8" i="19"/>
  <c r="AP6" i="19"/>
  <c r="BJ53" i="19"/>
  <c r="BK53" i="19"/>
  <c r="BL53" i="19"/>
  <c r="AM58" i="51"/>
  <c r="AM59" i="69"/>
  <c r="BK93" i="19"/>
  <c r="BL93" i="19"/>
  <c r="BJ93" i="19"/>
  <c r="AI53" i="15"/>
  <c r="BB53" i="15"/>
  <c r="AW18" i="15"/>
  <c r="AZ16" i="15"/>
  <c r="AY16" i="15"/>
  <c r="AJ32" i="69"/>
  <c r="AJ31" i="51"/>
  <c r="AN36" i="51"/>
  <c r="AW37" i="50"/>
  <c r="AN37" i="69"/>
  <c r="AW37" i="69" s="1"/>
  <c r="BL145" i="19"/>
  <c r="BJ145" i="19"/>
  <c r="BK145" i="19"/>
  <c r="AK56" i="51"/>
  <c r="AK57" i="69"/>
  <c r="BC57" i="50"/>
  <c r="AV36" i="15"/>
  <c r="AY36" i="15" s="1"/>
  <c r="AM34" i="15"/>
  <c r="AL85" i="69"/>
  <c r="AL84" i="51"/>
  <c r="BB8" i="19"/>
  <c r="AS6" i="19"/>
  <c r="BJ59" i="19"/>
  <c r="BK59" i="19"/>
  <c r="BL59" i="19"/>
  <c r="BJ96" i="19"/>
  <c r="BL96" i="19"/>
  <c r="BK96" i="19"/>
  <c r="AM91" i="51"/>
  <c r="AM92" i="69"/>
  <c r="AM91" i="50"/>
  <c r="BJ38" i="19"/>
  <c r="BK38" i="19"/>
  <c r="BL38" i="19"/>
  <c r="AI37" i="15"/>
  <c r="BB37" i="15"/>
  <c r="BA12" i="69"/>
  <c r="BA84" i="50"/>
  <c r="AZ84" i="50"/>
  <c r="AI51" i="15"/>
  <c r="BB51" i="15"/>
  <c r="AL40" i="69"/>
  <c r="BC40" i="50"/>
  <c r="AL39" i="51"/>
  <c r="AO60" i="51"/>
  <c r="AX61" i="50"/>
  <c r="AO61" i="69"/>
  <c r="AX61" i="69" s="1"/>
  <c r="AL24" i="69"/>
  <c r="AL23" i="51"/>
  <c r="AN31" i="51"/>
  <c r="AW32" i="50"/>
  <c r="AZ32" i="50" s="1"/>
  <c r="AN32" i="69"/>
  <c r="AW32" i="69" s="1"/>
  <c r="BA84" i="69"/>
  <c r="AZ84" i="69"/>
  <c r="AJ32" i="51"/>
  <c r="AJ33" i="69"/>
  <c r="BJ108" i="19"/>
  <c r="BL108" i="19"/>
  <c r="BK108" i="19"/>
  <c r="BK106" i="19"/>
  <c r="BL106" i="19"/>
  <c r="BJ106" i="19"/>
  <c r="BL12" i="19"/>
  <c r="BK12" i="19"/>
  <c r="BJ12" i="19"/>
  <c r="AT6" i="19"/>
  <c r="BC8" i="19"/>
  <c r="BL111" i="19"/>
  <c r="BJ111" i="19"/>
  <c r="BK111" i="19"/>
  <c r="AK36" i="69"/>
  <c r="AK35" i="51"/>
  <c r="BC36" i="50"/>
  <c r="BC58" i="50"/>
  <c r="AK57" i="51"/>
  <c r="AK58" i="69"/>
  <c r="BB10" i="15"/>
  <c r="AK12" i="15"/>
  <c r="AK11" i="15"/>
  <c r="AM56" i="51"/>
  <c r="AM57" i="69"/>
  <c r="AO9" i="51"/>
  <c r="AO10" i="69"/>
  <c r="AX10" i="69" s="1"/>
  <c r="AX10" i="50"/>
  <c r="AX62" i="50"/>
  <c r="AO61" i="51"/>
  <c r="AO62" i="69"/>
  <c r="AX62" i="69" s="1"/>
  <c r="BF164" i="19"/>
  <c r="BE164" i="19"/>
  <c r="AZ89" i="50"/>
  <c r="BA89" i="50"/>
  <c r="AO78" i="69"/>
  <c r="AX78" i="69" s="1"/>
  <c r="AO77" i="51"/>
  <c r="AX78" i="50"/>
  <c r="AK54" i="51"/>
  <c r="AK55" i="69"/>
  <c r="BC55" i="50"/>
  <c r="BF168" i="19"/>
  <c r="BE168" i="19"/>
  <c r="AI36" i="15"/>
  <c r="BB36" i="15"/>
  <c r="AJ34" i="15"/>
  <c r="AJ9" i="50"/>
  <c r="AI10" i="15"/>
  <c r="AK30" i="50"/>
  <c r="AK32" i="69"/>
  <c r="AK31" i="51"/>
  <c r="BC32" i="50"/>
  <c r="AN62" i="15"/>
  <c r="AW61" i="15"/>
  <c r="BC73" i="50"/>
  <c r="AK73" i="69"/>
  <c r="AK72" i="51"/>
  <c r="BC89" i="50"/>
  <c r="AK89" i="69"/>
  <c r="AK88" i="51"/>
  <c r="AK91" i="51"/>
  <c r="AK92" i="69"/>
  <c r="AK91" i="50"/>
  <c r="BC92" i="50"/>
  <c r="AN43" i="69"/>
  <c r="AW43" i="69" s="1"/>
  <c r="AN42" i="51"/>
  <c r="AW43" i="50"/>
  <c r="BC53" i="69"/>
  <c r="BE53" i="50"/>
  <c r="BF53" i="50"/>
  <c r="BG53" i="50"/>
  <c r="AO57" i="51"/>
  <c r="AX58" i="50"/>
  <c r="AO58" i="69"/>
  <c r="AX58" i="69" s="1"/>
  <c r="BJ61" i="19"/>
  <c r="BK61" i="19"/>
  <c r="BL61" i="19"/>
  <c r="AM58" i="69"/>
  <c r="AM57" i="51"/>
  <c r="AK13" i="15"/>
  <c r="AK7" i="15" s="1"/>
  <c r="BB17" i="15"/>
  <c r="BK109" i="19"/>
  <c r="BJ109" i="19"/>
  <c r="BL109" i="19"/>
  <c r="AJ29" i="69"/>
  <c r="AJ28" i="51"/>
  <c r="BL34" i="19"/>
  <c r="BJ34" i="19"/>
  <c r="BK34" i="19"/>
  <c r="BL95" i="19"/>
  <c r="BK95" i="19"/>
  <c r="BJ95" i="19"/>
  <c r="AO17" i="51"/>
  <c r="AO18" i="69"/>
  <c r="AX18" i="69" s="1"/>
  <c r="AX18" i="50"/>
  <c r="AJ77" i="51"/>
  <c r="AJ78" i="69"/>
  <c r="BL65" i="19"/>
  <c r="BJ65" i="19"/>
  <c r="BK65" i="19"/>
  <c r="AY55" i="15"/>
  <c r="AZ55" i="15"/>
  <c r="AJ62" i="51"/>
  <c r="AJ63" i="69"/>
  <c r="AZ73" i="69"/>
  <c r="BA73" i="69"/>
  <c r="AK85" i="69"/>
  <c r="AK84" i="51"/>
  <c r="BC85" i="50"/>
  <c r="AK81" i="51"/>
  <c r="AK82" i="69"/>
  <c r="BC82" i="50"/>
  <c r="AK58" i="51"/>
  <c r="AK59" i="69"/>
  <c r="BC59" i="50"/>
  <c r="BE159" i="19"/>
  <c r="BF159" i="19"/>
  <c r="AO14" i="19"/>
  <c r="AJ12" i="50"/>
  <c r="BF68" i="19"/>
  <c r="BE68" i="19"/>
  <c r="BJ28" i="19"/>
  <c r="BK28" i="19"/>
  <c r="BL28" i="19"/>
  <c r="BK151" i="19"/>
  <c r="BL151" i="19"/>
  <c r="BJ151" i="19"/>
  <c r="AJ84" i="69"/>
  <c r="AJ83" i="51"/>
  <c r="AZ36" i="15"/>
  <c r="AL14" i="51"/>
  <c r="AL15" i="69"/>
  <c r="AJ35" i="69"/>
  <c r="AJ34" i="51"/>
  <c r="AI46" i="15"/>
  <c r="BB46" i="15"/>
  <c r="AO52" i="19"/>
  <c r="AJ31" i="50"/>
  <c r="AO49" i="51"/>
  <c r="AO50" i="69"/>
  <c r="AX50" i="69" s="1"/>
  <c r="AX50" i="50"/>
  <c r="AK66" i="51"/>
  <c r="AK67" i="69"/>
  <c r="BC67" i="50"/>
  <c r="AO36" i="51"/>
  <c r="AO37" i="69"/>
  <c r="AX37" i="69" s="1"/>
  <c r="AX37" i="50"/>
  <c r="AN87" i="51"/>
  <c r="AW88" i="50"/>
  <c r="AN88" i="69"/>
  <c r="AW88" i="69" s="1"/>
  <c r="AZ88" i="69" s="1"/>
  <c r="AN86" i="50"/>
  <c r="BK56" i="19"/>
  <c r="BL56" i="19"/>
  <c r="BJ56" i="19"/>
  <c r="BF145" i="19"/>
  <c r="BE145" i="19"/>
  <c r="BF66" i="19"/>
  <c r="BE66" i="19"/>
  <c r="AZ36" i="50"/>
  <c r="BA36" i="50"/>
  <c r="BL102" i="19"/>
  <c r="BJ102" i="19"/>
  <c r="BK102" i="19"/>
  <c r="AJ21" i="69"/>
  <c r="AJ20" i="51"/>
  <c r="AL92" i="69"/>
  <c r="AL91" i="51"/>
  <c r="AL91" i="50"/>
  <c r="BL169" i="19"/>
  <c r="BJ169" i="19"/>
  <c r="BK169" i="19"/>
  <c r="BK168" i="19"/>
  <c r="BJ168" i="19"/>
  <c r="BL168" i="19"/>
  <c r="AO159" i="19"/>
  <c r="AJ88" i="50"/>
  <c r="AO55" i="51"/>
  <c r="AX56" i="50"/>
  <c r="AO56" i="69"/>
  <c r="AX56" i="69" s="1"/>
  <c r="AW82" i="50"/>
  <c r="AN81" i="51"/>
  <c r="AN82" i="69"/>
  <c r="AW82" i="69" s="1"/>
  <c r="BJ182" i="19"/>
  <c r="BK182" i="19"/>
  <c r="BL182" i="19"/>
  <c r="AM50" i="69"/>
  <c r="AM49" i="51"/>
  <c r="AJ71" i="51"/>
  <c r="AJ72" i="69"/>
  <c r="AY20" i="15"/>
  <c r="AZ20" i="15"/>
  <c r="AM37" i="69"/>
  <c r="AM36" i="51"/>
  <c r="BE97" i="19"/>
  <c r="BF97" i="19"/>
  <c r="BF86" i="19"/>
  <c r="BE86" i="19"/>
  <c r="AZ34" i="50"/>
  <c r="BA34" i="50"/>
  <c r="BF57" i="19"/>
  <c r="BE57" i="19"/>
  <c r="AZ48" i="15"/>
  <c r="AY48" i="15"/>
  <c r="AI52" i="15"/>
  <c r="BB52" i="15"/>
  <c r="AK77" i="69"/>
  <c r="BC77" i="50"/>
  <c r="AK76" i="51"/>
  <c r="BC12" i="50"/>
  <c r="AM12" i="69"/>
  <c r="AM11" i="51"/>
  <c r="AM11" i="50"/>
  <c r="BG34" i="50"/>
  <c r="BE34" i="50"/>
  <c r="BF34" i="50"/>
  <c r="BC34" i="69"/>
  <c r="AN66" i="15"/>
  <c r="AW65" i="15"/>
  <c r="BJ25" i="19"/>
  <c r="BK25" i="19"/>
  <c r="BL25" i="19"/>
  <c r="AO69" i="69"/>
  <c r="AX69" i="69" s="1"/>
  <c r="AO68" i="51"/>
  <c r="AX69" i="50"/>
  <c r="AO68" i="50"/>
  <c r="BJ157" i="19"/>
  <c r="BL157" i="19"/>
  <c r="BK157" i="19"/>
  <c r="BL92" i="19"/>
  <c r="BK92" i="19"/>
  <c r="BJ92" i="19"/>
  <c r="AW58" i="50"/>
  <c r="AN57" i="51"/>
  <c r="AN58" i="69"/>
  <c r="AW58" i="69" s="1"/>
  <c r="AN59" i="69"/>
  <c r="AW59" i="69" s="1"/>
  <c r="AW59" i="50"/>
  <c r="AN58" i="51"/>
  <c r="AO130" i="19"/>
  <c r="AJ69" i="50"/>
  <c r="BF169" i="19"/>
  <c r="BE169" i="19"/>
  <c r="BL103" i="19"/>
  <c r="BK103" i="19"/>
  <c r="BJ103" i="19"/>
  <c r="BF108" i="19"/>
  <c r="BE108" i="19"/>
  <c r="BL84" i="19"/>
  <c r="BK84" i="19"/>
  <c r="BJ84" i="19"/>
  <c r="BE31" i="19"/>
  <c r="BF31" i="19"/>
  <c r="BE94" i="19"/>
  <c r="BF94" i="19"/>
  <c r="BC56" i="50"/>
  <c r="AM55" i="51"/>
  <c r="AM56" i="69"/>
  <c r="AM12" i="51"/>
  <c r="AM13" i="69"/>
  <c r="AO53" i="69"/>
  <c r="AX53" i="69" s="1"/>
  <c r="AO52" i="51"/>
  <c r="AX53" i="50"/>
  <c r="BA88" i="69"/>
  <c r="BF28" i="19"/>
  <c r="BE28" i="19"/>
  <c r="BJ31" i="19"/>
  <c r="BK31" i="19"/>
  <c r="BL31" i="19"/>
  <c r="AL62" i="69"/>
  <c r="AL61" i="51"/>
  <c r="BA75" i="69"/>
  <c r="AZ75" i="69"/>
  <c r="BE56" i="19"/>
  <c r="BF56" i="19"/>
  <c r="AI19" i="15"/>
  <c r="BB19" i="15"/>
  <c r="BJ71" i="19"/>
  <c r="BL71" i="19"/>
  <c r="BK71" i="19"/>
  <c r="AI47" i="15"/>
  <c r="BB47" i="15"/>
  <c r="BK94" i="19"/>
  <c r="BL94" i="19"/>
  <c r="BJ94" i="19"/>
  <c r="AO59" i="51"/>
  <c r="AX60" i="50"/>
  <c r="AO60" i="69"/>
  <c r="AX60" i="69" s="1"/>
  <c r="BF44" i="19"/>
  <c r="BE44" i="19"/>
  <c r="BE48" i="19"/>
  <c r="BF48" i="19"/>
  <c r="BA88" i="50"/>
  <c r="BJ139" i="19"/>
  <c r="BK139" i="19"/>
  <c r="BL139" i="19"/>
  <c r="AJ34" i="69"/>
  <c r="AJ33" i="51"/>
  <c r="BK66" i="19"/>
  <c r="BJ66" i="19"/>
  <c r="BL66" i="19"/>
  <c r="BK137" i="19"/>
  <c r="BJ137" i="19"/>
  <c r="BL137" i="19"/>
  <c r="BA40" i="50"/>
  <c r="BJ138" i="19"/>
  <c r="BL138" i="19"/>
  <c r="BK138" i="19"/>
  <c r="BF149" i="19"/>
  <c r="BE149" i="19"/>
  <c r="BE167" i="19"/>
  <c r="BF167" i="19"/>
  <c r="BL90" i="19"/>
  <c r="BJ90" i="19"/>
  <c r="BK90" i="19"/>
  <c r="BF91" i="19"/>
  <c r="BE91" i="19"/>
  <c r="AJ80" i="69"/>
  <c r="AJ79" i="51"/>
  <c r="AK60" i="69"/>
  <c r="AK59" i="51"/>
  <c r="BC60" i="50"/>
  <c r="AV61" i="15"/>
  <c r="AV62" i="15" s="1"/>
  <c r="AM62" i="15"/>
  <c r="AK68" i="51"/>
  <c r="AK69" i="69"/>
  <c r="BC69" i="50"/>
  <c r="AK68" i="50"/>
  <c r="AJ53" i="69"/>
  <c r="AJ52" i="51"/>
  <c r="AM70" i="51"/>
  <c r="AM71" i="69"/>
  <c r="BE65" i="19"/>
  <c r="BF65" i="19"/>
  <c r="BB60" i="15"/>
  <c r="AI60" i="15"/>
  <c r="BK155" i="19"/>
  <c r="BJ155" i="19"/>
  <c r="BL155" i="19"/>
  <c r="AL38" i="69"/>
  <c r="AL37" i="51"/>
  <c r="AN84" i="51"/>
  <c r="AW85" i="50"/>
  <c r="AN85" i="69"/>
  <c r="AW85" i="69" s="1"/>
  <c r="AZ85" i="69" s="1"/>
  <c r="AJ42" i="69"/>
  <c r="AJ41" i="51"/>
  <c r="AL58" i="69"/>
  <c r="AL57" i="51"/>
  <c r="BJ83" i="19"/>
  <c r="BL83" i="19"/>
  <c r="BK83" i="19"/>
  <c r="AL82" i="69"/>
  <c r="AL81" i="51"/>
  <c r="AL84" i="69"/>
  <c r="AL83" i="51"/>
  <c r="BL48" i="19"/>
  <c r="BK48" i="19"/>
  <c r="BJ48" i="19"/>
  <c r="BC10" i="50"/>
  <c r="AM9" i="51"/>
  <c r="AM10" i="69"/>
  <c r="AO37" i="51"/>
  <c r="AX38" i="50"/>
  <c r="AO38" i="69"/>
  <c r="AX38" i="69" s="1"/>
  <c r="AZ77" i="50"/>
  <c r="BA77" i="50"/>
  <c r="AL88" i="69"/>
  <c r="AL87" i="51"/>
  <c r="AL86" i="50"/>
  <c r="BK101" i="19"/>
  <c r="BJ101" i="19"/>
  <c r="BL101" i="19"/>
  <c r="AL67" i="69"/>
  <c r="AL66" i="51"/>
  <c r="AL55" i="69"/>
  <c r="AL54" i="51"/>
  <c r="BJ117" i="19"/>
  <c r="BL117" i="19"/>
  <c r="BK117" i="19"/>
  <c r="AM60" i="51"/>
  <c r="AM61" i="69"/>
  <c r="BC54" i="50"/>
  <c r="AL54" i="69"/>
  <c r="AL53" i="51"/>
  <c r="BJ86" i="19"/>
  <c r="BK86" i="19"/>
  <c r="BL86" i="19"/>
  <c r="BK181" i="19"/>
  <c r="BL181" i="19"/>
  <c r="BJ181" i="19"/>
  <c r="AI38" i="15"/>
  <c r="BB38" i="15"/>
  <c r="BC31" i="50"/>
  <c r="AM30" i="51"/>
  <c r="AM30" i="50"/>
  <c r="AM31" i="69"/>
  <c r="BA35" i="50"/>
  <c r="BJ58" i="19"/>
  <c r="BK58" i="19"/>
  <c r="BL58" i="19"/>
  <c r="AI54" i="15"/>
  <c r="BB54" i="15"/>
  <c r="BF58" i="19"/>
  <c r="BE58" i="19"/>
  <c r="BE62" i="19"/>
  <c r="BF62" i="19"/>
  <c r="AY54" i="15"/>
  <c r="AZ54" i="15"/>
  <c r="BE99" i="19"/>
  <c r="BF99" i="19"/>
  <c r="AJ76" i="51"/>
  <c r="AJ77" i="69"/>
  <c r="AL60" i="51"/>
  <c r="AL61" i="69"/>
  <c r="AZ74" i="69"/>
  <c r="BA74" i="69"/>
  <c r="BA82" i="69"/>
  <c r="BE173" i="19"/>
  <c r="BF173" i="19"/>
  <c r="BL164" i="19"/>
  <c r="BJ164" i="19"/>
  <c r="BK164" i="19"/>
  <c r="BL112" i="19"/>
  <c r="BK112" i="19"/>
  <c r="BJ112" i="19"/>
  <c r="BK57" i="19"/>
  <c r="BJ57" i="19"/>
  <c r="BL57" i="19"/>
  <c r="AZ38" i="15"/>
  <c r="AY38" i="15"/>
  <c r="AY50" i="15"/>
  <c r="AZ50" i="15"/>
  <c r="BL89" i="19"/>
  <c r="BJ89" i="19"/>
  <c r="BK89" i="19"/>
  <c r="BL73" i="19"/>
  <c r="BK73" i="19"/>
  <c r="BJ73" i="19"/>
  <c r="AM66" i="15"/>
  <c r="AV65" i="15"/>
  <c r="AV66" i="15" s="1"/>
  <c r="BB61" i="15"/>
  <c r="AJ62" i="15"/>
  <c r="AI61" i="15"/>
  <c r="AI62" i="15" s="1"/>
  <c r="BC9" i="50"/>
  <c r="AL8" i="51"/>
  <c r="AL9" i="69"/>
  <c r="AL7" i="50"/>
  <c r="BJ99" i="19"/>
  <c r="BK99" i="19"/>
  <c r="BL99" i="19"/>
  <c r="AO44" i="51"/>
  <c r="AO45" i="69"/>
  <c r="AX45" i="69" s="1"/>
  <c r="AX45" i="50"/>
  <c r="AO43" i="69"/>
  <c r="AX43" i="69" s="1"/>
  <c r="AX43" i="50"/>
  <c r="AO42" i="51"/>
  <c r="AM23" i="51"/>
  <c r="AM24" i="69"/>
  <c r="BL149" i="19"/>
  <c r="BJ149" i="19"/>
  <c r="BK149" i="19"/>
  <c r="BA82" i="50"/>
  <c r="BA77" i="69"/>
  <c r="AZ77" i="69"/>
  <c r="AJ75" i="69"/>
  <c r="AJ74" i="51"/>
  <c r="AZ74" i="50"/>
  <c r="BA74" i="50"/>
  <c r="AW27" i="50"/>
  <c r="AZ27" i="50" s="1"/>
  <c r="AN26" i="51"/>
  <c r="AN27" i="69"/>
  <c r="AW27" i="69" s="1"/>
  <c r="AZ27" i="69" s="1"/>
  <c r="BA39" i="50"/>
  <c r="BF154" i="19"/>
  <c r="BE154" i="19"/>
  <c r="AK37" i="51"/>
  <c r="AK38" i="69"/>
  <c r="BC38" i="50"/>
  <c r="BE142" i="19"/>
  <c r="BF142" i="19"/>
  <c r="AL30" i="50"/>
  <c r="AL31" i="51"/>
  <c r="AL32" i="69"/>
  <c r="BJ69" i="19"/>
  <c r="BL69" i="19"/>
  <c r="BK69" i="19"/>
  <c r="BL62" i="19"/>
  <c r="BJ62" i="19"/>
  <c r="BK62" i="19"/>
  <c r="BE163" i="19"/>
  <c r="BF163" i="19"/>
  <c r="BF109" i="19"/>
  <c r="BE109" i="19"/>
  <c r="BF73" i="19"/>
  <c r="BE73" i="19"/>
  <c r="BL133" i="19"/>
  <c r="BK133" i="19"/>
  <c r="BJ133" i="19"/>
  <c r="AL13" i="69"/>
  <c r="AL12" i="51"/>
  <c r="BC79" i="50"/>
  <c r="AL79" i="69"/>
  <c r="AL78" i="51"/>
  <c r="BJ147" i="19"/>
  <c r="BK147" i="19"/>
  <c r="BL147" i="19"/>
  <c r="AJ70" i="69"/>
  <c r="AJ69" i="51"/>
  <c r="AW67" i="50"/>
  <c r="AN66" i="51"/>
  <c r="AN67" i="69"/>
  <c r="AW67" i="69" s="1"/>
  <c r="AL59" i="51"/>
  <c r="AL60" i="69"/>
  <c r="BF83" i="19"/>
  <c r="BE83" i="19"/>
  <c r="BE129" i="19"/>
  <c r="BF129" i="19"/>
  <c r="BJ126" i="19"/>
  <c r="BL126" i="19"/>
  <c r="BK126" i="19"/>
  <c r="BJ115" i="19"/>
  <c r="BK115" i="19"/>
  <c r="BL115" i="19"/>
  <c r="BE182" i="19"/>
  <c r="BF182" i="19"/>
  <c r="AM66" i="51"/>
  <c r="AM67" i="69"/>
  <c r="AL58" i="51"/>
  <c r="AL59" i="69"/>
  <c r="BK45" i="19"/>
  <c r="BJ45" i="19"/>
  <c r="BL45" i="19"/>
  <c r="BJ177" i="19"/>
  <c r="BK177" i="19"/>
  <c r="BL177" i="19"/>
  <c r="BJ173" i="19"/>
  <c r="BL173" i="19"/>
  <c r="BK173" i="19"/>
  <c r="AM79" i="69"/>
  <c r="AM78" i="51"/>
  <c r="BF103" i="19"/>
  <c r="BE103" i="19"/>
  <c r="BA39" i="69"/>
  <c r="AZ39" i="69"/>
  <c r="AM40" i="69"/>
  <c r="AM39" i="51"/>
  <c r="BK120" i="19"/>
  <c r="BJ120" i="19"/>
  <c r="BL120" i="19"/>
  <c r="AN60" i="69"/>
  <c r="AW60" i="69" s="1"/>
  <c r="AN59" i="51"/>
  <c r="AW60" i="50"/>
  <c r="AI42" i="15"/>
  <c r="BB42" i="15"/>
  <c r="AL57" i="69"/>
  <c r="AL56" i="51"/>
  <c r="AL75" i="69"/>
  <c r="AL74" i="51"/>
  <c r="AM55" i="69"/>
  <c r="AM54" i="51"/>
  <c r="AL36" i="51"/>
  <c r="AL37" i="69"/>
  <c r="BB44" i="15"/>
  <c r="AI44" i="15"/>
  <c r="AZ19" i="15"/>
  <c r="AY19" i="15"/>
  <c r="AN12" i="51"/>
  <c r="AW13" i="50"/>
  <c r="AZ13" i="50" s="1"/>
  <c r="AN13" i="69"/>
  <c r="AW13" i="69" s="1"/>
  <c r="AZ13" i="69" s="1"/>
  <c r="AZ35" i="69"/>
  <c r="BA35" i="69"/>
  <c r="BK11" i="19"/>
  <c r="BL11" i="19"/>
  <c r="BJ11" i="19"/>
  <c r="AM59" i="51"/>
  <c r="AM60" i="69"/>
  <c r="BE74" i="50"/>
  <c r="BF74" i="50"/>
  <c r="BG74" i="50"/>
  <c r="BC74" i="69"/>
  <c r="AL18" i="15"/>
  <c r="AL13" i="15"/>
  <c r="BA73" i="50"/>
  <c r="AZ73" i="50"/>
  <c r="BF181" i="19"/>
  <c r="BE181" i="19"/>
  <c r="BJ154" i="19"/>
  <c r="BL154" i="19"/>
  <c r="BK154" i="19"/>
  <c r="BJ75" i="19"/>
  <c r="BL75" i="19"/>
  <c r="BK75" i="19"/>
  <c r="AL16" i="69"/>
  <c r="BC16" i="50"/>
  <c r="AL15" i="51"/>
  <c r="BJ127" i="19"/>
  <c r="BK127" i="19"/>
  <c r="BL127" i="19"/>
  <c r="AM73" i="69"/>
  <c r="AM72" i="51"/>
  <c r="BB49" i="15"/>
  <c r="AI49" i="15"/>
  <c r="BL97" i="19"/>
  <c r="BK97" i="19"/>
  <c r="BJ97" i="19"/>
  <c r="AZ60" i="15"/>
  <c r="AY60" i="15"/>
  <c r="BL44" i="19"/>
  <c r="BK44" i="19"/>
  <c r="BJ44" i="19"/>
  <c r="BL119" i="19"/>
  <c r="BJ119" i="19"/>
  <c r="BK119" i="19"/>
  <c r="BA36" i="69"/>
  <c r="AZ36" i="69"/>
  <c r="BL163" i="19"/>
  <c r="BJ163" i="19"/>
  <c r="BK163" i="19"/>
  <c r="AJ81" i="51"/>
  <c r="AJ82" i="69"/>
  <c r="BJ148" i="19"/>
  <c r="BK148" i="19"/>
  <c r="BL148" i="19"/>
  <c r="BE126" i="19"/>
  <c r="BF126" i="19"/>
  <c r="AJ88" i="51"/>
  <c r="AJ89" i="69"/>
  <c r="BE137" i="19"/>
  <c r="BF137" i="19"/>
  <c r="BC33" i="50"/>
  <c r="AM33" i="69"/>
  <c r="AM32" i="51"/>
  <c r="AI55" i="15"/>
  <c r="BB55" i="15"/>
  <c r="AK71" i="69"/>
  <c r="AK70" i="51"/>
  <c r="BC71" i="50"/>
  <c r="BE55" i="19"/>
  <c r="BF55" i="19"/>
  <c r="AM35" i="51"/>
  <c r="AM36" i="69"/>
  <c r="BE89" i="19"/>
  <c r="BF89" i="19"/>
  <c r="AM21" i="69"/>
  <c r="AM20" i="51"/>
  <c r="AK20" i="51"/>
  <c r="AK21" i="69"/>
  <c r="BC21" i="50"/>
  <c r="BK50" i="19"/>
  <c r="BJ50" i="19"/>
  <c r="BL50" i="19"/>
  <c r="BF71" i="19"/>
  <c r="BE71" i="19"/>
  <c r="BB39" i="15"/>
  <c r="AI39" i="15"/>
  <c r="AJ71" i="69"/>
  <c r="AJ70" i="51"/>
  <c r="AM85" i="51"/>
  <c r="AM86" i="69"/>
  <c r="AZ42" i="15"/>
  <c r="AY42" i="15"/>
  <c r="AO92" i="69"/>
  <c r="AX92" i="69" s="1"/>
  <c r="AO91" i="51"/>
  <c r="AX92" i="50"/>
  <c r="AO91" i="50"/>
  <c r="AL49" i="51"/>
  <c r="BC50" i="50"/>
  <c r="AL50" i="69"/>
  <c r="BF133" i="19"/>
  <c r="BE133" i="19"/>
  <c r="BL140" i="19"/>
  <c r="BJ140" i="19"/>
  <c r="BK140" i="19"/>
  <c r="AJ72" i="51"/>
  <c r="AJ73" i="69"/>
  <c r="BF92" i="19"/>
  <c r="BE92" i="19"/>
  <c r="AY46" i="15"/>
  <c r="AZ46" i="15"/>
  <c r="AJ15" i="50"/>
  <c r="AJ24" i="50"/>
  <c r="BB25" i="15"/>
  <c r="AN34" i="15"/>
  <c r="BC37" i="50"/>
  <c r="AL34" i="15"/>
  <c r="BH52" i="19"/>
  <c r="BH159" i="19"/>
  <c r="AZ34" i="69"/>
  <c r="AJ67" i="50"/>
  <c r="BB65" i="15"/>
  <c r="AJ60" i="50"/>
  <c r="AK18" i="15"/>
  <c r="AJ16" i="50"/>
  <c r="BB16" i="15"/>
  <c r="AJ37" i="50"/>
  <c r="BB56" i="15"/>
  <c r="AJ55" i="50"/>
  <c r="BC43" i="50"/>
  <c r="AI25" i="15"/>
  <c r="AJ45" i="50"/>
  <c r="AJ61" i="50"/>
  <c r="AL68" i="50"/>
  <c r="AN68" i="50"/>
  <c r="AQ6" i="19"/>
  <c r="AQ7" i="19" s="1"/>
  <c r="AL6" i="50" s="1"/>
  <c r="AN13" i="15"/>
  <c r="AN7" i="15" s="1"/>
  <c r="BE140" i="19"/>
  <c r="AI24" i="15"/>
  <c r="AI16" i="15"/>
  <c r="BE106" i="19"/>
  <c r="AN11" i="50"/>
  <c r="BE13" i="19"/>
  <c r="AL11" i="50"/>
  <c r="AM68" i="50"/>
  <c r="AJ58" i="50"/>
  <c r="AK34" i="15"/>
  <c r="BC61" i="50"/>
  <c r="BC75" i="50"/>
  <c r="AY56" i="15"/>
  <c r="AY52" i="15"/>
  <c r="AI65" i="15"/>
  <c r="AI66" i="15" s="1"/>
  <c r="BE139" i="19"/>
  <c r="BE96" i="19"/>
  <c r="AR6" i="19"/>
  <c r="AR7" i="19" s="1"/>
  <c r="AI17" i="15"/>
  <c r="AI56" i="15"/>
  <c r="BE22" i="19"/>
  <c r="BB24" i="15"/>
  <c r="BH167" i="19"/>
  <c r="BC13" i="50"/>
  <c r="BC15" i="50"/>
  <c r="BH14" i="19"/>
  <c r="AI23" i="15"/>
  <c r="BB20" i="15"/>
  <c r="BC24" i="50"/>
  <c r="AL7" i="15" l="1"/>
  <c r="AM7" i="15"/>
  <c r="AJ7" i="15"/>
  <c r="AZ79" i="50"/>
  <c r="BA79" i="50"/>
  <c r="AY39" i="15"/>
  <c r="AZ51" i="15"/>
  <c r="BF80" i="50"/>
  <c r="BE80" i="50"/>
  <c r="BG80" i="50"/>
  <c r="BC80" i="69"/>
  <c r="BA80" i="50"/>
  <c r="AZ80" i="50"/>
  <c r="AY51" i="15"/>
  <c r="BA70" i="50"/>
  <c r="AK7" i="69"/>
  <c r="AZ40" i="50"/>
  <c r="AZ29" i="50"/>
  <c r="AZ80" i="69"/>
  <c r="BA80" i="69"/>
  <c r="BE84" i="50"/>
  <c r="BF84" i="50"/>
  <c r="BG84" i="50"/>
  <c r="BC84" i="69"/>
  <c r="AY23" i="15"/>
  <c r="AZ23" i="15"/>
  <c r="AZ12" i="69"/>
  <c r="AZ70" i="50"/>
  <c r="BE23" i="15"/>
  <c r="BD23" i="15"/>
  <c r="BF23" i="15"/>
  <c r="BE70" i="50"/>
  <c r="BF70" i="50"/>
  <c r="BG70" i="50"/>
  <c r="BC70" i="69"/>
  <c r="AZ47" i="15"/>
  <c r="AY47" i="15"/>
  <c r="BE29" i="50"/>
  <c r="BF29" i="50"/>
  <c r="BG29" i="50"/>
  <c r="BC29" i="69"/>
  <c r="AY41" i="15"/>
  <c r="AZ41" i="15"/>
  <c r="BA79" i="69"/>
  <c r="AZ79" i="69"/>
  <c r="BE63" i="15"/>
  <c r="BB64" i="15"/>
  <c r="AY63" i="15"/>
  <c r="BF27" i="50"/>
  <c r="AZ33" i="69"/>
  <c r="AW64" i="15"/>
  <c r="AY64" i="15" s="1"/>
  <c r="BF63" i="15"/>
  <c r="BA12" i="50"/>
  <c r="BG35" i="50"/>
  <c r="BF35" i="50"/>
  <c r="BC35" i="69"/>
  <c r="BG35" i="69" s="1"/>
  <c r="AY17" i="15"/>
  <c r="AN30" i="69"/>
  <c r="AW30" i="69" s="1"/>
  <c r="AN29" i="51"/>
  <c r="AZ16" i="69"/>
  <c r="BG27" i="50"/>
  <c r="BE27" i="50"/>
  <c r="BL130" i="19"/>
  <c r="BG88" i="50"/>
  <c r="AM14" i="15"/>
  <c r="BE88" i="50"/>
  <c r="BF88" i="50"/>
  <c r="BF62" i="50"/>
  <c r="AM28" i="15"/>
  <c r="AV28" i="15" s="1"/>
  <c r="AV13" i="15"/>
  <c r="AV15" i="15" s="1"/>
  <c r="AM9" i="15"/>
  <c r="BD48" i="15"/>
  <c r="BF72" i="50"/>
  <c r="AZ57" i="69"/>
  <c r="AZ32" i="69"/>
  <c r="BG72" i="50"/>
  <c r="BE63" i="69"/>
  <c r="AJ40" i="69"/>
  <c r="AJ84" i="51"/>
  <c r="BC72" i="69"/>
  <c r="BF72" i="69" s="1"/>
  <c r="BE48" i="15"/>
  <c r="AJ28" i="15"/>
  <c r="AJ30" i="15" s="1"/>
  <c r="AJ14" i="15"/>
  <c r="BC62" i="69"/>
  <c r="BE62" i="69" s="1"/>
  <c r="BE62" i="50"/>
  <c r="BC45" i="69"/>
  <c r="BF45" i="69" s="1"/>
  <c r="BG45" i="50"/>
  <c r="BF45" i="50"/>
  <c r="AZ55" i="69"/>
  <c r="AJ61" i="51"/>
  <c r="BF63" i="69"/>
  <c r="AK86" i="69"/>
  <c r="AZ72" i="50"/>
  <c r="BE39" i="50"/>
  <c r="BG39" i="50"/>
  <c r="BF39" i="50"/>
  <c r="AZ40" i="69"/>
  <c r="BA55" i="69"/>
  <c r="AJ43" i="69"/>
  <c r="BK130" i="19"/>
  <c r="AK11" i="69"/>
  <c r="AJ58" i="51"/>
  <c r="AW91" i="50"/>
  <c r="AJ56" i="51"/>
  <c r="AN91" i="69"/>
  <c r="AW91" i="69" s="1"/>
  <c r="AJ78" i="51"/>
  <c r="AJ49" i="51"/>
  <c r="BA15" i="50"/>
  <c r="AZ15" i="50"/>
  <c r="AO10" i="51"/>
  <c r="AX11" i="50"/>
  <c r="AO11" i="69"/>
  <c r="AX11" i="69" s="1"/>
  <c r="AZ15" i="69"/>
  <c r="BA15" i="69"/>
  <c r="BF18" i="50"/>
  <c r="BE18" i="50"/>
  <c r="BG18" i="50"/>
  <c r="BC18" i="69"/>
  <c r="AZ21" i="69"/>
  <c r="BA21" i="69"/>
  <c r="AZ21" i="50"/>
  <c r="BA21" i="50"/>
  <c r="AZ31" i="50"/>
  <c r="BA31" i="50"/>
  <c r="AO29" i="51"/>
  <c r="AX30" i="50"/>
  <c r="AO30" i="69"/>
  <c r="AX30" i="69" s="1"/>
  <c r="AZ31" i="69"/>
  <c r="BA31" i="69"/>
  <c r="BF42" i="69"/>
  <c r="BE42" i="69"/>
  <c r="BG42" i="69"/>
  <c r="AJ91" i="50"/>
  <c r="AJ91" i="51"/>
  <c r="AJ92" i="69"/>
  <c r="AY10" i="15"/>
  <c r="AZ10" i="15"/>
  <c r="AW12" i="15"/>
  <c r="AW11" i="15"/>
  <c r="AM93" i="50"/>
  <c r="AM7" i="69"/>
  <c r="AM6" i="51"/>
  <c r="BA86" i="69"/>
  <c r="BA86" i="50"/>
  <c r="AN6" i="51"/>
  <c r="AN93" i="50"/>
  <c r="AN7" i="69"/>
  <c r="AW7" i="69" s="1"/>
  <c r="AW7" i="50"/>
  <c r="AZ67" i="50"/>
  <c r="BA67" i="50"/>
  <c r="AZ67" i="69"/>
  <c r="BA67" i="69"/>
  <c r="BG78" i="69"/>
  <c r="BF78" i="69"/>
  <c r="BE78" i="69"/>
  <c r="AZ51" i="50"/>
  <c r="BA51" i="50"/>
  <c r="BA51" i="69"/>
  <c r="AZ51" i="69"/>
  <c r="BF51" i="69"/>
  <c r="BG51" i="69"/>
  <c r="BE51" i="69"/>
  <c r="BA24" i="50"/>
  <c r="AZ24" i="50"/>
  <c r="AZ24" i="69"/>
  <c r="BA24" i="69"/>
  <c r="AZ59" i="69"/>
  <c r="BA59" i="69"/>
  <c r="AZ59" i="50"/>
  <c r="BA59" i="50"/>
  <c r="BF50" i="15"/>
  <c r="BD50" i="15"/>
  <c r="BE50" i="15"/>
  <c r="BF41" i="15"/>
  <c r="BE41" i="15"/>
  <c r="BD41" i="15"/>
  <c r="AZ9" i="50"/>
  <c r="BA9" i="50"/>
  <c r="AZ9" i="69"/>
  <c r="BA9" i="69"/>
  <c r="AO6" i="51"/>
  <c r="AO93" i="50"/>
  <c r="AO7" i="69"/>
  <c r="AX7" i="69" s="1"/>
  <c r="AX7" i="50"/>
  <c r="BK8" i="19"/>
  <c r="BL8" i="19"/>
  <c r="BJ8" i="19"/>
  <c r="AP7" i="19"/>
  <c r="AK6" i="50" s="1"/>
  <c r="BH6" i="19"/>
  <c r="BE53" i="15"/>
  <c r="BD53" i="15"/>
  <c r="BF53" i="15"/>
  <c r="AZ18" i="15"/>
  <c r="AY18" i="15"/>
  <c r="BG57" i="50"/>
  <c r="BE57" i="50"/>
  <c r="BF57" i="50"/>
  <c r="BC57" i="69"/>
  <c r="AM35" i="15"/>
  <c r="AM31" i="15"/>
  <c r="AV34" i="15"/>
  <c r="AV35" i="15" s="1"/>
  <c r="BB6" i="19"/>
  <c r="AS7" i="19"/>
  <c r="AM91" i="69"/>
  <c r="AM90" i="51"/>
  <c r="BE37" i="15"/>
  <c r="BD37" i="15"/>
  <c r="BF37" i="15"/>
  <c r="BE51" i="15"/>
  <c r="BD51" i="15"/>
  <c r="BF51" i="15"/>
  <c r="BE40" i="50"/>
  <c r="BG40" i="50"/>
  <c r="BF40" i="50"/>
  <c r="BC40" i="69"/>
  <c r="AZ61" i="50"/>
  <c r="BA61" i="50"/>
  <c r="AZ61" i="69"/>
  <c r="BA61" i="69"/>
  <c r="BC6" i="19"/>
  <c r="AT7" i="19"/>
  <c r="AO6" i="50" s="1"/>
  <c r="BE8" i="19"/>
  <c r="BF8" i="19"/>
  <c r="BE36" i="50"/>
  <c r="BC36" i="69"/>
  <c r="BG36" i="50"/>
  <c r="BF36" i="50"/>
  <c r="BE58" i="50"/>
  <c r="BF58" i="50"/>
  <c r="BG58" i="50"/>
  <c r="BC58" i="69"/>
  <c r="BD10" i="15"/>
  <c r="BE10" i="15"/>
  <c r="BF10" i="15"/>
  <c r="BB12" i="15"/>
  <c r="BB11" i="15"/>
  <c r="BA10" i="69"/>
  <c r="AZ10" i="69"/>
  <c r="AZ10" i="50"/>
  <c r="BA10" i="50"/>
  <c r="BA62" i="50"/>
  <c r="AZ62" i="50"/>
  <c r="AZ62" i="69"/>
  <c r="BA62" i="69"/>
  <c r="AZ78" i="69"/>
  <c r="BA78" i="69"/>
  <c r="BA78" i="50"/>
  <c r="AZ78" i="50"/>
  <c r="BE55" i="50"/>
  <c r="BF55" i="50"/>
  <c r="BG55" i="50"/>
  <c r="BC55" i="69"/>
  <c r="BF36" i="15"/>
  <c r="BD36" i="15"/>
  <c r="BE36" i="15"/>
  <c r="AJ35" i="15"/>
  <c r="AJ31" i="15"/>
  <c r="BB34" i="15"/>
  <c r="AJ7" i="50"/>
  <c r="AJ8" i="51"/>
  <c r="AJ9" i="69"/>
  <c r="AI11" i="15"/>
  <c r="AI12" i="15"/>
  <c r="AK93" i="50"/>
  <c r="BC30" i="50"/>
  <c r="AK29" i="51"/>
  <c r="AK30" i="69"/>
  <c r="BG32" i="50"/>
  <c r="BE32" i="50"/>
  <c r="BF32" i="50"/>
  <c r="BC32" i="69"/>
  <c r="AY61" i="15"/>
  <c r="AZ61" i="15"/>
  <c r="AW62" i="15"/>
  <c r="BF73" i="50"/>
  <c r="BE73" i="50"/>
  <c r="BG73" i="50"/>
  <c r="BC73" i="69"/>
  <c r="BE89" i="50"/>
  <c r="BF89" i="50"/>
  <c r="BG89" i="50"/>
  <c r="BC89" i="69"/>
  <c r="AK90" i="51"/>
  <c r="AK91" i="69"/>
  <c r="BC91" i="50"/>
  <c r="BE92" i="50"/>
  <c r="BF92" i="50"/>
  <c r="BG92" i="50"/>
  <c r="BC92" i="69"/>
  <c r="BE53" i="69"/>
  <c r="BG53" i="69"/>
  <c r="BF53" i="69"/>
  <c r="AZ58" i="50"/>
  <c r="BA58" i="50"/>
  <c r="AZ58" i="69"/>
  <c r="BA58" i="69"/>
  <c r="BF39" i="69"/>
  <c r="BG39" i="69"/>
  <c r="BE39" i="69"/>
  <c r="AK15" i="15"/>
  <c r="AK14" i="15"/>
  <c r="BD17" i="15"/>
  <c r="BE17" i="15"/>
  <c r="BF17" i="15"/>
  <c r="AZ18" i="69"/>
  <c r="BA18" i="69"/>
  <c r="AZ18" i="50"/>
  <c r="BA18" i="50"/>
  <c r="BF85" i="50"/>
  <c r="BC85" i="69"/>
  <c r="BE85" i="50"/>
  <c r="BG85" i="50"/>
  <c r="BF82" i="50"/>
  <c r="BG82" i="50"/>
  <c r="BC82" i="69"/>
  <c r="BE82" i="50"/>
  <c r="BE59" i="50"/>
  <c r="BF59" i="50"/>
  <c r="BG59" i="50"/>
  <c r="BC59" i="69"/>
  <c r="AJ11" i="51"/>
  <c r="AJ12" i="69"/>
  <c r="AJ11" i="50"/>
  <c r="BE46" i="15"/>
  <c r="BD46" i="15"/>
  <c r="BF46" i="15"/>
  <c r="AJ30" i="51"/>
  <c r="AJ30" i="50"/>
  <c r="AJ31" i="69"/>
  <c r="AZ50" i="69"/>
  <c r="BA50" i="69"/>
  <c r="AZ50" i="50"/>
  <c r="BA50" i="50"/>
  <c r="BE67" i="50"/>
  <c r="BF67" i="50"/>
  <c r="BG67" i="50"/>
  <c r="BC67" i="69"/>
  <c r="BA37" i="69"/>
  <c r="AZ37" i="69"/>
  <c r="AZ37" i="50"/>
  <c r="BA37" i="50"/>
  <c r="AW86" i="50"/>
  <c r="AN86" i="69"/>
  <c r="AW86" i="69" s="1"/>
  <c r="AN85" i="51"/>
  <c r="AL90" i="51"/>
  <c r="AL91" i="69"/>
  <c r="AJ86" i="50"/>
  <c r="AJ88" i="69"/>
  <c r="AJ87" i="51"/>
  <c r="AZ56" i="50"/>
  <c r="BA56" i="50"/>
  <c r="BA56" i="69"/>
  <c r="AZ56" i="69"/>
  <c r="BF52" i="15"/>
  <c r="BE52" i="15"/>
  <c r="BD52" i="15"/>
  <c r="BG77" i="50"/>
  <c r="BF77" i="50"/>
  <c r="BE77" i="50"/>
  <c r="BC77" i="69"/>
  <c r="BF12" i="50"/>
  <c r="BE12" i="50"/>
  <c r="BG12" i="50"/>
  <c r="BC12" i="69"/>
  <c r="AM11" i="69"/>
  <c r="AM10" i="51"/>
  <c r="BF34" i="69"/>
  <c r="BE34" i="69"/>
  <c r="BG34" i="69"/>
  <c r="AZ65" i="15"/>
  <c r="AW66" i="15"/>
  <c r="AY65" i="15"/>
  <c r="BA69" i="69"/>
  <c r="AZ69" i="69"/>
  <c r="BA69" i="50"/>
  <c r="AZ69" i="50"/>
  <c r="AO67" i="51"/>
  <c r="AO68" i="69"/>
  <c r="AX68" i="69" s="1"/>
  <c r="AX68" i="50"/>
  <c r="AJ68" i="51"/>
  <c r="AJ68" i="50"/>
  <c r="AJ69" i="69"/>
  <c r="BG56" i="50"/>
  <c r="BF56" i="50"/>
  <c r="BE56" i="50"/>
  <c r="BC56" i="69"/>
  <c r="AZ53" i="69"/>
  <c r="BA53" i="69"/>
  <c r="BA53" i="50"/>
  <c r="AZ53" i="50"/>
  <c r="BE19" i="15"/>
  <c r="BF19" i="15"/>
  <c r="BD19" i="15"/>
  <c r="BD47" i="15"/>
  <c r="BF47" i="15"/>
  <c r="BE47" i="15"/>
  <c r="BA60" i="50"/>
  <c r="AZ60" i="50"/>
  <c r="AZ60" i="69"/>
  <c r="BA60" i="69"/>
  <c r="BE60" i="50"/>
  <c r="BF60" i="50"/>
  <c r="BG60" i="50"/>
  <c r="BC60" i="69"/>
  <c r="BG69" i="50"/>
  <c r="BF69" i="50"/>
  <c r="BE69" i="50"/>
  <c r="BC69" i="69"/>
  <c r="AK67" i="51"/>
  <c r="AK68" i="69"/>
  <c r="BC68" i="50"/>
  <c r="BE60" i="15"/>
  <c r="BD60" i="15"/>
  <c r="BF60" i="15"/>
  <c r="BF10" i="50"/>
  <c r="BG10" i="50"/>
  <c r="BE10" i="50"/>
  <c r="BC10" i="69"/>
  <c r="AZ38" i="50"/>
  <c r="BA38" i="50"/>
  <c r="AZ38" i="69"/>
  <c r="BA38" i="69"/>
  <c r="AL86" i="69"/>
  <c r="AL85" i="51"/>
  <c r="BE54" i="50"/>
  <c r="BG54" i="50"/>
  <c r="BF54" i="50"/>
  <c r="BC54" i="69"/>
  <c r="BE38" i="15"/>
  <c r="BD38" i="15"/>
  <c r="BF38" i="15"/>
  <c r="BG31" i="50"/>
  <c r="BC31" i="69"/>
  <c r="BE31" i="50"/>
  <c r="BF31" i="50"/>
  <c r="AM29" i="51"/>
  <c r="AM30" i="69"/>
  <c r="BD54" i="15"/>
  <c r="BF54" i="15"/>
  <c r="BE54" i="15"/>
  <c r="BF61" i="15"/>
  <c r="BD61" i="15"/>
  <c r="BE61" i="15"/>
  <c r="BB62" i="15"/>
  <c r="BG9" i="50"/>
  <c r="BF9" i="50"/>
  <c r="BE9" i="50"/>
  <c r="BC9" i="69"/>
  <c r="BC7" i="50"/>
  <c r="AL6" i="51"/>
  <c r="AL93" i="50"/>
  <c r="AL7" i="69"/>
  <c r="AZ45" i="69"/>
  <c r="BA45" i="69"/>
  <c r="BA45" i="50"/>
  <c r="AZ45" i="50"/>
  <c r="BA43" i="69"/>
  <c r="AZ43" i="69"/>
  <c r="BA43" i="50"/>
  <c r="AZ43" i="50"/>
  <c r="BE38" i="50"/>
  <c r="BG38" i="50"/>
  <c r="BF38" i="50"/>
  <c r="BC38" i="69"/>
  <c r="AL30" i="69"/>
  <c r="AL29" i="51"/>
  <c r="BF79" i="50"/>
  <c r="BE79" i="50"/>
  <c r="BG79" i="50"/>
  <c r="BC79" i="69"/>
  <c r="BF42" i="15"/>
  <c r="BE42" i="15"/>
  <c r="BD42" i="15"/>
  <c r="BF44" i="15"/>
  <c r="BD44" i="15"/>
  <c r="BE44" i="15"/>
  <c r="BF74" i="69"/>
  <c r="BG74" i="69"/>
  <c r="BE74" i="69"/>
  <c r="AL28" i="15"/>
  <c r="AL14" i="15"/>
  <c r="AL15" i="15"/>
  <c r="BF16" i="50"/>
  <c r="BG16" i="50"/>
  <c r="BE16" i="50"/>
  <c r="BC16" i="69"/>
  <c r="BD49" i="15"/>
  <c r="BF49" i="15"/>
  <c r="BE49" i="15"/>
  <c r="BE33" i="50"/>
  <c r="BG33" i="50"/>
  <c r="BF33" i="50"/>
  <c r="BC33" i="69"/>
  <c r="BD55" i="15"/>
  <c r="BE55" i="15"/>
  <c r="BF55" i="15"/>
  <c r="BE71" i="50"/>
  <c r="BG71" i="50"/>
  <c r="BF71" i="50"/>
  <c r="BC71" i="69"/>
  <c r="BF21" i="50"/>
  <c r="BE21" i="50"/>
  <c r="BG21" i="50"/>
  <c r="BC21" i="69"/>
  <c r="BE39" i="15"/>
  <c r="BD39" i="15"/>
  <c r="BF39" i="15"/>
  <c r="BA92" i="69"/>
  <c r="AZ92" i="69"/>
  <c r="AZ92" i="50"/>
  <c r="BA92" i="50"/>
  <c r="AO91" i="69"/>
  <c r="AX91" i="69" s="1"/>
  <c r="AO90" i="51"/>
  <c r="AX91" i="50"/>
  <c r="BE50" i="50"/>
  <c r="BG50" i="50"/>
  <c r="BF50" i="50"/>
  <c r="BC50" i="69"/>
  <c r="BG88" i="69"/>
  <c r="BE88" i="69"/>
  <c r="BF88" i="69"/>
  <c r="BG27" i="69"/>
  <c r="BF27" i="69"/>
  <c r="BE27" i="69"/>
  <c r="AJ14" i="51"/>
  <c r="AJ15" i="69"/>
  <c r="AJ24" i="69"/>
  <c r="AJ23" i="51"/>
  <c r="BD25" i="15"/>
  <c r="BE25" i="15"/>
  <c r="BF25" i="15"/>
  <c r="AN31" i="15"/>
  <c r="AW34" i="15"/>
  <c r="AN35" i="15"/>
  <c r="BC37" i="69"/>
  <c r="BE37" i="50"/>
  <c r="BF37" i="50"/>
  <c r="BG37" i="50"/>
  <c r="AL35" i="15"/>
  <c r="AL31" i="15"/>
  <c r="BK52" i="19"/>
  <c r="BL52" i="19"/>
  <c r="BJ52" i="19"/>
  <c r="BJ159" i="19"/>
  <c r="BL159" i="19"/>
  <c r="BK159" i="19"/>
  <c r="AJ67" i="69"/>
  <c r="AJ66" i="51"/>
  <c r="BB66" i="15"/>
  <c r="BE65" i="15"/>
  <c r="BF65" i="15"/>
  <c r="BD65" i="15"/>
  <c r="AJ59" i="51"/>
  <c r="AJ60" i="69"/>
  <c r="AJ16" i="69"/>
  <c r="AJ15" i="51"/>
  <c r="BB18" i="15"/>
  <c r="BE16" i="15"/>
  <c r="BD16" i="15"/>
  <c r="BF16" i="15"/>
  <c r="AJ36" i="51"/>
  <c r="AJ37" i="69"/>
  <c r="BF56" i="15"/>
  <c r="BD56" i="15"/>
  <c r="BE56" i="15"/>
  <c r="AJ55" i="69"/>
  <c r="AJ54" i="51"/>
  <c r="BF43" i="50"/>
  <c r="BC43" i="69"/>
  <c r="BG43" i="50"/>
  <c r="BE43" i="50"/>
  <c r="AJ44" i="51"/>
  <c r="AJ45" i="69"/>
  <c r="AJ60" i="51"/>
  <c r="AJ61" i="69"/>
  <c r="AL68" i="69"/>
  <c r="AL67" i="51"/>
  <c r="AN68" i="69"/>
  <c r="AW68" i="69" s="1"/>
  <c r="AW68" i="50"/>
  <c r="AN67" i="51"/>
  <c r="AN15" i="15"/>
  <c r="AW13" i="15"/>
  <c r="AN14" i="15"/>
  <c r="AI13" i="15"/>
  <c r="AI28" i="15" s="1"/>
  <c r="AI18" i="15"/>
  <c r="AN11" i="69"/>
  <c r="AW11" i="69" s="1"/>
  <c r="AN10" i="51"/>
  <c r="AW11" i="50"/>
  <c r="AL10" i="51"/>
  <c r="AL11" i="69"/>
  <c r="AM67" i="51"/>
  <c r="AM68" i="69"/>
  <c r="AJ57" i="51"/>
  <c r="AJ58" i="69"/>
  <c r="AK31" i="15"/>
  <c r="AK35" i="15"/>
  <c r="BC61" i="69"/>
  <c r="BF61" i="50"/>
  <c r="BG61" i="50"/>
  <c r="BE61" i="50"/>
  <c r="BC75" i="69"/>
  <c r="BE75" i="50"/>
  <c r="BG75" i="50"/>
  <c r="BF75" i="50"/>
  <c r="AM6" i="50"/>
  <c r="AW6" i="50" s="1"/>
  <c r="BB7" i="19"/>
  <c r="BD24" i="15"/>
  <c r="BE24" i="15"/>
  <c r="BF24" i="15"/>
  <c r="BK167" i="19"/>
  <c r="BL167" i="19"/>
  <c r="BJ167" i="19"/>
  <c r="BF13" i="50"/>
  <c r="BE13" i="50"/>
  <c r="BG13" i="50"/>
  <c r="BC13" i="69"/>
  <c r="BC15" i="69"/>
  <c r="BG15" i="50"/>
  <c r="BE15" i="50"/>
  <c r="BF15" i="50"/>
  <c r="BJ14" i="19"/>
  <c r="BL14" i="19"/>
  <c r="BK14" i="19"/>
  <c r="BF20" i="15"/>
  <c r="BE20" i="15"/>
  <c r="BD20" i="15"/>
  <c r="BC24" i="69"/>
  <c r="BE24" i="50"/>
  <c r="BG24" i="50"/>
  <c r="BF24" i="50"/>
  <c r="AN28" i="15"/>
  <c r="BB13" i="15"/>
  <c r="AK28" i="15"/>
  <c r="AO7" i="19"/>
  <c r="AJ6" i="50" s="1"/>
  <c r="AI34" i="15"/>
  <c r="AZ88" i="50"/>
  <c r="BC86" i="50"/>
  <c r="BC11" i="50"/>
  <c r="AZ82" i="69"/>
  <c r="AZ85" i="50"/>
  <c r="AZ82" i="50"/>
  <c r="BF80" i="69" l="1"/>
  <c r="BE80" i="69"/>
  <c r="BG80" i="69"/>
  <c r="AJ9" i="15"/>
  <c r="BE84" i="69"/>
  <c r="BG84" i="69"/>
  <c r="BF84" i="69"/>
  <c r="BG70" i="69"/>
  <c r="BF70" i="69"/>
  <c r="BE70" i="69"/>
  <c r="BF29" i="69"/>
  <c r="BG29" i="69"/>
  <c r="BE29" i="69"/>
  <c r="BD64" i="15"/>
  <c r="BF64" i="15"/>
  <c r="BE64" i="15"/>
  <c r="AZ64" i="15"/>
  <c r="BE35" i="69"/>
  <c r="BF35" i="69"/>
  <c r="AM29" i="15"/>
  <c r="AM30" i="15"/>
  <c r="AV14" i="15"/>
  <c r="BE45" i="69"/>
  <c r="AM8" i="15"/>
  <c r="AJ29" i="15"/>
  <c r="BG62" i="69"/>
  <c r="BF62" i="69"/>
  <c r="AJ8" i="15"/>
  <c r="BG45" i="69"/>
  <c r="AV7" i="15"/>
  <c r="AV8" i="15" s="1"/>
  <c r="AJ67" i="15"/>
  <c r="BE72" i="69"/>
  <c r="BG72" i="69"/>
  <c r="AI7" i="15"/>
  <c r="AI9" i="15" s="1"/>
  <c r="BA11" i="50"/>
  <c r="AZ11" i="50"/>
  <c r="BA11" i="69"/>
  <c r="AZ11" i="69"/>
  <c r="BG18" i="69"/>
  <c r="BE18" i="69"/>
  <c r="BF18" i="69"/>
  <c r="BA30" i="50"/>
  <c r="AZ30" i="50"/>
  <c r="AZ30" i="69"/>
  <c r="BA30" i="69"/>
  <c r="AJ90" i="51"/>
  <c r="AJ91" i="69"/>
  <c r="AY12" i="15"/>
  <c r="AZ12" i="15"/>
  <c r="AY11" i="15"/>
  <c r="AZ11" i="15"/>
  <c r="AX93" i="69"/>
  <c r="BA7" i="69"/>
  <c r="AZ7" i="69"/>
  <c r="AX93" i="50"/>
  <c r="BA7" i="50"/>
  <c r="AZ7" i="50"/>
  <c r="BL6" i="19"/>
  <c r="BK6" i="19"/>
  <c r="BJ6" i="19"/>
  <c r="BH7" i="19"/>
  <c r="BG57" i="69"/>
  <c r="BE57" i="69"/>
  <c r="BF57" i="69"/>
  <c r="AM33" i="15"/>
  <c r="AM32" i="15"/>
  <c r="AV31" i="15"/>
  <c r="BC7" i="19"/>
  <c r="AN6" i="50"/>
  <c r="AX6" i="50" s="1"/>
  <c r="BF40" i="69"/>
  <c r="BG40" i="69"/>
  <c r="BE40" i="69"/>
  <c r="BF6" i="19"/>
  <c r="BE6" i="19"/>
  <c r="BF36" i="69"/>
  <c r="BE36" i="69"/>
  <c r="BG36" i="69"/>
  <c r="BF58" i="69"/>
  <c r="BE58" i="69"/>
  <c r="BG58" i="69"/>
  <c r="BF12" i="15"/>
  <c r="BE12" i="15"/>
  <c r="BD12" i="15"/>
  <c r="BD11" i="15"/>
  <c r="BF11" i="15"/>
  <c r="BE11" i="15"/>
  <c r="BE55" i="69"/>
  <c r="BG55" i="69"/>
  <c r="BF55" i="69"/>
  <c r="AJ33" i="15"/>
  <c r="AJ32" i="15"/>
  <c r="BB31" i="15"/>
  <c r="BE34" i="15"/>
  <c r="BF34" i="15"/>
  <c r="BD34" i="15"/>
  <c r="BB35" i="15"/>
  <c r="AJ6" i="51"/>
  <c r="AJ7" i="69"/>
  <c r="AI30" i="15"/>
  <c r="AI29" i="15"/>
  <c r="BC30" i="69"/>
  <c r="BF30" i="50"/>
  <c r="BG30" i="50"/>
  <c r="BE30" i="50"/>
  <c r="BE32" i="69"/>
  <c r="BF32" i="69"/>
  <c r="BG32" i="69"/>
  <c r="AZ62" i="15"/>
  <c r="AY62" i="15"/>
  <c r="BG73" i="69"/>
  <c r="BE73" i="69"/>
  <c r="BF73" i="69"/>
  <c r="BG89" i="69"/>
  <c r="BF89" i="69"/>
  <c r="BE89" i="69"/>
  <c r="BE91" i="50"/>
  <c r="BG91" i="50"/>
  <c r="BF91" i="50"/>
  <c r="BC91" i="69"/>
  <c r="BE92" i="69"/>
  <c r="BF92" i="69"/>
  <c r="BG92" i="69"/>
  <c r="BE85" i="69"/>
  <c r="BF85" i="69"/>
  <c r="BG85" i="69"/>
  <c r="BF82" i="69"/>
  <c r="BE82" i="69"/>
  <c r="BG82" i="69"/>
  <c r="BE59" i="69"/>
  <c r="BG59" i="69"/>
  <c r="BF59" i="69"/>
  <c r="AJ11" i="69"/>
  <c r="AJ10" i="51"/>
  <c r="AJ29" i="51"/>
  <c r="AJ30" i="69"/>
  <c r="BE67" i="69"/>
  <c r="BF67" i="69"/>
  <c r="BG67" i="69"/>
  <c r="AJ86" i="69"/>
  <c r="AJ85" i="51"/>
  <c r="BG77" i="69"/>
  <c r="BF77" i="69"/>
  <c r="BE77" i="69"/>
  <c r="BE12" i="69"/>
  <c r="BG12" i="69"/>
  <c r="BF12" i="69"/>
  <c r="AZ66" i="15"/>
  <c r="AY66" i="15"/>
  <c r="AZ68" i="69"/>
  <c r="BA68" i="69"/>
  <c r="AZ68" i="50"/>
  <c r="BA68" i="50"/>
  <c r="AJ67" i="51"/>
  <c r="AJ68" i="69"/>
  <c r="BG56" i="69"/>
  <c r="BF56" i="69"/>
  <c r="BE56" i="69"/>
  <c r="BF60" i="69"/>
  <c r="BE60" i="69"/>
  <c r="BG60" i="69"/>
  <c r="BG69" i="69"/>
  <c r="BE69" i="69"/>
  <c r="BF69" i="69"/>
  <c r="BE68" i="50"/>
  <c r="BG68" i="50"/>
  <c r="BF68" i="50"/>
  <c r="BC68" i="69"/>
  <c r="BF10" i="69"/>
  <c r="BG10" i="69"/>
  <c r="BE10" i="69"/>
  <c r="BF54" i="69"/>
  <c r="BG54" i="69"/>
  <c r="BE54" i="69"/>
  <c r="BF31" i="69"/>
  <c r="BG31" i="69"/>
  <c r="BE31" i="69"/>
  <c r="BE62" i="15"/>
  <c r="BF62" i="15"/>
  <c r="BD62" i="15"/>
  <c r="BG9" i="69"/>
  <c r="BE9" i="69"/>
  <c r="BF9" i="69"/>
  <c r="BC93" i="50"/>
  <c r="BE7" i="50"/>
  <c r="BF7" i="50"/>
  <c r="BC7" i="69"/>
  <c r="BG7" i="50"/>
  <c r="BG38" i="69"/>
  <c r="BE38" i="69"/>
  <c r="BF38" i="69"/>
  <c r="BG79" i="69"/>
  <c r="BE79" i="69"/>
  <c r="BF79" i="69"/>
  <c r="AL29" i="15"/>
  <c r="AL30" i="15"/>
  <c r="AL67" i="15"/>
  <c r="AL9" i="15"/>
  <c r="AL8" i="15"/>
  <c r="BE16" i="69"/>
  <c r="BG16" i="69"/>
  <c r="BF16" i="69"/>
  <c r="AV29" i="15"/>
  <c r="AV30" i="15"/>
  <c r="BE33" i="69"/>
  <c r="BF33" i="69"/>
  <c r="BG33" i="69"/>
  <c r="BE71" i="69"/>
  <c r="BF71" i="69"/>
  <c r="BG71" i="69"/>
  <c r="BG21" i="69"/>
  <c r="BF21" i="69"/>
  <c r="BE21" i="69"/>
  <c r="AZ91" i="69"/>
  <c r="BA91" i="69"/>
  <c r="BA91" i="50"/>
  <c r="AZ91" i="50"/>
  <c r="BE50" i="69"/>
  <c r="BG50" i="69"/>
  <c r="BF50" i="69"/>
  <c r="AN33" i="15"/>
  <c r="AN32" i="15"/>
  <c r="AW31" i="15"/>
  <c r="AY34" i="15"/>
  <c r="AZ34" i="15"/>
  <c r="AW35" i="15"/>
  <c r="BG37" i="69"/>
  <c r="BE37" i="69"/>
  <c r="BF37" i="69"/>
  <c r="AL33" i="15"/>
  <c r="AL32" i="15"/>
  <c r="BD66" i="15"/>
  <c r="BF66" i="15"/>
  <c r="BE66" i="15"/>
  <c r="BE18" i="15"/>
  <c r="BF18" i="15"/>
  <c r="BD18" i="15"/>
  <c r="BG43" i="69"/>
  <c r="BF43" i="69"/>
  <c r="BE43" i="69"/>
  <c r="AY13" i="15"/>
  <c r="AZ13" i="15"/>
  <c r="AW15" i="15"/>
  <c r="AW14" i="15"/>
  <c r="AI15" i="15"/>
  <c r="AI14" i="15"/>
  <c r="AK33" i="15"/>
  <c r="AK32" i="15"/>
  <c r="BE61" i="69"/>
  <c r="BF61" i="69"/>
  <c r="BG61" i="69"/>
  <c r="BF75" i="69"/>
  <c r="BG75" i="69"/>
  <c r="BE75" i="69"/>
  <c r="BE13" i="69"/>
  <c r="BF13" i="69"/>
  <c r="BG13" i="69"/>
  <c r="BE15" i="69"/>
  <c r="BF15" i="69"/>
  <c r="BG15" i="69"/>
  <c r="BF24" i="69"/>
  <c r="BE24" i="69"/>
  <c r="BG24" i="69"/>
  <c r="AN67" i="15"/>
  <c r="AW7" i="15"/>
  <c r="AN8" i="15"/>
  <c r="AN9" i="15"/>
  <c r="AN29" i="15"/>
  <c r="AW28" i="15"/>
  <c r="AN30" i="15"/>
  <c r="BF13" i="15"/>
  <c r="BB15" i="15"/>
  <c r="BB14" i="15"/>
  <c r="BE13" i="15"/>
  <c r="BD13" i="15"/>
  <c r="AK29" i="15"/>
  <c r="AK30" i="15"/>
  <c r="AK67" i="15"/>
  <c r="AK72" i="15" s="1"/>
  <c r="AK9" i="15"/>
  <c r="AK8" i="15"/>
  <c r="AI31" i="15"/>
  <c r="AI35" i="15"/>
  <c r="BC86" i="69"/>
  <c r="BG86" i="50"/>
  <c r="BE86" i="50"/>
  <c r="BF86" i="50"/>
  <c r="BC11" i="69"/>
  <c r="BG11" i="50"/>
  <c r="BE11" i="50"/>
  <c r="BF11" i="50"/>
  <c r="AK93" i="69"/>
  <c r="AL93" i="69"/>
  <c r="AW93" i="50"/>
  <c r="BB7" i="15"/>
  <c r="AM67" i="15"/>
  <c r="AM93" i="69"/>
  <c r="AZ86" i="69"/>
  <c r="AZ86" i="50"/>
  <c r="BB28" i="15"/>
  <c r="AJ84" i="15" l="1"/>
  <c r="AJ72" i="15"/>
  <c r="AV9" i="15"/>
  <c r="AI8" i="15"/>
  <c r="AJ69" i="15"/>
  <c r="AJ68" i="15"/>
  <c r="AZ93" i="50"/>
  <c r="BA93" i="50"/>
  <c r="AZ93" i="69"/>
  <c r="BA93" i="69"/>
  <c r="BK7" i="19"/>
  <c r="BL7" i="19"/>
  <c r="BJ7" i="19"/>
  <c r="AV33" i="15"/>
  <c r="AV32" i="15"/>
  <c r="BE7" i="19"/>
  <c r="BF7" i="19"/>
  <c r="AZ6" i="50"/>
  <c r="BA6" i="50"/>
  <c r="BE31" i="15"/>
  <c r="BF31" i="15"/>
  <c r="BD31" i="15"/>
  <c r="BB33" i="15"/>
  <c r="BB32" i="15"/>
  <c r="BE35" i="15"/>
  <c r="BD35" i="15"/>
  <c r="BF35" i="15"/>
  <c r="BE30" i="69"/>
  <c r="BG30" i="69"/>
  <c r="BF30" i="69"/>
  <c r="BG91" i="69"/>
  <c r="BF91" i="69"/>
  <c r="BE91" i="69"/>
  <c r="BE68" i="69"/>
  <c r="BG68" i="69"/>
  <c r="BF68" i="69"/>
  <c r="BC93" i="69"/>
  <c r="BF7" i="69"/>
  <c r="BG7" i="69"/>
  <c r="BE7" i="69"/>
  <c r="AL69" i="15"/>
  <c r="AL68" i="15"/>
  <c r="AL84" i="15"/>
  <c r="AL72" i="15"/>
  <c r="AZ31" i="15"/>
  <c r="AW32" i="15"/>
  <c r="AW33" i="15"/>
  <c r="AY31" i="15"/>
  <c r="AZ35" i="15"/>
  <c r="AY35" i="15"/>
  <c r="AZ15" i="15"/>
  <c r="AY15" i="15"/>
  <c r="AY14" i="15"/>
  <c r="AZ14" i="15"/>
  <c r="AN84" i="15"/>
  <c r="AN68" i="15"/>
  <c r="AN69" i="15"/>
  <c r="AN72" i="15"/>
  <c r="AW67" i="15"/>
  <c r="AZ7" i="15"/>
  <c r="AY7" i="15"/>
  <c r="AW9" i="15"/>
  <c r="AW8" i="15"/>
  <c r="AZ28" i="15"/>
  <c r="AY28" i="15"/>
  <c r="AW30" i="15"/>
  <c r="AW29" i="15"/>
  <c r="BD15" i="15"/>
  <c r="BF15" i="15"/>
  <c r="BE15" i="15"/>
  <c r="BF14" i="15"/>
  <c r="BE14" i="15"/>
  <c r="BD14" i="15"/>
  <c r="AK69" i="15"/>
  <c r="AK68" i="15"/>
  <c r="AK84" i="15"/>
  <c r="AI33" i="15"/>
  <c r="AI32" i="15"/>
  <c r="BG86" i="69"/>
  <c r="BF86" i="69"/>
  <c r="BE86" i="69"/>
  <c r="BE11" i="69"/>
  <c r="BF11" i="69"/>
  <c r="BG11" i="69"/>
  <c r="BB9" i="15"/>
  <c r="BB8" i="15"/>
  <c r="BD7" i="15"/>
  <c r="BF7" i="15"/>
  <c r="BE7" i="15"/>
  <c r="AV67" i="15"/>
  <c r="AM72" i="15"/>
  <c r="AM84" i="15"/>
  <c r="AM69" i="15"/>
  <c r="AM68" i="15"/>
  <c r="BB30" i="15"/>
  <c r="BB29" i="15"/>
  <c r="BF28" i="15"/>
  <c r="BD28" i="15"/>
  <c r="BE28" i="15"/>
  <c r="BB67" i="15"/>
  <c r="AJ93" i="69"/>
  <c r="AI67" i="15"/>
  <c r="BE93" i="50"/>
  <c r="BF93" i="50"/>
  <c r="BG93" i="50"/>
  <c r="AJ73" i="15" l="1"/>
  <c r="AJ77" i="15"/>
  <c r="AJ87" i="15" s="1"/>
  <c r="BD33" i="15"/>
  <c r="BF33" i="15"/>
  <c r="BE33" i="15"/>
  <c r="BF32" i="15"/>
  <c r="BD32" i="15"/>
  <c r="BE32" i="15"/>
  <c r="AL73" i="15"/>
  <c r="AL77" i="15"/>
  <c r="AL87" i="15" s="1"/>
  <c r="AZ32" i="15"/>
  <c r="AY32" i="15"/>
  <c r="AY33" i="15"/>
  <c r="AZ33" i="15"/>
  <c r="AN73" i="15"/>
  <c r="AW72" i="15"/>
  <c r="AN77" i="15"/>
  <c r="AN87" i="15" s="1"/>
  <c r="AY67" i="15"/>
  <c r="AW69" i="15"/>
  <c r="AZ67" i="15"/>
  <c r="AW68" i="15"/>
  <c r="AY9" i="15"/>
  <c r="AZ9" i="15"/>
  <c r="AZ8" i="15"/>
  <c r="AY8" i="15"/>
  <c r="AZ30" i="15"/>
  <c r="AY30" i="15"/>
  <c r="AY29" i="15"/>
  <c r="AZ29" i="15"/>
  <c r="AK73" i="15"/>
  <c r="AK77" i="15"/>
  <c r="AK87" i="15" s="1"/>
  <c r="BD9" i="15"/>
  <c r="BF9" i="15"/>
  <c r="BE9" i="15"/>
  <c r="BE8" i="15"/>
  <c r="BD8" i="15"/>
  <c r="BF8" i="15"/>
  <c r="AV69" i="15"/>
  <c r="AV68" i="15"/>
  <c r="AM73" i="15"/>
  <c r="AV72" i="15"/>
  <c r="AV73" i="15" s="1"/>
  <c r="AM77" i="15"/>
  <c r="AM87" i="15" s="1"/>
  <c r="BD30" i="15"/>
  <c r="BF30" i="15"/>
  <c r="BE30" i="15"/>
  <c r="BF29" i="15"/>
  <c r="BE29" i="15"/>
  <c r="BD29" i="15"/>
  <c r="BD67" i="15"/>
  <c r="BB68" i="15"/>
  <c r="BF67" i="15"/>
  <c r="BE67" i="15"/>
  <c r="BB69" i="15"/>
  <c r="AI72" i="15"/>
  <c r="AI69" i="15"/>
  <c r="AI68" i="15"/>
  <c r="BB72" i="15"/>
  <c r="BF93" i="69"/>
  <c r="BG93" i="69"/>
  <c r="BE93" i="69"/>
  <c r="AJ79" i="15" l="1"/>
  <c r="AJ80" i="15" s="1"/>
  <c r="AJ78" i="15"/>
  <c r="BB77" i="15"/>
  <c r="BE77" i="15" s="1"/>
  <c r="AL79" i="15"/>
  <c r="AL78" i="15"/>
  <c r="AY72" i="15"/>
  <c r="AZ72" i="15"/>
  <c r="AW73" i="15"/>
  <c r="AN78" i="15"/>
  <c r="AN79" i="15"/>
  <c r="AW77" i="15"/>
  <c r="AY69" i="15"/>
  <c r="AZ69" i="15"/>
  <c r="AZ68" i="15"/>
  <c r="AY68" i="15"/>
  <c r="AK78" i="15"/>
  <c r="AK79" i="15"/>
  <c r="AM78" i="15"/>
  <c r="AV77" i="15"/>
  <c r="AV78" i="15" s="1"/>
  <c r="AM79" i="15"/>
  <c r="BD68" i="15"/>
  <c r="BF68" i="15"/>
  <c r="BE68" i="15"/>
  <c r="BE69" i="15"/>
  <c r="BD69" i="15"/>
  <c r="BF69" i="15"/>
  <c r="AI73" i="15"/>
  <c r="AI77" i="15"/>
  <c r="BB73" i="15"/>
  <c r="BF72" i="15"/>
  <c r="BE72" i="15"/>
  <c r="BD72" i="15"/>
  <c r="AJ81" i="15" l="1"/>
  <c r="BB78" i="15"/>
  <c r="BD78" i="15" s="1"/>
  <c r="BD77" i="15"/>
  <c r="BF77" i="15"/>
  <c r="AL80" i="15"/>
  <c r="AL81" i="15"/>
  <c r="AL82" i="15" s="1"/>
  <c r="AZ73" i="15"/>
  <c r="AY73" i="15"/>
  <c r="AN80" i="15"/>
  <c r="AN81" i="15"/>
  <c r="AW79" i="15"/>
  <c r="AZ77" i="15"/>
  <c r="AY77" i="15"/>
  <c r="AW78" i="15"/>
  <c r="AK80" i="15"/>
  <c r="AK81" i="15"/>
  <c r="AK82" i="15" s="1"/>
  <c r="AM80" i="15"/>
  <c r="AV79" i="15"/>
  <c r="AV80" i="15" s="1"/>
  <c r="AM81" i="15"/>
  <c r="AI78" i="15"/>
  <c r="AI79" i="15"/>
  <c r="BD73" i="15"/>
  <c r="BF73" i="15"/>
  <c r="BE73" i="15"/>
  <c r="BB79" i="15"/>
  <c r="AJ82" i="15" l="1"/>
  <c r="BE78" i="15"/>
  <c r="BF78" i="15"/>
  <c r="AN82" i="15"/>
  <c r="AW81" i="15"/>
  <c r="AY79" i="15"/>
  <c r="AW80" i="15"/>
  <c r="AZ79" i="15"/>
  <c r="AY78" i="15"/>
  <c r="AZ78" i="15"/>
  <c r="AV81" i="15"/>
  <c r="AV82" i="15" s="1"/>
  <c r="AM82" i="15"/>
  <c r="AI80" i="15"/>
  <c r="AI81" i="15"/>
  <c r="AI82" i="15" s="1"/>
  <c r="BE79" i="15"/>
  <c r="BD79" i="15"/>
  <c r="BF79" i="15"/>
  <c r="BB80" i="15"/>
  <c r="BB81" i="15"/>
  <c r="AY81" i="15" l="1"/>
  <c r="AZ81" i="15"/>
  <c r="AW82" i="15"/>
  <c r="AZ80" i="15"/>
  <c r="AY80" i="15"/>
  <c r="BE80" i="15"/>
  <c r="BF80" i="15"/>
  <c r="BD80" i="15"/>
  <c r="BB82" i="15"/>
  <c r="BD81" i="15"/>
  <c r="BE81" i="15"/>
  <c r="BF81" i="15"/>
  <c r="AZ82" i="15" l="1"/>
  <c r="AY82" i="15"/>
  <c r="BD82" i="15"/>
  <c r="BE82" i="15"/>
  <c r="BF8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38752-C694-406A-8F6E-8BCE54294EC1}" name="Query - Append_Tổng hợp CP" description="Connection to the 'Append_Tổng hợp CP' query in the workbook." type="100" refreshedVersion="8" minRefreshableVersion="5">
    <extLst>
      <ext xmlns:x15="http://schemas.microsoft.com/office/spreadsheetml/2010/11/main" uri="{DE250136-89BD-433C-8126-D09CA5730AF9}">
        <x15:connection id="317556d1-0a14-416c-895e-5a7842ea2090"/>
      </ext>
    </extLst>
  </connection>
  <connection id="2" xr16:uid="{433BEE30-8F3A-40AA-9E89-5AFF013B6074}" name="Query - Data_621" description="Connection to the 'Data_621' query in the workbook." type="100" refreshedVersion="8" minRefreshableVersion="5">
    <extLst>
      <ext xmlns:x15="http://schemas.microsoft.com/office/spreadsheetml/2010/11/main" uri="{DE250136-89BD-433C-8126-D09CA5730AF9}">
        <x15:connection id="f9ee9d25-0c4a-41e9-9608-dd4204f5ba4d"/>
      </ext>
    </extLst>
  </connection>
  <connection id="3" xr16:uid="{F25A1CE0-B620-41A2-BBBC-149BFB22321B}" name="Query - Data_KE30" description="Connection to the 'Data_KE30' query in the workbook." type="100" refreshedVersion="8" minRefreshableVersion="5">
    <extLst>
      <ext xmlns:x15="http://schemas.microsoft.com/office/spreadsheetml/2010/11/main" uri="{DE250136-89BD-433C-8126-D09CA5730AF9}">
        <x15:connection id="0a2bb11b-e829-4a68-b75c-9e9f11e988d5"/>
      </ext>
    </extLst>
  </connection>
  <connection id="4" xr16:uid="{F081602F-A5F1-4117-AAC8-EAB6E0D66E26}" name="Query - Data_KSB1" description="Connection to the 'Data_KSB1' query in the workbook." type="100" refreshedVersion="8" minRefreshableVersion="5">
    <extLst>
      <ext xmlns:x15="http://schemas.microsoft.com/office/spreadsheetml/2010/11/main" uri="{DE250136-89BD-433C-8126-D09CA5730AF9}">
        <x15:connection id="1b43fa59-e3d5-4351-8fd9-0540075d739f"/>
      </ext>
    </extLst>
  </connection>
  <connection id="5" xr16:uid="{38FC9508-A731-40DA-AAFF-753763B8917A}" name="Query - Table_ChonCPkg" description="Connection to the 'Table_ChonCPkg' query in the workbook." type="100" refreshedVersion="8" minRefreshableVersion="5">
    <extLst>
      <ext xmlns:x15="http://schemas.microsoft.com/office/spreadsheetml/2010/11/main" uri="{DE250136-89BD-433C-8126-D09CA5730AF9}">
        <x15:connection id="f15e22f0-4f05-49c2-b852-871401678876"/>
      </ext>
    </extLst>
  </connection>
  <connection id="6" xr16:uid="{BA6DD454-02E5-44A7-9AD3-A4BB76D0ECA1}" name="Query - Table_ChonTyleCPtrenDT" description="Connection to the 'Table_ChonTyleCPtrenDT' query in the workbook." type="100" refreshedVersion="8" minRefreshableVersion="5">
    <extLst>
      <ext xmlns:x15="http://schemas.microsoft.com/office/spreadsheetml/2010/11/main" uri="{DE250136-89BD-433C-8126-D09CA5730AF9}">
        <x15:connection id="ce1925a1-f288-4e69-9d12-55a29bed955b"/>
      </ext>
    </extLst>
  </connection>
  <connection id="7" xr16:uid="{0527AD9E-A771-47D3-A28C-AF2E69B8B249}" name="Query - Table_Date" description="Connection to the 'Table_Date' query in the workbook." type="100" refreshedVersion="8" minRefreshableVersion="5">
    <extLst>
      <ext xmlns:x15="http://schemas.microsoft.com/office/spreadsheetml/2010/11/main" uri="{DE250136-89BD-433C-8126-D09CA5730AF9}">
        <x15:connection id="2d754cb9-8be7-4a3d-8e0e-e8b172b4d00a"/>
      </ext>
    </extLst>
  </connection>
  <connection id="8" xr16:uid="{D35BFF54-C27F-4E19-AA5D-2D52D37457EC}" name="Query - Table_KMchiphi" description="Connection to the 'Table_KMchiphi' query in the workbook." type="100" refreshedVersion="8" minRefreshableVersion="5">
    <extLst>
      <ext xmlns:x15="http://schemas.microsoft.com/office/spreadsheetml/2010/11/main" uri="{DE250136-89BD-433C-8126-D09CA5730AF9}">
        <x15:connection id="aad527b1-44e0-47ab-b97b-89333e695e5c"/>
      </ext>
    </extLst>
  </connection>
  <connection id="9" xr16:uid="{710BF147-BB57-41A4-8744-EB62F1FEA2E5}" name="Query - Table_LoaiCP" description="Connection to the 'Table_LoaiCP' query in the workbook." type="100" refreshedVersion="8" minRefreshableVersion="5">
    <extLst>
      <ext xmlns:x15="http://schemas.microsoft.com/office/spreadsheetml/2010/11/main" uri="{DE250136-89BD-433C-8126-D09CA5730AF9}">
        <x15:connection id="3ccf5597-3e52-4cc2-880f-da8f0d4da6ca"/>
      </ext>
    </extLst>
  </connection>
  <connection id="10" xr16:uid="{D880FC99-B526-4043-874D-CC0F2A65FB75}" name="Query - Table_Phongban" description="Connection to the 'Table_Phongban' query in the workbook." type="100" refreshedVersion="8" minRefreshableVersion="5">
    <extLst>
      <ext xmlns:x15="http://schemas.microsoft.com/office/spreadsheetml/2010/11/main" uri="{DE250136-89BD-433C-8126-D09CA5730AF9}">
        <x15:connection id="07951249-b824-48b8-aa14-1edb5f3f3156"/>
      </ext>
    </extLst>
  </connection>
  <connection id="11" xr16:uid="{88D1E412-A2FF-4871-8235-DAFBC31B8E79}" name="Query - Table2_Doanhthu SL" description="Connection to the 'Table2_Doanhthu SL' query in the workbook." type="100" refreshedVersion="8" minRefreshableVersion="5">
    <extLst>
      <ext xmlns:x15="http://schemas.microsoft.com/office/spreadsheetml/2010/11/main" uri="{DE250136-89BD-433C-8126-D09CA5730AF9}">
        <x15:connection id="5c7a2a1d-68f7-49a0-af40-f67d71587339"/>
      </ext>
    </extLst>
  </connection>
  <connection id="12" xr16:uid="{7C10789D-BA70-418E-AAE6-3B485232CC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<sst xmlns="http://schemas.openxmlformats.org/spreadsheetml/2006/main" count="8827" uniqueCount="2320">
  <si>
    <r>
      <t xml:space="preserve">KẾT QUẢ KINH DOANH </t>
    </r>
    <r>
      <rPr>
        <b/>
        <sz val="12"/>
        <color rgb="FF0000FF"/>
        <rFont val="Times New Roman"/>
        <family val="1"/>
      </rPr>
      <t>(ĐVT: triệu đồng)</t>
    </r>
  </si>
  <si>
    <t>TỔNG CỘNG NĂM</t>
  </si>
  <si>
    <t>STT</t>
  </si>
  <si>
    <t>CHỈ TIÊU</t>
  </si>
  <si>
    <t>Mã tham chiếu</t>
  </si>
  <si>
    <t>Kế hoạch 
2026</t>
  </si>
  <si>
    <t>Ước thực 
hiện 2026</t>
  </si>
  <si>
    <t>Thực hiện T4.2026</t>
  </si>
  <si>
    <t>Thực hiện 
LK 2025</t>
  </si>
  <si>
    <t>Thực hiện LK 2026</t>
  </si>
  <si>
    <t>Kế hoạch LK 2026P</t>
  </si>
  <si>
    <t>So với TH
LK 2025</t>
  </si>
  <si>
    <t>So với KH
LK 2026</t>
  </si>
  <si>
    <t>So với KH
Năm 2026</t>
  </si>
  <si>
    <t>SẢN LƯỢNG BÁN (Tấn)</t>
  </si>
  <si>
    <t>(*)</t>
  </si>
  <si>
    <t>DOANH THU THUẦN</t>
  </si>
  <si>
    <t>(**)</t>
  </si>
  <si>
    <t>Giá bán / Tấn (Triệu đồng/Tấn)</t>
  </si>
  <si>
    <t>BIẾN PHÍ</t>
  </si>
  <si>
    <t>Biến phí / Doanh thu (%)</t>
  </si>
  <si>
    <t>Biến phí / Tấn (Triệu đồng/Tấn)</t>
  </si>
  <si>
    <t>Biến phí bán hàng</t>
  </si>
  <si>
    <t>01,02,03</t>
  </si>
  <si>
    <t>Biến phí sản xuất</t>
  </si>
  <si>
    <t>Biến phí sản xuất/ Doanh thu (%)</t>
  </si>
  <si>
    <t>Biến phí sản xuất/ Tấn (Triệu đồng/Tấn)</t>
  </si>
  <si>
    <t>Chi phí nguyên liệu vật chính</t>
  </si>
  <si>
    <t>04</t>
  </si>
  <si>
    <t>Chi phí nguyên vật liệu phụ</t>
  </si>
  <si>
    <t>05</t>
  </si>
  <si>
    <t>Lãi nguyên liệu / Doanh thu (%)</t>
  </si>
  <si>
    <t>Chi phí vật tư kỹ thuật phục vụ sản xuất</t>
  </si>
  <si>
    <t>06</t>
  </si>
  <si>
    <t>Chi phí bao bì</t>
  </si>
  <si>
    <t>07</t>
  </si>
  <si>
    <t>Chi phí điện</t>
  </si>
  <si>
    <t>08</t>
  </si>
  <si>
    <t>Chi phí nước</t>
  </si>
  <si>
    <t>09</t>
  </si>
  <si>
    <t>Chi phí xăng, dầu</t>
  </si>
  <si>
    <t>10</t>
  </si>
  <si>
    <t>Chi phí môi trường</t>
  </si>
  <si>
    <t>11</t>
  </si>
  <si>
    <t>Chi phí gia công thuê ngoài</t>
  </si>
  <si>
    <t>12</t>
  </si>
  <si>
    <t>Điều chỉnh giá vốn trong hàng tồn kho</t>
  </si>
  <si>
    <t>Đ/C lãi chưa thực hiện trong HTK khi Hợp nhất</t>
  </si>
  <si>
    <t>LÃI BIẾN PHÍ</t>
  </si>
  <si>
    <t>Tỷ lệ Lãi biến phí (%)</t>
  </si>
  <si>
    <t>Lãi biến phí / Tấn (Triệu đồng/Tấn)</t>
  </si>
  <si>
    <t>ĐỊNH PHÍ</t>
  </si>
  <si>
    <t>Định phí / Doanh thu (%)</t>
  </si>
  <si>
    <t>Định phí / Tấn (Triệu đồng/Tấn)</t>
  </si>
  <si>
    <t>Chi phí hoạt động</t>
  </si>
  <si>
    <t>Chi phí hoạt động / Doanh thu (%)</t>
  </si>
  <si>
    <t>Chi phí sửa chữa, bảo trì</t>
  </si>
  <si>
    <t>13</t>
  </si>
  <si>
    <t>Chi phí thử mẫu, thử khuôn, phát triển sản phẩm</t>
  </si>
  <si>
    <t>14</t>
  </si>
  <si>
    <t>Chi phí kiểm định tài sản</t>
  </si>
  <si>
    <t>15</t>
  </si>
  <si>
    <t>Công cụ dụng cụ</t>
  </si>
  <si>
    <t>16</t>
  </si>
  <si>
    <t>Chi phí thuê nhà, văn phòng, xưởng, kho</t>
  </si>
  <si>
    <t>17</t>
  </si>
  <si>
    <t>Chi phí thuê máy móc thiết bị, phương tiện vận tải</t>
  </si>
  <si>
    <t>18</t>
  </si>
  <si>
    <t>Chi phí công nghệ thông tin</t>
  </si>
  <si>
    <t>19</t>
  </si>
  <si>
    <t>Chi phí ISO, giấy chứng nhận</t>
  </si>
  <si>
    <t>20</t>
  </si>
  <si>
    <t>Chi phí tư vấn</t>
  </si>
  <si>
    <t>21</t>
  </si>
  <si>
    <t>Chi phí dịch vụ thuê ngoài</t>
  </si>
  <si>
    <t>22</t>
  </si>
  <si>
    <t>Chi phí quảng cáo, hoạt động PR, sự kiện, giải thưởng</t>
  </si>
  <si>
    <t>23</t>
  </si>
  <si>
    <t>Chi phí ủng hộ, hỗ trợ, tài trợ</t>
  </si>
  <si>
    <t>24</t>
  </si>
  <si>
    <t>Chi phí tham gia hội chợ, phát triển thị trường</t>
  </si>
  <si>
    <t>25</t>
  </si>
  <si>
    <t>Chi phí hội nghị, hội thảo, hội họp</t>
  </si>
  <si>
    <t>26</t>
  </si>
  <si>
    <t>Chi phí công tác</t>
  </si>
  <si>
    <t>27</t>
  </si>
  <si>
    <t>Chi phí tiếp khách</t>
  </si>
  <si>
    <t>28</t>
  </si>
  <si>
    <t>Chi phí internet, điện thoại, bưu phẩm</t>
  </si>
  <si>
    <t>29</t>
  </si>
  <si>
    <t>Chi phí in ấn, vật tư, VPP</t>
  </si>
  <si>
    <t>30</t>
  </si>
  <si>
    <t>Chi phí hành chánh văn phòng</t>
  </si>
  <si>
    <t>31</t>
  </si>
  <si>
    <t>Chi phí bồi thường, nộp phạt</t>
  </si>
  <si>
    <t>32</t>
  </si>
  <si>
    <t>Chi phí bảo hiểm tài sản</t>
  </si>
  <si>
    <t>33</t>
  </si>
  <si>
    <t>Chi phí trích lập dự phòng</t>
  </si>
  <si>
    <t>34</t>
  </si>
  <si>
    <t>Thuế, phí, lệ phí khác</t>
  </si>
  <si>
    <t>35</t>
  </si>
  <si>
    <t>Chi phí nhập khẩu</t>
  </si>
  <si>
    <t>36</t>
  </si>
  <si>
    <t>Chi phí khác</t>
  </si>
  <si>
    <t>37</t>
  </si>
  <si>
    <t>Chi phí nhân sự</t>
  </si>
  <si>
    <t>(%) Chi phí nhân sự / Doanh thu</t>
  </si>
  <si>
    <t>Chi phí tài chính</t>
  </si>
  <si>
    <t>(%) Doanh thu tài chính / Doanh thu</t>
  </si>
  <si>
    <t>Chi phí khấu hao</t>
  </si>
  <si>
    <t>Tổng Chi phí Khấu hao / Doanh thu (%)</t>
  </si>
  <si>
    <t>TỔNG GIÁ VỐN (BIẾN PHÍ + ĐỊNH PHÍ)</t>
  </si>
  <si>
    <t>Doanh thu tài chính</t>
  </si>
  <si>
    <t>Thu nhập khác</t>
  </si>
  <si>
    <t>LỢI NHUẬN TRƯỚC THUẾ</t>
  </si>
  <si>
    <t>Tỷ lệ Lợi nhuận trước thuế (%)</t>
  </si>
  <si>
    <t>Thuế TNDN</t>
  </si>
  <si>
    <t>Thuế TNDN hiện hành</t>
  </si>
  <si>
    <t>Thuế TNDN hoãn lại</t>
  </si>
  <si>
    <t>LỢI NHUẬN SAU THUẾ</t>
  </si>
  <si>
    <t>Tỷ lệ LNST (%)</t>
  </si>
  <si>
    <t>EBIT</t>
  </si>
  <si>
    <t>Tỷ lệ EBIT (%)</t>
  </si>
  <si>
    <t>EBITDA</t>
  </si>
  <si>
    <t>Tỷ lệ EBITDA (%)</t>
  </si>
  <si>
    <t>Check-Tổng chi phí</t>
  </si>
  <si>
    <t>LNST-BCTC</t>
  </si>
  <si>
    <t>Check</t>
  </si>
  <si>
    <t>Chi phí thuê nhà, văn phòng, xưởng</t>
  </si>
  <si>
    <t>Chi phí khấu hao tài sản cố định</t>
  </si>
  <si>
    <t>Chi phí lương chính</t>
  </si>
  <si>
    <t>Chi phí lương ngoài giờ</t>
  </si>
  <si>
    <t>Chi phí lưới, dao, khuôn, xi, khắc</t>
  </si>
  <si>
    <t>Chi phí sửa chữa, bảo trì máy móc thiết bị sản xuất</t>
  </si>
  <si>
    <t>Chi phí pallet</t>
  </si>
  <si>
    <t>Chi phí BHXH, BHYT, KPCĐ, BHTN</t>
  </si>
  <si>
    <t>Chi phí suất ăn, tiền ăn giữa ca</t>
  </si>
  <si>
    <t>Chi phí lương Ca đêm</t>
  </si>
  <si>
    <t>Chi phí công cụ dụng cụ phục vụ sản xuất</t>
  </si>
  <si>
    <t>Chi phí khen thưởng</t>
  </si>
  <si>
    <t>Chi phí bao jumbo</t>
  </si>
  <si>
    <t>Chi phí nguyên vật liệu phụ khác</t>
  </si>
  <si>
    <t>Chi phí sửa chữa, bảo trì phương tiện vận tải</t>
  </si>
  <si>
    <t>Chi phí vật tư kỹ thuật phục vụ sản xuất khác</t>
  </si>
  <si>
    <t>Chi phí hóa chất xử lý nước thải</t>
  </si>
  <si>
    <t>Chi phí sửa chữa, bảo trì công trình xây dựng (nhà xưởng, văn phòng, ... )</t>
  </si>
  <si>
    <t>Chi phí đồng phục, đồ bảo hộ lao động</t>
  </si>
  <si>
    <t>Chi phí giấy phép môi trường, DTM, phí quan trắc môi trường…</t>
  </si>
  <si>
    <t>Chi phí bao PE</t>
  </si>
  <si>
    <t>Chi phí khen thưởng ngoài lương</t>
  </si>
  <si>
    <t>Chi phí đào tạo</t>
  </si>
  <si>
    <t>Chi phí phúc lợi nhân viên khác</t>
  </si>
  <si>
    <t>Chi phí y tế, BH sức khỏe</t>
  </si>
  <si>
    <t>Chi phí hóa chất, dung môi, mực in, hạt màu, …</t>
  </si>
  <si>
    <t>Chi phí bao bì khác</t>
  </si>
  <si>
    <t>Chi phí sửa chữa, bảo trì khuôn</t>
  </si>
  <si>
    <t>Chi phí ngân hàng</t>
  </si>
  <si>
    <t>Chi phí lãi vay</t>
  </si>
  <si>
    <t>Chi phí bán hàng khác</t>
  </si>
  <si>
    <t>Chi phí hoa hồng, chiết khấu bán hàng</t>
  </si>
  <si>
    <t>Chi phí vận chuyển bán hàng</t>
  </si>
  <si>
    <t>Chi phí quảng cáo</t>
  </si>
  <si>
    <t>Chi phí công cụ dụng cụ phục vụ quản lý</t>
  </si>
  <si>
    <t>Chi phí tài trợ thương hiệu, các hoạt động PR, sự kiện</t>
  </si>
  <si>
    <t>Chi phí hội viên</t>
  </si>
  <si>
    <t>Chi phí thuê xe đưa rước NV, thuê xe công tác</t>
  </si>
  <si>
    <t>Chênh lệch tỷ giá</t>
  </si>
  <si>
    <t>Chi phí dịch vụ chăm sóc cây xanh</t>
  </si>
  <si>
    <t>Chi phí teambuilding</t>
  </si>
  <si>
    <t>Chi phí dịch vụ bảo vệ</t>
  </si>
  <si>
    <t>Chi phí tuyển dụng</t>
  </si>
  <si>
    <t>Chi phí tiệc tất niên, tổng kết</t>
  </si>
  <si>
    <t>Chi phí sửa chữa bảo trì khác</t>
  </si>
  <si>
    <t>Chi phí sửa chữa, bảo trì máy móc thiết bị quản lý</t>
  </si>
  <si>
    <t>Chi phí xử lý bùn thải</t>
  </si>
  <si>
    <t>Chi phí kiểm toán</t>
  </si>
  <si>
    <t>Chi phí dịch vụ thuê ngoài khác</t>
  </si>
  <si>
    <t>Chi phí giải thưởng</t>
  </si>
  <si>
    <t>Tổng</t>
  </si>
  <si>
    <t>7 - 80 KHOẢN MỤC PHÍ (ĐVT: TRIỆU ĐỒNG)</t>
  </si>
  <si>
    <t>KHOẢN MỤC PHÍ</t>
  </si>
  <si>
    <t>Phân loại chi phí</t>
  </si>
  <si>
    <t>Mã số (cấp 1)</t>
  </si>
  <si>
    <t>Mục phí cấp 1 (40)</t>
  </si>
  <si>
    <t>Mã số (cấp 2)</t>
  </si>
  <si>
    <t>Mục phí cấp 2 (80)</t>
  </si>
  <si>
    <t>2026P</t>
  </si>
  <si>
    <t>2026E</t>
  </si>
  <si>
    <t>A</t>
  </si>
  <si>
    <t>Doanh thu</t>
  </si>
  <si>
    <t>B</t>
  </si>
  <si>
    <t>Tổng chi phí</t>
  </si>
  <si>
    <t>% chi phí / Doanh thu</t>
  </si>
  <si>
    <t>I</t>
  </si>
  <si>
    <t>01</t>
  </si>
  <si>
    <t>001</t>
  </si>
  <si>
    <t>Biến phí</t>
  </si>
  <si>
    <t>02</t>
  </si>
  <si>
    <t>002</t>
  </si>
  <si>
    <t>03</t>
  </si>
  <si>
    <t>003</t>
  </si>
  <si>
    <t>II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</si>
  <si>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</si>
  <si>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</si>
  <si>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</si>
  <si>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</si>
  <si>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</si>
  <si>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</si>
  <si>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</si>
  <si>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</si>
  <si>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</si>
  <si>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Chi phí dây đai</t>
  </si>
  <si>
    <t>013</t>
  </si>
  <si>
    <t>014</t>
  </si>
  <si>
    <t>015</t>
  </si>
  <si>
    <t>016</t>
  </si>
  <si>
    <t>017</t>
  </si>
  <si>
    <t>018</t>
  </si>
  <si>
    <t>019</t>
  </si>
  <si>
    <t>Chi phí xử lý rác thải công nghiệp</t>
  </si>
  <si>
    <t>020</t>
  </si>
  <si>
    <t>021</t>
  </si>
  <si>
    <t>III</t>
  </si>
  <si>
    <t>Định phí hoạt động</t>
  </si>
  <si>
    <t>022</t>
  </si>
  <si>
    <t>Định phí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</si>
  <si>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</si>
  <si>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</si>
  <si>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</si>
  <si>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</si>
  <si>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</si>
  <si>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</si>
  <si>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</si>
  <si>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</si>
  <si>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</si>
  <si>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</si>
  <si>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</si>
  <si>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</si>
  <si>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</si>
  <si>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</si>
  <si>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</si>
  <si>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</si>
  <si>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</si>
  <si>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</si>
  <si>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</si>
  <si>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</si>
  <si>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</si>
  <si>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</si>
  <si>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</si>
  <si>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</si>
  <si>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</si>
  <si>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</si>
  <si>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</si>
  <si>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</si>
  <si>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</si>
  <si>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</si>
  <si>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</si>
  <si>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</si>
  <si>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</si>
  <si>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</si>
  <si>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</si>
  <si>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</si>
  <si>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IV</t>
  </si>
  <si>
    <t>38</t>
  </si>
  <si>
    <t>059</t>
  </si>
  <si>
    <t>060</t>
  </si>
  <si>
    <t>061</t>
  </si>
  <si>
    <t>062</t>
  </si>
  <si>
    <t>Chi phí phụ cấp khác theo bảng lương</t>
  </si>
  <si>
    <t>063</t>
  </si>
  <si>
    <t>064</t>
  </si>
  <si>
    <t>Chi phí trợ cấp thôi việc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</si>
  <si>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</si>
  <si>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</si>
  <si>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</si>
  <si>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</si>
  <si>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</si>
  <si>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</si>
  <si>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</si>
  <si>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</si>
  <si>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</si>
  <si>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</si>
  <si>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</si>
  <si>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V</t>
  </si>
  <si>
    <t>39</t>
  </si>
  <si>
    <t>076</t>
  </si>
  <si>
    <t>077</t>
  </si>
  <si>
    <t>078</t>
  </si>
  <si>
    <t>Chi phí tài chính khác</t>
  </si>
  <si>
    <t>079</t>
  </si>
  <si>
    <t>VI</t>
  </si>
  <si>
    <t>Chi phi khấu hao</t>
  </si>
  <si>
    <t>40</t>
  </si>
  <si>
    <t>080</t>
  </si>
  <si>
    <t>Check:</t>
  </si>
  <si>
    <t>8 - CHI PHÍ / TẤN (TRIỆU ĐỒNG / TẤN)</t>
  </si>
  <si>
    <t>BÌNH QUÂN NĂM</t>
  </si>
  <si>
    <t>Sản lượng bán (Tấn)</t>
  </si>
  <si>
    <t>Tổng chi phí / Tấn</t>
  </si>
  <si>
    <t>9 - % CHI PHÍ / DOANH THU</t>
  </si>
  <si>
    <t>CHI TIẾT THỰC HIỆN THÁNG 2026</t>
  </si>
  <si>
    <t>10 - 170 KHOẢN MỤC CHI PHÍ (TRIỆU ĐỒNG)</t>
  </si>
  <si>
    <t>Mã tham chiếu 40</t>
  </si>
  <si>
    <t>Mã tham chiếu 80</t>
  </si>
  <si>
    <t>Mã số</t>
  </si>
  <si>
    <t>Mục phí cấp 3 (170)</t>
  </si>
  <si>
    <t>Chi phí vận chuyển nội địa</t>
  </si>
  <si>
    <t>Chi phí vận chuyển xuất khẩu</t>
  </si>
  <si>
    <t>Chi phí hoa hồng bán hàng</t>
  </si>
  <si>
    <t>Chi phí chiết khấu bán hàng</t>
  </si>
  <si>
    <t>Chi phí chai nhựa tái chế</t>
  </si>
  <si>
    <t>Chi phí vảy nhựa tái chế</t>
  </si>
  <si>
    <t>Chi phí hạt nhựa chính phẩm</t>
  </si>
  <si>
    <t>Chi phí hỗn hợp trộn</t>
  </si>
  <si>
    <t>Chi phí keo xay</t>
  </si>
  <si>
    <t>Chi phí sắt, thép, đồng, nhôm,... làm khuôn</t>
  </si>
  <si>
    <t>Chi phí hóa chất, phụ gia, dung môi</t>
  </si>
  <si>
    <t>Chi phí mực in, nhũ in</t>
  </si>
  <si>
    <t>Chi phí hạt màu</t>
  </si>
  <si>
    <t>Chi phí lưới tạo hạt, lưới băm vảy</t>
  </si>
  <si>
    <t>Chi phí dao CNC, tách nhãn, băm vảy, cắt hạt, …</t>
  </si>
  <si>
    <t>Chi phí khuôn tạo hạt</t>
  </si>
  <si>
    <t>Chi phí xi, khắc, tôi thép</t>
  </si>
  <si>
    <t>Chi phí vật tư đánh bóng</t>
  </si>
  <si>
    <t>Chi phí dây cắt</t>
  </si>
  <si>
    <t>Chi phí phụ tùng khuôn, máy</t>
  </si>
  <si>
    <t>Chi phí thùng carton</t>
  </si>
  <si>
    <t>Chi phí băng keo</t>
  </si>
  <si>
    <t>Chi phí điện sản xuất</t>
  </si>
  <si>
    <t>Chi phí điện quản lý</t>
  </si>
  <si>
    <t>Chi phí nước sản xuất</t>
  </si>
  <si>
    <t>Chi phí nước sinh hoạt</t>
  </si>
  <si>
    <t>Chi phí xăng, dầu xe nâng</t>
  </si>
  <si>
    <t>Chi phí xăng, dầu xe giao nhận hàng</t>
  </si>
  <si>
    <t>Chi phí xăng, dầu xe du lịch, xe gắn máy</t>
  </si>
  <si>
    <t>Chi phí cầu đường xe</t>
  </si>
  <si>
    <t>Chi phí gia công khuôn, máy</t>
  </si>
  <si>
    <t>Chi phí gia công sản phẩm nhựa</t>
  </si>
  <si>
    <t>Chi phí kiểm định sản phẩm, nguyên liệu</t>
  </si>
  <si>
    <t>Chi phí mua mẫu</t>
  </si>
  <si>
    <t>Chi phí thử mẫu, xuất mẫu</t>
  </si>
  <si>
    <t>Chi phí thử khuôn, máy</t>
  </si>
  <si>
    <t>Chi phí thuê xe vận chuyển khuôn, máy</t>
  </si>
  <si>
    <t>Chi phí đăng kiểm xe cơ giới</t>
  </si>
  <si>
    <t>Chi phí kiểm định, hiệu chuẩn máy móc thiết bị</t>
  </si>
  <si>
    <t>Chi phí phân bổ công cụ dụng cụ sản xuất</t>
  </si>
  <si>
    <t>Chi phí phân bổ công cụ dụng cụ quản lý</t>
  </si>
  <si>
    <t>Chi phí thuê máy móc thiết bị</t>
  </si>
  <si>
    <t>Chi phí thuê phương tiện vận tải</t>
  </si>
  <si>
    <t>Chi phí bảo trì phần mềm</t>
  </si>
  <si>
    <t>Chi phí bản quyền (licences)</t>
  </si>
  <si>
    <t>Chi phí sửa chữa, bảo trì thiết bị CNTT</t>
  </si>
  <si>
    <t>Chi phí thuê tư vấn pháp lý, chuyên gia</t>
  </si>
  <si>
    <t>Chi phí thuê tư vấn, thiết kế dự án</t>
  </si>
  <si>
    <t>Chi phí ấn phẩm: Catalogue, tờ rơi</t>
  </si>
  <si>
    <t>Chi phí trưng bày</t>
  </si>
  <si>
    <t>Chi phí tài trợ thương hiệu</t>
  </si>
  <si>
    <t>Chi phí các hoạt động PR, sự kiện</t>
  </si>
  <si>
    <t>Chi phí tham gia hội chợ trong nước</t>
  </si>
  <si>
    <t>Chi phí tham gia hội chợ nước ngoài</t>
  </si>
  <si>
    <t>Chi phí phát triển thị trường</t>
  </si>
  <si>
    <t>Chi phí khuyến mãi cho người tiêu dùng</t>
  </si>
  <si>
    <t>Chi phí khách sạn</t>
  </si>
  <si>
    <t>Chi phí vé bay, tàu, xe, taxi</t>
  </si>
  <si>
    <t>Chi phí ăn uống, phụ cấp công tác</t>
  </si>
  <si>
    <t>Chi phí quà tặng khách</t>
  </si>
  <si>
    <t>Chi phí bồi dưỡng</t>
  </si>
  <si>
    <t>Chi phí internet</t>
  </si>
  <si>
    <t>Chi phí điện thoại bàn</t>
  </si>
  <si>
    <t>Chi phí bưu phẩm</t>
  </si>
  <si>
    <t>Chi phí thuê máy photo, máy in</t>
  </si>
  <si>
    <t>Chi phí in ấn, VPP</t>
  </si>
  <si>
    <t>Chi phí mực in, mực photo</t>
  </si>
  <si>
    <t>Chi phí công chứng, sao y, thuế khác</t>
  </si>
  <si>
    <t>Chi phí nước uống</t>
  </si>
  <si>
    <t>Chi phí trang trí văn phòng</t>
  </si>
  <si>
    <t>Chi phí 5S, an toàn lao động, PCCC</t>
  </si>
  <si>
    <t>Chi phí rác thải sinh hoạt, rác y tế</t>
  </si>
  <si>
    <t>Chi phí vật tư quản lý</t>
  </si>
  <si>
    <t>Chi phí hành chánh văn phòng khác</t>
  </si>
  <si>
    <t>Chi phí bồi thường vi phạm hợp đồng</t>
  </si>
  <si>
    <t>Chi phí phạt chậm nộp, vị phạm hành chánh</t>
  </si>
  <si>
    <t>Chi phí khiếu nại khách hàng</t>
  </si>
  <si>
    <t>Dự phòng nợ khó đòi</t>
  </si>
  <si>
    <t>Dự phòng tổn thất hàng tồn kho</t>
  </si>
  <si>
    <t>Chi phí nhượng bán, thanh lý TSCĐ</t>
  </si>
  <si>
    <t>Chi phí nhượng bán, thanh lý BĐS đầu tư</t>
  </si>
  <si>
    <t>Chi phí chênh lệch kiểm kê, đánh giá lại tài sản</t>
  </si>
  <si>
    <t>Chi phí bằng tiền khác</t>
  </si>
  <si>
    <t>Chi phí lương chính - Trực tiếp</t>
  </si>
  <si>
    <t>Chi phí lương chính - Trực tiếp (thuê ngoài)</t>
  </si>
  <si>
    <t>Chi phí lương chính - Gián tiếp</t>
  </si>
  <si>
    <t>Chi phí lương T13, Phép năm - Trực tiếp</t>
  </si>
  <si>
    <t>Chi phí lương T13, Phép năm - Gián tiếp</t>
  </si>
  <si>
    <t>Chi phí lương ngoài giờ - Trực tiếp</t>
  </si>
  <si>
    <t>Chi phí lương ngoài giờ - Gián tiếp</t>
  </si>
  <si>
    <t>Thưởng danh hiệu</t>
  </si>
  <si>
    <t>Chi phí đồng phục</t>
  </si>
  <si>
    <t>Chi phí đồ bảo hộ lao động</t>
  </si>
  <si>
    <t>Chi phí thuê xe đưa rước nhân viên</t>
  </si>
  <si>
    <t>Thuê xe ngoài (taxi, du lịch)</t>
  </si>
  <si>
    <t>Chi phí phụ cấp điện thoại di động</t>
  </si>
  <si>
    <t>Chi phí gởi xe du lịch, xe gắn máy</t>
  </si>
  <si>
    <t>Chi phí hiếu hỷ, phúc lợi khác</t>
  </si>
  <si>
    <t>Chi phí lãi vay ngắn hạn</t>
  </si>
  <si>
    <t>Chi phí lãi vay trung hạn và dài hạn</t>
  </si>
  <si>
    <t>Chi phí lãi thuê tài chính</t>
  </si>
  <si>
    <t>Chi phí chênh lệch tỷ giá hối đoái</t>
  </si>
  <si>
    <t>Chi phí chênh lệch tỷ giá hối đoái - Chưa thực hiện</t>
  </si>
  <si>
    <t>Khấu hao nhà cửa, vật kiến trúc</t>
  </si>
  <si>
    <t>Khấu hao máy móc thiết bị chính</t>
  </si>
  <si>
    <t>Khấu hao máy móc thiết bị phụ</t>
  </si>
  <si>
    <t>Khấu hao khuôn</t>
  </si>
  <si>
    <t>Chi phí khuôn phân bổ theo sản phẩm</t>
  </si>
  <si>
    <t>Khấu hao phương tiện vận tải, truyền dẫn</t>
  </si>
  <si>
    <t>Khấu hao thiết bị văn phòng</t>
  </si>
  <si>
    <t>Khấu hao thiết bị CNTT</t>
  </si>
  <si>
    <t>Khấu hao TSCĐ hữu hình khác</t>
  </si>
  <si>
    <t>Khấu hao phần mềm</t>
  </si>
  <si>
    <t>Khấu hao nhãn hiệu, tên thương mại</t>
  </si>
  <si>
    <t>Khấu hao bản quyền, sáng chế</t>
  </si>
  <si>
    <t>Khấu hao quyền phát hành</t>
  </si>
  <si>
    <t>Khấu hao quyền sử dụng đất</t>
  </si>
  <si>
    <t>Khấu hao TSCĐ vô hình khác</t>
  </si>
  <si>
    <t>Khấu hao bất động sản đầu tư</t>
  </si>
  <si>
    <t>Sản lượng bán hàng</t>
  </si>
  <si>
    <t>rPET</t>
  </si>
  <si>
    <t>rHDPE thổi</t>
  </si>
  <si>
    <t>rHDPE ép</t>
  </si>
  <si>
    <t>rPP</t>
  </si>
  <si>
    <t>Xơ sợi</t>
  </si>
  <si>
    <t>rLDPE</t>
  </si>
  <si>
    <t>Dây đai PET</t>
  </si>
  <si>
    <t>DVGC</t>
  </si>
  <si>
    <t>Phó sản</t>
  </si>
  <si>
    <t>Sản lượng sản xuất</t>
  </si>
  <si>
    <t>6421002604</t>
  </si>
  <si>
    <t>Actual</t>
  </si>
  <si>
    <t>6421002605</t>
  </si>
  <si>
    <t>6421002802</t>
  </si>
  <si>
    <t>Chi phí Khen thưởng</t>
  </si>
  <si>
    <t>6421002806</t>
  </si>
  <si>
    <t>6421003001</t>
  </si>
  <si>
    <t>6421003401</t>
  </si>
  <si>
    <t>6423001908</t>
  </si>
  <si>
    <t>6424001904</t>
  </si>
  <si>
    <t>6424001909</t>
  </si>
  <si>
    <t>Khấu hao TSCĐ khác</t>
  </si>
  <si>
    <t>6424001915</t>
  </si>
  <si>
    <t>6427002001</t>
  </si>
  <si>
    <t>6427004601</t>
  </si>
  <si>
    <t>6427004902</t>
  </si>
  <si>
    <t>Điện thoại di động</t>
  </si>
  <si>
    <t>6427005601</t>
  </si>
  <si>
    <t>6427005701</t>
  </si>
  <si>
    <t>6427005801</t>
  </si>
  <si>
    <t>642xxxxxxx-Cp bản quyền</t>
  </si>
  <si>
    <t>6424001901</t>
  </si>
  <si>
    <t>Khấu hao nhà xưởng</t>
  </si>
  <si>
    <t>6424001903</t>
  </si>
  <si>
    <t>6277005701</t>
  </si>
  <si>
    <t>6427004602</t>
  </si>
  <si>
    <t>8118000100</t>
  </si>
  <si>
    <t>8118004701</t>
  </si>
  <si>
    <t>6271002604</t>
  </si>
  <si>
    <t>6271002605</t>
  </si>
  <si>
    <t>6423002201</t>
  </si>
  <si>
    <t>Chi phí sửa chữa nhỏ</t>
  </si>
  <si>
    <t>6422003502</t>
  </si>
  <si>
    <t>6421002603</t>
  </si>
  <si>
    <t>Phụ cấp ca đêm</t>
  </si>
  <si>
    <t>6421002703</t>
  </si>
  <si>
    <t>6421003202</t>
  </si>
  <si>
    <t>6277002001</t>
  </si>
  <si>
    <t>642xxxxxx-Cp dịch vụ bảo vệ</t>
  </si>
  <si>
    <t>6421007202</t>
  </si>
  <si>
    <t>6423003002</t>
  </si>
  <si>
    <t>Chi phí đồ BHLĐ</t>
  </si>
  <si>
    <t>6423002402</t>
  </si>
  <si>
    <t>6423005101</t>
  </si>
  <si>
    <t>6427003604</t>
  </si>
  <si>
    <t>642xxxxxxx-Cp thuê xe đưa rước nhân viên</t>
  </si>
  <si>
    <t>6427001802</t>
  </si>
  <si>
    <t>Chi phí điện Quản lý</t>
  </si>
  <si>
    <t>6427003702</t>
  </si>
  <si>
    <t>627xxxxxxx-Cp xử lý bùn thải</t>
  </si>
  <si>
    <t>6427003101</t>
  </si>
  <si>
    <t>642xxxxxxx-Thuế, phí, lệ phí khác</t>
  </si>
  <si>
    <t>6425001803</t>
  </si>
  <si>
    <t>6427003302</t>
  </si>
  <si>
    <t>6427002201</t>
  </si>
  <si>
    <t>6427005001</t>
  </si>
  <si>
    <t>6424001905</t>
  </si>
  <si>
    <t>642xxxxxx-Cp rác thải sinh hoạt, rác y tế</t>
  </si>
  <si>
    <t>6427003801</t>
  </si>
  <si>
    <t>Phí cầu đường xe</t>
  </si>
  <si>
    <t>6427004903</t>
  </si>
  <si>
    <t>Internet</t>
  </si>
  <si>
    <t>6427004804</t>
  </si>
  <si>
    <t>6427002804</t>
  </si>
  <si>
    <t>Tiền nước uống</t>
  </si>
  <si>
    <t>6427005102</t>
  </si>
  <si>
    <t>642xxxxxx-Cp thuê máy photo, máy in</t>
  </si>
  <si>
    <t>6424001906</t>
  </si>
  <si>
    <t>6427005501</t>
  </si>
  <si>
    <t>6353006301</t>
  </si>
  <si>
    <t>6352006001</t>
  </si>
  <si>
    <t>6352006002</t>
  </si>
  <si>
    <t>6428007201</t>
  </si>
  <si>
    <t>6427006501</t>
  </si>
  <si>
    <t>Chi Phí bảo trì</t>
  </si>
  <si>
    <t>5152000100</t>
  </si>
  <si>
    <t>Lãi cho vay</t>
  </si>
  <si>
    <t>6428004302</t>
  </si>
  <si>
    <t>5151000100</t>
  </si>
  <si>
    <t>Lãi tiền gửi</t>
  </si>
  <si>
    <t>6427005803</t>
  </si>
  <si>
    <t>642xxxxxx-Cp dịch vụ chăm sóc cây xanh</t>
  </si>
  <si>
    <t>6427002301</t>
  </si>
  <si>
    <t>642xxxxxxx-Cp sửa chữa, bảo trì thiết bị CNTT</t>
  </si>
  <si>
    <t>5153000100</t>
  </si>
  <si>
    <t>Lãi tỷ giá hối đoái</t>
  </si>
  <si>
    <t>6353096301</t>
  </si>
  <si>
    <t>5153090100</t>
  </si>
  <si>
    <t>6417005301</t>
  </si>
  <si>
    <t>Chi phí xuất khẩu</t>
  </si>
  <si>
    <t>6417003701</t>
  </si>
  <si>
    <t>6418005601</t>
  </si>
  <si>
    <t>6427004105</t>
  </si>
  <si>
    <t>6417004702</t>
  </si>
  <si>
    <t>7118000100</t>
  </si>
  <si>
    <t>6418004802</t>
  </si>
  <si>
    <t>6418003901</t>
  </si>
  <si>
    <t>Chi phí hoa hồng</t>
  </si>
  <si>
    <t>6417xxxxxx - CP vc xk</t>
  </si>
  <si>
    <t>6413004803</t>
  </si>
  <si>
    <t>6411003202</t>
  </si>
  <si>
    <t>6427005401</t>
  </si>
  <si>
    <t>6427004106</t>
  </si>
  <si>
    <t>6427005702</t>
  </si>
  <si>
    <t>Khách sạn</t>
  </si>
  <si>
    <t>6421005704</t>
  </si>
  <si>
    <t>Phụ cấp công tác</t>
  </si>
  <si>
    <t>8111000100</t>
  </si>
  <si>
    <t>6272003502</t>
  </si>
  <si>
    <t>Chi phí xăng dầu xe</t>
  </si>
  <si>
    <t>6417003601</t>
  </si>
  <si>
    <t>6417003602</t>
  </si>
  <si>
    <t>Thuê xe giao hàng</t>
  </si>
  <si>
    <t>6417002204</t>
  </si>
  <si>
    <t>6411002802</t>
  </si>
  <si>
    <t>6411002604</t>
  </si>
  <si>
    <t>6411002605</t>
  </si>
  <si>
    <t>6417004902</t>
  </si>
  <si>
    <t>6417003903</t>
  </si>
  <si>
    <t>6418003902</t>
  </si>
  <si>
    <t>6411002806</t>
  </si>
  <si>
    <t>6411003401</t>
  </si>
  <si>
    <t>6417003801</t>
  </si>
  <si>
    <t>6413004502</t>
  </si>
  <si>
    <t>6274001905</t>
  </si>
  <si>
    <t>6414001905</t>
  </si>
  <si>
    <t>6414001907</t>
  </si>
  <si>
    <t>6417004106</t>
  </si>
  <si>
    <t>6412004803</t>
  </si>
  <si>
    <t>6417005801</t>
  </si>
  <si>
    <t>641xxxxxxx-Cp bản quyền</t>
  </si>
  <si>
    <t>6273000100</t>
  </si>
  <si>
    <t>6272004803</t>
  </si>
  <si>
    <t>6273003002</t>
  </si>
  <si>
    <t>6272002101</t>
  </si>
  <si>
    <t>6273005101</t>
  </si>
  <si>
    <t>6272000100</t>
  </si>
  <si>
    <t>6277005702</t>
  </si>
  <si>
    <t>6272002201</t>
  </si>
  <si>
    <t>6278005703</t>
  </si>
  <si>
    <t>Chi phí ăn uống</t>
  </si>
  <si>
    <t>6278005601</t>
  </si>
  <si>
    <t>6272000104</t>
  </si>
  <si>
    <t>627xxxxxxx - Cp bao PE</t>
  </si>
  <si>
    <t>6277004903</t>
  </si>
  <si>
    <t>6277005402</t>
  </si>
  <si>
    <t>6428005703</t>
  </si>
  <si>
    <t>6273002401</t>
  </si>
  <si>
    <t>6273006501</t>
  </si>
  <si>
    <t>CP bảo trì- xuất VT</t>
  </si>
  <si>
    <t>6271003001</t>
  </si>
  <si>
    <t>6278007201</t>
  </si>
  <si>
    <t>6277003702</t>
  </si>
  <si>
    <t>642xxxxxx-Cp 5S, an toàn lao động, PCCC</t>
  </si>
  <si>
    <t>6277005102</t>
  </si>
  <si>
    <t>6412003501</t>
  </si>
  <si>
    <t>6277005801</t>
  </si>
  <si>
    <t>6277002204</t>
  </si>
  <si>
    <t>6277005001</t>
  </si>
  <si>
    <t>627xxxxxxx-Cp thuê máy móc thiết bị</t>
  </si>
  <si>
    <t>6271002603</t>
  </si>
  <si>
    <t>6271002703</t>
  </si>
  <si>
    <t>6271002802</t>
  </si>
  <si>
    <t>6271003202</t>
  </si>
  <si>
    <t>6277004902</t>
  </si>
  <si>
    <t>6220002601</t>
  </si>
  <si>
    <t>6271002806</t>
  </si>
  <si>
    <t>6271003401</t>
  </si>
  <si>
    <t>6273001908</t>
  </si>
  <si>
    <t>6274001901</t>
  </si>
  <si>
    <t>6274001903</t>
  </si>
  <si>
    <t>6274001904</t>
  </si>
  <si>
    <t>6274001906</t>
  </si>
  <si>
    <t>6274001909</t>
  </si>
  <si>
    <t>6274001907</t>
  </si>
  <si>
    <t>6424001907</t>
  </si>
  <si>
    <t>627xxxxxxx-Cp bản quyền</t>
  </si>
  <si>
    <t>6277003803</t>
  </si>
  <si>
    <t>6273006601</t>
  </si>
  <si>
    <t>622xxxxxxx - Cp lương chính-Trực tiếp (thuê ngoài)</t>
  </si>
  <si>
    <t>6220002602</t>
  </si>
  <si>
    <t>6220002603</t>
  </si>
  <si>
    <t>6220002701</t>
  </si>
  <si>
    <t>CP lương ngoài giờ</t>
  </si>
  <si>
    <t>6220002802</t>
  </si>
  <si>
    <t>6220002806</t>
  </si>
  <si>
    <t>6220003401</t>
  </si>
  <si>
    <t>6272000103</t>
  </si>
  <si>
    <t>6210000701</t>
  </si>
  <si>
    <t>6220003201</t>
  </si>
  <si>
    <t>6277001802</t>
  </si>
  <si>
    <t>6275001801</t>
  </si>
  <si>
    <t>6277003603</t>
  </si>
  <si>
    <t>6274001915</t>
  </si>
  <si>
    <t>6277003302</t>
  </si>
  <si>
    <t>6275001803</t>
  </si>
  <si>
    <t>6272000101</t>
  </si>
  <si>
    <t>6272000102</t>
  </si>
  <si>
    <t>6272000105</t>
  </si>
  <si>
    <t>6277006501</t>
  </si>
  <si>
    <t>6271007202</t>
  </si>
  <si>
    <t>6427004901</t>
  </si>
  <si>
    <t>Điện thoại bàn</t>
  </si>
  <si>
    <t>6427005602</t>
  </si>
  <si>
    <t>CP tiệc, phúc lợi</t>
  </si>
  <si>
    <t>642xxxxxxx-Cp giải thưởng</t>
  </si>
  <si>
    <t>6418004111</t>
  </si>
  <si>
    <t>6413002402</t>
  </si>
  <si>
    <t>6417003802</t>
  </si>
  <si>
    <t>6417005702</t>
  </si>
  <si>
    <t>6278004802</t>
  </si>
  <si>
    <t>6427002204</t>
  </si>
  <si>
    <t>642xxxxxx-Cp dịch vụ thuê ngoài khác</t>
  </si>
  <si>
    <t>6427003301</t>
  </si>
  <si>
    <t>6427005802</t>
  </si>
  <si>
    <t>642xxxxxx-Cp thuê tư vấn, thiết kế dự án</t>
  </si>
  <si>
    <t>6417005701</t>
  </si>
  <si>
    <t>6418005703</t>
  </si>
  <si>
    <t>6417004105</t>
  </si>
  <si>
    <t>8211000100</t>
  </si>
  <si>
    <t>6277002201</t>
  </si>
  <si>
    <t>6421002801</t>
  </si>
  <si>
    <t>811xxxxxxx-Cp phạt chậm nộp, vi phạm hành chánh</t>
  </si>
  <si>
    <t>7111000100</t>
  </si>
  <si>
    <t>6417005501</t>
  </si>
  <si>
    <t>6271005704</t>
  </si>
  <si>
    <t>6273002402</t>
  </si>
  <si>
    <t>6271002801</t>
  </si>
  <si>
    <t>6422004803</t>
  </si>
  <si>
    <t>6428004701</t>
  </si>
  <si>
    <t>6427004702</t>
  </si>
  <si>
    <t>6425006101</t>
  </si>
  <si>
    <t>8118004202</t>
  </si>
  <si>
    <t>8212000100</t>
  </si>
  <si>
    <t>6417005601</t>
  </si>
  <si>
    <t>6413002204</t>
  </si>
  <si>
    <t>6417004502</t>
  </si>
  <si>
    <t>6413001908</t>
  </si>
  <si>
    <t>6428004601</t>
  </si>
  <si>
    <t>6417005001</t>
  </si>
  <si>
    <t>6427004104</t>
  </si>
  <si>
    <t>Tài sản thừa chờ giải quyết</t>
  </si>
  <si>
    <t>6417004109</t>
  </si>
  <si>
    <t>6423002204</t>
  </si>
  <si>
    <t>6273002001</t>
  </si>
  <si>
    <t>6418004102</t>
  </si>
  <si>
    <t>6427004301</t>
  </si>
  <si>
    <t>6411003001</t>
  </si>
  <si>
    <t>6417004501</t>
  </si>
  <si>
    <t>6418002402</t>
  </si>
  <si>
    <t>6278002101</t>
  </si>
  <si>
    <t>6278003203</t>
  </si>
  <si>
    <t>Tiền nước đá</t>
  </si>
  <si>
    <t>6418004202</t>
  </si>
  <si>
    <t>6428002402</t>
  </si>
  <si>
    <t>6426007001</t>
  </si>
  <si>
    <t>Dự Phòng nợ khó đòi</t>
  </si>
  <si>
    <t>8118005801</t>
  </si>
  <si>
    <t>6328000100</t>
  </si>
  <si>
    <t>6422000100</t>
  </si>
  <si>
    <t>6418007201</t>
  </si>
  <si>
    <t>6413005101</t>
  </si>
  <si>
    <t>6418004701</t>
  </si>
  <si>
    <t>6411007202</t>
  </si>
  <si>
    <t>6411005704</t>
  </si>
  <si>
    <t>6417004104</t>
  </si>
  <si>
    <t>6427004109</t>
  </si>
  <si>
    <t>6418004108</t>
  </si>
  <si>
    <t>6418004803</t>
  </si>
  <si>
    <t>6428005601</t>
  </si>
  <si>
    <t>6427006101</t>
  </si>
  <si>
    <t>6412000802</t>
  </si>
  <si>
    <t>6428004503</t>
  </si>
  <si>
    <t>6417003604</t>
  </si>
  <si>
    <t>6277005201</t>
  </si>
  <si>
    <t>6417007101</t>
  </si>
  <si>
    <t>6418005101</t>
  </si>
  <si>
    <t>6418005705</t>
  </si>
  <si>
    <t>6273001301</t>
  </si>
  <si>
    <t>6272004805</t>
  </si>
  <si>
    <t>6273001201</t>
  </si>
  <si>
    <t>6427003703</t>
  </si>
  <si>
    <t>6272006501</t>
  </si>
  <si>
    <t>6000000100</t>
  </si>
  <si>
    <t>6427004107</t>
  </si>
  <si>
    <t>641xxxxxxx-Cp sửa chữa, bảo trì thiết bị CNTT</t>
  </si>
  <si>
    <t>6278002402</t>
  </si>
  <si>
    <t>6274001910</t>
  </si>
  <si>
    <t>6424001910</t>
  </si>
  <si>
    <t>6277003101</t>
  </si>
  <si>
    <t>6428005101</t>
  </si>
  <si>
    <t>6428002803</t>
  </si>
  <si>
    <t>8118006101</t>
  </si>
  <si>
    <t>6278002805</t>
  </si>
  <si>
    <t>6278004803</t>
  </si>
  <si>
    <t>6272000401</t>
  </si>
  <si>
    <t>Chi phí mực, nhũ in</t>
  </si>
  <si>
    <t>6418005301</t>
  </si>
  <si>
    <t>6218000100</t>
  </si>
  <si>
    <t>6210000103</t>
  </si>
  <si>
    <t>6423002401</t>
  </si>
  <si>
    <t>6417005803</t>
  </si>
  <si>
    <t>6428004108</t>
  </si>
  <si>
    <t>6427005402</t>
  </si>
  <si>
    <t>6411002801</t>
  </si>
  <si>
    <t>6423002206</t>
  </si>
  <si>
    <t>6428002805</t>
  </si>
  <si>
    <t>6412004104</t>
  </si>
  <si>
    <t>6273002202</t>
  </si>
  <si>
    <t>6277004901</t>
  </si>
  <si>
    <t>6272002102</t>
  </si>
  <si>
    <t>Chi phí Băng keo</t>
  </si>
  <si>
    <t>6422002101</t>
  </si>
  <si>
    <t>6427002205</t>
  </si>
  <si>
    <t>6417002206</t>
  </si>
  <si>
    <t>6220003001</t>
  </si>
  <si>
    <t>6417003302</t>
  </si>
  <si>
    <t>6277002202</t>
  </si>
  <si>
    <t>Budget</t>
  </si>
  <si>
    <t>Chi phí lương chính-Gián tiếp</t>
  </si>
  <si>
    <t>Chi phí thuê nhà, văn phòng, Xưởng, kho,</t>
  </si>
  <si>
    <t>Chi phí lương chính-Trực tiếp</t>
  </si>
  <si>
    <t>Chi phí LươngT 13, Phép năm-Trực tiếp</t>
  </si>
  <si>
    <t>Tiền ăn giữa ca-Trực tiếp</t>
  </si>
  <si>
    <t>BHXH, BHYT, KPCĐ, BHTN</t>
  </si>
  <si>
    <t>Chi phí LươngT 13, Phép năm-Gián tiếp</t>
  </si>
  <si>
    <t>Tiền ăn giữa ca-Gián tiếp</t>
  </si>
  <si>
    <t>Chi phí lương ngoài giờ, hệ số 1-Gián tiếp</t>
  </si>
  <si>
    <t>CP CCDC, thiết bị - phục vụ quản lý</t>
  </si>
  <si>
    <t>Chi phí khen thưởng,bồi dưỡng khác</t>
  </si>
  <si>
    <t>Chi phí dịch vụ, tư vấn</t>
  </si>
  <si>
    <t>Chi phí hội viên tham gia hiệp hội</t>
  </si>
  <si>
    <t>Tài trợ thương hiệu Duy Tân</t>
  </si>
  <si>
    <t>Vé bay, tàu, xe, taxi</t>
  </si>
  <si>
    <t>Chi phí xây dựng, sửa chữa nhà xưởng, văn phòng</t>
  </si>
  <si>
    <t>Phân bổ công cụ dụng cụ</t>
  </si>
  <si>
    <t>627xxxxxxx-Cp xử lý rác thải công nghiệp</t>
  </si>
  <si>
    <t>Chi phí vật liệu phục vụ SX</t>
  </si>
  <si>
    <t>Chi phí dịch vụ môi trường</t>
  </si>
  <si>
    <t>Chi phí công cụ dụng cụ phục vụ SX</t>
  </si>
  <si>
    <t>Thuê xe vận chuyển khuôn, máy</t>
  </si>
  <si>
    <t>Chi phí nâng cấp, cải tạo, chế tạo</t>
  </si>
  <si>
    <t>Chi phí sửa chữa nhỏ- DV bên ngoài</t>
  </si>
  <si>
    <t>6210000401</t>
  </si>
  <si>
    <t>Chi phí màu</t>
  </si>
  <si>
    <t>6210000201</t>
  </si>
  <si>
    <t>6210001701</t>
  </si>
  <si>
    <t>6272xxxxxx-Cp hóa chất, phụ gia, dung môi</t>
  </si>
  <si>
    <t>6210000104</t>
  </si>
  <si>
    <t>MAPPING DANH MỤC CHI PHÍ TRÊN SAP VỚI DANH MỤC CHUẨN EXCEL</t>
  </si>
  <si>
    <t>1. DANH MỤC SAP</t>
  </si>
  <si>
    <t>2. DANH MỤC MAPPING (170 MỤC CHUẨN)</t>
  </si>
  <si>
    <t>Mã tài khoản SAP</t>
  </si>
  <si>
    <r>
      <t xml:space="preserve">Tên tài khoản SAP (Long text) - 
</t>
    </r>
    <r>
      <rPr>
        <b/>
        <sz val="11"/>
        <color rgb="FFFF0000"/>
        <rFont val="Times New Roman"/>
        <family val="1"/>
      </rPr>
      <t>Trước điều chỉnh</t>
    </r>
  </si>
  <si>
    <r>
      <t xml:space="preserve">Tên tài khoản SAP (Long text) - 
</t>
    </r>
    <r>
      <rPr>
        <b/>
        <sz val="11"/>
        <color rgb="FF0000FF"/>
        <rFont val="Times New Roman"/>
        <family val="1"/>
      </rPr>
      <t>Sau điều chỉnh</t>
    </r>
  </si>
  <si>
    <t>Mã số (5 số cuối TK)</t>
  </si>
  <si>
    <t>Ghi chú điều chỉnh</t>
  </si>
  <si>
    <t>TK thu gọn</t>
  </si>
  <si>
    <t>Khoản mục chi phí</t>
  </si>
  <si>
    <t>03602</t>
  </si>
  <si>
    <t>Đổi tên thành  "Chi phí vận chuyển nội địa"</t>
  </si>
  <si>
    <t>03701</t>
  </si>
  <si>
    <t>Đổi tên thành  "Chi phí bán hàng khác": chi phí XK, bến bãi, bốc xếp, hỗ trợ bán hàng,…</t>
  </si>
  <si>
    <t>Bỏ (sử dụng "TK 6417003701")</t>
  </si>
  <si>
    <t>05705</t>
  </si>
  <si>
    <t>Bỏ (sử dụng "TK 6417003602")</t>
  </si>
  <si>
    <t>6417xxxxxx</t>
  </si>
  <si>
    <t>03605</t>
  </si>
  <si>
    <t>Thêm mới</t>
  </si>
  <si>
    <t>03901</t>
  </si>
  <si>
    <t>03903</t>
  </si>
  <si>
    <t>04801</t>
  </si>
  <si>
    <t>03902</t>
  </si>
  <si>
    <t>00103</t>
  </si>
  <si>
    <t>Đổi tên thành "Chi phí chai nhựa tái chế"</t>
  </si>
  <si>
    <t>00104</t>
  </si>
  <si>
    <t>Đổi tên thành "Chi phí vảy nhựa tái chế"</t>
  </si>
  <si>
    <t>00101</t>
  </si>
  <si>
    <t>00102</t>
  </si>
  <si>
    <t>00301</t>
  </si>
  <si>
    <t>01201</t>
  </si>
  <si>
    <t>6272xxxxxx</t>
  </si>
  <si>
    <t>00402</t>
  </si>
  <si>
    <t>00401</t>
  </si>
  <si>
    <t>00201</t>
  </si>
  <si>
    <t>Đổi tên thành "Chi phí nguyên vật liệu phụ khác"</t>
  </si>
  <si>
    <t>00100</t>
  </si>
  <si>
    <t>Đổi tên thành "Chi phí lưới tạo hạt, lưới băm vảy"</t>
  </si>
  <si>
    <t>Đổi tên thành "Chi phí dao CNC, tách nhãn, băm vảy, cắt hạt, …"</t>
  </si>
  <si>
    <t>01401</t>
  </si>
  <si>
    <t>Bỏ (sử dụng TK 6272000102")</t>
  </si>
  <si>
    <t>00105</t>
  </si>
  <si>
    <t>01501</t>
  </si>
  <si>
    <t>Bỏ (sử dụng TK 6210001501, hoặc TK 6277002203)</t>
  </si>
  <si>
    <t>02203</t>
  </si>
  <si>
    <t>02104</t>
  </si>
  <si>
    <t>02101</t>
  </si>
  <si>
    <t>Đổi tên thành "Chi phí vật tư kỹ thuật phục vụ sản xuất khác</t>
  </si>
  <si>
    <t>Bỏ "Sử dụng TK 6272002101"</t>
  </si>
  <si>
    <t>02103</t>
  </si>
  <si>
    <t>01301</t>
  </si>
  <si>
    <t>00802</t>
  </si>
  <si>
    <t>Đổi tên thành "Chi phí bao bì khác"</t>
  </si>
  <si>
    <t>Đổi tên thành "Chi phí bao jumbo": gồm bao jumbo quay đầu+giao hàng</t>
  </si>
  <si>
    <t>627xxxxxxx</t>
  </si>
  <si>
    <t>00106</t>
  </si>
  <si>
    <t>00701</t>
  </si>
  <si>
    <t>Đổi tên thành "Chi phí pallet": gồm pallet kho+giao hàng; đổi sang TK 627</t>
  </si>
  <si>
    <t>00107</t>
  </si>
  <si>
    <t>00108</t>
  </si>
  <si>
    <t>02102</t>
  </si>
  <si>
    <t>01801</t>
  </si>
  <si>
    <t>01802</t>
  </si>
  <si>
    <t>01803</t>
  </si>
  <si>
    <t>02805</t>
  </si>
  <si>
    <t>Bỏ (không sử dụng)</t>
  </si>
  <si>
    <t>03502</t>
  </si>
  <si>
    <t>Đổi tên thành "Chi phí xăng dầu xe du lịch, xe gắn máy"</t>
  </si>
  <si>
    <t>Đổi tên thành "Chi phí xăng dầu xe nâng"</t>
  </si>
  <si>
    <t>03501</t>
  </si>
  <si>
    <t>Đổi tên thành "Chi phí xăng dầu xe giao hàng"</t>
  </si>
  <si>
    <t>03801</t>
  </si>
  <si>
    <t>07104</t>
  </si>
  <si>
    <t>07105</t>
  </si>
  <si>
    <t>07106</t>
  </si>
  <si>
    <t>03702</t>
  </si>
  <si>
    <t>Đổi tên thành "Chi phí giấy phép môi trường, DTM, quan trắc…"</t>
  </si>
  <si>
    <t>01601</t>
  </si>
  <si>
    <t>Đổi tên thành "Chi phí gia công thuê ngoài"</t>
  </si>
  <si>
    <t>01602</t>
  </si>
  <si>
    <t>Bỏ (sử dụng TK 6210001601)</t>
  </si>
  <si>
    <t>Chi phí gia công khuôn, máy</t>
  </si>
  <si>
    <t>01701</t>
  </si>
  <si>
    <t>Bỏ (sử dụng TK 6210001701)</t>
  </si>
  <si>
    <t>Chi phí gia công sản phẩm nhựa</t>
  </si>
  <si>
    <t>02201</t>
  </si>
  <si>
    <t>Đổi tên thành "Chi phí sửa chữa, bảo trì máy móc thiết bị sản xuất"</t>
  </si>
  <si>
    <t>02503</t>
  </si>
  <si>
    <t>Bỏ (sử dụng TK 6272002201)</t>
  </si>
  <si>
    <t>06501</t>
  </si>
  <si>
    <t>06601</t>
  </si>
  <si>
    <t>02204</t>
  </si>
  <si>
    <t>Đổi tên thành "Chi phí sửa chữa, bảo trì phương tiện vận tải"</t>
  </si>
  <si>
    <t>02206</t>
  </si>
  <si>
    <t>Bỏ (sử dụng TK 6413002204)</t>
  </si>
  <si>
    <t>02207</t>
  </si>
  <si>
    <t>02205</t>
  </si>
  <si>
    <t>02208</t>
  </si>
  <si>
    <t>Bỏ (sử dụng TK 6423002204)</t>
  </si>
  <si>
    <t>02202</t>
  </si>
  <si>
    <t>Đổi tên thành "Chi phí sửa chữa, bảo trì khuôn"</t>
  </si>
  <si>
    <t>Bỏ (sử dụng "TK 6273002202")</t>
  </si>
  <si>
    <t>Bỏ (sử dụng "TK 6413002202")</t>
  </si>
  <si>
    <t>02001</t>
  </si>
  <si>
    <t>Đổi tên thành "Chi phí sửa chữa, bảo trì công trình xây dựng (nhà xưởng, văn phòng, ... )"</t>
  </si>
  <si>
    <t>Bỏ (sử dụng "TK 6273002001")</t>
  </si>
  <si>
    <t>Đổi tên thành "Chi phí sửa chữa, bảo trì máy móc thiết bị quản lý)"</t>
  </si>
  <si>
    <t>Bỏ (sử dụng "TK 6413002201")</t>
  </si>
  <si>
    <t>Bỏ (sử dụng "TK 6423002201")</t>
  </si>
  <si>
    <t>Đổi tên thành "Chi phí sửa chữa bảo trì khác)"</t>
  </si>
  <si>
    <t>Bỏ (sử dụng "TK 6415006501")</t>
  </si>
  <si>
    <t>Bỏ (sử dụng "TK 6423006501")</t>
  </si>
  <si>
    <t>05402</t>
  </si>
  <si>
    <t>Đổi tên thành "Chi phí kiểm định sản phẩm, nguyên liệu)"</t>
  </si>
  <si>
    <t>04802</t>
  </si>
  <si>
    <t>04803</t>
  </si>
  <si>
    <t>Bỏ (sử dụng "TK 6272004803")</t>
  </si>
  <si>
    <t>Bỏ (sử dụng "TK 6412004803")</t>
  </si>
  <si>
    <t>Bỏ (sử dụng "TK 6422004803")</t>
  </si>
  <si>
    <t>04110</t>
  </si>
  <si>
    <t>04805</t>
  </si>
  <si>
    <t>Bỏ (sử dụng "TK 6272004805")</t>
  </si>
  <si>
    <t>Bỏ (sử dụng "TK 6412004805")</t>
  </si>
  <si>
    <t>Bỏ (sử dụng "TK 6422004805")</t>
  </si>
  <si>
    <t>03603</t>
  </si>
  <si>
    <t>03802</t>
  </si>
  <si>
    <t>Đổi tên thành" Chi phí đăng kiểm xe cơ giới"</t>
  </si>
  <si>
    <t>03803</t>
  </si>
  <si>
    <t>Đổi tên thành" Chi phí kiểm định, hiệu chuẩn máy móc thiết bị"</t>
  </si>
  <si>
    <t>Đổi tên thành" Chi phí công cụ dụng cụ phục vụ sản xuất"</t>
  </si>
  <si>
    <t>02401</t>
  </si>
  <si>
    <t>Bỏ (sử dụng "TK 6273000100")</t>
  </si>
  <si>
    <t>02402</t>
  </si>
  <si>
    <t>01908</t>
  </si>
  <si>
    <t>Đổi tên thành "Chi phí phân bổ công cụ dụng cụ sản xuất"</t>
  </si>
  <si>
    <t>Đổi tên thành "Chi phí công cụ dụng cụ quản lý"</t>
  </si>
  <si>
    <t>Bỏ (sử dụng "TK 6413002402")</t>
  </si>
  <si>
    <t>Đổi tên thành "Chi phí công cụ dụng cụ phục vụ quản lý"</t>
  </si>
  <si>
    <t>Bỏ (sử dụng "TK 6423002402")</t>
  </si>
  <si>
    <t>05001</t>
  </si>
  <si>
    <t>xxxxx</t>
  </si>
  <si>
    <t>03601</t>
  </si>
  <si>
    <t>Đổi tên thành "Chi phí thuê phương tiện vận tải"</t>
  </si>
  <si>
    <t>04904</t>
  </si>
  <si>
    <t>Đổi tên thành "Chi phí bảo trì phần mềm"</t>
  </si>
  <si>
    <t>04905</t>
  </si>
  <si>
    <t>641xxxxxxx</t>
  </si>
  <si>
    <t>642xxxxxxx</t>
  </si>
  <si>
    <t>04906</t>
  </si>
  <si>
    <t>05401</t>
  </si>
  <si>
    <t>Đổi tên thành "Chi phí ISO, giấy chứng nhận"</t>
  </si>
  <si>
    <t>05702</t>
  </si>
  <si>
    <t>05701</t>
  </si>
  <si>
    <t>05703</t>
  </si>
  <si>
    <t>Bỏ (sử dụng "TK 6271005704")</t>
  </si>
  <si>
    <t>Bỏ (sử dụng "TK 6411005704")</t>
  </si>
  <si>
    <t>Bỏ (sử dụng "TK 6421005704")</t>
  </si>
  <si>
    <t>05704</t>
  </si>
  <si>
    <t>Đổi tên thành "Chi phí ăn uống, phụ cấp công tác"</t>
  </si>
  <si>
    <t>05801</t>
  </si>
  <si>
    <t>Đổi tên thành "Chi phí thuê tư vấn pháp lý, chuyên gia"</t>
  </si>
  <si>
    <t>Bỏ (sử dụng 627, 641 hoặc 642)</t>
  </si>
  <si>
    <t>642xxxxxx</t>
  </si>
  <si>
    <t>05806</t>
  </si>
  <si>
    <t>05807</t>
  </si>
  <si>
    <t>05808</t>
  </si>
  <si>
    <t>05809</t>
  </si>
  <si>
    <t>04105</t>
  </si>
  <si>
    <t>Đổi tên thành "Chi phí quảng cáo"</t>
  </si>
  <si>
    <t>04103</t>
  </si>
  <si>
    <t>Bỏ (sử dụng "TK 6417004105")</t>
  </si>
  <si>
    <t>04104</t>
  </si>
  <si>
    <t>04109</t>
  </si>
  <si>
    <t>04602</t>
  </si>
  <si>
    <t>04604</t>
  </si>
  <si>
    <t>04702</t>
  </si>
  <si>
    <t>Đổi tên thành "Chi phí tài trợ thương hiệu"</t>
  </si>
  <si>
    <t>04106</t>
  </si>
  <si>
    <t>05103</t>
  </si>
  <si>
    <t>05101</t>
  </si>
  <si>
    <t>Bỏ (sử dụng "TK 6273005101")</t>
  </si>
  <si>
    <t>Bỏ (sử dụng "TK 6413005101")</t>
  </si>
  <si>
    <t>Bỏ (sử dụng "TK 6423005101")</t>
  </si>
  <si>
    <t>05102</t>
  </si>
  <si>
    <t>06101</t>
  </si>
  <si>
    <t>Bỏ (sử dụng "TK 6425006101")</t>
  </si>
  <si>
    <t>07101</t>
  </si>
  <si>
    <t>04203</t>
  </si>
  <si>
    <t>04202</t>
  </si>
  <si>
    <t>Bỏ (sử dụng TK 8118004202)</t>
  </si>
  <si>
    <t>Đổi tên thành "Chi phí bồi thường, nộp phạt vi phạm hợp đồng"</t>
  </si>
  <si>
    <t>811xxxxxxx</t>
  </si>
  <si>
    <t>04204</t>
  </si>
  <si>
    <t>04111</t>
  </si>
  <si>
    <t>05201</t>
  </si>
  <si>
    <t>05301</t>
  </si>
  <si>
    <t>04501</t>
  </si>
  <si>
    <t>Bỏ (sử dụng "TK 6413004501")</t>
  </si>
  <si>
    <t>04502</t>
  </si>
  <si>
    <t>Bỏ (sử dụng "TK 6413004502")</t>
  </si>
  <si>
    <t>04503</t>
  </si>
  <si>
    <t>Bỏ (sử dụng "TK 6427004503")</t>
  </si>
  <si>
    <t>04107</t>
  </si>
  <si>
    <t>Đổi tên thành "Chi phí phát triển thị trường"</t>
  </si>
  <si>
    <t>04108</t>
  </si>
  <si>
    <t>Bỏ (sử dụng TK 6417004107)</t>
  </si>
  <si>
    <t>Bỏ (sử dụng TK 6427004107)</t>
  </si>
  <si>
    <t>04102</t>
  </si>
  <si>
    <t>Bỏ (sử dụng TK 6413004102)</t>
  </si>
  <si>
    <t>05802</t>
  </si>
  <si>
    <t>02301</t>
  </si>
  <si>
    <t>07001</t>
  </si>
  <si>
    <t>Bỏ (sử dụng TK 6426007001)</t>
  </si>
  <si>
    <t>07002</t>
  </si>
  <si>
    <t>03904</t>
  </si>
  <si>
    <t>Bỏ (sử dụng TK 6418004701)</t>
  </si>
  <si>
    <t>04701</t>
  </si>
  <si>
    <t>Đổi tên thành "Chi phí ủng hộ, hỗ trợ, tài trợ"</t>
  </si>
  <si>
    <t>Bỏ (sử dụng TK 6428004701)</t>
  </si>
  <si>
    <t>Bỏ (sử dụng TK 6418003904 hoặc TK 6428004701)</t>
  </si>
  <si>
    <t>05601</t>
  </si>
  <si>
    <t>Bỏ (sử dụng TK 6417005601)</t>
  </si>
  <si>
    <t>Bỏ (sử dụng TK 6427005601)</t>
  </si>
  <si>
    <t>05603</t>
  </si>
  <si>
    <t>05604</t>
  </si>
  <si>
    <t>02801</t>
  </si>
  <si>
    <t>04903</t>
  </si>
  <si>
    <t>04901</t>
  </si>
  <si>
    <t>04804</t>
  </si>
  <si>
    <t>04601</t>
  </si>
  <si>
    <t>04603</t>
  </si>
  <si>
    <t>Bỏ (sử dụng TK 6427004601)</t>
  </si>
  <si>
    <t>02804</t>
  </si>
  <si>
    <t>03203</t>
  </si>
  <si>
    <t>Bỏ (sử dụng TK 6277002804)</t>
  </si>
  <si>
    <t>02803</t>
  </si>
  <si>
    <t>Đổi tên thành "Chi phí hành chánh văn phòng khác"</t>
  </si>
  <si>
    <t>05803</t>
  </si>
  <si>
    <t>05804</t>
  </si>
  <si>
    <t>05805</t>
  </si>
  <si>
    <t>Đổi tên thành "Chi phí vật tư quản lý"</t>
  </si>
  <si>
    <t>Bỏ (sử dụng TK 6422000100)</t>
  </si>
  <si>
    <t>04101</t>
  </si>
  <si>
    <t>Đổi tên thành "Chi phí thanh lý, bán tài sản"</t>
  </si>
  <si>
    <t>07201</t>
  </si>
  <si>
    <t>02601</t>
  </si>
  <si>
    <t>622xxxxxxx</t>
  </si>
  <si>
    <t>02606</t>
  </si>
  <si>
    <t>02604</t>
  </si>
  <si>
    <t>02602</t>
  </si>
  <si>
    <t>02605</t>
  </si>
  <si>
    <t>02701</t>
  </si>
  <si>
    <t>Đổi tên thành "Chi phí lương ngoài giờ - Trực tiếp"</t>
  </si>
  <si>
    <t>02703</t>
  </si>
  <si>
    <t>02603</t>
  </si>
  <si>
    <t>02807</t>
  </si>
  <si>
    <t>02802</t>
  </si>
  <si>
    <t>02806</t>
  </si>
  <si>
    <t>02901</t>
  </si>
  <si>
    <t>03401</t>
  </si>
  <si>
    <t>03101</t>
  </si>
  <si>
    <t>07202</t>
  </si>
  <si>
    <t>Đổi tên thành "Chi phí khen thưởng ngoài lương"</t>
  </si>
  <si>
    <t>03201</t>
  </si>
  <si>
    <t>Đổi tên thành "Chi phí suất ăn, tiền ăn giữa ca"</t>
  </si>
  <si>
    <t>03202</t>
  </si>
  <si>
    <t>03001</t>
  </si>
  <si>
    <t>03002</t>
  </si>
  <si>
    <t>05602</t>
  </si>
  <si>
    <t>Đổi tên thành "Chi phí tiệc tất niên, tổng kết"</t>
  </si>
  <si>
    <t>04301</t>
  </si>
  <si>
    <t>Đổi tên thành "Chi phí teambuilding"</t>
  </si>
  <si>
    <t>03604</t>
  </si>
  <si>
    <t>03606</t>
  </si>
  <si>
    <t>03301</t>
  </si>
  <si>
    <t>03302</t>
  </si>
  <si>
    <t>04902</t>
  </si>
  <si>
    <t>03703</t>
  </si>
  <si>
    <t>04302</t>
  </si>
  <si>
    <t>04303</t>
  </si>
  <si>
    <t>06001</t>
  </si>
  <si>
    <t>06002</t>
  </si>
  <si>
    <t>05901</t>
  </si>
  <si>
    <t>05501</t>
  </si>
  <si>
    <t>Đổi tên thành "Chi phí tài chính khác"</t>
  </si>
  <si>
    <t>06401</t>
  </si>
  <si>
    <t>06301</t>
  </si>
  <si>
    <t>96301</t>
  </si>
  <si>
    <t>Đổi tên thành "Chi phí chênh lệch kiểm kê, đánh giá lại tài sản"</t>
  </si>
  <si>
    <t>01901</t>
  </si>
  <si>
    <t>Nhà cửa, vật kiến trúc</t>
  </si>
  <si>
    <t>01902</t>
  </si>
  <si>
    <t>Khuôn</t>
  </si>
  <si>
    <t>06201</t>
  </si>
  <si>
    <t>01903</t>
  </si>
  <si>
    <t>Máy móc, thiết bị chính</t>
  </si>
  <si>
    <t>01904</t>
  </si>
  <si>
    <t>Thiết bị, dụng cụ quản lý</t>
  </si>
  <si>
    <t>01905</t>
  </si>
  <si>
    <t>Phương tiện vận tải, truyền dẫn</t>
  </si>
  <si>
    <t>01906</t>
  </si>
  <si>
    <t>Máy móc, thiết bị phụ</t>
  </si>
  <si>
    <t>01907</t>
  </si>
  <si>
    <t>Bỏ (tách chi tiết theo loại TS vô hình tương ứng)</t>
  </si>
  <si>
    <t>Khấu hao TSCĐ vô hình</t>
  </si>
  <si>
    <t>01909</t>
  </si>
  <si>
    <t>01910</t>
  </si>
  <si>
    <t>Quyền sử dụng đất</t>
  </si>
  <si>
    <t>01915</t>
  </si>
  <si>
    <t>Khấu hao tài sản vô hình khác</t>
  </si>
  <si>
    <t>Bỏ (tách máy chính hoặc máy phụ)</t>
  </si>
  <si>
    <t>Khấu hao máy móc thiết bị xưởng</t>
  </si>
  <si>
    <t>Phần mềm</t>
  </si>
  <si>
    <t>01913</t>
  </si>
  <si>
    <t>Khấu hao nhãn hiệu hàng hóa</t>
  </si>
  <si>
    <t>01911</t>
  </si>
  <si>
    <t>Quyền phát hành</t>
  </si>
  <si>
    <t>01912</t>
  </si>
  <si>
    <t>Bản quyền, bằng sáng chế</t>
  </si>
  <si>
    <t>Nhãn hiệu, tên thương mại</t>
  </si>
  <si>
    <t>01914</t>
  </si>
  <si>
    <t>Khấu hao giấy phép và giấy phép nhượng quyền</t>
  </si>
  <si>
    <t>01916</t>
  </si>
  <si>
    <t>Bất động sản đầu tư</t>
  </si>
  <si>
    <t>Long Text</t>
  </si>
  <si>
    <t>ChAc</t>
  </si>
  <si>
    <t>G/L Acct</t>
  </si>
  <si>
    <t>Level 1</t>
  </si>
  <si>
    <t>Mã cuối (5 ký tự)</t>
  </si>
  <si>
    <t>Tiền mặt Việt Nam</t>
  </si>
  <si>
    <t>1111000100</t>
  </si>
  <si>
    <t>Tiền mặt Việt Nam - CN Đà Nẵng</t>
  </si>
  <si>
    <t>1111000200</t>
  </si>
  <si>
    <t>Tiền mặt Việt Nam-T/Gian</t>
  </si>
  <si>
    <t>1111090100</t>
  </si>
  <si>
    <t>Tiền mặt ngoại tệ</t>
  </si>
  <si>
    <t>1112000100</t>
  </si>
  <si>
    <t>Tiền VND NH Công Thương (VietinBank-CN Thủ Thiêm)</t>
  </si>
  <si>
    <t>1121000100</t>
  </si>
  <si>
    <t>Tiền VND ngân hàng NN&amp;PT NT - CN Nam Hoa</t>
  </si>
  <si>
    <t>1121000200</t>
  </si>
  <si>
    <t>Tiền VND ngân hàng NN&amp;PT NT - CN Q5</t>
  </si>
  <si>
    <t>1121000210</t>
  </si>
  <si>
    <t>Tiền VND NH C.T (VietinBank-CN Thủ Thiêm)-T/gian</t>
  </si>
  <si>
    <t>1121090100</t>
  </si>
  <si>
    <t>Tiền VND NH NN&amp;PT NT- CN Q5- T/gian</t>
  </si>
  <si>
    <t>1121090210</t>
  </si>
  <si>
    <t>Tiền VND ngân hàng Indovina</t>
  </si>
  <si>
    <t>1121100100</t>
  </si>
  <si>
    <t>Tiền VND ngân hàng Bangkok Đại Chúng-TNHH CN TPHCM</t>
  </si>
  <si>
    <t>1121100200</t>
  </si>
  <si>
    <t>Tiền VND ngân hàng United Overseas Việt Nam</t>
  </si>
  <si>
    <t>1121110100</t>
  </si>
  <si>
    <t>Tiền VND ngân hàng United Overseas Việt Nam-T/gian</t>
  </si>
  <si>
    <t>1121119100</t>
  </si>
  <si>
    <t>Tiền VND ngân hàng Indovina-T/gian</t>
  </si>
  <si>
    <t>1121190100</t>
  </si>
  <si>
    <t>Tiền VND NH Bangkok Đại Chúng-TNHH CN TPHCM-T/gian</t>
  </si>
  <si>
    <t>1121190200</t>
  </si>
  <si>
    <t>Tiền VND ngân hàng TMCP á Châu</t>
  </si>
  <si>
    <t>1121200100</t>
  </si>
  <si>
    <t>Tiền VNĐ ngân hàng TMCP Á Châu ( thẻ ATM)</t>
  </si>
  <si>
    <t>1121200110</t>
  </si>
  <si>
    <t>Tiền VNĐ ngân hàng TMCP Á Châu ( thẻ ATM-Nhân sự)</t>
  </si>
  <si>
    <t>1121200120</t>
  </si>
  <si>
    <t>Tiền VNĐ ngân hàng TMCP Á Châu ( thẻ ATM-XDCB)</t>
  </si>
  <si>
    <t>1121200130</t>
  </si>
  <si>
    <t>Tiền VND ngân hàng TMCP á Châu - CN Đà Nẵng</t>
  </si>
  <si>
    <t>1121200200</t>
  </si>
  <si>
    <t>Tiền VND ngân hàng TMCP á Châu (chi lương)</t>
  </si>
  <si>
    <t>1121200300</t>
  </si>
  <si>
    <t>Tiền VND ngân hàng TMCP á Châu-T/gian</t>
  </si>
  <si>
    <t>1121290100</t>
  </si>
  <si>
    <t>Tiền VND ngân hàng TMCP á Châu - CN Đà Nẵng-T/gian</t>
  </si>
  <si>
    <t>1121290200</t>
  </si>
  <si>
    <t>Tiền VND ngân hàng Đầu Tư và Phát Triển</t>
  </si>
  <si>
    <t>1121300100</t>
  </si>
  <si>
    <t>Tiền VND ngân hàng Đầu Tư và Phát Triển-Thống nhất</t>
  </si>
  <si>
    <t>1121300200</t>
  </si>
  <si>
    <t>Tiền VND ngân hàng Đầu Tư và Phát Triển-T/gian</t>
  </si>
  <si>
    <t>1121390100</t>
  </si>
  <si>
    <t>Tiền VND ngân hàng Đầu Tư và Phát Triển-T.Nhất-T/G</t>
  </si>
  <si>
    <t>1121390200</t>
  </si>
  <si>
    <t>Tiền gửi NH VND VietinBank-CN Tây Sài Gòn</t>
  </si>
  <si>
    <t>1121400100</t>
  </si>
  <si>
    <t>Tiền gửi NH VND VietinBank-CN5</t>
  </si>
  <si>
    <t>1121400110</t>
  </si>
  <si>
    <t>Tiền VND ngân hàng Kiên Long</t>
  </si>
  <si>
    <t>1121400200</t>
  </si>
  <si>
    <t>Tiền gửi NH VND VietinBank-CN Tây Sài Gòn-T/gian</t>
  </si>
  <si>
    <t>1121490100</t>
  </si>
  <si>
    <t>Tiền gửi NH VND VietinBank-CN5- T/gian</t>
  </si>
  <si>
    <t>1121490110</t>
  </si>
  <si>
    <t>Tiền VND ngân hàng Kiên Long-T/gian</t>
  </si>
  <si>
    <t>1121490200</t>
  </si>
  <si>
    <t>Tiền VND ngân hàng TMCP Sài Gòn Thương Tín</t>
  </si>
  <si>
    <t>1121500100</t>
  </si>
  <si>
    <t>Tiền VND ngân hàng TMCP Sài Gòn Thương Tín-T/gian</t>
  </si>
  <si>
    <t>1121590100</t>
  </si>
  <si>
    <t>Tiền VND ngân hàng ANZ</t>
  </si>
  <si>
    <t>1121600100</t>
  </si>
  <si>
    <t>Tiền VND ngân hàng TMCP Đông á</t>
  </si>
  <si>
    <t>1121600200</t>
  </si>
  <si>
    <t>Tiền VND ngân hàng ANZ-T/gian</t>
  </si>
  <si>
    <t>1121690100</t>
  </si>
  <si>
    <t>Tiền VND ngân hàng TMCP Đông á-T/gian</t>
  </si>
  <si>
    <t>1121690200</t>
  </si>
  <si>
    <t>Tiền VND ngân hàng CITIBANK, N.A.</t>
  </si>
  <si>
    <t>1121700100</t>
  </si>
  <si>
    <t>Tiền VND ngân hàng CITIBANK, N.A.-T/gian</t>
  </si>
  <si>
    <t>1121790100</t>
  </si>
  <si>
    <t>Tiền VND ngân hàng HSBC</t>
  </si>
  <si>
    <t>1121800100</t>
  </si>
  <si>
    <t>Tiền VND ngân hàng Standartd Chartered</t>
  </si>
  <si>
    <t>1121800200</t>
  </si>
  <si>
    <t>Tiền VND ngân hàng HSBC-T/gian</t>
  </si>
  <si>
    <t>1121890100</t>
  </si>
  <si>
    <t>Tiền VND ngân hàng Standartd Chartered-T/gian</t>
  </si>
  <si>
    <t>1121890200</t>
  </si>
  <si>
    <t>Tiền VND ngân hàng Ngoại Thương Việt Nam</t>
  </si>
  <si>
    <t>1121900100</t>
  </si>
  <si>
    <t>Tiền VND ngân hàng Ngoại Thương Việt Nam- CN HCM</t>
  </si>
  <si>
    <t>1121900200</t>
  </si>
  <si>
    <t>Tiền VND ngân hàng Ngoại Thương Việt Nam-T/gian</t>
  </si>
  <si>
    <t>1121990100</t>
  </si>
  <si>
    <t>Tiền VND ngân hàng Ngoại Thương VN- CN HCM-T/gian</t>
  </si>
  <si>
    <t>1121990200</t>
  </si>
  <si>
    <t>Tiền USD NH Công Thương (VietinBank-CN Thủ Thiêm)</t>
  </si>
  <si>
    <t>1122000100</t>
  </si>
  <si>
    <t>Tiền USD ngân hàng NN&amp;PT NT - CN Q5</t>
  </si>
  <si>
    <t>1122000210</t>
  </si>
  <si>
    <t>Tiền USD NH CT (VietinBank-CN Thủ Thiêm)-T/gian</t>
  </si>
  <si>
    <t>1122090100</t>
  </si>
  <si>
    <t>Tiền USD ngân hàng Indovina</t>
  </si>
  <si>
    <t>1122100100</t>
  </si>
  <si>
    <t>Tiền USD ngân hàng Bangkok Đại Chúng-TNHH CN TPHCM</t>
  </si>
  <si>
    <t>1122100200</t>
  </si>
  <si>
    <t>Tiền USD ngân hàng United Overseas Việt Nam</t>
  </si>
  <si>
    <t>1122110100</t>
  </si>
  <si>
    <t>Tiền USD ngân hàng Indovina-T/gian</t>
  </si>
  <si>
    <t>1122190100</t>
  </si>
  <si>
    <t>Tiền USD ngân hàng TMCP á Châu</t>
  </si>
  <si>
    <t>1122200100</t>
  </si>
  <si>
    <t>Tiền USD ngân hàng TMCP á Châu (46051247-Plascene)</t>
  </si>
  <si>
    <t>1122200200</t>
  </si>
  <si>
    <t>Tiền USD ngân hàng TMCP á Châu (46051257- Blue )</t>
  </si>
  <si>
    <t>1122200300</t>
  </si>
  <si>
    <t xml:space="preserve"> Tiền GBP ngân hàng TMCP Á Châu</t>
  </si>
  <si>
    <t>1122200400</t>
  </si>
  <si>
    <t>Tiền USD ngân hàng TMCP á Châu-T/gian</t>
  </si>
  <si>
    <t>1122290100</t>
  </si>
  <si>
    <t>Tiền EUR ngân hàng TMCP á Châu-T/gian</t>
  </si>
  <si>
    <t>1122290200</t>
  </si>
  <si>
    <t>Tiền AUD ngân hàng TMCP á Châu-T/gian</t>
  </si>
  <si>
    <t>1122290300</t>
  </si>
  <si>
    <t>Tiền GBP ngân hàng TMCP á Châu-T/gian</t>
  </si>
  <si>
    <t>1122290400</t>
  </si>
  <si>
    <t>Tiền USD ngân hàng Đầu Tư và Phát triển</t>
  </si>
  <si>
    <t>1122300100</t>
  </si>
  <si>
    <t>Tiền USD ngân hàng Đầu Tư và Phát triển-Thống nhất</t>
  </si>
  <si>
    <t>1122300200</t>
  </si>
  <si>
    <t>Tiền USD ngân hàng Đầu Tư và Phát triển-T/gian</t>
  </si>
  <si>
    <t>1122390100</t>
  </si>
  <si>
    <t>Tiền USD ngân hàng Đầu Tư và Phát triển-T.Nhất-T/G</t>
  </si>
  <si>
    <t>1122390200</t>
  </si>
  <si>
    <t>Tiền NH USD - VietinBank-CN Tây Sài Gòn</t>
  </si>
  <si>
    <t>1122400100</t>
  </si>
  <si>
    <t>Tiền gửi NH USD VietinBank-CN5</t>
  </si>
  <si>
    <t>1122400110</t>
  </si>
  <si>
    <t>Tiền EUR ngân hàng Vietinbank- CN Tây Sài Gòn</t>
  </si>
  <si>
    <t>1122400200</t>
  </si>
  <si>
    <t>Tiền NH USD - VietinBank-CN Tây Sài Gòn-T/gian</t>
  </si>
  <si>
    <t>1122490100</t>
  </si>
  <si>
    <t>Tiền gửi NH USD VietinBank-CN5- T/gian</t>
  </si>
  <si>
    <t>1122490110</t>
  </si>
  <si>
    <t>Tiền USD ngân hàng TMCP Sài Gòn Thương Tín</t>
  </si>
  <si>
    <t>1122500100</t>
  </si>
  <si>
    <t>Tiền USD ngân hàng TMCP Sài Gòn Thương Tín-T/gian</t>
  </si>
  <si>
    <t>1122590100</t>
  </si>
  <si>
    <t>Tiền USD ngân hàng ANZ</t>
  </si>
  <si>
    <t>1122600100</t>
  </si>
  <si>
    <t>Tiền USD ngân hàng TMCP Đông á</t>
  </si>
  <si>
    <t>1122600200</t>
  </si>
  <si>
    <t>Tiền USD ngân hàng ANZ-T/gian</t>
  </si>
  <si>
    <t>1122690100</t>
  </si>
  <si>
    <t>Tiền USD ngân hàng TMCP Đông á-T/gian</t>
  </si>
  <si>
    <t>1122690200</t>
  </si>
  <si>
    <t>Tiền USD ngân hàng CITIBANK, N.A.</t>
  </si>
  <si>
    <t>1122700100</t>
  </si>
  <si>
    <t>Tiền USD ngân hàng CITIBANK, N.A.(5301458012)</t>
  </si>
  <si>
    <t>1122700200</t>
  </si>
  <si>
    <t>Tiền USD ngân hàng CITIBANK,N.A.(0301458045 -Blue)</t>
  </si>
  <si>
    <t>1122700300</t>
  </si>
  <si>
    <t>Tiền USD ngân hàng CITIBANK, N.A.-T/gian</t>
  </si>
  <si>
    <t>1122790100</t>
  </si>
  <si>
    <t>Tiền USD ngân hàng CITIBANK, N.A.(5301458012)-T/gi</t>
  </si>
  <si>
    <t>1122790200</t>
  </si>
  <si>
    <t>Tiền USD N.hàng CITIBANK,N.A.0301458045-Blue)-Tgia</t>
  </si>
  <si>
    <t>1122790300</t>
  </si>
  <si>
    <t>Tiền USD ngân hàng HSBC</t>
  </si>
  <si>
    <t>1122800100</t>
  </si>
  <si>
    <t>Tiền USD ngân hàng Standard Chartered</t>
  </si>
  <si>
    <t>1122800200</t>
  </si>
  <si>
    <t>Tiền USD ngân hàng HSBC-T/gian</t>
  </si>
  <si>
    <t>1122890100</t>
  </si>
  <si>
    <t>Tiền USD ngân hàng Standard Chartered-T/gian</t>
  </si>
  <si>
    <t>1122890200</t>
  </si>
  <si>
    <t>Tiền USD ngân hàng Ngoại Thương Việt Nam</t>
  </si>
  <si>
    <t>1122900100</t>
  </si>
  <si>
    <t>Tiền USD ngân hàng Ngoại Thương Việt Nam- CN HCM</t>
  </si>
  <si>
    <t>1122900200</t>
  </si>
  <si>
    <t>Tiền USD ngân hàng Ngoại Thương Việt Nam-T/gian</t>
  </si>
  <si>
    <t>1122990100</t>
  </si>
  <si>
    <t>Tiền USD ngân hàng Ngoại Thương VN- CN HCM-T/gian</t>
  </si>
  <si>
    <t>1122990200</t>
  </si>
  <si>
    <t>Tiền VND NH CITIBANK, N.A.</t>
  </si>
  <si>
    <t>1123700100</t>
  </si>
  <si>
    <t>Tiền VND NH CITIBANK, N.A.-T/gian</t>
  </si>
  <si>
    <t>1123790100</t>
  </si>
  <si>
    <t>Tiền VND tại Cty CP CK Sài Gòn (SSI)</t>
  </si>
  <si>
    <t>1124100100</t>
  </si>
  <si>
    <t>Tiền VND tại Cty CP CK Sài Gòn (SSI)-T/gian</t>
  </si>
  <si>
    <t>1124190100</t>
  </si>
  <si>
    <t>Tiền VND tại Quỹ VEOF</t>
  </si>
  <si>
    <t>1125100100</t>
  </si>
  <si>
    <t>Tiền VND tại Quỹ VESAF</t>
  </si>
  <si>
    <t>1125100200</t>
  </si>
  <si>
    <t>Tiền đang chuyển VNĐ</t>
  </si>
  <si>
    <t>1131000100</t>
  </si>
  <si>
    <t>Cổ phiếu ngắn hạn</t>
  </si>
  <si>
    <t>1211000100</t>
  </si>
  <si>
    <t>Cổ phiếu ngắn hạn - Điều chỉnh sang Dài hạn</t>
  </si>
  <si>
    <t>1211800000</t>
  </si>
  <si>
    <t>Cổ phiếu ngắn hạn - Điều chỉnh</t>
  </si>
  <si>
    <t>1211900000</t>
  </si>
  <si>
    <t>Trái phiếu, tín phiếu, kỳ phiếu ngắn hạn</t>
  </si>
  <si>
    <t>1212000100</t>
  </si>
  <si>
    <t>Trái phiếu, tín phiếu, kỳ phiếu ngắn hạn- ĐC-&gt;DH</t>
  </si>
  <si>
    <t>1212800000</t>
  </si>
  <si>
    <t>Trái phiếu, tín phiếu, kỳ phiếu ngắn hạn- Điều chỉ</t>
  </si>
  <si>
    <t>1212900000</t>
  </si>
  <si>
    <t>Tiền gửi có kỳ hạn (&lt;= 3T)</t>
  </si>
  <si>
    <t>1281100100</t>
  </si>
  <si>
    <t>Tiền gửi có kỳ hạn (4-12T)</t>
  </si>
  <si>
    <t>1281200100</t>
  </si>
  <si>
    <t>Tiền gửi có kỳ hạn (&gt;12T)</t>
  </si>
  <si>
    <t>1281300100</t>
  </si>
  <si>
    <t>Tiền gửi có kỳ hạn-Điều chỉnh sang Dài hạn</t>
  </si>
  <si>
    <t>1281800000</t>
  </si>
  <si>
    <t>Tiền gửi có kỳ hạn-Điều chỉnh</t>
  </si>
  <si>
    <t>1281900000</t>
  </si>
  <si>
    <t>TráI phiếu (ngắn hạn)</t>
  </si>
  <si>
    <t>1282100100</t>
  </si>
  <si>
    <t>TráI phiếu-Điều chỉnh sang Dài hạn</t>
  </si>
  <si>
    <t>1282800000</t>
  </si>
  <si>
    <t>TráI phiếu-Điều chỉnh</t>
  </si>
  <si>
    <t>1282900000</t>
  </si>
  <si>
    <t>Cho vay (ngắn hạn)</t>
  </si>
  <si>
    <t>1283100100</t>
  </si>
  <si>
    <t>Cho vay-Điều chỉnh sang Dài hạn</t>
  </si>
  <si>
    <t>1283800000</t>
  </si>
  <si>
    <t>Cho vay-Điều chỉnh</t>
  </si>
  <si>
    <t>1283900000</t>
  </si>
  <si>
    <t>Đầu tư nắm giữ đến ngày đáo hạn(&lt;= 3T)</t>
  </si>
  <si>
    <t>1288100100</t>
  </si>
  <si>
    <t>Đầu tư nắm giữ đến ngày đáo hạn(&lt;= 3T)-T/gian</t>
  </si>
  <si>
    <t>1288190100</t>
  </si>
  <si>
    <t>Đầu tư nắm giữ đến ngày đáo hạn (4-12T)</t>
  </si>
  <si>
    <t>1288200100</t>
  </si>
  <si>
    <t>Đầu tư nắm giữ đến ngày đáo hạn (4-12T)-T/gian</t>
  </si>
  <si>
    <t>1288290100</t>
  </si>
  <si>
    <t>Đầu tư nắm giữ đến ngày đáo hạn(&gt;12T)</t>
  </si>
  <si>
    <t>1288300100</t>
  </si>
  <si>
    <t>Đầu tư nắm giữ đến ngày đáo hạn(&gt;12T)-T/gian</t>
  </si>
  <si>
    <t>1288390100</t>
  </si>
  <si>
    <t>Đầu tư nắm giữ đến ngày đáo hạn-ĐC sang Dài hạn</t>
  </si>
  <si>
    <t>1288800000</t>
  </si>
  <si>
    <t>Đầu tư nắm giữ đến ngày đáo hạn-Điều chỉnh</t>
  </si>
  <si>
    <t>1288900000</t>
  </si>
  <si>
    <t>Phải thu KH - SP Nhựa</t>
  </si>
  <si>
    <t>1311110100</t>
  </si>
  <si>
    <t>Phải thu KH ứng trước - SP Nhựa</t>
  </si>
  <si>
    <t>1311110200</t>
  </si>
  <si>
    <t>Phải thu KH - SP Nhựa - Đà Nẵng</t>
  </si>
  <si>
    <t>1311110300</t>
  </si>
  <si>
    <t>Phải thu KH ứng trước - SP Nhựa - Đà Nẵng</t>
  </si>
  <si>
    <t>1311110400</t>
  </si>
  <si>
    <t>Phải thu KH - SP Nhựa-T/gian</t>
  </si>
  <si>
    <t>1311190100</t>
  </si>
  <si>
    <t>Phải thu KH ứng trước - SP Nhựa-T/gian</t>
  </si>
  <si>
    <t>1311190200</t>
  </si>
  <si>
    <t>Phải thu KH - SP Nhựa - Đà Nẵng-T/gian</t>
  </si>
  <si>
    <t>1311190300</t>
  </si>
  <si>
    <t>Phải thu KH ứng trước - SP Nhựa - Đà Nẵng-T/gian</t>
  </si>
  <si>
    <t>1311190400</t>
  </si>
  <si>
    <t>Phải thu KH - SP Khuôn</t>
  </si>
  <si>
    <t>1311210100</t>
  </si>
  <si>
    <t>Phải thu KH ứng trước - SP Khuôn</t>
  </si>
  <si>
    <t>1311210200</t>
  </si>
  <si>
    <t>Phải thu KH - SP Khuôn - Đà Nẵng</t>
  </si>
  <si>
    <t>1311210300</t>
  </si>
  <si>
    <t>Phải thu KH ứng trước - SP Khuôn - Đà Nẵng</t>
  </si>
  <si>
    <t>1311210400</t>
  </si>
  <si>
    <t>Phải thu KH - SP Khuôn-T/gian</t>
  </si>
  <si>
    <t>1311290100</t>
  </si>
  <si>
    <t>Phải thu KH ứng trước - SP Khuôn-T/gian</t>
  </si>
  <si>
    <t>1311290200</t>
  </si>
  <si>
    <t>Phải thu KH - SP Khuôn - Đà Nẵng-T/gian</t>
  </si>
  <si>
    <t>1311290300</t>
  </si>
  <si>
    <t>Phải thu KH ứng trước - SP Khuôn - Đà Nẵng-T/gian</t>
  </si>
  <si>
    <t>1311290400</t>
  </si>
  <si>
    <t>Phải thu KH - SP máy chế tạo</t>
  </si>
  <si>
    <t>1311310100</t>
  </si>
  <si>
    <t>Phải thu KH ứng trước - SP máy chế tạo</t>
  </si>
  <si>
    <t>1311310200</t>
  </si>
  <si>
    <t>Phải thu KH - Điều chỉnh sang Dài hạn</t>
  </si>
  <si>
    <t>1311800000</t>
  </si>
  <si>
    <t>Phải thu KH - Điều chỉnh ngắn hạn</t>
  </si>
  <si>
    <t>1311900000</t>
  </si>
  <si>
    <t>Thuế GTGT được khấu trừ của hàng hoá, dịch vụ</t>
  </si>
  <si>
    <t>1331000100</t>
  </si>
  <si>
    <t>Thuế GTGT được khấu trừ TSCĐ</t>
  </si>
  <si>
    <t>1332000100</t>
  </si>
  <si>
    <t>Hoàn thuế GTGT đầu vào</t>
  </si>
  <si>
    <t>1334000100</t>
  </si>
  <si>
    <t>Vốn kinh doanh ở các đơn vị trực thuộc</t>
  </si>
  <si>
    <t>1361000100</t>
  </si>
  <si>
    <t>Vốn kinh doanh ở các đơn vị trực thuộc-T/gian</t>
  </si>
  <si>
    <t>1361090100</t>
  </si>
  <si>
    <t>Vốn kinh doanh ở các đơn vị trực thuộc-ĐC sang DH</t>
  </si>
  <si>
    <t>1361800000</t>
  </si>
  <si>
    <t>Vốn kinh doanh ở các đơn vị trực thuộc-Điều chỉnh</t>
  </si>
  <si>
    <t>1361900000</t>
  </si>
  <si>
    <t>Phải thu nội bộ khác - ngắn hạn</t>
  </si>
  <si>
    <t>1368100100</t>
  </si>
  <si>
    <t>Phải thu nội bộ khác - ngắn hạn-T/gian</t>
  </si>
  <si>
    <t>1368190100</t>
  </si>
  <si>
    <t>Phải thu nội bộ khác - Điều chỉnh sang dài hạn</t>
  </si>
  <si>
    <t>1368800000</t>
  </si>
  <si>
    <t>Phải thu nội bộ khác - Điều chỉnh</t>
  </si>
  <si>
    <t>1368900000</t>
  </si>
  <si>
    <t>Tài sản thiếu chờ xử lý</t>
  </si>
  <si>
    <t>1381000100</t>
  </si>
  <si>
    <t>Phải thu về cổ phần hóa</t>
  </si>
  <si>
    <t>1385000100</t>
  </si>
  <si>
    <t>Phải thu về cổ phần hóa-T/gian</t>
  </si>
  <si>
    <t>1385090100</t>
  </si>
  <si>
    <t>Phải thu về cổ phần hóa-Điều chỉnh sang dài hạn</t>
  </si>
  <si>
    <t>1385800000</t>
  </si>
  <si>
    <t>Phải thu về cổ phần hóa-Điều chỉnh sang ngắn hạn</t>
  </si>
  <si>
    <t>1385900000</t>
  </si>
  <si>
    <t>Thuế GTGT khấu trừ tạm tính HH,DV-Ngắn hạn</t>
  </si>
  <si>
    <t>1388110100</t>
  </si>
  <si>
    <t>Phải thu thuế GTGT khấu trừ tạm tính TSCĐ-Ngắn hạn</t>
  </si>
  <si>
    <t>1388120100</t>
  </si>
  <si>
    <t>Thuế GTGT khấu trừ tạm tính hàng NK-Ngắn hạn</t>
  </si>
  <si>
    <t>1388130100</t>
  </si>
  <si>
    <t>Thuế GTGT khấu trừ tạm tính TSCĐ NK-Ngắn hạn</t>
  </si>
  <si>
    <t>1388140100</t>
  </si>
  <si>
    <t>Phải thu khác</t>
  </si>
  <si>
    <t>1388180100</t>
  </si>
  <si>
    <t>Phải thu khác dạng open item</t>
  </si>
  <si>
    <t>1388180200</t>
  </si>
  <si>
    <t>Phải thu khác-T/gian</t>
  </si>
  <si>
    <t>1388190100</t>
  </si>
  <si>
    <t>Thuế GTGT khấu trừ tạm tính HH,DV-Dài hạn</t>
  </si>
  <si>
    <t>1388210100</t>
  </si>
  <si>
    <t>Phải thu thuế GTGT khấu trừ tạm tính TSCĐ-Dài hạn</t>
  </si>
  <si>
    <t>1388220100</t>
  </si>
  <si>
    <t>Thuế GTGT khấu trừ tạm tính hàng NK-Dài hạn</t>
  </si>
  <si>
    <t>1388230100</t>
  </si>
  <si>
    <t>Thuế GTGT khấu trừ tạm tính TSCĐ NK-Dài hạn</t>
  </si>
  <si>
    <t>1388240100</t>
  </si>
  <si>
    <t>Thuế GTGT KT tạm tính-Điều chỉnh sang Dài hạn</t>
  </si>
  <si>
    <t>1388800000</t>
  </si>
  <si>
    <t>PT khác đánh giá lại hàng tồn kho</t>
  </si>
  <si>
    <t>1388800100</t>
  </si>
  <si>
    <t>Thuế GTGT KT tạm tính-Điều chỉnh sang ngắn hạn</t>
  </si>
  <si>
    <t>1388900000</t>
  </si>
  <si>
    <t>Tạm ứng VNĐ</t>
  </si>
  <si>
    <t>1411000100</t>
  </si>
  <si>
    <t>Tạm ứng VNĐ-T/gian</t>
  </si>
  <si>
    <t>1411090100</t>
  </si>
  <si>
    <t>Tạm ứng-Điều chỉnh sang dài hạn</t>
  </si>
  <si>
    <t>1411800000</t>
  </si>
  <si>
    <t>Tạm ứng-Điều chỉnh sang ngắn hạn</t>
  </si>
  <si>
    <t>1411900000</t>
  </si>
  <si>
    <t>Hàng mua đang đi trên đường</t>
  </si>
  <si>
    <t>1510000100</t>
  </si>
  <si>
    <t>Hàng mua đang đi trên đường- T/gian</t>
  </si>
  <si>
    <t>1510090100</t>
  </si>
  <si>
    <t>Nguyên liệu chính</t>
  </si>
  <si>
    <t>1521000100</t>
  </si>
  <si>
    <t>Nguyên liệu chính - Keo xay</t>
  </si>
  <si>
    <t>1521000200</t>
  </si>
  <si>
    <t>Bao bì, tem nhãn</t>
  </si>
  <si>
    <t>1521200100</t>
  </si>
  <si>
    <t>Hóa chất- phụ gia</t>
  </si>
  <si>
    <t>1522000100</t>
  </si>
  <si>
    <t>Vật liệu phụ - Màu</t>
  </si>
  <si>
    <t>1523000100</t>
  </si>
  <si>
    <t>Vật liệu phụ - Khác</t>
  </si>
  <si>
    <t>1523000200</t>
  </si>
  <si>
    <t>Sắt thép</t>
  </si>
  <si>
    <t>1524000100</t>
  </si>
  <si>
    <t>Điều chỉnh tồn kho keo Cty CP Duy Tân</t>
  </si>
  <si>
    <t>1529000100</t>
  </si>
  <si>
    <t>ĐC tồn kho keo-CPTĐ Ép</t>
  </si>
  <si>
    <t>1529000200</t>
  </si>
  <si>
    <t>Điều chỉnh tồn kho keo Bình Dương</t>
  </si>
  <si>
    <t>1529000300</t>
  </si>
  <si>
    <t>ĐC tồn kho keo-CPTĐ PET</t>
  </si>
  <si>
    <t>1529000400</t>
  </si>
  <si>
    <t>Vật tư cơ khí kỹ thuật</t>
  </si>
  <si>
    <t>1531100100</t>
  </si>
  <si>
    <t>Phụ tùng xe</t>
  </si>
  <si>
    <t>1531300100</t>
  </si>
  <si>
    <t>Đồ dùng văn phòng (Văn phòng phẩm)</t>
  </si>
  <si>
    <t>1531400100</t>
  </si>
  <si>
    <t>Khuôn Duy Tân đầu tư</t>
  </si>
  <si>
    <t>1531500100</t>
  </si>
  <si>
    <t>Thiết bị văn phòng</t>
  </si>
  <si>
    <t>1531900100</t>
  </si>
  <si>
    <t>Bao bì luân chuyển</t>
  </si>
  <si>
    <t>1532000100</t>
  </si>
  <si>
    <t>Đồ dùng cho thuê</t>
  </si>
  <si>
    <t>1533000100</t>
  </si>
  <si>
    <t>Thiết bị phụ tùng thay thế</t>
  </si>
  <si>
    <t>1534000100</t>
  </si>
  <si>
    <t>Chi phí sản xuất, kinh doanh dở dang nhựa</t>
  </si>
  <si>
    <t>1541000100</t>
  </si>
  <si>
    <t>CP SXDD - thử khuôn, thử mẫu</t>
  </si>
  <si>
    <t>1541000200</t>
  </si>
  <si>
    <t>Chi phí sản xuất, kinh doanh dở dang khuôn máy</t>
  </si>
  <si>
    <t>1542000100</t>
  </si>
  <si>
    <t>Tiêu hao nguyên vật liệu gia công</t>
  </si>
  <si>
    <t>1548000100</t>
  </si>
  <si>
    <t>Tiêu hao Màu gia công</t>
  </si>
  <si>
    <t>1548000110</t>
  </si>
  <si>
    <t>Tiêu hao NVL phụ gia công</t>
  </si>
  <si>
    <t>1548000120</t>
  </si>
  <si>
    <t>Tiêu hao Keo xay gia công</t>
  </si>
  <si>
    <t>1548000130</t>
  </si>
  <si>
    <t>Tiêu hao Bán TP/TP gia công</t>
  </si>
  <si>
    <t>1548000140</t>
  </si>
  <si>
    <t>Tiêu hao Phí gia công</t>
  </si>
  <si>
    <t>1548000200</t>
  </si>
  <si>
    <t>Tiêu hao Phí gia công khấu hao</t>
  </si>
  <si>
    <t>1548000300</t>
  </si>
  <si>
    <t>Nhập kho TP/BTP gia công</t>
  </si>
  <si>
    <t>1548000400</t>
  </si>
  <si>
    <t>Hỗn hợp trộn</t>
  </si>
  <si>
    <t>1551200100</t>
  </si>
  <si>
    <t>Hỗn hợp trộn-ĐC kết chuyển số dư đầu kỳ</t>
  </si>
  <si>
    <t>1551290100</t>
  </si>
  <si>
    <t>Bán thành phẩm nhựa</t>
  </si>
  <si>
    <t>1551300100</t>
  </si>
  <si>
    <t>Bán thành phẩm nhựa-ĐC kết chuyển số dư đầu kỳ</t>
  </si>
  <si>
    <t>1551390100</t>
  </si>
  <si>
    <t>Thành phẩm nhựa</t>
  </si>
  <si>
    <t>1551400100</t>
  </si>
  <si>
    <t>Thành phẩm nhựa-ĐC kết chuyển số dư đầu kỳ</t>
  </si>
  <si>
    <t>1551490100</t>
  </si>
  <si>
    <t>Thành phẩm khuôn</t>
  </si>
  <si>
    <t>1552000100</t>
  </si>
  <si>
    <t>Thành phẩm máy chế tạo</t>
  </si>
  <si>
    <t>1553000100</t>
  </si>
  <si>
    <t>Hàng hóa</t>
  </si>
  <si>
    <t>1561000100</t>
  </si>
  <si>
    <t>Chi phí thu mua hàng hóa</t>
  </si>
  <si>
    <t>1562000100</t>
  </si>
  <si>
    <t>Hàng hóa bất động sản</t>
  </si>
  <si>
    <t>1567000100</t>
  </si>
  <si>
    <t>Hàng gửi đi bán</t>
  </si>
  <si>
    <t>1570000100</t>
  </si>
  <si>
    <t>Hàng hóa kho bảo thuế</t>
  </si>
  <si>
    <t>1580000100</t>
  </si>
  <si>
    <t>Giao dịch mua, bán lại trái phiếu Chính phủ</t>
  </si>
  <si>
    <t>1710000100</t>
  </si>
  <si>
    <t>2111000100</t>
  </si>
  <si>
    <t>Máy móc, thiết bị</t>
  </si>
  <si>
    <t>2112000100</t>
  </si>
  <si>
    <t>Phương tiện vận tải , truyền dẫn</t>
  </si>
  <si>
    <t>2113000100</t>
  </si>
  <si>
    <t>2114000100</t>
  </si>
  <si>
    <t>Cây lâu năm, súc vật làm việc và cho sản phẩm</t>
  </si>
  <si>
    <t>2115000100</t>
  </si>
  <si>
    <t>Khuôn các loại</t>
  </si>
  <si>
    <t>2117000100</t>
  </si>
  <si>
    <t>TSCĐ khác</t>
  </si>
  <si>
    <t>2118000100</t>
  </si>
  <si>
    <t>TSCĐ thuê TC: Nhà cửa, vật kiến trúc</t>
  </si>
  <si>
    <t>2121100100</t>
  </si>
  <si>
    <t>TSCĐ thuê TC: Máy móc, thiết bị</t>
  </si>
  <si>
    <t>2121200100</t>
  </si>
  <si>
    <t>TSCĐ thuê TC: Phương tiện vận tải, truyền dẫn</t>
  </si>
  <si>
    <t>2121300100</t>
  </si>
  <si>
    <t>TSCĐ thuê TC: Thiết bị, dụng cụ quản lý</t>
  </si>
  <si>
    <t>2121400100</t>
  </si>
  <si>
    <t>TSCĐ thuê TC: Cây lâu năm, súc vật làm việc&amp;cho SP</t>
  </si>
  <si>
    <t>2121500100</t>
  </si>
  <si>
    <t>TSCĐ thuê TC: Khuôn các loại</t>
  </si>
  <si>
    <t>2121600100</t>
  </si>
  <si>
    <t>TSCĐ thuê TC: TSCĐ khác</t>
  </si>
  <si>
    <t>2121700100</t>
  </si>
  <si>
    <t>TSCĐ vô hình thuê tài chính</t>
  </si>
  <si>
    <t>2122000100</t>
  </si>
  <si>
    <t>2131000100</t>
  </si>
  <si>
    <t>2132000100</t>
  </si>
  <si>
    <t>2133000100</t>
  </si>
  <si>
    <t>Nhãn hiệu hàng hóa</t>
  </si>
  <si>
    <t>2134000100</t>
  </si>
  <si>
    <t>Phần mềm máy vi tính</t>
  </si>
  <si>
    <t>2135000100</t>
  </si>
  <si>
    <t>Giấy phép và giấy phép nhượng quyền</t>
  </si>
  <si>
    <t>2136000100</t>
  </si>
  <si>
    <t>TSCĐ vô hình khác</t>
  </si>
  <si>
    <t>2138000100</t>
  </si>
  <si>
    <t>Hao mòn TSCĐ hữu hình</t>
  </si>
  <si>
    <t>2141000100</t>
  </si>
  <si>
    <t>Hao mòn TSCĐ thuê tài chính</t>
  </si>
  <si>
    <t>2142000100</t>
  </si>
  <si>
    <t>Hao mòn TSCĐ vô hình</t>
  </si>
  <si>
    <t>2143000100</t>
  </si>
  <si>
    <t>Hao mòn bất động sản đầu tư</t>
  </si>
  <si>
    <t>2147000100</t>
  </si>
  <si>
    <t>2170000100</t>
  </si>
  <si>
    <t>Đầu tư vào công ty con</t>
  </si>
  <si>
    <t>2210000100</t>
  </si>
  <si>
    <t>Đầu tư vào công ty con-T/gian</t>
  </si>
  <si>
    <t>2210090100</t>
  </si>
  <si>
    <t>Đầu tư vào công ty con-Điều chỉnh sang Dài hạn</t>
  </si>
  <si>
    <t>2210800000</t>
  </si>
  <si>
    <t>Đầu tư vào công ty con-Điều chỉnh sang ngắn hạn</t>
  </si>
  <si>
    <t>2210900000</t>
  </si>
  <si>
    <t>Đầu tư vào công ty liên doanh, liên kết</t>
  </si>
  <si>
    <t>2220000100</t>
  </si>
  <si>
    <t>Đầu tư vào công ty liên doanh, liên kết-T/gian</t>
  </si>
  <si>
    <t>2220090100</t>
  </si>
  <si>
    <t>Đầu tư vào công ty liên doanh, liên kết-ĐC sang DH</t>
  </si>
  <si>
    <t>2220800000</t>
  </si>
  <si>
    <t>Đầu tư vào công ty liên doanh, liên kết-ĐC sang NH</t>
  </si>
  <si>
    <t>2220900000</t>
  </si>
  <si>
    <t>Đầu tư góp vốn vào đơn vị khác</t>
  </si>
  <si>
    <t>2281000100</t>
  </si>
  <si>
    <t>Đầu tư góp vốn vào đơn vị khác-T/gian</t>
  </si>
  <si>
    <t>2281090100</t>
  </si>
  <si>
    <t>ĐT góp vốn vào đơn vị khác-Điều chỉnh sang dài hạn</t>
  </si>
  <si>
    <t>2281800000</t>
  </si>
  <si>
    <t>ĐT góp vốn vào đơn vị khác-Điều chỉnh sang ngắn hạ</t>
  </si>
  <si>
    <t>2281900000</t>
  </si>
  <si>
    <t>Đầu tư khác (ngắn hạn)</t>
  </si>
  <si>
    <t>2288100100</t>
  </si>
  <si>
    <t>Đầu tư khác (ngắn hạn)-T/gian</t>
  </si>
  <si>
    <t>2288190100</t>
  </si>
  <si>
    <t>Đầu tư khác-Điều chỉnh sang Dài hạn</t>
  </si>
  <si>
    <t>2288800000</t>
  </si>
  <si>
    <t>Đầu tư khác-Điều chỉnh sang ngắn hạn</t>
  </si>
  <si>
    <t>2288900000</t>
  </si>
  <si>
    <t>Dự phòng giảm giá chứng khoán kinh doanh</t>
  </si>
  <si>
    <t>2291000100</t>
  </si>
  <si>
    <t>Dự phòng tổn thất ĐT vào đơn vị khác (Ngắn hạn)</t>
  </si>
  <si>
    <t>2292100100</t>
  </si>
  <si>
    <t>Dự phòng tổn thất đầu tư vào đơn vị khác (dài hạn)</t>
  </si>
  <si>
    <t>2292200100</t>
  </si>
  <si>
    <t>Dự phòng phải thu khó đòi (ngắn hạn)</t>
  </si>
  <si>
    <t>2293100100</t>
  </si>
  <si>
    <t>Dự phòng phải thu khó đòi (dài hạn)</t>
  </si>
  <si>
    <t>2293200100</t>
  </si>
  <si>
    <t>Dự phòng giảm giá hàng tồn kho</t>
  </si>
  <si>
    <t>2294100100</t>
  </si>
  <si>
    <t>Dự phòng giảm giá hàng tồn kho (CPSX dài hạn)</t>
  </si>
  <si>
    <t>2294200100</t>
  </si>
  <si>
    <t>Dự phòng giảm giá hàng tồn kho (TBPT thay thế DH)</t>
  </si>
  <si>
    <t>2294300100</t>
  </si>
  <si>
    <t>XDCB dở dang: Đầu tư chế tạo TCSĐ</t>
  </si>
  <si>
    <t>2411000100</t>
  </si>
  <si>
    <t>XDCB dở dang: Đào tạo chế tạo (TG)</t>
  </si>
  <si>
    <t>2411900100</t>
  </si>
  <si>
    <t>XDCB dở dang: Xây dựng cơ bản</t>
  </si>
  <si>
    <t>2412000100</t>
  </si>
  <si>
    <t>XDCB dở dang: Sửa chữa lớn TSCĐ</t>
  </si>
  <si>
    <t>2413000100</t>
  </si>
  <si>
    <t>Chi phí chờ phân bổ ngắn hạn cho SX</t>
  </si>
  <si>
    <t>2421100100</t>
  </si>
  <si>
    <t>Chi phí chờ phân bổ ngắn hạn cho BP gián tiếp</t>
  </si>
  <si>
    <t>2421200100</t>
  </si>
  <si>
    <t>Chi phí chờ phân bổ CCDC ngắn hạn</t>
  </si>
  <si>
    <t>2421300100</t>
  </si>
  <si>
    <t>Chi phí chờ phân bổ dài hạn cho sản xuất</t>
  </si>
  <si>
    <t>2422100100</t>
  </si>
  <si>
    <t>Chi phí chờ phân bổ dài hạn cho sản xuất (TG)</t>
  </si>
  <si>
    <t>2422190100</t>
  </si>
  <si>
    <t>Chi phí chờ phân bổ dài hạn cho BP gián tiếp</t>
  </si>
  <si>
    <t>2422200100</t>
  </si>
  <si>
    <t>Khấu hao chờ phân bổ dài hạn</t>
  </si>
  <si>
    <t>2422400100</t>
  </si>
  <si>
    <t>Tài sản thuế thu nhập hoãn lại</t>
  </si>
  <si>
    <t>2430000100</t>
  </si>
  <si>
    <t>Ký quỹ, ký cược ngắn hạn</t>
  </si>
  <si>
    <t>2441100100</t>
  </si>
  <si>
    <t>Ký quỹ, ký cược - VND-T/gian</t>
  </si>
  <si>
    <t>2441190100</t>
  </si>
  <si>
    <t>Ký quỹ, ký cược ĐC sang DH</t>
  </si>
  <si>
    <t>2441800000</t>
  </si>
  <si>
    <t>Ký quỹ, ký cược ĐC sang NH</t>
  </si>
  <si>
    <t>2441900000</t>
  </si>
  <si>
    <t>Phải trả người bán</t>
  </si>
  <si>
    <t>3311100100</t>
  </si>
  <si>
    <t>Phải trả người bán ứng trước</t>
  </si>
  <si>
    <t>3311100200</t>
  </si>
  <si>
    <t>Phải trả người bán-T/gian</t>
  </si>
  <si>
    <t>3311190100</t>
  </si>
  <si>
    <t>Phải trả người bán ứng trước-T/gian</t>
  </si>
  <si>
    <t>3311190200</t>
  </si>
  <si>
    <t>Phải trả người bán-T/gian (gắn TK 3389)</t>
  </si>
  <si>
    <t>3311190300</t>
  </si>
  <si>
    <t>Phải trả người bán-Điều chỉnh sang dài hạn</t>
  </si>
  <si>
    <t>3311800000</t>
  </si>
  <si>
    <t>Phải trả người bán-Điều chỉnh sang ngắn hạn</t>
  </si>
  <si>
    <t>3311900000</t>
  </si>
  <si>
    <t>Nợ mua máy trả chậm</t>
  </si>
  <si>
    <t>3312110100</t>
  </si>
  <si>
    <t>Nợ mua máy trả chậm-T/gian</t>
  </si>
  <si>
    <t>3312190100</t>
  </si>
  <si>
    <t>Nợ trả chậm khác</t>
  </si>
  <si>
    <t>3312210100</t>
  </si>
  <si>
    <t>Nợ trả chậm khác-T/gian</t>
  </si>
  <si>
    <t>3312290100</t>
  </si>
  <si>
    <t>Nợ trả chậm khác-Điều chỉnh sang dài hạn</t>
  </si>
  <si>
    <t>3312800000</t>
  </si>
  <si>
    <t>Nợ trả chậm khác-Điều chỉnh sang ngắn hạn</t>
  </si>
  <si>
    <t>3312900000</t>
  </si>
  <si>
    <t>Phải trả người bán-TSCĐ</t>
  </si>
  <si>
    <t>3313100100</t>
  </si>
  <si>
    <t>Phải trả người bán ứng trước-TSCĐ</t>
  </si>
  <si>
    <t>3313100200</t>
  </si>
  <si>
    <t>Phải trả cổ tức, lợi nhuận</t>
  </si>
  <si>
    <t>3320000100</t>
  </si>
  <si>
    <t>Thuế GTGT đầu ra hàng hoá, dịch vụ</t>
  </si>
  <si>
    <t>3331100100</t>
  </si>
  <si>
    <t>Thuế GTGT hàng nhập khẩu</t>
  </si>
  <si>
    <t>3331200100</t>
  </si>
  <si>
    <t>Thuế GTGT hàng nhập khẩu-Điều chỉnh sang dài hạn</t>
  </si>
  <si>
    <t>3331800000</t>
  </si>
  <si>
    <t>Thuế GTGT hàng nhập khẩu-Điều chỉnh sang ngắn hạn</t>
  </si>
  <si>
    <t>3331900000</t>
  </si>
  <si>
    <t>Thuế tiêu thụ đặc biệt</t>
  </si>
  <si>
    <t>3332000100</t>
  </si>
  <si>
    <t>Thuế xuất, nhập khẩu</t>
  </si>
  <si>
    <t>3333000100</t>
  </si>
  <si>
    <t>Thuế xuất, nhập khẩu-T/gian</t>
  </si>
  <si>
    <t>3333090100</t>
  </si>
  <si>
    <t>Thuế xuất, nhập khẩu-Điều chỉnh sang dài hạn</t>
  </si>
  <si>
    <t>3333800000</t>
  </si>
  <si>
    <t>Thuế xuất, nhập khẩu-Điều chỉnh sang ngắn hạn</t>
  </si>
  <si>
    <t>3333900000</t>
  </si>
  <si>
    <t>Thuế thu nhập doanh nghiệp</t>
  </si>
  <si>
    <t>3334000100</t>
  </si>
  <si>
    <t>Thuế thu nhập cá nhân cơ quan chi trả</t>
  </si>
  <si>
    <t>3335100100</t>
  </si>
  <si>
    <t>Thuế thu nhập cá nhân vãng lai</t>
  </si>
  <si>
    <t>3335200100</t>
  </si>
  <si>
    <t>Thuế tài nguyên</t>
  </si>
  <si>
    <t>3336000100</t>
  </si>
  <si>
    <t>Thuế nhà đất, tiền thuê đất</t>
  </si>
  <si>
    <t>3337000100</t>
  </si>
  <si>
    <t>Các loại thuế khác</t>
  </si>
  <si>
    <t>3338000100</t>
  </si>
  <si>
    <t>Phí, lệ phí và các khoản phải nộp khác</t>
  </si>
  <si>
    <t>3339000100</t>
  </si>
  <si>
    <t>Phải trả công nhân viên</t>
  </si>
  <si>
    <t>3341000100</t>
  </si>
  <si>
    <t>Phải trả người lao động khác</t>
  </si>
  <si>
    <t>3348000100</t>
  </si>
  <si>
    <t>Chi phí tiền lươngT 13 &amp; phép năm phải trả</t>
  </si>
  <si>
    <t>3351000100</t>
  </si>
  <si>
    <t>Chi phí lãi vay phải trả</t>
  </si>
  <si>
    <t>3352000100</t>
  </si>
  <si>
    <t>Chi phí phải trả khác</t>
  </si>
  <si>
    <t>3358000100</t>
  </si>
  <si>
    <t>Chi phí phải trả khác-Chiết khấu</t>
  </si>
  <si>
    <t>3358000200</t>
  </si>
  <si>
    <t>Chi phí phải trả khác-DH</t>
  </si>
  <si>
    <t>3358000300</t>
  </si>
  <si>
    <t>Chi phí phải trả khác- Open item</t>
  </si>
  <si>
    <t>3358000400</t>
  </si>
  <si>
    <t>Chi phí phải trả khác - Hoa hồng</t>
  </si>
  <si>
    <t>3358000500</t>
  </si>
  <si>
    <t>CP phải trả khác-Điều chỉnh sang dài hạn</t>
  </si>
  <si>
    <t>3358800000</t>
  </si>
  <si>
    <t>CP phải trả khác-Điều chỉnh sang ngắn hạn</t>
  </si>
  <si>
    <t>3358900000</t>
  </si>
  <si>
    <t>Phải trả nội bộ</t>
  </si>
  <si>
    <t>3360000100</t>
  </si>
  <si>
    <t>Phải trả nội bộ-T/gian</t>
  </si>
  <si>
    <t>3360090100</t>
  </si>
  <si>
    <t>Phải trả nội bộ-Điều chỉnh sang dài hạn</t>
  </si>
  <si>
    <t>3360800000</t>
  </si>
  <si>
    <t>Phải trả nội bộ-Điều chỉnh sang ngắn hạn</t>
  </si>
  <si>
    <t>3360900000</t>
  </si>
  <si>
    <t>Thanh toán theo tiến độ hợp đồng xây dựng</t>
  </si>
  <si>
    <t>3370000100</t>
  </si>
  <si>
    <t>3381000100</t>
  </si>
  <si>
    <t>Kinh phí công đoàn</t>
  </si>
  <si>
    <t>3382000100</t>
  </si>
  <si>
    <t>Bảo hiểm xã hội</t>
  </si>
  <si>
    <t>3383000100</t>
  </si>
  <si>
    <t>Bảo hiểm y tế</t>
  </si>
  <si>
    <t>3384000100</t>
  </si>
  <si>
    <t>Phải trả về cổ phần hóa</t>
  </si>
  <si>
    <t>3385000100</t>
  </si>
  <si>
    <t>Bảo hiểm thất nghiệp</t>
  </si>
  <si>
    <t>3386000100</t>
  </si>
  <si>
    <t>Doanh thu chờ phân bổ - Ngắn hạn</t>
  </si>
  <si>
    <t>3387000100</t>
  </si>
  <si>
    <t>Doanh thu chờ phân bổ - Dài hạn</t>
  </si>
  <si>
    <t>3387800100</t>
  </si>
  <si>
    <t>Phải trả, phải nộp khácn-ngắn hạn</t>
  </si>
  <si>
    <t>3388100100</t>
  </si>
  <si>
    <t>Phải trả, phải nộp khác-Open item</t>
  </si>
  <si>
    <t>3388100200</t>
  </si>
  <si>
    <t>Phải trả, phải nộp khácn-ngắn hạn-T/gian</t>
  </si>
  <si>
    <t>3388190100</t>
  </si>
  <si>
    <t>PT, phải nộp khác-Điều chỉnh sang dài hạn</t>
  </si>
  <si>
    <t>3388800000</t>
  </si>
  <si>
    <t>Phải trả khác đánh giá lại hàng tồn kho</t>
  </si>
  <si>
    <t>3388800100</t>
  </si>
  <si>
    <t>PT, phải nộp khác-Điều chỉnh sang ngắn hạn</t>
  </si>
  <si>
    <t>3388900000</t>
  </si>
  <si>
    <t>PT khác (GRIR khác)</t>
  </si>
  <si>
    <t>3389000100</t>
  </si>
  <si>
    <t>PT CP vận chuyển</t>
  </si>
  <si>
    <t>3389000200</t>
  </si>
  <si>
    <t>PT Chi phí hải quan</t>
  </si>
  <si>
    <t>3389000300</t>
  </si>
  <si>
    <t>Phải trả khác- T/gian (Gắn TK151)</t>
  </si>
  <si>
    <t>3389090100</t>
  </si>
  <si>
    <t>Vay ngắn hạn bằng tiền</t>
  </si>
  <si>
    <t>3411110100</t>
  </si>
  <si>
    <t>Vay ngắn hạn bằng tiền VND-T/gian</t>
  </si>
  <si>
    <t>3411190100</t>
  </si>
  <si>
    <t>Nợ dài hạn đến hạn trả</t>
  </si>
  <si>
    <t>3411210100</t>
  </si>
  <si>
    <t>Nợ dài hạn đến hạn trả VND-T/gian</t>
  </si>
  <si>
    <t>3411290100</t>
  </si>
  <si>
    <t>Vay dài hạn bằng tiền</t>
  </si>
  <si>
    <t>3411310100</t>
  </si>
  <si>
    <t>Vay dài hạn bằng tiền VND-T/gian</t>
  </si>
  <si>
    <t>3411390100</t>
  </si>
  <si>
    <t>Nợ thuê tài chính -</t>
  </si>
  <si>
    <t>3412100100</t>
  </si>
  <si>
    <t>Nợ thuê tài chính - VND-T/gian</t>
  </si>
  <si>
    <t>3412190100</t>
  </si>
  <si>
    <t>Nợ thuê tài chính - Điều chỉnh sang dài hạn</t>
  </si>
  <si>
    <t>3412800000</t>
  </si>
  <si>
    <t>Nợ thuê tài chính - Điều chỉnh sang ngắn hạn</t>
  </si>
  <si>
    <t>3412900000</t>
  </si>
  <si>
    <t>Trái phiếu chuyển đổi</t>
  </si>
  <si>
    <t>3432000100</t>
  </si>
  <si>
    <t>Nhận ký quỹ, ký cược dài hạn -</t>
  </si>
  <si>
    <t>3441000100</t>
  </si>
  <si>
    <t>Nhận ký quỹ, ký cược dài hạn - VND-T/gian</t>
  </si>
  <si>
    <t>3441090100</t>
  </si>
  <si>
    <t>Thuế thu nhập hoãn lại phải trả</t>
  </si>
  <si>
    <t>3470000100</t>
  </si>
  <si>
    <t>Dự phòng bảo hành sản phẩm hàng hóa</t>
  </si>
  <si>
    <t>3521000100</t>
  </si>
  <si>
    <t>Dự phòng bảo hành công trình xây dựng</t>
  </si>
  <si>
    <t>3522000100</t>
  </si>
  <si>
    <t>Dự phòng tái cơ cấu doanh nghiệp</t>
  </si>
  <si>
    <t>3523000100</t>
  </si>
  <si>
    <t>Dự phòng phải trả khác-Ngắn hạn</t>
  </si>
  <si>
    <t>3524100100</t>
  </si>
  <si>
    <t>Dự phòng phải trả khác-Dài hạn</t>
  </si>
  <si>
    <t>3524200100</t>
  </si>
  <si>
    <t>Quỹ khen thưởng</t>
  </si>
  <si>
    <t>3531000100</t>
  </si>
  <si>
    <t>Quỹ phúc lợi</t>
  </si>
  <si>
    <t>3532000100</t>
  </si>
  <si>
    <t>Chi phí Ma chay cưới hỏi</t>
  </si>
  <si>
    <t>3532004302</t>
  </si>
  <si>
    <t>Chi phí tiệc liên hoan nội bộ, phúc lợi khác</t>
  </si>
  <si>
    <t>3532005602</t>
  </si>
  <si>
    <t>Quỹ thưởng ban quản lý điều hành công ty</t>
  </si>
  <si>
    <t>3534000100</t>
  </si>
  <si>
    <t>Quỹ phát triển khoa học và công nghệ</t>
  </si>
  <si>
    <t>3561000100</t>
  </si>
  <si>
    <t>Quỹ PT khoa học và công nghệ đã hình thành TSCĐ</t>
  </si>
  <si>
    <t>3562000100</t>
  </si>
  <si>
    <t>Quỹ bình ổn giá</t>
  </si>
  <si>
    <t>3570000100</t>
  </si>
  <si>
    <t>Cổ phiếu phổ thông có quyền biểu quyết</t>
  </si>
  <si>
    <t>4111100100</t>
  </si>
  <si>
    <t>Cổ phiếu phổ thông có quyền biểu quyết-T/gian</t>
  </si>
  <si>
    <t>4111190100</t>
  </si>
  <si>
    <t>Cổ phiếu ưu đãi</t>
  </si>
  <si>
    <t>4111200100</t>
  </si>
  <si>
    <t>Cổ phiếu ưu đãi-Điều chỉnh sang dài hạn</t>
  </si>
  <si>
    <t>4111800000</t>
  </si>
  <si>
    <t>Cổ phiếu ưu đãi-Điều chỉnh sang ngắn hạn</t>
  </si>
  <si>
    <t>4111900000</t>
  </si>
  <si>
    <t>Thặng dư vốn cổ phần</t>
  </si>
  <si>
    <t>4112000100</t>
  </si>
  <si>
    <t>Thặng dư vốn cổ phần-Điều chỉnh sang dài hạn</t>
  </si>
  <si>
    <t>4112800000</t>
  </si>
  <si>
    <t>Thặng dư vốn cổ phần-Điều chỉnh sang ngắn hạn</t>
  </si>
  <si>
    <t>4112900000</t>
  </si>
  <si>
    <t>Quyền chọn chuyển đổi TP</t>
  </si>
  <si>
    <t>4113000100</t>
  </si>
  <si>
    <t>Vốn khác</t>
  </si>
  <si>
    <t>4118000100</t>
  </si>
  <si>
    <t>Vốn khác-Điều chỉnh sang dài hạn</t>
  </si>
  <si>
    <t>4118800000</t>
  </si>
  <si>
    <t>Vốn khác-Điều chỉnh sang ngắn hạn</t>
  </si>
  <si>
    <t>4118900000</t>
  </si>
  <si>
    <t>Chênh lệch đánh giá lại tài sản</t>
  </si>
  <si>
    <t>4120000100</t>
  </si>
  <si>
    <t>Chênh lệch tỷ giá hối đoái trong kỳ</t>
  </si>
  <si>
    <t>4131000100</t>
  </si>
  <si>
    <t>Quỹ đầu tư phát triển</t>
  </si>
  <si>
    <t>4141000100</t>
  </si>
  <si>
    <t>Quỹ dự trữ bắt buộc</t>
  </si>
  <si>
    <t>4142000100</t>
  </si>
  <si>
    <t>Quỹ bảo hiểm</t>
  </si>
  <si>
    <t>4143000100</t>
  </si>
  <si>
    <t>Quỹ hỗ trợ sắp xếp doanh nghiệp</t>
  </si>
  <si>
    <t>4170000100</t>
  </si>
  <si>
    <t>Các quỹ khác thuộc vốn chủ sở hữu</t>
  </si>
  <si>
    <t>4180000100</t>
  </si>
  <si>
    <t>Cổ phiếu mua lại của chính mình</t>
  </si>
  <si>
    <t>4190000100</t>
  </si>
  <si>
    <t>Lợi nhuận sau thuế chưa phân phối năm trước</t>
  </si>
  <si>
    <t>4211000100</t>
  </si>
  <si>
    <t>Lợi nhuận sau thuế chưa phân phối năm nay</t>
  </si>
  <si>
    <t>4212000100</t>
  </si>
  <si>
    <t>Nguồn vốn đầu tư xây dựng cơ bản</t>
  </si>
  <si>
    <t>4410000100</t>
  </si>
  <si>
    <t>Doanh thu bán hàng hóa</t>
  </si>
  <si>
    <t>5111000100</t>
  </si>
  <si>
    <t>Doanh thu bán các thành phẩm nhựa</t>
  </si>
  <si>
    <t>5112100100</t>
  </si>
  <si>
    <t>Doanh thu bán các thành phẩm khuôn</t>
  </si>
  <si>
    <t>5112200100</t>
  </si>
  <si>
    <t>Doanh thu bán các thành phẩm máy chế tạo</t>
  </si>
  <si>
    <t>5112300100</t>
  </si>
  <si>
    <t>Doanh thu cung cấp dịch vụ</t>
  </si>
  <si>
    <t>5113000100</t>
  </si>
  <si>
    <t>Doanh thu trợ cấp, trợ giá</t>
  </si>
  <si>
    <t>5114000100</t>
  </si>
  <si>
    <t>Doanh thu xuất khẩu thành phẩm nhựa</t>
  </si>
  <si>
    <t>5115100100</t>
  </si>
  <si>
    <t>Doanh thu xuất khẩu thành phẩm khuôn</t>
  </si>
  <si>
    <t>5115200100</t>
  </si>
  <si>
    <t>Doanh thu xuất khẩu thành phẩm máy chế tạo</t>
  </si>
  <si>
    <t>5115300100</t>
  </si>
  <si>
    <t>Doanh thu kinh doanh bất động sản đầu tư</t>
  </si>
  <si>
    <t>5117000100</t>
  </si>
  <si>
    <t>Doanh thu khác</t>
  </si>
  <si>
    <t>5118000100</t>
  </si>
  <si>
    <t>Doanh thu khác - EPR</t>
  </si>
  <si>
    <t>5118000200</t>
  </si>
  <si>
    <t>Lãi tỷ giá hối đoái-Chưa thực hiện</t>
  </si>
  <si>
    <t>Lãi đầu tư chứng khoán</t>
  </si>
  <si>
    <t>5154000100</t>
  </si>
  <si>
    <t>Doanh thu hoạt động tài chính khác</t>
  </si>
  <si>
    <t>5158000100</t>
  </si>
  <si>
    <t>Chi phí chiết khấu bán hàng, thanh toán - nhựa</t>
  </si>
  <si>
    <t>5211103902</t>
  </si>
  <si>
    <t>Chi phí chiết khấu bán hàng, thanh toán - khuôn</t>
  </si>
  <si>
    <t>5211203902</t>
  </si>
  <si>
    <t>Chi phí chiết khấu bán hàng, thanh toán - Dịch vụ</t>
  </si>
  <si>
    <t>5211303902</t>
  </si>
  <si>
    <t>Chi phí chiết khấu bán hàng, thanh toán - Hàng hóa</t>
  </si>
  <si>
    <t>5211403902</t>
  </si>
  <si>
    <t>Chi phí chiết khấu bán hàng, thanh toán-Xuất khẩu</t>
  </si>
  <si>
    <t>5211503902</t>
  </si>
  <si>
    <t>C.phí chiết khấu bán hàng, thanh toán-máy chế tạo</t>
  </si>
  <si>
    <t>5211603902</t>
  </si>
  <si>
    <t>Giảm giá bán hàng-nhựa</t>
  </si>
  <si>
    <t>5212104001</t>
  </si>
  <si>
    <t>Giảm giá bán hàng-khuôn</t>
  </si>
  <si>
    <t>5212204001</t>
  </si>
  <si>
    <t>Giảm giá HB-dịch vụ</t>
  </si>
  <si>
    <t>5212304001</t>
  </si>
  <si>
    <t>Giảm giá bán hàng-hàng hóa</t>
  </si>
  <si>
    <t>5212404001</t>
  </si>
  <si>
    <t>Giảm giá bán hàng-xuất khẩu</t>
  </si>
  <si>
    <t>5212504001</t>
  </si>
  <si>
    <t>Giảm giá bán hàng-máy chế tạo</t>
  </si>
  <si>
    <t>5212604001</t>
  </si>
  <si>
    <t>Hàng bị trả lại-nhựa</t>
  </si>
  <si>
    <t>5213106701</t>
  </si>
  <si>
    <t>Hàng bị trả lại-khuôn</t>
  </si>
  <si>
    <t>5213206701</t>
  </si>
  <si>
    <t>Hàng bị trả lại-dv</t>
  </si>
  <si>
    <t>5213306701</t>
  </si>
  <si>
    <t>Hàng bị trả lại-hàng hóa</t>
  </si>
  <si>
    <t>5213406701</t>
  </si>
  <si>
    <t>Hàng bị trả lại-xuất khẩu</t>
  </si>
  <si>
    <t>5213506701</t>
  </si>
  <si>
    <t>Hàng bị trả lại-Máy chế tạo</t>
  </si>
  <si>
    <t>5213606701</t>
  </si>
  <si>
    <t>CP hình thành TSDD(IO)</t>
  </si>
  <si>
    <t>Dịch vụ thuê ngoài hình thành TSDD (IO)</t>
  </si>
  <si>
    <t>6000000112</t>
  </si>
  <si>
    <t>Vật tư hình thành TSDD (IO)</t>
  </si>
  <si>
    <t>6000000152</t>
  </si>
  <si>
    <t>Công cụ hình thành TSDD (IO)</t>
  </si>
  <si>
    <t>6000000153</t>
  </si>
  <si>
    <t>Tài sản cố định đầu tư hình thành TSDD (IO)</t>
  </si>
  <si>
    <t>6000000211</t>
  </si>
  <si>
    <t>Tài sản cố định vô hình hình thành TSDD (IO)</t>
  </si>
  <si>
    <t>6000000213</t>
  </si>
  <si>
    <t>Chi phí hạt nhựa cho SP nhựa</t>
  </si>
  <si>
    <t>6210000101</t>
  </si>
  <si>
    <t>6210000102</t>
  </si>
  <si>
    <t>Chi phí Nhựa phế</t>
  </si>
  <si>
    <t>Chi phí Vảy mua ngoài</t>
  </si>
  <si>
    <t>6210000301</t>
  </si>
  <si>
    <t>Chi phí vật liệu phụ</t>
  </si>
  <si>
    <t>Chi phí sắt thép, nhôm, đồng, thau SX Khuôn,Máy</t>
  </si>
  <si>
    <t>6210001201</t>
  </si>
  <si>
    <t>Chi phí phụ tùng khuôn,máy</t>
  </si>
  <si>
    <t>6210001301</t>
  </si>
  <si>
    <t>Chi phí xi, khắc ,tôi thép</t>
  </si>
  <si>
    <t>6210001501</t>
  </si>
  <si>
    <t>Chi phí gia công thuê ngoài khuôn,máy</t>
  </si>
  <si>
    <t>6210001601</t>
  </si>
  <si>
    <t>Chi phí gia công thuê ngoài khuôn nội bộ Duy Tân</t>
  </si>
  <si>
    <t>6210001602</t>
  </si>
  <si>
    <t>Chi phí gia công thuê ngoài SP.nhựa</t>
  </si>
  <si>
    <t>Chi phí bán thành phẩm sản xuất trực tiếp</t>
  </si>
  <si>
    <t>6210002000</t>
  </si>
  <si>
    <t>CP Sản xuất nhập kho Bán thành phẩm</t>
  </si>
  <si>
    <t>CP Sản xuất nhập kho thành phẩm</t>
  </si>
  <si>
    <t>6218000200</t>
  </si>
  <si>
    <t>CP Sản xuất nhập kho thành phẩm - Khuôn, Máy</t>
  </si>
  <si>
    <t>6218000300</t>
  </si>
  <si>
    <t>CP Sản xuất nhập kho thành phẩm - Hỗn hợp trộn</t>
  </si>
  <si>
    <t>6218000400</t>
  </si>
  <si>
    <t>Kết chuyển CPSX dỡ dang</t>
  </si>
  <si>
    <t>6219000100</t>
  </si>
  <si>
    <t>Chênh lệch CPSX từ Lệnh sản xuất</t>
  </si>
  <si>
    <t>6219000200</t>
  </si>
  <si>
    <t>Giá vốn điều chỉnh do chuyển kho Danang sang CP</t>
  </si>
  <si>
    <t>6219000201</t>
  </si>
  <si>
    <t>Chênh lệch CPSX cấp dưới (lower level)</t>
  </si>
  <si>
    <t>6219000210</t>
  </si>
  <si>
    <t>Chênh lệch CPSX đơn cấp (single level)</t>
  </si>
  <si>
    <t>6219000220</t>
  </si>
  <si>
    <t>Kết chuyển CPSX không phân bổ được</t>
  </si>
  <si>
    <t>6219000900</t>
  </si>
  <si>
    <t>6220002901</t>
  </si>
  <si>
    <t>6220007202</t>
  </si>
  <si>
    <t>6271002901</t>
  </si>
  <si>
    <t>Chi phí Lưới</t>
  </si>
  <si>
    <t>Chi phí dao (Băm, tạo hạt)</t>
  </si>
  <si>
    <t>Chi phí Bao jumbo quay đầu</t>
  </si>
  <si>
    <t>Chi phí hóa chất XLNT</t>
  </si>
  <si>
    <t>Chi phí vật tư phân xưởng.</t>
  </si>
  <si>
    <t>Chi phí sửa chữa nhỏ.</t>
  </si>
  <si>
    <t>Dầu nhớt Bảo trì sữa chữa máy</t>
  </si>
  <si>
    <t>6272002503</t>
  </si>
  <si>
    <t>Chi phí thử khuôn,máy</t>
  </si>
  <si>
    <t>CP bảo trì- xuất nhiên liệu</t>
  </si>
  <si>
    <t>6273000105</t>
  </si>
  <si>
    <t>Chi phí sắt thép, nhôm, đồng, thau SX Khuôn, Máy</t>
  </si>
  <si>
    <t>Chi phí dao cụ CNC</t>
  </si>
  <si>
    <t>6273001401</t>
  </si>
  <si>
    <t>6273001501</t>
  </si>
  <si>
    <t>6273001602</t>
  </si>
  <si>
    <t>6273002103</t>
  </si>
  <si>
    <t>6273002104</t>
  </si>
  <si>
    <t>CP sửa chữa bảo trì  khuôn,máy- xuất vật tư</t>
  </si>
  <si>
    <t>Chi phí công cụ, dụng cụ, thiết bị - phục vụ SX</t>
  </si>
  <si>
    <t>6273006201</t>
  </si>
  <si>
    <t>6274001902</t>
  </si>
  <si>
    <t>Khấu hao phương tiện đi lại, vận tải</t>
  </si>
  <si>
    <t>Chi phí điện Sản xuất</t>
  </si>
  <si>
    <t>Chi phí xi, khắc khuôn,tôi thép</t>
  </si>
  <si>
    <t>6277001501</t>
  </si>
  <si>
    <t>Chi phí sửa chữa khuôn, bảo trì khuôn-DVbên ngoài</t>
  </si>
  <si>
    <t>Chi phí Xi khuôn cũ</t>
  </si>
  <si>
    <t>6277002203</t>
  </si>
  <si>
    <t>Chi phí Sữa chữa bảo trì phương tiện vận tải</t>
  </si>
  <si>
    <t>6277002301</t>
  </si>
  <si>
    <t>6277002804</t>
  </si>
  <si>
    <t>6277002805</t>
  </si>
  <si>
    <t>Phí kiểm định Kỹ thuật</t>
  </si>
  <si>
    <t>Bảo trì IT</t>
  </si>
  <si>
    <t>6277004904</t>
  </si>
  <si>
    <t>Chi phí kiểm định mẫu sản phẩm nhựa</t>
  </si>
  <si>
    <t>CP tiệc, phúc lợi nhân viên</t>
  </si>
  <si>
    <t>6277005602</t>
  </si>
  <si>
    <t>Chi Phí bảo trì- DV bên ngoài</t>
  </si>
  <si>
    <t>Tiền sữa, bánh ca đêm+ tăng ca</t>
  </si>
  <si>
    <t>6278004202</t>
  </si>
  <si>
    <t>6278004805</t>
  </si>
  <si>
    <t>6278005101</t>
  </si>
  <si>
    <t>6278006601</t>
  </si>
  <si>
    <t>Giá vốn sản phẩm nhựa</t>
  </si>
  <si>
    <t>6321000100</t>
  </si>
  <si>
    <t>Giá vốn sản phẩm nhựa khuyến mãi</t>
  </si>
  <si>
    <t>6321000200</t>
  </si>
  <si>
    <t>Giá vốn sản phẩm khuôn</t>
  </si>
  <si>
    <t>6322000100</t>
  </si>
  <si>
    <t>Giá vốn hàng hóa</t>
  </si>
  <si>
    <t>6323000100</t>
  </si>
  <si>
    <t>Giá vốn dịch vụ</t>
  </si>
  <si>
    <t>6324000100</t>
  </si>
  <si>
    <t>Giá vốn xuất khẩu</t>
  </si>
  <si>
    <t>6325000100</t>
  </si>
  <si>
    <t>Giá vốn sản phẩm máy chế tạo</t>
  </si>
  <si>
    <t>6326000100</t>
  </si>
  <si>
    <t>Giá vốn khác</t>
  </si>
  <si>
    <t>Giá vốn điều chỉnh do chênh lệch mua NVL</t>
  </si>
  <si>
    <t>6329000100</t>
  </si>
  <si>
    <t>GV điều chỉnh theo CPSX thực tế</t>
  </si>
  <si>
    <t>6329000200</t>
  </si>
  <si>
    <t>GV hàng bán nội bộ - TNHH</t>
  </si>
  <si>
    <t>6329000900</t>
  </si>
  <si>
    <t>6351000100</t>
  </si>
  <si>
    <t>Chi phí chênh lệch tỷ giá hối đoái-Chưa thực hiện</t>
  </si>
  <si>
    <t>Chi phí đầu tư chứng khoán</t>
  </si>
  <si>
    <t>6354000100</t>
  </si>
  <si>
    <t>6354006401</t>
  </si>
  <si>
    <t>Chi phí hoạt động tài chính khác</t>
  </si>
  <si>
    <t>6358000100</t>
  </si>
  <si>
    <t>6358005901</t>
  </si>
  <si>
    <t>6411002603</t>
  </si>
  <si>
    <t>6411002703</t>
  </si>
  <si>
    <t>6411002901</t>
  </si>
  <si>
    <t>Chi phí bao tải (bao dệt)-Kho TP</t>
  </si>
  <si>
    <t>Chi phí xăng dầu xe giao hàng</t>
  </si>
  <si>
    <t>Chi phí xăng dầu xe du lịch, xe gắn máy,xe nâng</t>
  </si>
  <si>
    <t>6412003502</t>
  </si>
  <si>
    <t>Chi phí thử khuôn</t>
  </si>
  <si>
    <t>6412004805</t>
  </si>
  <si>
    <t>Chi phí vật liệu bán hàng</t>
  </si>
  <si>
    <t>6412007101</t>
  </si>
  <si>
    <t>6413002201</t>
  </si>
  <si>
    <t>Chi phí sửa chữa khuôn, bảo trì khuôn</t>
  </si>
  <si>
    <t>6413002202</t>
  </si>
  <si>
    <t>Sửa chữa, bảo trì phương tiện vận tải - Thuê ngoài</t>
  </si>
  <si>
    <t>Sửa chữa phương tiện vận tải thuê ngoài-Vá vỏ xe</t>
  </si>
  <si>
    <t>6413002206</t>
  </si>
  <si>
    <t>Sửa chữa, bảo trì phương tiện vận tải-Tự làm</t>
  </si>
  <si>
    <t>6413002207</t>
  </si>
  <si>
    <t>6413003002</t>
  </si>
  <si>
    <t>Chi phí Khuyến mãi cho người tiêu dùng</t>
  </si>
  <si>
    <t>6413004102</t>
  </si>
  <si>
    <t>Chi phí hội chợ trong nước</t>
  </si>
  <si>
    <t>6413004501</t>
  </si>
  <si>
    <t>6413004805</t>
  </si>
  <si>
    <t>6414001901</t>
  </si>
  <si>
    <t>6414001903</t>
  </si>
  <si>
    <t>6414001904</t>
  </si>
  <si>
    <t>Khấu hao TSCĐ vô hình (Phần mềm)</t>
  </si>
  <si>
    <t>6414001909</t>
  </si>
  <si>
    <t>6414001910</t>
  </si>
  <si>
    <t>6414001913</t>
  </si>
  <si>
    <t>6414001915</t>
  </si>
  <si>
    <t>6415006501</t>
  </si>
  <si>
    <t>6417001802</t>
  </si>
  <si>
    <t>6417002001</t>
  </si>
  <si>
    <t>6417002201</t>
  </si>
  <si>
    <t>6417002202</t>
  </si>
  <si>
    <t>Sửa chữa phương tiện vận tải thuê ngoài-điện</t>
  </si>
  <si>
    <t>6417002205</t>
  </si>
  <si>
    <t>6417002804</t>
  </si>
  <si>
    <t>6417003301</t>
  </si>
  <si>
    <t>Thuê xe vận chuyển Đội xe</t>
  </si>
  <si>
    <t>Chi phí Bến bãi, bốc xếp xe giao hàng</t>
  </si>
  <si>
    <t>6417003702</t>
  </si>
  <si>
    <t>Chi phí gởi xe Du lịch, xe gắn máy</t>
  </si>
  <si>
    <t>6417003703</t>
  </si>
  <si>
    <t>Phí Đăng kiểm, kiểm định xe</t>
  </si>
  <si>
    <t>Chi phí hỗ trợ bán hàng</t>
  </si>
  <si>
    <t>Chi phí bảng hiệu</t>
  </si>
  <si>
    <t>6417004101</t>
  </si>
  <si>
    <t>Chi phí Quảng cáo trên xe</t>
  </si>
  <si>
    <t>6417004103</t>
  </si>
  <si>
    <t>Chi phí Quảng cáo trên phương tiện đại chúng</t>
  </si>
  <si>
    <t>Chi phí Nghiên cứu thị trường</t>
  </si>
  <si>
    <t>6417004107</t>
  </si>
  <si>
    <t>Chi phí thu tiền</t>
  </si>
  <si>
    <t>6417004801</t>
  </si>
  <si>
    <t>6417004804</t>
  </si>
  <si>
    <t>6417004901</t>
  </si>
  <si>
    <t>6417004903</t>
  </si>
  <si>
    <t>6417004904</t>
  </si>
  <si>
    <t>6417005102</t>
  </si>
  <si>
    <t>6417005602</t>
  </si>
  <si>
    <t>6417006501</t>
  </si>
  <si>
    <t>Sửa chữa, bảo trì phương tiện vận tải-khác</t>
  </si>
  <si>
    <t>6418002208</t>
  </si>
  <si>
    <t>6418002805</t>
  </si>
  <si>
    <t>6418003701</t>
  </si>
  <si>
    <t>Chi phí chiết khấu bán hàng, thanh toán</t>
  </si>
  <si>
    <t>Chi phí hỗ trợ bán hàng siêu thị</t>
  </si>
  <si>
    <t>6418003903</t>
  </si>
  <si>
    <t>Chi phí hỗ trợ các đơn vị khác</t>
  </si>
  <si>
    <t>6418003904</t>
  </si>
  <si>
    <t>Chi phí Phát triển Sản phẩm, thị trường</t>
  </si>
  <si>
    <t>Chi phí hiếu hỷ, phúc lợi khác NV</t>
  </si>
  <si>
    <t>6418004302</t>
  </si>
  <si>
    <t>6418004501</t>
  </si>
  <si>
    <t>6418004502</t>
  </si>
  <si>
    <t>6418004805</t>
  </si>
  <si>
    <t>Chi phí giao hàng tỉnh</t>
  </si>
  <si>
    <t>6418007101</t>
  </si>
  <si>
    <t>6421002901</t>
  </si>
  <si>
    <t>Chi phí vật liệu quản lý</t>
  </si>
  <si>
    <t>6422004805</t>
  </si>
  <si>
    <t>6423002207</t>
  </si>
  <si>
    <t>6423004803</t>
  </si>
  <si>
    <t>6423004805</t>
  </si>
  <si>
    <t>6423006501</t>
  </si>
  <si>
    <t>Khấu hao IT phần cứng</t>
  </si>
  <si>
    <t>6424001911</t>
  </si>
  <si>
    <t>6424001912</t>
  </si>
  <si>
    <t>6424001913</t>
  </si>
  <si>
    <t>6424001914</t>
  </si>
  <si>
    <t>6424001916</t>
  </si>
  <si>
    <t>6427002206</t>
  </si>
  <si>
    <t>6427003802</t>
  </si>
  <si>
    <t>Chi phí nghĩ mát, du lịch</t>
  </si>
  <si>
    <t>Chi phí tham quan hội chợ nước ngoài</t>
  </si>
  <si>
    <t>6427004503</t>
  </si>
  <si>
    <t>Chi phí hội nghị KH</t>
  </si>
  <si>
    <t>6427004603</t>
  </si>
  <si>
    <t>6427004904</t>
  </si>
  <si>
    <t>Chi phí đăng ký mẫu mã, kiểu dáng</t>
  </si>
  <si>
    <t>6428002208</t>
  </si>
  <si>
    <t>Tiền cà phê, bánh phòng họp</t>
  </si>
  <si>
    <t>Chi phí dùng thử sản phẩm</t>
  </si>
  <si>
    <t>6428004110</t>
  </si>
  <si>
    <t>6428004202</t>
  </si>
  <si>
    <t>6428004603</t>
  </si>
  <si>
    <t>Chi phí tài trợ du học</t>
  </si>
  <si>
    <t>6428004702</t>
  </si>
  <si>
    <t>6428004802</t>
  </si>
  <si>
    <t>6428004803</t>
  </si>
  <si>
    <t>6428004805</t>
  </si>
  <si>
    <t>Chi phí thẻ tín dụng Ban TGĐ</t>
  </si>
  <si>
    <t>6428005603</t>
  </si>
  <si>
    <t>6428007001</t>
  </si>
  <si>
    <t>Thu nhập từ nhượng bán, thanh lý TSCĐ</t>
  </si>
  <si>
    <t>Chênh lệch lãi do đánh giá lại VT, HH, TS</t>
  </si>
  <si>
    <t>7112000100</t>
  </si>
  <si>
    <t>Thu nhập từ nhượng bán, thanh lý BĐS đầu tư</t>
  </si>
  <si>
    <t>7113000100</t>
  </si>
  <si>
    <t>Thu nhập khác-Tặng phẩm</t>
  </si>
  <si>
    <t>7118000200</t>
  </si>
  <si>
    <t>Chênh lệch lỗ do đánh giá lại VT, HH, TS</t>
  </si>
  <si>
    <t>8112000100</t>
  </si>
  <si>
    <t>8113000100</t>
  </si>
  <si>
    <t>Chi phí thuế TNDN hiện hành</t>
  </si>
  <si>
    <t>CP thuế TNDN b.sung theo qđ về thuế tối thiểu tcầu</t>
  </si>
  <si>
    <t>8211200100</t>
  </si>
  <si>
    <t>Chi phí thuế TNDN hoãn lại</t>
  </si>
  <si>
    <t>Ý KIẾN DTR</t>
  </si>
  <si>
    <t>THỰC TẾ 2022</t>
  </si>
  <si>
    <t>THỰC TẾ 2023</t>
  </si>
  <si>
    <t>THỰC TẾ 2024</t>
  </si>
  <si>
    <t>THỰC TẾ 2025</t>
  </si>
  <si>
    <t>NGÂN SÁCH 2026</t>
  </si>
  <si>
    <t>THỰC TẾ 2026</t>
  </si>
  <si>
    <t>Mã tài khoản SAP-Điều chỉnh</t>
  </si>
  <si>
    <t>GHI CHÚ</t>
  </si>
  <si>
    <t>ok</t>
  </si>
  <si>
    <t>DTR không có sử dụng</t>
  </si>
  <si>
    <t>DTR không còn sử dụng</t>
  </si>
  <si>
    <t>DTR đang sử dụng tài khoản này để hạch toán chiết khấu thương mại cho Khách hàng Suntory -&gt; đổi qua tài khoản 6418003902</t>
  </si>
  <si>
    <t>DTR không có sử dụng. Chuyển đổi chiết khấu cho Suntory về tài khoản này</t>
  </si>
  <si>
    <t>a Thọ: Tài khoản này có lâu rồi</t>
  </si>
  <si>
    <t>= Chi phí hiện hành / sản lượng sản xuất * sản lượng bán (break-down: ngành hàng)</t>
  </si>
  <si>
    <t>Lấy theo KE30: CP.Nhựa phế t.tế T.Tế + CP Hạt nhựa t.tế T.Tế + CP BTP/TP t.tế T.Tế</t>
  </si>
  <si>
    <t>= Chi phí hiện hành / sản lượng sản xuất * sản lượng bán (break-down: ngành hàng). DTR không còn sử dụng từ khoảng T03/2024 nên KE30 ko còn.</t>
  </si>
  <si>
    <t>Lấy theo KE30: CP.Vảy mua ngoài ttế T.Tế</t>
  </si>
  <si>
    <t>Chưa rõ</t>
  </si>
  <si>
    <t>Lấy theo KE30: CP Màu t.tế T.Tế</t>
  </si>
  <si>
    <t>Lấy theo KE30: CP NVL phụ t.tế T.Tế</t>
  </si>
  <si>
    <t>GL tạo là 6272*</t>
  </si>
  <si>
    <t>ok (xuất nhiều vật tư để phục vụ phân xưởng sản xuất/kho/máy móc sản xuất)</t>
  </si>
  <si>
    <t>ok
Đối với bao Jumbo trong BOM đang theo dõi ở 621* (còn bao Jumpo quay đầu thì giữ nguyên ở GL này)</t>
  </si>
  <si>
    <t>Đối với bao/màng PE trong BOM nên theo dõi ở 621* (break-down 6210000701 ra thêm)</t>
  </si>
  <si>
    <t>- = Chi phí hiện hành / sản lượng sản xuất * sản lượng bán (break-down: ngành hàng)
- Đối với Pallet xuất hàng thì lấy ở 632
Giữ nguyên ở 621* và break-down chi tiết là nhóm/loại bao bì</t>
  </si>
  <si>
    <t>Lấy theo KE30: CP.Nylon màng co ttế T.Tế + CP.Bbi đóng gói t.tế T.Tế + Pallet xuất hàng ở 632</t>
  </si>
  <si>
    <t>627xxxxxxx-Cp dây đai</t>
  </si>
  <si>
    <t>627xxxxxxx-Cp thùng carton</t>
  </si>
  <si>
    <t>DTR không có sử dụng thùng carton</t>
  </si>
  <si>
    <t>DTR hiện tại chưa tách cp xăng dầu cho xe giao hàng =&gt; đang để hết vào 627*</t>
  </si>
  <si>
    <t>ok(thêm chi phí xử lý nước thải, khí thải vào luôn đây)</t>
  </si>
  <si>
    <t>Đề nghị có thêm ở TK 642*</t>
  </si>
  <si>
    <t>DTR vẫn có sử dụng GL này</t>
  </si>
  <si>
    <t>ok (DTR chủ yếu sử dụng GL này là thuê xe nâng điện -&gt; chuyển xuống thuê máy móc thiết bị)</t>
  </si>
  <si>
    <t>Nhờ chị Diễm/Huyền</t>
  </si>
  <si>
    <t>627xxxxxxx-Cp sửa chữa, bảo trì thiết bị CNTT</t>
  </si>
  <si>
    <t>DTR không có sử dụng. Tuy nhiên có chi phí ISO, giấy chứng nhận cho 627</t>
  </si>
  <si>
    <t>DTR chưa có sử dụng</t>
  </si>
  <si>
    <t>ok (chi phí này thường sẽ đưa vào IO)</t>
  </si>
  <si>
    <t>ok (DTR xài GL:6427005803)</t>
  </si>
  <si>
    <t>ok. DTR có hạch toán thêm ở 641</t>
  </si>
  <si>
    <t>ok (Có thuê cho cả 627*: 6277005102,6427005102)</t>
  </si>
  <si>
    <t>DTR có ở 627 và 641</t>
  </si>
  <si>
    <t>DTR không có sử dụng. Tuy nhiên vẫn có khiếu nại khách hàng ở tk 641,627</t>
  </si>
  <si>
    <t>632xxxxxxx-Cp dự phòng tổn thất HTK</t>
  </si>
  <si>
    <t>Nên đưa vào 632</t>
  </si>
  <si>
    <t>DTR chưa có sử dụng. Tuy nhiên cần giữ lại do theo nguyên tắc kế toán những khoản nào không phục vụ Kinh doanh thì phải đưa vào 811</t>
  </si>
  <si>
    <t>642xxxxxxx-Cp quà tăng khách hàng</t>
  </si>
  <si>
    <t>ok (chủ yếu là chăm sóc cây xanh)</t>
  </si>
  <si>
    <t>DTR có ở 627</t>
  </si>
  <si>
    <t>Gom chung thêm với 711* thanh lý TSCĐ</t>
  </si>
  <si>
    <t>622xxxxxxx-Cp phụ cấp khác theo bảng lương</t>
  </si>
  <si>
    <t>627xxxxxxx-Cp phụ cấp khác theo bảng lương</t>
  </si>
  <si>
    <t>641xxxxxxx-Cp phụ cấp khác theo bảng lương</t>
  </si>
  <si>
    <t>642xxxxxxx-Cp phụ cấp khác theo bảng lương</t>
  </si>
  <si>
    <t>Thuê xe cho cán bộ nhân viên</t>
  </si>
  <si>
    <t>DTR đang hạch toán cp thuê xe cho nhân viên ở 6427003604</t>
  </si>
  <si>
    <t>622xxxxxxx-Cp phúc lợi nhân viên khác</t>
  </si>
  <si>
    <t>627xxxxxxx-Cp phúc lợi nhân viên khác</t>
  </si>
  <si>
    <t>641xxxxxxx-Cp phúc lợi nhân viên khác</t>
  </si>
  <si>
    <t>642xxxxxxx-Cp phúc lợi nhân viên khác</t>
  </si>
  <si>
    <t>Kế hoạch T5.2026</t>
  </si>
  <si>
    <t>So với TH T4.2026</t>
  </si>
  <si>
    <t>So với KH T5.2026</t>
  </si>
  <si>
    <t>Thực hiện T5.2026</t>
  </si>
  <si>
    <t>THỰC HIỆN THÁNG 5, 2026</t>
  </si>
  <si>
    <t>THỰC HIỆN LŨY KẾ 5 THÁNG 2026</t>
  </si>
  <si>
    <t>THỰC HIỆN CHI TIẾT THÁNG 2026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</si>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</sst>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_(* #,##0_);_(* \(#,##0\);_(* &quot;-&quot;??_);_(@_)"/>
    <numFmt numFmtId="167" formatCode="_ * #,##0\ ;_ * \-#,##0\ ;_ * &quot;-&quot;\ ;_ @_ "/>
    <numFmt numFmtId="168" formatCode="0.0"/>
    <numFmt numFmtId="169" formatCode="#,###,"/>
    <numFmt numFmtId="170" formatCode="#,###,,"/>
    <numFmt numFmtId="171" formatCode="_(* #,##0,,_);_(* \(#,##0,,\);_(* &quot;-&quot;??_);_(@_)"/>
    <numFmt numFmtId="172" formatCode="_(* #,##0,_);_(* \(#,##0,\);_(* &quot;-&quot;??_);_(@_)"/>
    <numFmt numFmtId="173" formatCode="#,##0,,"/>
    <numFmt numFmtId="174" formatCode="0%;\-0%;&quot;-&quot;"/>
    <numFmt numFmtId="175" formatCode="#,##0.0,,"/>
    <numFmt numFmtId="176" formatCode="0.0000%;\-0.0000%;&quot;-&quot;"/>
    <numFmt numFmtId="177" formatCode="#,##0.0,"/>
    <numFmt numFmtId="178" formatCode="#,##0.00,"/>
  </numFmts>
  <fonts count="48" x14ac:knownFonts="1">
    <font>
      <sz val="11"/>
      <color theme="1"/>
      <name val="Times New Roman"/>
      <family val="2"/>
    </font>
    <font>
      <sz val="10"/>
      <color theme="1"/>
      <name val="Arial"/>
      <family val="2"/>
      <charset val="163"/>
    </font>
    <font>
      <sz val="8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Aptos Narrow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3333FF"/>
      <name val="Times New Roman"/>
      <family val="1"/>
    </font>
    <font>
      <b/>
      <sz val="11"/>
      <color rgb="FF3333FF"/>
      <name val="Times New Roman"/>
      <family val="1"/>
    </font>
    <font>
      <i/>
      <sz val="11"/>
      <color rgb="FF3333FF"/>
      <name val="Times New Roman"/>
      <family val="1"/>
    </font>
    <font>
      <b/>
      <i/>
      <sz val="11"/>
      <color rgb="FF3333FF"/>
      <name val="Times New Roman"/>
      <family val="1"/>
    </font>
    <font>
      <sz val="11"/>
      <color rgb="FF4747FF"/>
      <name val="Times New Roman"/>
      <family val="1"/>
    </font>
    <font>
      <i/>
      <sz val="11"/>
      <color rgb="FF4747FF"/>
      <name val="Times New Roman"/>
      <family val="1"/>
    </font>
    <font>
      <b/>
      <sz val="11"/>
      <color theme="0"/>
      <name val="Times New Roman"/>
      <family val="1"/>
    </font>
    <font>
      <b/>
      <sz val="14"/>
      <color rgb="FF0000F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b/>
      <sz val="9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color rgb="FF2F2FFF"/>
      <name val="Times New Roman"/>
      <family val="1"/>
    </font>
    <font>
      <b/>
      <sz val="16"/>
      <color rgb="FF2F2FFF"/>
      <name val="Times New Roman"/>
      <family val="1"/>
    </font>
    <font>
      <b/>
      <sz val="16"/>
      <color theme="0"/>
      <name val="Times New Roman"/>
      <family val="1"/>
    </font>
    <font>
      <b/>
      <sz val="10"/>
      <color theme="1"/>
      <name val="Arial"/>
      <family val="2"/>
    </font>
    <font>
      <b/>
      <sz val="11"/>
      <color rgb="FF0000FF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i/>
      <sz val="11"/>
      <color rgb="FFFF0000"/>
      <name val="Times New Roman"/>
      <family val="1"/>
    </font>
    <font>
      <sz val="11"/>
      <color theme="1"/>
      <name val="Aptos Narrow"/>
      <family val="2"/>
      <charset val="163"/>
      <scheme val="minor"/>
    </font>
    <font>
      <b/>
      <sz val="11"/>
      <color rgb="FFFF0000"/>
      <name val="Times New Roman"/>
      <family val="1"/>
    </font>
    <font>
      <sz val="11"/>
      <color theme="0"/>
      <name val="Times New Roman"/>
      <family val="2"/>
    </font>
    <font>
      <sz val="11"/>
      <color theme="0"/>
      <name val="Aptos Display"/>
      <family val="2"/>
      <scheme val="major"/>
    </font>
    <font>
      <sz val="11"/>
      <color theme="0" tint="-4.9989318521683403E-2"/>
      <name val="Times New Roman"/>
      <family val="2"/>
    </font>
    <font>
      <sz val="11"/>
      <color rgb="FFFF0000"/>
      <name val="Times New Roman"/>
      <family val="2"/>
    </font>
    <font>
      <sz val="10"/>
      <name val="Arial"/>
      <family val="2"/>
    </font>
    <font>
      <sz val="11"/>
      <color theme="0" tint="-0.249977111117893"/>
      <name val="Times New Roman"/>
      <family val="1"/>
    </font>
    <font>
      <b/>
      <sz val="11"/>
      <color theme="0" tint="-0.249977111117893"/>
      <name val="Times New Roman"/>
      <family val="1"/>
    </font>
    <font>
      <sz val="11"/>
      <color theme="0"/>
      <name val="Times New Roman"/>
      <family val="1"/>
    </font>
    <font>
      <i/>
      <sz val="11"/>
      <color rgb="FF00B0F0"/>
      <name val="Times New Roman"/>
      <family val="1"/>
    </font>
    <font>
      <sz val="9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2"/>
      <color theme="1"/>
      <name val="Times New Roman"/>
      <family val="1"/>
    </font>
    <font>
      <i/>
      <sz val="11"/>
      <color theme="0"/>
      <name val="Times New Roman"/>
      <family val="1"/>
    </font>
    <font>
      <sz val="10"/>
      <color theme="1"/>
      <name val="Times New Roman"/>
      <family val="2"/>
    </font>
    <font>
      <sz val="11"/>
      <color theme="1" tint="4.9989318521683403E-2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hair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  <xf numFmtId="0" fontId="1" fillId="0" borderId="0"/>
    <xf numFmtId="0" fontId="31" fillId="0" borderId="0"/>
    <xf numFmtId="164" fontId="37" fillId="0" borderId="0" applyFont="0" applyFill="0" applyBorder="0" applyAlignment="0" applyProtection="0"/>
    <xf numFmtId="0" fontId="37" fillId="0" borderId="0"/>
    <xf numFmtId="43" fontId="46" fillId="0" borderId="0" applyFont="0" applyFill="0" applyBorder="0" applyAlignment="0" applyProtection="0"/>
    <xf numFmtId="0" fontId="46" fillId="0" borderId="0"/>
    <xf numFmtId="43" fontId="37" fillId="0" borderId="0" applyFont="0" applyFill="0" applyBorder="0" applyAlignment="0" applyProtection="0"/>
  </cellStyleXfs>
  <cellXfs count="1197">
    <xf numFmtId="0" fontId="0" fillId="0" borderId="0" xfId="0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0" xfId="0" applyFont="1" applyAlignment="1">
      <alignment shrinkToFit="1"/>
    </xf>
    <xf numFmtId="165" fontId="9" fillId="0" borderId="0" xfId="2" applyNumberFormat="1" applyFont="1" applyFill="1" applyBorder="1" applyAlignment="1">
      <alignment horizontal="right" vertical="center"/>
    </xf>
    <xf numFmtId="165" fontId="4" fillId="0" borderId="0" xfId="2" applyNumberFormat="1" applyFont="1" applyFill="1" applyBorder="1" applyAlignment="1">
      <alignment horizontal="right" vertical="center"/>
    </xf>
    <xf numFmtId="165" fontId="13" fillId="0" borderId="0" xfId="2" applyNumberFormat="1" applyFont="1" applyFill="1" applyBorder="1" applyAlignment="1">
      <alignment horizontal="right" vertical="center"/>
    </xf>
    <xf numFmtId="165" fontId="14" fillId="0" borderId="0" xfId="2" applyNumberFormat="1" applyFont="1" applyFill="1" applyBorder="1" applyAlignment="1">
      <alignment horizontal="right" vertical="center"/>
    </xf>
    <xf numFmtId="165" fontId="16" fillId="0" borderId="4" xfId="2" applyNumberFormat="1" applyFont="1" applyFill="1" applyBorder="1" applyAlignment="1">
      <alignment horizontal="right" vertical="center" shrinkToFit="1"/>
    </xf>
    <xf numFmtId="165" fontId="16" fillId="0" borderId="0" xfId="2" applyNumberFormat="1" applyFont="1" applyFill="1" applyBorder="1" applyAlignment="1">
      <alignment horizontal="right" vertical="center"/>
    </xf>
    <xf numFmtId="170" fontId="3" fillId="0" borderId="4" xfId="1" applyNumberFormat="1" applyFont="1" applyFill="1" applyBorder="1" applyAlignment="1">
      <alignment horizontal="right" vertical="center" shrinkToFit="1"/>
    </xf>
    <xf numFmtId="170" fontId="4" fillId="0" borderId="4" xfId="1" applyNumberFormat="1" applyFont="1" applyFill="1" applyBorder="1" applyAlignment="1">
      <alignment horizontal="right" vertical="center" shrinkToFit="1"/>
    </xf>
    <xf numFmtId="170" fontId="9" fillId="0" borderId="4" xfId="1" applyNumberFormat="1" applyFont="1" applyFill="1" applyBorder="1" applyAlignment="1">
      <alignment horizontal="right" vertical="center" shrinkToFit="1"/>
    </xf>
    <xf numFmtId="165" fontId="16" fillId="0" borderId="14" xfId="2" applyNumberFormat="1" applyFont="1" applyFill="1" applyBorder="1" applyAlignment="1">
      <alignment horizontal="right" vertical="center" shrinkToFit="1"/>
    </xf>
    <xf numFmtId="165" fontId="16" fillId="0" borderId="15" xfId="2" applyNumberFormat="1" applyFont="1" applyFill="1" applyBorder="1" applyAlignment="1">
      <alignment horizontal="right" vertical="center" shrinkToFit="1"/>
    </xf>
    <xf numFmtId="170" fontId="3" fillId="0" borderId="14" xfId="1" applyNumberFormat="1" applyFont="1" applyFill="1" applyBorder="1" applyAlignment="1">
      <alignment horizontal="right" vertical="center" shrinkToFit="1"/>
    </xf>
    <xf numFmtId="170" fontId="3" fillId="0" borderId="15" xfId="1" applyNumberFormat="1" applyFont="1" applyFill="1" applyBorder="1" applyAlignment="1">
      <alignment horizontal="right" vertical="center" shrinkToFit="1"/>
    </xf>
    <xf numFmtId="170" fontId="4" fillId="0" borderId="14" xfId="1" applyNumberFormat="1" applyFont="1" applyFill="1" applyBorder="1" applyAlignment="1">
      <alignment horizontal="right" vertical="center" shrinkToFit="1"/>
    </xf>
    <xf numFmtId="170" fontId="4" fillId="0" borderId="15" xfId="1" applyNumberFormat="1" applyFont="1" applyFill="1" applyBorder="1" applyAlignment="1">
      <alignment horizontal="right" vertical="center" shrinkToFit="1"/>
    </xf>
    <xf numFmtId="170" fontId="9" fillId="0" borderId="14" xfId="1" applyNumberFormat="1" applyFont="1" applyFill="1" applyBorder="1" applyAlignment="1">
      <alignment horizontal="right" vertical="center" shrinkToFit="1"/>
    </xf>
    <xf numFmtId="170" fontId="9" fillId="0" borderId="15" xfId="1" applyNumberFormat="1" applyFont="1" applyFill="1" applyBorder="1" applyAlignment="1">
      <alignment horizontal="right" vertical="center" shrinkToFit="1"/>
    </xf>
    <xf numFmtId="165" fontId="16" fillId="0" borderId="22" xfId="2" applyNumberFormat="1" applyFont="1" applyFill="1" applyBorder="1" applyAlignment="1">
      <alignment horizontal="right" vertical="center" shrinkToFit="1"/>
    </xf>
    <xf numFmtId="165" fontId="16" fillId="0" borderId="23" xfId="2" applyNumberFormat="1" applyFont="1" applyFill="1" applyBorder="1" applyAlignment="1">
      <alignment horizontal="right" vertical="center" shrinkToFit="1"/>
    </xf>
    <xf numFmtId="165" fontId="16" fillId="0" borderId="24" xfId="2" applyNumberFormat="1" applyFont="1" applyFill="1" applyBorder="1" applyAlignment="1">
      <alignment horizontal="right" vertical="center" shrinkToFit="1"/>
    </xf>
    <xf numFmtId="0" fontId="17" fillId="8" borderId="9" xfId="0" applyFont="1" applyFill="1" applyBorder="1" applyAlignment="1">
      <alignment horizontal="center" vertical="center" shrinkToFit="1"/>
    </xf>
    <xf numFmtId="1" fontId="16" fillId="0" borderId="25" xfId="2" applyNumberFormat="1" applyFont="1" applyFill="1" applyBorder="1" applyAlignment="1">
      <alignment horizontal="center" vertical="center"/>
    </xf>
    <xf numFmtId="37" fontId="16" fillId="0" borderId="15" xfId="1" applyNumberFormat="1" applyFont="1" applyFill="1" applyBorder="1" applyAlignment="1">
      <alignment horizontal="center" vertical="center"/>
    </xf>
    <xf numFmtId="168" fontId="3" fillId="0" borderId="25" xfId="1" applyNumberFormat="1" applyFont="1" applyFill="1" applyBorder="1" applyAlignment="1">
      <alignment horizontal="center" vertical="center"/>
    </xf>
    <xf numFmtId="37" fontId="4" fillId="0" borderId="15" xfId="1" applyNumberFormat="1" applyFont="1" applyFill="1" applyBorder="1" applyAlignment="1">
      <alignment horizontal="center" vertical="center"/>
    </xf>
    <xf numFmtId="1" fontId="3" fillId="0" borderId="25" xfId="1" applyNumberFormat="1" applyFont="1" applyFill="1" applyBorder="1" applyAlignment="1">
      <alignment horizontal="center" vertical="center"/>
    </xf>
    <xf numFmtId="1" fontId="13" fillId="0" borderId="25" xfId="2" applyNumberFormat="1" applyFont="1" applyFill="1" applyBorder="1" applyAlignment="1">
      <alignment horizontal="center" vertical="center"/>
    </xf>
    <xf numFmtId="37" fontId="13" fillId="0" borderId="15" xfId="1" applyNumberFormat="1" applyFont="1" applyFill="1" applyBorder="1" applyAlignment="1">
      <alignment horizontal="center" vertical="center"/>
    </xf>
    <xf numFmtId="1" fontId="10" fillId="0" borderId="25" xfId="1" applyNumberFormat="1" applyFont="1" applyFill="1" applyBorder="1" applyAlignment="1">
      <alignment horizontal="center" vertical="center"/>
    </xf>
    <xf numFmtId="37" fontId="9" fillId="0" borderId="15" xfId="1" applyNumberFormat="1" applyFont="1" applyFill="1" applyBorder="1" applyAlignment="1">
      <alignment horizontal="center" vertical="center"/>
    </xf>
    <xf numFmtId="1" fontId="14" fillId="0" borderId="25" xfId="2" applyNumberFormat="1" applyFont="1" applyFill="1" applyBorder="1" applyAlignment="1">
      <alignment horizontal="center" vertical="center"/>
    </xf>
    <xf numFmtId="1" fontId="4" fillId="0" borderId="25" xfId="2" applyNumberFormat="1" applyFont="1" applyFill="1" applyBorder="1" applyAlignment="1">
      <alignment horizontal="center" vertical="center"/>
    </xf>
    <xf numFmtId="1" fontId="16" fillId="0" borderId="60" xfId="2" applyNumberFormat="1" applyFont="1" applyFill="1" applyBorder="1" applyAlignment="1">
      <alignment horizontal="center" vertical="center"/>
    </xf>
    <xf numFmtId="37" fontId="16" fillId="0" borderId="24" xfId="1" applyNumberFormat="1" applyFont="1" applyFill="1" applyBorder="1" applyAlignment="1">
      <alignment horizontal="center" vertical="center"/>
    </xf>
    <xf numFmtId="170" fontId="4" fillId="2" borderId="5" xfId="1" applyNumberFormat="1" applyFont="1" applyFill="1" applyBorder="1" applyAlignment="1">
      <alignment horizontal="right" vertical="center" wrapText="1"/>
    </xf>
    <xf numFmtId="170" fontId="4" fillId="0" borderId="3" xfId="1" applyNumberFormat="1" applyFont="1" applyBorder="1" applyAlignment="1">
      <alignment horizontal="right" vertical="center" wrapText="1"/>
    </xf>
    <xf numFmtId="170" fontId="4" fillId="0" borderId="4" xfId="1" applyNumberFormat="1" applyFont="1" applyBorder="1" applyAlignment="1">
      <alignment horizontal="right" vertical="center" wrapText="1"/>
    </xf>
    <xf numFmtId="170" fontId="4" fillId="0" borderId="5" xfId="1" applyNumberFormat="1" applyFont="1" applyBorder="1" applyAlignment="1">
      <alignment horizontal="right" vertical="center" wrapText="1"/>
    </xf>
    <xf numFmtId="170" fontId="4" fillId="0" borderId="6" xfId="1" applyNumberFormat="1" applyFont="1" applyBorder="1" applyAlignment="1">
      <alignment horizontal="right" vertical="center" wrapText="1"/>
    </xf>
    <xf numFmtId="170" fontId="4" fillId="0" borderId="34" xfId="1" applyNumberFormat="1" applyFont="1" applyBorder="1" applyAlignment="1">
      <alignment horizontal="right" vertical="center" wrapText="1"/>
    </xf>
    <xf numFmtId="170" fontId="4" fillId="0" borderId="36" xfId="1" applyNumberFormat="1" applyFont="1" applyBorder="1" applyAlignment="1">
      <alignment horizontal="right" vertical="center" wrapText="1"/>
    </xf>
    <xf numFmtId="170" fontId="4" fillId="0" borderId="26" xfId="1" applyNumberFormat="1" applyFont="1" applyBorder="1" applyAlignment="1">
      <alignment horizontal="right" vertical="center" wrapText="1"/>
    </xf>
    <xf numFmtId="0" fontId="3" fillId="9" borderId="9" xfId="0" applyFont="1" applyFill="1" applyBorder="1" applyAlignment="1">
      <alignment horizontal="center" vertical="center" shrinkToFit="1"/>
    </xf>
    <xf numFmtId="1" fontId="3" fillId="0" borderId="59" xfId="1" applyNumberFormat="1" applyFont="1" applyFill="1" applyBorder="1" applyAlignment="1">
      <alignment horizontal="center" vertical="center"/>
    </xf>
    <xf numFmtId="37" fontId="4" fillId="0" borderId="13" xfId="1" applyNumberFormat="1" applyFont="1" applyFill="1" applyBorder="1" applyAlignment="1">
      <alignment horizontal="center" vertical="center"/>
    </xf>
    <xf numFmtId="169" fontId="3" fillId="0" borderId="12" xfId="1" applyNumberFormat="1" applyFont="1" applyFill="1" applyBorder="1" applyAlignment="1">
      <alignment horizontal="right" vertical="center" shrinkToFit="1"/>
    </xf>
    <xf numFmtId="169" fontId="3" fillId="0" borderId="3" xfId="1" applyNumberFormat="1" applyFont="1" applyFill="1" applyBorder="1" applyAlignment="1">
      <alignment horizontal="right" vertical="center" shrinkToFit="1"/>
    </xf>
    <xf numFmtId="169" fontId="3" fillId="0" borderId="13" xfId="1" applyNumberFormat="1" applyFont="1" applyFill="1" applyBorder="1" applyAlignment="1">
      <alignment horizontal="right" vertical="center" shrinkToFit="1"/>
    </xf>
    <xf numFmtId="9" fontId="3" fillId="0" borderId="3" xfId="2" applyFont="1" applyFill="1" applyBorder="1" applyAlignment="1">
      <alignment horizontal="right" vertical="center" shrinkToFit="1"/>
    </xf>
    <xf numFmtId="166" fontId="3" fillId="0" borderId="0" xfId="1" applyNumberFormat="1" applyFont="1" applyFill="1" applyBorder="1" applyAlignment="1">
      <alignment horizontal="right" vertical="center"/>
    </xf>
    <xf numFmtId="168" fontId="9" fillId="0" borderId="0" xfId="2" applyNumberFormat="1" applyFont="1" applyFill="1" applyBorder="1" applyAlignment="1">
      <alignment horizontal="right" vertical="center"/>
    </xf>
    <xf numFmtId="170" fontId="9" fillId="0" borderId="14" xfId="2" applyNumberFormat="1" applyFont="1" applyFill="1" applyBorder="1" applyAlignment="1">
      <alignment horizontal="right" vertical="center" shrinkToFit="1"/>
    </xf>
    <xf numFmtId="170" fontId="9" fillId="0" borderId="4" xfId="2" applyNumberFormat="1" applyFont="1" applyFill="1" applyBorder="1" applyAlignment="1">
      <alignment horizontal="right" vertical="center" shrinkToFit="1"/>
    </xf>
    <xf numFmtId="170" fontId="9" fillId="0" borderId="15" xfId="2" applyNumberFormat="1" applyFont="1" applyFill="1" applyBorder="1" applyAlignment="1">
      <alignment horizontal="right" vertical="center" shrinkToFit="1"/>
    </xf>
    <xf numFmtId="1" fontId="9" fillId="0" borderId="25" xfId="2" applyNumberFormat="1" applyFont="1" applyFill="1" applyBorder="1" applyAlignment="1">
      <alignment horizontal="center" vertical="center"/>
    </xf>
    <xf numFmtId="1" fontId="10" fillId="0" borderId="25" xfId="2" applyNumberFormat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right" vertical="center"/>
    </xf>
    <xf numFmtId="1" fontId="3" fillId="5" borderId="50" xfId="3" applyNumberFormat="1" applyFont="1" applyFill="1" applyBorder="1" applyAlignment="1">
      <alignment horizontal="center" vertical="center"/>
    </xf>
    <xf numFmtId="170" fontId="4" fillId="2" borderId="16" xfId="1" applyNumberFormat="1" applyFont="1" applyFill="1" applyBorder="1" applyAlignment="1">
      <alignment horizontal="right" vertical="center" wrapText="1"/>
    </xf>
    <xf numFmtId="170" fontId="4" fillId="0" borderId="12" xfId="1" applyNumberFormat="1" applyFont="1" applyBorder="1" applyAlignment="1">
      <alignment horizontal="right" vertical="center" wrapText="1"/>
    </xf>
    <xf numFmtId="170" fontId="4" fillId="0" borderId="14" xfId="1" applyNumberFormat="1" applyFont="1" applyBorder="1" applyAlignment="1">
      <alignment horizontal="right" vertical="center" wrapText="1"/>
    </xf>
    <xf numFmtId="170" fontId="4" fillId="0" borderId="16" xfId="1" applyNumberFormat="1" applyFont="1" applyBorder="1" applyAlignment="1">
      <alignment horizontal="right" vertical="center" wrapText="1"/>
    </xf>
    <xf numFmtId="170" fontId="4" fillId="0" borderId="18" xfId="1" applyNumberFormat="1" applyFont="1" applyBorder="1" applyAlignment="1">
      <alignment horizontal="right" vertical="center" wrapText="1"/>
    </xf>
    <xf numFmtId="170" fontId="4" fillId="0" borderId="27" xfId="1" applyNumberFormat="1" applyFont="1" applyBorder="1" applyAlignment="1">
      <alignment horizontal="right" vertical="center" wrapText="1"/>
    </xf>
    <xf numFmtId="170" fontId="4" fillId="2" borderId="17" xfId="1" applyNumberFormat="1" applyFont="1" applyFill="1" applyBorder="1" applyAlignment="1">
      <alignment horizontal="right" vertical="center" wrapText="1"/>
    </xf>
    <xf numFmtId="170" fontId="4" fillId="0" borderId="13" xfId="1" applyNumberFormat="1" applyFont="1" applyBorder="1" applyAlignment="1">
      <alignment horizontal="right" vertical="center" wrapText="1"/>
    </xf>
    <xf numFmtId="170" fontId="4" fillId="0" borderId="15" xfId="1" applyNumberFormat="1" applyFont="1" applyBorder="1" applyAlignment="1">
      <alignment horizontal="right" vertical="center" wrapText="1"/>
    </xf>
    <xf numFmtId="170" fontId="4" fillId="0" borderId="17" xfId="1" applyNumberFormat="1" applyFont="1" applyBorder="1" applyAlignment="1">
      <alignment horizontal="right" vertical="center" wrapText="1"/>
    </xf>
    <xf numFmtId="170" fontId="4" fillId="0" borderId="19" xfId="1" applyNumberFormat="1" applyFont="1" applyBorder="1" applyAlignment="1">
      <alignment horizontal="right" vertical="center" wrapText="1"/>
    </xf>
    <xf numFmtId="170" fontId="4" fillId="0" borderId="55" xfId="1" applyNumberFormat="1" applyFont="1" applyBorder="1" applyAlignment="1">
      <alignment horizontal="right" vertical="center" wrapText="1"/>
    </xf>
    <xf numFmtId="170" fontId="4" fillId="0" borderId="47" xfId="1" applyNumberFormat="1" applyFont="1" applyBorder="1" applyAlignment="1">
      <alignment horizontal="right" vertical="center" wrapText="1"/>
    </xf>
    <xf numFmtId="170" fontId="4" fillId="0" borderId="28" xfId="1" applyNumberFormat="1" applyFont="1" applyBorder="1" applyAlignment="1">
      <alignment horizontal="right" vertical="center" wrapText="1"/>
    </xf>
    <xf numFmtId="0" fontId="17" fillId="9" borderId="45" xfId="0" applyFont="1" applyFill="1" applyBorder="1" applyAlignment="1">
      <alignment horizontal="center" vertical="center" shrinkToFit="1"/>
    </xf>
    <xf numFmtId="0" fontId="17" fillId="6" borderId="45" xfId="0" applyFont="1" applyFill="1" applyBorder="1" applyAlignment="1">
      <alignment horizontal="center" vertical="center" shrinkToFit="1"/>
    </xf>
    <xf numFmtId="0" fontId="17" fillId="4" borderId="65" xfId="0" applyFont="1" applyFill="1" applyBorder="1" applyAlignment="1">
      <alignment horizontal="center" vertical="center" shrinkToFit="1"/>
    </xf>
    <xf numFmtId="0" fontId="17" fillId="4" borderId="44" xfId="0" applyFont="1" applyFill="1" applyBorder="1" applyAlignment="1">
      <alignment horizontal="center" vertical="center" shrinkToFit="1"/>
    </xf>
    <xf numFmtId="0" fontId="17" fillId="4" borderId="45" xfId="0" applyFont="1" applyFill="1" applyBorder="1" applyAlignment="1">
      <alignment horizontal="center" vertical="center" shrinkToFit="1"/>
    </xf>
    <xf numFmtId="0" fontId="17" fillId="8" borderId="45" xfId="0" applyFont="1" applyFill="1" applyBorder="1" applyAlignment="1">
      <alignment horizontal="center" vertical="center" shrinkToFit="1"/>
    </xf>
    <xf numFmtId="0" fontId="17" fillId="7" borderId="45" xfId="0" applyFont="1" applyFill="1" applyBorder="1" applyAlignment="1">
      <alignment horizontal="center" vertical="center" shrinkToFit="1"/>
    </xf>
    <xf numFmtId="0" fontId="17" fillId="7" borderId="65" xfId="0" applyFont="1" applyFill="1" applyBorder="1" applyAlignment="1">
      <alignment horizontal="center" vertical="center" shrinkToFi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166" fontId="3" fillId="0" borderId="66" xfId="1" applyNumberFormat="1" applyFont="1" applyFill="1" applyBorder="1" applyAlignment="1">
      <alignment horizontal="left" vertical="center"/>
    </xf>
    <xf numFmtId="166" fontId="3" fillId="0" borderId="67" xfId="1" applyNumberFormat="1" applyFont="1" applyFill="1" applyBorder="1" applyAlignment="1">
      <alignment vertical="center"/>
    </xf>
    <xf numFmtId="166" fontId="3" fillId="0" borderId="68" xfId="1" applyNumberFormat="1" applyFont="1" applyFill="1" applyBorder="1" applyAlignment="1">
      <alignment horizontal="left" vertical="center"/>
    </xf>
    <xf numFmtId="166" fontId="3" fillId="0" borderId="69" xfId="1" applyNumberFormat="1" applyFont="1" applyFill="1" applyBorder="1" applyAlignment="1">
      <alignment vertical="center"/>
    </xf>
    <xf numFmtId="165" fontId="16" fillId="0" borderId="68" xfId="2" applyNumberFormat="1" applyFont="1" applyFill="1" applyBorder="1" applyAlignment="1">
      <alignment horizontal="left" vertical="center"/>
    </xf>
    <xf numFmtId="165" fontId="16" fillId="0" borderId="69" xfId="2" applyNumberFormat="1" applyFont="1" applyFill="1" applyBorder="1" applyAlignment="1">
      <alignment horizontal="left" vertical="center"/>
    </xf>
    <xf numFmtId="165" fontId="9" fillId="0" borderId="68" xfId="2" applyNumberFormat="1" applyFont="1" applyFill="1" applyBorder="1" applyAlignment="1">
      <alignment horizontal="left" vertical="center"/>
    </xf>
    <xf numFmtId="165" fontId="9" fillId="0" borderId="69" xfId="2" applyNumberFormat="1" applyFont="1" applyFill="1" applyBorder="1" applyAlignment="1">
      <alignment vertical="center"/>
    </xf>
    <xf numFmtId="166" fontId="3" fillId="0" borderId="68" xfId="1" applyNumberFormat="1" applyFont="1" applyFill="1" applyBorder="1" applyAlignment="1">
      <alignment vertical="center"/>
    </xf>
    <xf numFmtId="165" fontId="4" fillId="0" borderId="69" xfId="2" applyNumberFormat="1" applyFont="1" applyFill="1" applyBorder="1" applyAlignment="1">
      <alignment vertical="center" shrinkToFit="1"/>
    </xf>
    <xf numFmtId="165" fontId="13" fillId="0" borderId="68" xfId="2" applyNumberFormat="1" applyFont="1" applyFill="1" applyBorder="1" applyAlignment="1">
      <alignment horizontal="left" vertical="center"/>
    </xf>
    <xf numFmtId="165" fontId="13" fillId="0" borderId="69" xfId="2" applyNumberFormat="1" applyFont="1" applyFill="1" applyBorder="1" applyAlignment="1">
      <alignment horizontal="left" vertical="center" shrinkToFit="1"/>
    </xf>
    <xf numFmtId="166" fontId="10" fillId="0" borderId="68" xfId="1" applyNumberFormat="1" applyFont="1" applyFill="1" applyBorder="1" applyAlignment="1">
      <alignment vertical="center"/>
    </xf>
    <xf numFmtId="165" fontId="9" fillId="0" borderId="69" xfId="2" applyNumberFormat="1" applyFont="1" applyFill="1" applyBorder="1" applyAlignment="1">
      <alignment vertical="center" shrinkToFit="1"/>
    </xf>
    <xf numFmtId="165" fontId="16" fillId="0" borderId="69" xfId="2" applyNumberFormat="1" applyFont="1" applyFill="1" applyBorder="1" applyAlignment="1">
      <alignment horizontal="left" vertical="center" shrinkToFit="1"/>
    </xf>
    <xf numFmtId="165" fontId="9" fillId="0" borderId="69" xfId="2" applyNumberFormat="1" applyFont="1" applyFill="1" applyBorder="1" applyAlignment="1">
      <alignment horizontal="left" vertical="center" shrinkToFit="1"/>
    </xf>
    <xf numFmtId="165" fontId="14" fillId="0" borderId="68" xfId="2" applyNumberFormat="1" applyFont="1" applyFill="1" applyBorder="1" applyAlignment="1">
      <alignment horizontal="left" vertical="center"/>
    </xf>
    <xf numFmtId="165" fontId="10" fillId="0" borderId="68" xfId="2" applyNumberFormat="1" applyFont="1" applyFill="1" applyBorder="1" applyAlignment="1">
      <alignment horizontal="left" vertical="center"/>
    </xf>
    <xf numFmtId="166" fontId="3" fillId="0" borderId="69" xfId="1" applyNumberFormat="1" applyFont="1" applyFill="1" applyBorder="1" applyAlignment="1">
      <alignment vertical="center" shrinkToFit="1"/>
    </xf>
    <xf numFmtId="165" fontId="4" fillId="0" borderId="68" xfId="2" applyNumberFormat="1" applyFont="1" applyFill="1" applyBorder="1" applyAlignment="1">
      <alignment horizontal="left" vertical="center"/>
    </xf>
    <xf numFmtId="165" fontId="16" fillId="0" borderId="70" xfId="2" applyNumberFormat="1" applyFont="1" applyFill="1" applyBorder="1" applyAlignment="1">
      <alignment horizontal="left" vertical="center"/>
    </xf>
    <xf numFmtId="165" fontId="16" fillId="0" borderId="71" xfId="2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shrinkToFit="1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37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18" fillId="5" borderId="62" xfId="0" applyFont="1" applyFill="1" applyBorder="1" applyAlignment="1">
      <alignment vertical="center"/>
    </xf>
    <xf numFmtId="0" fontId="4" fillId="5" borderId="63" xfId="0" applyFont="1" applyFill="1" applyBorder="1" applyAlignment="1">
      <alignment vertical="center"/>
    </xf>
    <xf numFmtId="0" fontId="3" fillId="5" borderId="63" xfId="0" applyFont="1" applyFill="1" applyBorder="1" applyAlignment="1">
      <alignment horizontal="center" vertical="center"/>
    </xf>
    <xf numFmtId="37" fontId="4" fillId="5" borderId="64" xfId="1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166" fontId="4" fillId="0" borderId="0" xfId="1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15" fillId="2" borderId="0" xfId="0" applyFont="1" applyFill="1" applyAlignment="1">
      <alignment vertical="center"/>
    </xf>
    <xf numFmtId="166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9" fontId="4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1" fillId="5" borderId="57" xfId="3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4" fillId="0" borderId="43" xfId="0" applyFont="1" applyBorder="1" applyAlignment="1">
      <alignment vertical="center" wrapText="1"/>
    </xf>
    <xf numFmtId="0" fontId="4" fillId="2" borderId="5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6" fillId="2" borderId="0" xfId="5" applyFont="1" applyFill="1"/>
    <xf numFmtId="0" fontId="1" fillId="2" borderId="0" xfId="5" applyFill="1" applyAlignment="1">
      <alignment horizontal="center"/>
    </xf>
    <xf numFmtId="0" fontId="1" fillId="2" borderId="0" xfId="5" applyFill="1"/>
    <xf numFmtId="0" fontId="4" fillId="2" borderId="2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26" fillId="2" borderId="0" xfId="5" applyFont="1" applyFill="1" applyAlignment="1">
      <alignment horizontal="center"/>
    </xf>
    <xf numFmtId="170" fontId="4" fillId="0" borderId="29" xfId="1" applyNumberFormat="1" applyFont="1" applyBorder="1" applyAlignment="1">
      <alignment horizontal="right" vertical="center" wrapText="1"/>
    </xf>
    <xf numFmtId="170" fontId="4" fillId="0" borderId="1" xfId="1" applyNumberFormat="1" applyFont="1" applyBorder="1" applyAlignment="1">
      <alignment horizontal="right" vertical="center" wrapText="1"/>
    </xf>
    <xf numFmtId="170" fontId="4" fillId="0" borderId="81" xfId="1" applyNumberFormat="1" applyFont="1" applyBorder="1" applyAlignment="1">
      <alignment horizontal="right" vertical="center" wrapText="1"/>
    </xf>
    <xf numFmtId="170" fontId="4" fillId="0" borderId="42" xfId="1" applyNumberFormat="1" applyFont="1" applyBorder="1" applyAlignment="1">
      <alignment horizontal="right" vertical="center" wrapText="1"/>
    </xf>
    <xf numFmtId="170" fontId="4" fillId="0" borderId="43" xfId="1" applyNumberFormat="1" applyFont="1" applyBorder="1" applyAlignment="1">
      <alignment horizontal="right" vertical="center" wrapText="1"/>
    </xf>
    <xf numFmtId="170" fontId="4" fillId="0" borderId="53" xfId="1" applyNumberFormat="1" applyFont="1" applyBorder="1" applyAlignment="1">
      <alignment horizontal="right" vertical="center" wrapText="1"/>
    </xf>
    <xf numFmtId="0" fontId="5" fillId="2" borderId="0" xfId="0" applyFont="1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/>
    </xf>
    <xf numFmtId="0" fontId="5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30" fillId="2" borderId="37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vertical="center"/>
    </xf>
    <xf numFmtId="0" fontId="6" fillId="2" borderId="3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wrapText="1"/>
    </xf>
    <xf numFmtId="0" fontId="5" fillId="3" borderId="4" xfId="5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4" xfId="5" applyFont="1" applyFill="1" applyBorder="1" applyAlignment="1">
      <alignment horizontal="center"/>
    </xf>
    <xf numFmtId="0" fontId="5" fillId="9" borderId="4" xfId="5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86" xfId="0" applyNumberFormat="1" applyFont="1" applyFill="1" applyBorder="1" applyAlignment="1">
      <alignment horizontal="center" vertical="center" wrapText="1"/>
    </xf>
    <xf numFmtId="49" fontId="4" fillId="2" borderId="82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center" vertical="center" wrapText="1"/>
    </xf>
    <xf numFmtId="49" fontId="4" fillId="2" borderId="26" xfId="0" applyNumberFormat="1" applyFont="1" applyFill="1" applyBorder="1" applyAlignment="1">
      <alignment horizontal="center" vertical="center" wrapText="1"/>
    </xf>
    <xf numFmtId="49" fontId="4" fillId="2" borderId="87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49" fontId="4" fillId="2" borderId="23" xfId="0" applyNumberFormat="1" applyFont="1" applyFill="1" applyBorder="1" applyAlignment="1">
      <alignment horizontal="center" vertical="center" wrapText="1"/>
    </xf>
    <xf numFmtId="170" fontId="4" fillId="0" borderId="10" xfId="1" applyNumberFormat="1" applyFont="1" applyBorder="1" applyAlignment="1">
      <alignment horizontal="right" vertical="center" wrapText="1"/>
    </xf>
    <xf numFmtId="170" fontId="4" fillId="0" borderId="2" xfId="1" applyNumberFormat="1" applyFont="1" applyBorder="1" applyAlignment="1">
      <alignment horizontal="right" vertical="center" wrapText="1"/>
    </xf>
    <xf numFmtId="170" fontId="4" fillId="0" borderId="11" xfId="1" applyNumberFormat="1" applyFont="1" applyBorder="1" applyAlignment="1">
      <alignment horizontal="right" vertical="center" wrapText="1"/>
    </xf>
    <xf numFmtId="170" fontId="4" fillId="0" borderId="35" xfId="1" applyNumberFormat="1" applyFont="1" applyBorder="1" applyAlignment="1">
      <alignment horizontal="right" vertical="center" wrapText="1"/>
    </xf>
    <xf numFmtId="170" fontId="4" fillId="0" borderId="54" xfId="1" applyNumberFormat="1" applyFont="1" applyBorder="1" applyAlignment="1">
      <alignment horizontal="right" vertical="center" wrapText="1"/>
    </xf>
    <xf numFmtId="170" fontId="4" fillId="2" borderId="10" xfId="1" applyNumberFormat="1" applyFont="1" applyFill="1" applyBorder="1" applyAlignment="1">
      <alignment horizontal="right" vertical="center" wrapText="1"/>
    </xf>
    <xf numFmtId="170" fontId="4" fillId="2" borderId="2" xfId="1" applyNumberFormat="1" applyFont="1" applyFill="1" applyBorder="1" applyAlignment="1">
      <alignment horizontal="right" vertical="center" wrapText="1"/>
    </xf>
    <xf numFmtId="170" fontId="4" fillId="2" borderId="11" xfId="1" applyNumberFormat="1" applyFont="1" applyFill="1" applyBorder="1" applyAlignment="1">
      <alignment horizontal="right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0" fontId="4" fillId="2" borderId="97" xfId="0" applyFont="1" applyFill="1" applyBorder="1" applyAlignment="1">
      <alignment horizontal="center" vertical="center" wrapText="1"/>
    </xf>
    <xf numFmtId="0" fontId="4" fillId="0" borderId="101" xfId="0" applyFont="1" applyBorder="1" applyAlignment="1">
      <alignment horizontal="center" vertical="center" wrapText="1"/>
    </xf>
    <xf numFmtId="0" fontId="4" fillId="2" borderId="101" xfId="0" applyFont="1" applyFill="1" applyBorder="1" applyAlignment="1">
      <alignment horizontal="center" vertical="center" wrapText="1"/>
    </xf>
    <xf numFmtId="0" fontId="4" fillId="0" borderId="97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 wrapText="1"/>
    </xf>
    <xf numFmtId="49" fontId="4" fillId="2" borderId="92" xfId="0" applyNumberFormat="1" applyFont="1" applyFill="1" applyBorder="1" applyAlignment="1">
      <alignment horizontal="center" vertical="center" wrapText="1"/>
    </xf>
    <xf numFmtId="49" fontId="4" fillId="2" borderId="94" xfId="0" applyNumberFormat="1" applyFont="1" applyFill="1" applyBorder="1" applyAlignment="1">
      <alignment horizontal="center" vertical="center" wrapText="1"/>
    </xf>
    <xf numFmtId="49" fontId="4" fillId="2" borderId="98" xfId="0" applyNumberFormat="1" applyFont="1" applyFill="1" applyBorder="1" applyAlignment="1">
      <alignment horizontal="center" vertical="center" wrapText="1"/>
    </xf>
    <xf numFmtId="49" fontId="4" fillId="2" borderId="102" xfId="0" applyNumberFormat="1" applyFont="1" applyFill="1" applyBorder="1" applyAlignment="1">
      <alignment horizontal="center" vertical="center" wrapText="1"/>
    </xf>
    <xf numFmtId="49" fontId="4" fillId="0" borderId="15" xfId="1" applyNumberFormat="1" applyFont="1" applyFill="1" applyBorder="1" applyAlignment="1">
      <alignment horizontal="center" vertical="center"/>
    </xf>
    <xf numFmtId="49" fontId="13" fillId="0" borderId="15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0" fillId="0" borderId="4" xfId="0" applyBorder="1" applyAlignment="1">
      <alignment horizontal="left" wrapText="1"/>
    </xf>
    <xf numFmtId="49" fontId="0" fillId="0" borderId="0" xfId="0" applyNumberFormat="1"/>
    <xf numFmtId="49" fontId="5" fillId="0" borderId="0" xfId="0" applyNumberFormat="1" applyFont="1" applyAlignment="1">
      <alignment vertical="center" wrapText="1"/>
    </xf>
    <xf numFmtId="0" fontId="33" fillId="14" borderId="0" xfId="0" applyFont="1" applyFill="1" applyAlignment="1">
      <alignment vertical="center" wrapText="1"/>
    </xf>
    <xf numFmtId="49" fontId="0" fillId="0" borderId="113" xfId="0" applyNumberFormat="1" applyBorder="1"/>
    <xf numFmtId="49" fontId="5" fillId="0" borderId="113" xfId="0" applyNumberFormat="1" applyFont="1" applyBorder="1" applyAlignment="1">
      <alignment vertical="center" wrapText="1"/>
    </xf>
    <xf numFmtId="49" fontId="5" fillId="0" borderId="114" xfId="0" applyNumberFormat="1" applyFont="1" applyBorder="1" applyAlignment="1">
      <alignment vertical="center" wrapText="1"/>
    </xf>
    <xf numFmtId="49" fontId="5" fillId="3" borderId="113" xfId="0" applyNumberFormat="1" applyFont="1" applyFill="1" applyBorder="1" applyAlignment="1">
      <alignment vertical="center" wrapText="1"/>
    </xf>
    <xf numFmtId="49" fontId="5" fillId="3" borderId="114" xfId="0" applyNumberFormat="1" applyFont="1" applyFill="1" applyBorder="1" applyAlignment="1">
      <alignment vertical="center" wrapText="1"/>
    </xf>
    <xf numFmtId="49" fontId="0" fillId="3" borderId="113" xfId="0" applyNumberFormat="1" applyFill="1" applyBorder="1"/>
    <xf numFmtId="0" fontId="17" fillId="15" borderId="0" xfId="0" applyFont="1" applyFill="1" applyAlignment="1">
      <alignment horizontal="center" vertical="center" wrapText="1"/>
    </xf>
    <xf numFmtId="0" fontId="24" fillId="0" borderId="84" xfId="0" applyFont="1" applyBorder="1" applyAlignment="1">
      <alignment horizontal="centerContinuous" vertical="center" wrapText="1"/>
    </xf>
    <xf numFmtId="49" fontId="0" fillId="0" borderId="111" xfId="0" applyNumberFormat="1" applyBorder="1"/>
    <xf numFmtId="49" fontId="35" fillId="16" borderId="113" xfId="0" applyNumberFormat="1" applyFont="1" applyFill="1" applyBorder="1"/>
    <xf numFmtId="49" fontId="1" fillId="2" borderId="0" xfId="5" applyNumberFormat="1" applyFill="1" applyAlignment="1">
      <alignment horizontal="center"/>
    </xf>
    <xf numFmtId="49" fontId="0" fillId="0" borderId="114" xfId="0" applyNumberFormat="1" applyBorder="1" applyAlignment="1">
      <alignment wrapText="1"/>
    </xf>
    <xf numFmtId="0" fontId="3" fillId="10" borderId="0" xfId="0" applyFont="1" applyFill="1" applyAlignment="1">
      <alignment vertical="center"/>
    </xf>
    <xf numFmtId="1" fontId="3" fillId="10" borderId="0" xfId="0" applyNumberFormat="1" applyFont="1" applyFill="1" applyAlignment="1">
      <alignment horizontal="center" vertical="center"/>
    </xf>
    <xf numFmtId="1" fontId="4" fillId="0" borderId="112" xfId="0" applyNumberFormat="1" applyFont="1" applyBorder="1" applyAlignment="1">
      <alignment horizontal="center" vertical="center"/>
    </xf>
    <xf numFmtId="0" fontId="4" fillId="0" borderId="112" xfId="0" applyFont="1" applyBorder="1" applyAlignment="1">
      <alignment vertical="center"/>
    </xf>
    <xf numFmtId="1" fontId="4" fillId="0" borderId="114" xfId="0" applyNumberFormat="1" applyFont="1" applyBorder="1" applyAlignment="1">
      <alignment horizontal="center" vertical="center"/>
    </xf>
    <xf numFmtId="0" fontId="4" fillId="0" borderId="114" xfId="0" applyFont="1" applyBorder="1" applyAlignment="1">
      <alignment vertical="center"/>
    </xf>
    <xf numFmtId="49" fontId="0" fillId="0" borderId="112" xfId="0" applyNumberFormat="1" applyBorder="1" applyAlignment="1">
      <alignment wrapText="1"/>
    </xf>
    <xf numFmtId="49" fontId="0" fillId="0" borderId="114" xfId="0" quotePrefix="1" applyNumberFormat="1" applyBorder="1" applyAlignment="1">
      <alignment wrapText="1"/>
    </xf>
    <xf numFmtId="49" fontId="0" fillId="3" borderId="114" xfId="0" applyNumberFormat="1" applyFill="1" applyBorder="1" applyAlignment="1">
      <alignment wrapText="1"/>
    </xf>
    <xf numFmtId="49" fontId="36" fillId="0" borderId="113" xfId="0" applyNumberFormat="1" applyFont="1" applyBorder="1"/>
    <xf numFmtId="49" fontId="36" fillId="0" borderId="114" xfId="0" applyNumberFormat="1" applyFont="1" applyBorder="1" applyAlignment="1">
      <alignment wrapText="1"/>
    </xf>
    <xf numFmtId="49" fontId="5" fillId="0" borderId="113" xfId="0" applyNumberFormat="1" applyFont="1" applyBorder="1"/>
    <xf numFmtId="49" fontId="5" fillId="0" borderId="114" xfId="0" applyNumberFormat="1" applyFont="1" applyBorder="1" applyAlignment="1">
      <alignment wrapText="1"/>
    </xf>
    <xf numFmtId="49" fontId="6" fillId="0" borderId="113" xfId="0" applyNumberFormat="1" applyFont="1" applyBorder="1"/>
    <xf numFmtId="49" fontId="6" fillId="0" borderId="114" xfId="0" applyNumberFormat="1" applyFont="1" applyBorder="1" applyAlignment="1">
      <alignment wrapText="1"/>
    </xf>
    <xf numFmtId="0" fontId="4" fillId="3" borderId="23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shrinkToFit="1"/>
    </xf>
    <xf numFmtId="0" fontId="4" fillId="0" borderId="112" xfId="0" applyFont="1" applyBorder="1" applyAlignment="1">
      <alignment horizontal="center" vertical="center" wrapText="1"/>
    </xf>
    <xf numFmtId="0" fontId="4" fillId="0" borderId="112" xfId="0" applyFont="1" applyBorder="1" applyAlignment="1">
      <alignment vertical="center" wrapText="1"/>
    </xf>
    <xf numFmtId="0" fontId="3" fillId="0" borderId="112" xfId="0" applyFont="1" applyBorder="1" applyAlignment="1">
      <alignment shrinkToFit="1"/>
    </xf>
    <xf numFmtId="0" fontId="4" fillId="0" borderId="112" xfId="0" applyFont="1" applyBorder="1" applyAlignment="1">
      <alignment shrinkToFit="1"/>
    </xf>
    <xf numFmtId="0" fontId="4" fillId="0" borderId="114" xfId="0" applyFont="1" applyBorder="1" applyAlignment="1">
      <alignment horizontal="center" vertical="center" wrapText="1"/>
    </xf>
    <xf numFmtId="0" fontId="4" fillId="0" borderId="114" xfId="0" applyFont="1" applyBorder="1" applyAlignment="1">
      <alignment vertical="center" wrapText="1"/>
    </xf>
    <xf numFmtId="0" fontId="3" fillId="0" borderId="114" xfId="0" applyFont="1" applyBorder="1" applyAlignment="1">
      <alignment shrinkToFit="1"/>
    </xf>
    <xf numFmtId="0" fontId="4" fillId="0" borderId="114" xfId="0" applyFont="1" applyBorder="1" applyAlignment="1">
      <alignment shrinkToFi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shrinkToFit="1"/>
    </xf>
    <xf numFmtId="0" fontId="38" fillId="0" borderId="0" xfId="0" applyFont="1" applyAlignment="1">
      <alignment shrinkToFit="1"/>
    </xf>
    <xf numFmtId="172" fontId="3" fillId="10" borderId="0" xfId="1" applyNumberFormat="1" applyFont="1" applyFill="1" applyAlignment="1">
      <alignment shrinkToFit="1"/>
    </xf>
    <xf numFmtId="172" fontId="3" fillId="10" borderId="0" xfId="1" applyNumberFormat="1" applyFont="1" applyFill="1" applyAlignment="1">
      <alignment vertical="center" shrinkToFit="1"/>
    </xf>
    <xf numFmtId="172" fontId="3" fillId="0" borderId="112" xfId="1" applyNumberFormat="1" applyFont="1" applyBorder="1" applyAlignment="1">
      <alignment shrinkToFit="1"/>
    </xf>
    <xf numFmtId="172" fontId="4" fillId="0" borderId="112" xfId="1" applyNumberFormat="1" applyFont="1" applyBorder="1" applyAlignment="1">
      <alignment shrinkToFit="1"/>
    </xf>
    <xf numFmtId="172" fontId="4" fillId="0" borderId="112" xfId="1" applyNumberFormat="1" applyFont="1" applyBorder="1" applyAlignment="1">
      <alignment vertical="center" shrinkToFit="1"/>
    </xf>
    <xf numFmtId="172" fontId="3" fillId="0" borderId="114" xfId="1" applyNumberFormat="1" applyFont="1" applyBorder="1" applyAlignment="1">
      <alignment shrinkToFit="1"/>
    </xf>
    <xf numFmtId="172" fontId="4" fillId="0" borderId="114" xfId="1" applyNumberFormat="1" applyFont="1" applyBorder="1" applyAlignment="1">
      <alignment shrinkToFit="1"/>
    </xf>
    <xf numFmtId="172" fontId="4" fillId="0" borderId="114" xfId="1" applyNumberFormat="1" applyFont="1" applyBorder="1" applyAlignment="1">
      <alignment vertical="center" shrinkToFit="1"/>
    </xf>
    <xf numFmtId="166" fontId="3" fillId="2" borderId="0" xfId="1" applyNumberFormat="1" applyFont="1" applyFill="1" applyAlignment="1">
      <alignment vertical="center"/>
    </xf>
    <xf numFmtId="166" fontId="3" fillId="0" borderId="0" xfId="1" applyNumberFormat="1" applyFont="1" applyAlignment="1">
      <alignment vertical="center"/>
    </xf>
    <xf numFmtId="171" fontId="4" fillId="2" borderId="16" xfId="1" applyNumberFormat="1" applyFont="1" applyFill="1" applyBorder="1" applyAlignment="1">
      <alignment horizontal="right" vertical="center" wrapText="1"/>
    </xf>
    <xf numFmtId="171" fontId="4" fillId="2" borderId="5" xfId="1" applyNumberFormat="1" applyFont="1" applyFill="1" applyBorder="1" applyAlignment="1">
      <alignment horizontal="right" vertical="center" wrapText="1"/>
    </xf>
    <xf numFmtId="171" fontId="4" fillId="2" borderId="17" xfId="1" applyNumberFormat="1" applyFont="1" applyFill="1" applyBorder="1" applyAlignment="1">
      <alignment horizontal="right" vertical="center" wrapText="1"/>
    </xf>
    <xf numFmtId="171" fontId="4" fillId="2" borderId="10" xfId="1" applyNumberFormat="1" applyFont="1" applyFill="1" applyBorder="1" applyAlignment="1">
      <alignment horizontal="right" vertical="center" wrapText="1"/>
    </xf>
    <xf numFmtId="171" fontId="4" fillId="2" borderId="2" xfId="1" applyNumberFormat="1" applyFont="1" applyFill="1" applyBorder="1" applyAlignment="1">
      <alignment horizontal="right" vertical="center" wrapText="1"/>
    </xf>
    <xf numFmtId="171" fontId="4" fillId="2" borderId="11" xfId="1" applyNumberFormat="1" applyFont="1" applyFill="1" applyBorder="1" applyAlignment="1">
      <alignment horizontal="right" vertical="center" wrapText="1"/>
    </xf>
    <xf numFmtId="0" fontId="29" fillId="17" borderId="115" xfId="0" applyFont="1" applyFill="1" applyBorder="1" applyAlignment="1">
      <alignment horizontal="centerContinuous" vertical="center" wrapText="1"/>
    </xf>
    <xf numFmtId="0" fontId="40" fillId="17" borderId="116" xfId="0" applyFont="1" applyFill="1" applyBorder="1" applyAlignment="1">
      <alignment vertical="center" wrapText="1"/>
    </xf>
    <xf numFmtId="171" fontId="4" fillId="0" borderId="112" xfId="1" applyNumberFormat="1" applyFont="1" applyBorder="1" applyAlignment="1">
      <alignment vertical="center" wrapText="1"/>
    </xf>
    <xf numFmtId="171" fontId="3" fillId="0" borderId="112" xfId="1" applyNumberFormat="1" applyFont="1" applyBorder="1" applyAlignment="1">
      <alignment vertical="center" wrapText="1"/>
    </xf>
    <xf numFmtId="171" fontId="4" fillId="0" borderId="114" xfId="1" applyNumberFormat="1" applyFont="1" applyBorder="1" applyAlignment="1">
      <alignment vertical="center" wrapText="1"/>
    </xf>
    <xf numFmtId="171" fontId="3" fillId="0" borderId="114" xfId="1" applyNumberFormat="1" applyFont="1" applyBorder="1" applyAlignment="1">
      <alignment vertical="center" wrapText="1"/>
    </xf>
    <xf numFmtId="171" fontId="5" fillId="0" borderId="114" xfId="1" applyNumberFormat="1" applyFont="1" applyBorder="1" applyAlignment="1">
      <alignment vertical="center" wrapText="1"/>
    </xf>
    <xf numFmtId="171" fontId="32" fillId="0" borderId="114" xfId="1" applyNumberFormat="1" applyFont="1" applyBorder="1" applyAlignment="1">
      <alignment vertical="center" wrapText="1"/>
    </xf>
    <xf numFmtId="166" fontId="9" fillId="2" borderId="0" xfId="1" applyNumberFormat="1" applyFont="1" applyFill="1" applyAlignment="1">
      <alignment vertical="center"/>
    </xf>
    <xf numFmtId="3" fontId="9" fillId="0" borderId="25" xfId="1" applyNumberFormat="1" applyFont="1" applyFill="1" applyBorder="1" applyAlignment="1">
      <alignment horizontal="center" vertical="center"/>
    </xf>
    <xf numFmtId="166" fontId="9" fillId="0" borderId="68" xfId="1" applyNumberFormat="1" applyFont="1" applyFill="1" applyBorder="1" applyAlignment="1">
      <alignment vertical="center"/>
    </xf>
    <xf numFmtId="166" fontId="9" fillId="0" borderId="69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horizontal="center" vertical="center"/>
    </xf>
    <xf numFmtId="173" fontId="9" fillId="0" borderId="14" xfId="1" applyNumberFormat="1" applyFont="1" applyFill="1" applyBorder="1" applyAlignment="1">
      <alignment horizontal="right" vertical="center" shrinkToFit="1"/>
    </xf>
    <xf numFmtId="173" fontId="9" fillId="0" borderId="4" xfId="1" applyNumberFormat="1" applyFont="1" applyFill="1" applyBorder="1" applyAlignment="1">
      <alignment horizontal="right" vertical="center" shrinkToFit="1"/>
    </xf>
    <xf numFmtId="173" fontId="9" fillId="2" borderId="14" xfId="1" applyNumberFormat="1" applyFont="1" applyFill="1" applyBorder="1" applyAlignment="1">
      <alignment horizontal="right" vertical="center" shrinkToFit="1"/>
    </xf>
    <xf numFmtId="173" fontId="9" fillId="2" borderId="4" xfId="1" applyNumberFormat="1" applyFont="1" applyFill="1" applyBorder="1" applyAlignment="1">
      <alignment horizontal="right" vertical="center" shrinkToFit="1"/>
    </xf>
    <xf numFmtId="166" fontId="9" fillId="0" borderId="0" xfId="1" applyNumberFormat="1" applyFont="1" applyFill="1" applyBorder="1" applyAlignment="1">
      <alignment horizontal="right" vertical="center"/>
    </xf>
    <xf numFmtId="166" fontId="9" fillId="0" borderId="0" xfId="1" applyNumberFormat="1" applyFont="1" applyAlignment="1">
      <alignment vertical="center"/>
    </xf>
    <xf numFmtId="173" fontId="3" fillId="0" borderId="4" xfId="1" applyNumberFormat="1" applyFont="1" applyFill="1" applyBorder="1" applyAlignment="1">
      <alignment horizontal="right" vertical="center" shrinkToFit="1"/>
    </xf>
    <xf numFmtId="0" fontId="41" fillId="0" borderId="0" xfId="0" applyFont="1" applyAlignment="1">
      <alignment vertical="center"/>
    </xf>
    <xf numFmtId="1" fontId="41" fillId="0" borderId="0" xfId="0" applyNumberFormat="1" applyFont="1" applyAlignment="1">
      <alignment horizontal="center" vertical="center"/>
    </xf>
    <xf numFmtId="37" fontId="41" fillId="0" borderId="0" xfId="1" applyNumberFormat="1" applyFont="1" applyAlignment="1">
      <alignment horizontal="center" vertical="center"/>
    </xf>
    <xf numFmtId="0" fontId="41" fillId="0" borderId="0" xfId="0" applyFont="1" applyAlignment="1">
      <alignment vertical="center" shrinkToFit="1"/>
    </xf>
    <xf numFmtId="0" fontId="38" fillId="0" borderId="0" xfId="0" applyFont="1" applyAlignment="1">
      <alignment vertical="center"/>
    </xf>
    <xf numFmtId="0" fontId="29" fillId="18" borderId="115" xfId="0" applyFont="1" applyFill="1" applyBorder="1" applyAlignment="1">
      <alignment horizontal="centerContinuous" vertical="center" wrapText="1"/>
    </xf>
    <xf numFmtId="0" fontId="40" fillId="18" borderId="116" xfId="0" applyFont="1" applyFill="1" applyBorder="1" applyAlignment="1">
      <alignment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vertical="center" wrapText="1"/>
    </xf>
    <xf numFmtId="11" fontId="4" fillId="0" borderId="0" xfId="0" applyNumberFormat="1" applyFont="1" applyAlignment="1">
      <alignment shrinkToFit="1"/>
    </xf>
    <xf numFmtId="49" fontId="40" fillId="16" borderId="113" xfId="0" applyNumberFormat="1" applyFont="1" applyFill="1" applyBorder="1"/>
    <xf numFmtId="49" fontId="5" fillId="3" borderId="114" xfId="0" applyNumberFormat="1" applyFont="1" applyFill="1" applyBorder="1" applyAlignment="1">
      <alignment wrapText="1"/>
    </xf>
    <xf numFmtId="49" fontId="4" fillId="0" borderId="113" xfId="0" applyNumberFormat="1" applyFont="1" applyBorder="1"/>
    <xf numFmtId="49" fontId="4" fillId="0" borderId="114" xfId="0" applyNumberFormat="1" applyFont="1" applyBorder="1" applyAlignment="1">
      <alignment wrapText="1"/>
    </xf>
    <xf numFmtId="49" fontId="4" fillId="0" borderId="0" xfId="0" applyNumberFormat="1" applyFont="1"/>
    <xf numFmtId="49" fontId="34" fillId="16" borderId="113" xfId="0" applyNumberFormat="1" applyFont="1" applyFill="1" applyBorder="1"/>
    <xf numFmtId="37" fontId="38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37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 shrinkToFit="1"/>
    </xf>
    <xf numFmtId="171" fontId="3" fillId="0" borderId="0" xfId="1" applyNumberFormat="1" applyFont="1" applyAlignment="1">
      <alignment vertical="center" shrinkToFit="1"/>
    </xf>
    <xf numFmtId="171" fontId="41" fillId="0" borderId="0" xfId="1" applyNumberFormat="1" applyFont="1" applyAlignment="1">
      <alignment vertical="center" shrinkToFit="1"/>
    </xf>
    <xf numFmtId="0" fontId="42" fillId="0" borderId="0" xfId="0" applyFont="1" applyAlignment="1">
      <alignment vertical="center" wrapText="1"/>
    </xf>
    <xf numFmtId="171" fontId="41" fillId="0" borderId="0" xfId="0" applyNumberFormat="1" applyFont="1" applyAlignment="1">
      <alignment vertical="center" shrinkToFit="1"/>
    </xf>
    <xf numFmtId="0" fontId="5" fillId="2" borderId="0" xfId="0" applyFont="1" applyFill="1" applyAlignment="1">
      <alignment vertical="center"/>
    </xf>
    <xf numFmtId="1" fontId="43" fillId="0" borderId="25" xfId="1" applyNumberFormat="1" applyFont="1" applyFill="1" applyBorder="1" applyAlignment="1">
      <alignment horizontal="center" vertical="center"/>
    </xf>
    <xf numFmtId="166" fontId="43" fillId="0" borderId="68" xfId="1" applyNumberFormat="1" applyFont="1" applyFill="1" applyBorder="1" applyAlignment="1">
      <alignment vertical="center"/>
    </xf>
    <xf numFmtId="165" fontId="30" fillId="0" borderId="69" xfId="2" applyNumberFormat="1" applyFont="1" applyFill="1" applyBorder="1" applyAlignment="1">
      <alignment vertical="center" shrinkToFit="1"/>
    </xf>
    <xf numFmtId="37" fontId="30" fillId="0" borderId="15" xfId="1" applyNumberFormat="1" applyFont="1" applyFill="1" applyBorder="1" applyAlignment="1">
      <alignment horizontal="center" vertical="center"/>
    </xf>
    <xf numFmtId="170" fontId="30" fillId="0" borderId="14" xfId="1" applyNumberFormat="1" applyFont="1" applyFill="1" applyBorder="1" applyAlignment="1">
      <alignment horizontal="right" vertical="center" shrinkToFit="1"/>
    </xf>
    <xf numFmtId="170" fontId="30" fillId="0" borderId="4" xfId="1" applyNumberFormat="1" applyFont="1" applyFill="1" applyBorder="1" applyAlignment="1">
      <alignment horizontal="right" vertical="center" shrinkToFit="1"/>
    </xf>
    <xf numFmtId="165" fontId="30" fillId="0" borderId="0" xfId="2" applyNumberFormat="1" applyFont="1" applyFill="1" applyBorder="1" applyAlignment="1">
      <alignment horizontal="right" vertical="center"/>
    </xf>
    <xf numFmtId="166" fontId="5" fillId="0" borderId="0" xfId="1" applyNumberFormat="1" applyFont="1" applyAlignment="1">
      <alignment vertical="center"/>
    </xf>
    <xf numFmtId="0" fontId="30" fillId="0" borderId="0" xfId="0" applyFont="1" applyAlignment="1">
      <alignment vertical="center"/>
    </xf>
    <xf numFmtId="165" fontId="4" fillId="0" borderId="0" xfId="0" applyNumberFormat="1" applyFont="1" applyAlignment="1">
      <alignment vertical="center" wrapText="1"/>
    </xf>
    <xf numFmtId="49" fontId="4" fillId="2" borderId="10" xfId="0" applyNumberFormat="1" applyFont="1" applyFill="1" applyBorder="1" applyAlignment="1">
      <alignment horizontal="center" vertical="distributed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170" fontId="3" fillId="2" borderId="15" xfId="1" applyNumberFormat="1" applyFont="1" applyFill="1" applyBorder="1" applyAlignment="1">
      <alignment horizontal="right" vertical="center" shrinkToFit="1"/>
    </xf>
    <xf numFmtId="170" fontId="3" fillId="2" borderId="14" xfId="1" applyNumberFormat="1" applyFont="1" applyFill="1" applyBorder="1" applyAlignment="1">
      <alignment horizontal="right" vertical="center" shrinkToFit="1"/>
    </xf>
    <xf numFmtId="170" fontId="3" fillId="2" borderId="4" xfId="1" applyNumberFormat="1" applyFont="1" applyFill="1" applyBorder="1" applyAlignment="1">
      <alignment horizontal="right" vertical="center" shrinkToFit="1"/>
    </xf>
    <xf numFmtId="170" fontId="4" fillId="2" borderId="12" xfId="1" applyNumberFormat="1" applyFont="1" applyFill="1" applyBorder="1" applyAlignment="1">
      <alignment horizontal="right" vertical="center" wrapText="1"/>
    </xf>
    <xf numFmtId="170" fontId="4" fillId="2" borderId="3" xfId="1" applyNumberFormat="1" applyFont="1" applyFill="1" applyBorder="1" applyAlignment="1">
      <alignment horizontal="right" vertical="center" wrapText="1"/>
    </xf>
    <xf numFmtId="170" fontId="4" fillId="2" borderId="13" xfId="1" applyNumberFormat="1" applyFont="1" applyFill="1" applyBorder="1" applyAlignment="1">
      <alignment horizontal="right" vertical="center" wrapText="1"/>
    </xf>
    <xf numFmtId="171" fontId="4" fillId="2" borderId="12" xfId="1" applyNumberFormat="1" applyFont="1" applyFill="1" applyBorder="1" applyAlignment="1">
      <alignment horizontal="right" vertical="center" wrapText="1"/>
    </xf>
    <xf numFmtId="171" fontId="4" fillId="2" borderId="3" xfId="1" applyNumberFormat="1" applyFont="1" applyFill="1" applyBorder="1" applyAlignment="1">
      <alignment horizontal="right" vertical="center" wrapText="1"/>
    </xf>
    <xf numFmtId="171" fontId="4" fillId="2" borderId="13" xfId="1" applyNumberFormat="1" applyFont="1" applyFill="1" applyBorder="1" applyAlignment="1">
      <alignment horizontal="right" vertical="center" wrapText="1"/>
    </xf>
    <xf numFmtId="0" fontId="4" fillId="2" borderId="83" xfId="0" applyFont="1" applyFill="1" applyBorder="1" applyAlignment="1">
      <alignment shrinkToFit="1"/>
    </xf>
    <xf numFmtId="0" fontId="4" fillId="2" borderId="81" xfId="0" applyFont="1" applyFill="1" applyBorder="1" applyAlignment="1">
      <alignment horizontal="left" vertical="center" wrapText="1"/>
    </xf>
    <xf numFmtId="0" fontId="4" fillId="2" borderId="95" xfId="0" applyFont="1" applyFill="1" applyBorder="1" applyAlignment="1">
      <alignment horizontal="center" vertical="center" wrapText="1"/>
    </xf>
    <xf numFmtId="49" fontId="4" fillId="2" borderId="96" xfId="0" applyNumberFormat="1" applyFont="1" applyFill="1" applyBorder="1" applyAlignment="1">
      <alignment horizontal="center" vertical="center" wrapText="1"/>
    </xf>
    <xf numFmtId="170" fontId="4" fillId="2" borderId="29" xfId="1" applyNumberFormat="1" applyFont="1" applyFill="1" applyBorder="1" applyAlignment="1">
      <alignment horizontal="right" vertical="center" wrapText="1"/>
    </xf>
    <xf numFmtId="170" fontId="4" fillId="2" borderId="1" xfId="1" applyNumberFormat="1" applyFont="1" applyFill="1" applyBorder="1" applyAlignment="1">
      <alignment horizontal="right" vertical="center" wrapText="1"/>
    </xf>
    <xf numFmtId="170" fontId="4" fillId="2" borderId="81" xfId="1" applyNumberFormat="1" applyFont="1" applyFill="1" applyBorder="1" applyAlignment="1">
      <alignment horizontal="right" vertical="center" wrapText="1"/>
    </xf>
    <xf numFmtId="171" fontId="4" fillId="2" borderId="29" xfId="1" applyNumberFormat="1" applyFont="1" applyFill="1" applyBorder="1" applyAlignment="1">
      <alignment horizontal="right" vertical="center" wrapText="1"/>
    </xf>
    <xf numFmtId="171" fontId="4" fillId="2" borderId="1" xfId="1" applyNumberFormat="1" applyFont="1" applyFill="1" applyBorder="1" applyAlignment="1">
      <alignment horizontal="right" vertical="center" wrapText="1"/>
    </xf>
    <xf numFmtId="171" fontId="4" fillId="2" borderId="81" xfId="1" applyNumberFormat="1" applyFont="1" applyFill="1" applyBorder="1" applyAlignment="1">
      <alignment horizontal="right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170" fontId="4" fillId="2" borderId="14" xfId="1" applyNumberFormat="1" applyFont="1" applyFill="1" applyBorder="1" applyAlignment="1">
      <alignment horizontal="right" vertical="center" wrapText="1"/>
    </xf>
    <xf numFmtId="170" fontId="4" fillId="2" borderId="4" xfId="1" applyNumberFormat="1" applyFont="1" applyFill="1" applyBorder="1" applyAlignment="1">
      <alignment horizontal="right" vertical="center" wrapText="1"/>
    </xf>
    <xf numFmtId="170" fontId="4" fillId="2" borderId="15" xfId="1" applyNumberFormat="1" applyFont="1" applyFill="1" applyBorder="1" applyAlignment="1">
      <alignment horizontal="right" vertical="center" wrapText="1"/>
    </xf>
    <xf numFmtId="171" fontId="4" fillId="2" borderId="14" xfId="1" applyNumberFormat="1" applyFont="1" applyFill="1" applyBorder="1" applyAlignment="1">
      <alignment horizontal="right" vertical="center" wrapText="1"/>
    </xf>
    <xf numFmtId="171" fontId="4" fillId="2" borderId="4" xfId="1" applyNumberFormat="1" applyFont="1" applyFill="1" applyBorder="1" applyAlignment="1">
      <alignment horizontal="right" vertical="center" wrapText="1"/>
    </xf>
    <xf numFmtId="171" fontId="4" fillId="2" borderId="15" xfId="1" applyNumberFormat="1" applyFont="1" applyFill="1" applyBorder="1" applyAlignment="1">
      <alignment horizontal="right" vertical="center" wrapText="1"/>
    </xf>
    <xf numFmtId="170" fontId="4" fillId="2" borderId="27" xfId="1" applyNumberFormat="1" applyFont="1" applyFill="1" applyBorder="1" applyAlignment="1">
      <alignment horizontal="right" vertical="center" wrapText="1"/>
    </xf>
    <xf numFmtId="170" fontId="4" fillId="2" borderId="26" xfId="1" applyNumberFormat="1" applyFont="1" applyFill="1" applyBorder="1" applyAlignment="1">
      <alignment horizontal="right" vertical="center" wrapText="1"/>
    </xf>
    <xf numFmtId="170" fontId="4" fillId="2" borderId="28" xfId="1" applyNumberFormat="1" applyFont="1" applyFill="1" applyBorder="1" applyAlignment="1">
      <alignment horizontal="right" vertical="center" wrapText="1"/>
    </xf>
    <xf numFmtId="171" fontId="4" fillId="2" borderId="27" xfId="1" applyNumberFormat="1" applyFont="1" applyFill="1" applyBorder="1" applyAlignment="1">
      <alignment horizontal="right" vertical="center" wrapText="1"/>
    </xf>
    <xf numFmtId="171" fontId="4" fillId="2" borderId="26" xfId="1" applyNumberFormat="1" applyFont="1" applyFill="1" applyBorder="1" applyAlignment="1">
      <alignment horizontal="right" vertical="center" wrapText="1"/>
    </xf>
    <xf numFmtId="171" fontId="4" fillId="2" borderId="28" xfId="1" applyNumberFormat="1" applyFont="1" applyFill="1" applyBorder="1" applyAlignment="1">
      <alignment horizontal="right" vertical="center" wrapText="1"/>
    </xf>
    <xf numFmtId="170" fontId="4" fillId="2" borderId="20" xfId="1" applyNumberFormat="1" applyFont="1" applyFill="1" applyBorder="1" applyAlignment="1">
      <alignment horizontal="right" vertical="center" wrapText="1"/>
    </xf>
    <xf numFmtId="170" fontId="4" fillId="2" borderId="7" xfId="1" applyNumberFormat="1" applyFont="1" applyFill="1" applyBorder="1" applyAlignment="1">
      <alignment horizontal="right" vertical="center" wrapText="1"/>
    </xf>
    <xf numFmtId="170" fontId="4" fillId="2" borderId="21" xfId="1" applyNumberFormat="1" applyFont="1" applyFill="1" applyBorder="1" applyAlignment="1">
      <alignment horizontal="right" vertical="center" wrapText="1"/>
    </xf>
    <xf numFmtId="171" fontId="4" fillId="2" borderId="7" xfId="1" applyNumberFormat="1" applyFont="1" applyFill="1" applyBorder="1" applyAlignment="1">
      <alignment horizontal="right" vertical="center" wrapText="1"/>
    </xf>
    <xf numFmtId="171" fontId="4" fillId="2" borderId="21" xfId="1" applyNumberFormat="1" applyFont="1" applyFill="1" applyBorder="1" applyAlignment="1">
      <alignment horizontal="right" vertical="center" wrapText="1"/>
    </xf>
    <xf numFmtId="171" fontId="4" fillId="2" borderId="20" xfId="1" applyNumberFormat="1" applyFont="1" applyFill="1" applyBorder="1" applyAlignment="1">
      <alignment horizontal="right" vertical="center" wrapText="1"/>
    </xf>
    <xf numFmtId="170" fontId="4" fillId="2" borderId="42" xfId="1" applyNumberFormat="1" applyFont="1" applyFill="1" applyBorder="1" applyAlignment="1">
      <alignment horizontal="right" vertical="center" wrapText="1"/>
    </xf>
    <xf numFmtId="170" fontId="4" fillId="2" borderId="43" xfId="1" applyNumberFormat="1" applyFont="1" applyFill="1" applyBorder="1" applyAlignment="1">
      <alignment horizontal="right" vertical="center" wrapText="1"/>
    </xf>
    <xf numFmtId="170" fontId="4" fillId="2" borderId="53" xfId="1" applyNumberFormat="1" applyFont="1" applyFill="1" applyBorder="1" applyAlignment="1">
      <alignment horizontal="right" vertical="center" wrapText="1"/>
    </xf>
    <xf numFmtId="171" fontId="4" fillId="2" borderId="42" xfId="1" applyNumberFormat="1" applyFont="1" applyFill="1" applyBorder="1" applyAlignment="1">
      <alignment horizontal="right" vertical="center" wrapText="1"/>
    </xf>
    <xf numFmtId="171" fontId="4" fillId="2" borderId="43" xfId="1" applyNumberFormat="1" applyFont="1" applyFill="1" applyBorder="1" applyAlignment="1">
      <alignment horizontal="right" vertical="center" wrapText="1"/>
    </xf>
    <xf numFmtId="171" fontId="4" fillId="2" borderId="53" xfId="1" applyNumberFormat="1" applyFont="1" applyFill="1" applyBorder="1" applyAlignment="1">
      <alignment horizontal="right"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10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05" xfId="0" applyFont="1" applyFill="1" applyBorder="1" applyAlignment="1">
      <alignment horizontal="center" vertical="center" wrapText="1"/>
    </xf>
    <xf numFmtId="49" fontId="4" fillId="2" borderId="106" xfId="0" applyNumberFormat="1" applyFont="1" applyFill="1" applyBorder="1" applyAlignment="1">
      <alignment horizontal="center" vertical="center" wrapText="1"/>
    </xf>
    <xf numFmtId="49" fontId="4" fillId="2" borderId="104" xfId="0" applyNumberFormat="1" applyFont="1" applyFill="1" applyBorder="1" applyAlignment="1">
      <alignment horizontal="center" vertical="center" wrapText="1"/>
    </xf>
    <xf numFmtId="170" fontId="4" fillId="2" borderId="18" xfId="1" applyNumberFormat="1" applyFont="1" applyFill="1" applyBorder="1" applyAlignment="1">
      <alignment horizontal="right" vertical="center" wrapText="1"/>
    </xf>
    <xf numFmtId="170" fontId="4" fillId="2" borderId="6" xfId="1" applyNumberFormat="1" applyFont="1" applyFill="1" applyBorder="1" applyAlignment="1">
      <alignment horizontal="right" vertical="center" wrapText="1"/>
    </xf>
    <xf numFmtId="170" fontId="4" fillId="2" borderId="19" xfId="1" applyNumberFormat="1" applyFont="1" applyFill="1" applyBorder="1" applyAlignment="1">
      <alignment horizontal="right" vertical="center" wrapText="1"/>
    </xf>
    <xf numFmtId="171" fontId="4" fillId="2" borderId="18" xfId="1" applyNumberFormat="1" applyFont="1" applyFill="1" applyBorder="1" applyAlignment="1">
      <alignment horizontal="right" vertical="center" wrapText="1"/>
    </xf>
    <xf numFmtId="171" fontId="4" fillId="2" borderId="6" xfId="1" applyNumberFormat="1" applyFont="1" applyFill="1" applyBorder="1" applyAlignment="1">
      <alignment horizontal="right" vertical="center" wrapText="1"/>
    </xf>
    <xf numFmtId="171" fontId="4" fillId="2" borderId="19" xfId="1" applyNumberFormat="1" applyFont="1" applyFill="1" applyBorder="1" applyAlignment="1">
      <alignment horizontal="right" vertical="center" wrapText="1"/>
    </xf>
    <xf numFmtId="170" fontId="4" fillId="2" borderId="34" xfId="1" applyNumberFormat="1" applyFont="1" applyFill="1" applyBorder="1" applyAlignment="1">
      <alignment horizontal="right" vertical="center" wrapText="1"/>
    </xf>
    <xf numFmtId="170" fontId="4" fillId="2" borderId="55" xfId="1" applyNumberFormat="1" applyFont="1" applyFill="1" applyBorder="1" applyAlignment="1">
      <alignment horizontal="right" vertical="center" wrapText="1"/>
    </xf>
    <xf numFmtId="171" fontId="4" fillId="2" borderId="34" xfId="1" applyNumberFormat="1" applyFont="1" applyFill="1" applyBorder="1" applyAlignment="1">
      <alignment horizontal="right" vertical="center" wrapText="1"/>
    </xf>
    <xf numFmtId="171" fontId="4" fillId="2" borderId="55" xfId="1" applyNumberFormat="1" applyFont="1" applyFill="1" applyBorder="1" applyAlignment="1">
      <alignment horizontal="right" vertical="center" wrapText="1"/>
    </xf>
    <xf numFmtId="170" fontId="4" fillId="2" borderId="36" xfId="1" applyNumberFormat="1" applyFont="1" applyFill="1" applyBorder="1" applyAlignment="1">
      <alignment horizontal="right" vertical="center" wrapText="1"/>
    </xf>
    <xf numFmtId="170" fontId="4" fillId="2" borderId="47" xfId="1" applyNumberFormat="1" applyFont="1" applyFill="1" applyBorder="1" applyAlignment="1">
      <alignment horizontal="right" vertical="center" wrapText="1"/>
    </xf>
    <xf numFmtId="171" fontId="4" fillId="2" borderId="36" xfId="1" applyNumberFormat="1" applyFont="1" applyFill="1" applyBorder="1" applyAlignment="1">
      <alignment horizontal="right" vertical="center" wrapText="1"/>
    </xf>
    <xf numFmtId="171" fontId="4" fillId="2" borderId="47" xfId="1" applyNumberFormat="1" applyFont="1" applyFill="1" applyBorder="1" applyAlignment="1">
      <alignment horizontal="right" vertical="center" wrapText="1"/>
    </xf>
    <xf numFmtId="170" fontId="4" fillId="2" borderId="35" xfId="1" applyNumberFormat="1" applyFont="1" applyFill="1" applyBorder="1" applyAlignment="1">
      <alignment horizontal="right" vertical="center" wrapText="1"/>
    </xf>
    <xf numFmtId="170" fontId="4" fillId="2" borderId="54" xfId="1" applyNumberFormat="1" applyFont="1" applyFill="1" applyBorder="1" applyAlignment="1">
      <alignment horizontal="right" vertical="center" wrapText="1"/>
    </xf>
    <xf numFmtId="171" fontId="4" fillId="2" borderId="35" xfId="1" applyNumberFormat="1" applyFont="1" applyFill="1" applyBorder="1" applyAlignment="1">
      <alignment horizontal="right" vertical="center" wrapText="1"/>
    </xf>
    <xf numFmtId="171" fontId="4" fillId="2" borderId="54" xfId="1" applyNumberFormat="1" applyFont="1" applyFill="1" applyBorder="1" applyAlignment="1">
      <alignment horizontal="right" vertical="center" wrapText="1"/>
    </xf>
    <xf numFmtId="0" fontId="4" fillId="2" borderId="46" xfId="0" applyFont="1" applyFill="1" applyBorder="1" applyAlignment="1">
      <alignment vertical="center" wrapText="1"/>
    </xf>
    <xf numFmtId="0" fontId="4" fillId="2" borderId="99" xfId="0" applyFont="1" applyFill="1" applyBorder="1" applyAlignment="1">
      <alignment horizontal="center" vertical="center" wrapText="1"/>
    </xf>
    <xf numFmtId="49" fontId="4" fillId="2" borderId="100" xfId="0" applyNumberFormat="1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 wrapText="1"/>
    </xf>
    <xf numFmtId="0" fontId="4" fillId="2" borderId="107" xfId="0" applyFont="1" applyFill="1" applyBorder="1" applyAlignment="1">
      <alignment horizontal="center" vertical="center" wrapText="1"/>
    </xf>
    <xf numFmtId="49" fontId="4" fillId="2" borderId="108" xfId="0" applyNumberFormat="1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vertical="center" wrapText="1"/>
    </xf>
    <xf numFmtId="0" fontId="4" fillId="2" borderId="38" xfId="0" applyFont="1" applyFill="1" applyBorder="1" applyAlignment="1">
      <alignment vertical="center" wrapText="1"/>
    </xf>
    <xf numFmtId="0" fontId="4" fillId="2" borderId="41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53" xfId="0" applyFont="1" applyFill="1" applyBorder="1" applyAlignment="1">
      <alignment horizontal="left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0" fontId="4" fillId="2" borderId="109" xfId="0" applyFont="1" applyFill="1" applyBorder="1" applyAlignment="1">
      <alignment horizontal="center" vertical="center" wrapText="1"/>
    </xf>
    <xf numFmtId="49" fontId="4" fillId="2" borderId="110" xfId="0" applyNumberFormat="1" applyFont="1" applyFill="1" applyBorder="1" applyAlignment="1">
      <alignment horizontal="center" vertical="center" wrapText="1"/>
    </xf>
    <xf numFmtId="170" fontId="4" fillId="2" borderId="22" xfId="1" applyNumberFormat="1" applyFont="1" applyFill="1" applyBorder="1" applyAlignment="1">
      <alignment horizontal="right" vertical="center" wrapText="1"/>
    </xf>
    <xf numFmtId="170" fontId="4" fillId="2" borderId="23" xfId="1" applyNumberFormat="1" applyFont="1" applyFill="1" applyBorder="1" applyAlignment="1">
      <alignment horizontal="right" vertical="center" wrapText="1"/>
    </xf>
    <xf numFmtId="170" fontId="4" fillId="2" borderId="24" xfId="1" applyNumberFormat="1" applyFont="1" applyFill="1" applyBorder="1" applyAlignment="1">
      <alignment horizontal="right" vertical="center" wrapText="1"/>
    </xf>
    <xf numFmtId="171" fontId="4" fillId="2" borderId="22" xfId="1" applyNumberFormat="1" applyFont="1" applyFill="1" applyBorder="1" applyAlignment="1">
      <alignment horizontal="right" vertical="center" wrapText="1"/>
    </xf>
    <xf numFmtId="171" fontId="4" fillId="2" borderId="23" xfId="1" applyNumberFormat="1" applyFont="1" applyFill="1" applyBorder="1" applyAlignment="1">
      <alignment horizontal="right" vertical="center" wrapText="1"/>
    </xf>
    <xf numFmtId="171" fontId="4" fillId="2" borderId="24" xfId="1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vertical="center" wrapText="1"/>
    </xf>
    <xf numFmtId="0" fontId="6" fillId="2" borderId="99" xfId="0" applyFont="1" applyFill="1" applyBorder="1" applyAlignment="1">
      <alignment horizontal="center" vertical="center" wrapText="1"/>
    </xf>
    <xf numFmtId="49" fontId="6" fillId="2" borderId="100" xfId="0" applyNumberFormat="1" applyFont="1" applyFill="1" applyBorder="1" applyAlignment="1">
      <alignment horizontal="center" vertical="center" wrapText="1"/>
    </xf>
    <xf numFmtId="170" fontId="6" fillId="2" borderId="18" xfId="1" applyNumberFormat="1" applyFont="1" applyFill="1" applyBorder="1" applyAlignment="1">
      <alignment horizontal="right" vertical="center" wrapText="1"/>
    </xf>
    <xf numFmtId="170" fontId="6" fillId="2" borderId="6" xfId="1" applyNumberFormat="1" applyFont="1" applyFill="1" applyBorder="1" applyAlignment="1">
      <alignment horizontal="right" vertical="center" wrapText="1"/>
    </xf>
    <xf numFmtId="171" fontId="6" fillId="2" borderId="6" xfId="1" applyNumberFormat="1" applyFont="1" applyFill="1" applyBorder="1" applyAlignment="1">
      <alignment horizontal="right" vertical="center" wrapText="1"/>
    </xf>
    <xf numFmtId="171" fontId="6" fillId="2" borderId="19" xfId="1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left" vertical="distributed" wrapText="1"/>
    </xf>
    <xf numFmtId="0" fontId="4" fillId="2" borderId="6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70" fontId="4" fillId="2" borderId="18" xfId="1" applyNumberFormat="1" applyFont="1" applyFill="1" applyBorder="1" applyAlignment="1">
      <alignment vertical="center" wrapText="1"/>
    </xf>
    <xf numFmtId="170" fontId="4" fillId="2" borderId="6" xfId="1" applyNumberFormat="1" applyFont="1" applyFill="1" applyBorder="1" applyAlignment="1">
      <alignment vertical="center" wrapText="1"/>
    </xf>
    <xf numFmtId="170" fontId="4" fillId="2" borderId="19" xfId="1" applyNumberFormat="1" applyFont="1" applyFill="1" applyBorder="1" applyAlignment="1">
      <alignment vertical="center" wrapText="1"/>
    </xf>
    <xf numFmtId="171" fontId="4" fillId="2" borderId="18" xfId="1" applyNumberFormat="1" applyFont="1" applyFill="1" applyBorder="1" applyAlignment="1">
      <alignment vertical="center" wrapText="1"/>
    </xf>
    <xf numFmtId="171" fontId="4" fillId="2" borderId="6" xfId="1" applyNumberFormat="1" applyFont="1" applyFill="1" applyBorder="1" applyAlignment="1">
      <alignment vertical="center" wrapText="1"/>
    </xf>
    <xf numFmtId="171" fontId="4" fillId="2" borderId="19" xfId="1" applyNumberFormat="1" applyFont="1" applyFill="1" applyBorder="1" applyAlignment="1">
      <alignment vertical="center" wrapText="1"/>
    </xf>
    <xf numFmtId="174" fontId="4" fillId="2" borderId="5" xfId="2" applyNumberFormat="1" applyFont="1" applyFill="1" applyBorder="1" applyAlignment="1">
      <alignment horizontal="right" vertical="center" wrapText="1"/>
    </xf>
    <xf numFmtId="174" fontId="4" fillId="2" borderId="17" xfId="2" applyNumberFormat="1" applyFont="1" applyFill="1" applyBorder="1" applyAlignment="1">
      <alignment horizontal="right" vertical="center" wrapText="1"/>
    </xf>
    <xf numFmtId="174" fontId="4" fillId="2" borderId="6" xfId="2" applyNumberFormat="1" applyFont="1" applyFill="1" applyBorder="1" applyAlignment="1">
      <alignment vertical="center" wrapText="1"/>
    </xf>
    <xf numFmtId="174" fontId="4" fillId="2" borderId="19" xfId="2" applyNumberFormat="1" applyFont="1" applyFill="1" applyBorder="1" applyAlignment="1">
      <alignment vertical="center" wrapText="1"/>
    </xf>
    <xf numFmtId="174" fontId="4" fillId="2" borderId="3" xfId="2" applyNumberFormat="1" applyFont="1" applyFill="1" applyBorder="1" applyAlignment="1">
      <alignment horizontal="right" vertical="center" wrapText="1"/>
    </xf>
    <xf numFmtId="174" fontId="4" fillId="2" borderId="13" xfId="2" applyNumberFormat="1" applyFont="1" applyFill="1" applyBorder="1" applyAlignment="1">
      <alignment horizontal="right" vertical="center" wrapText="1"/>
    </xf>
    <xf numFmtId="174" fontId="4" fillId="2" borderId="1" xfId="2" applyNumberFormat="1" applyFont="1" applyFill="1" applyBorder="1" applyAlignment="1">
      <alignment horizontal="right" vertical="center" wrapText="1"/>
    </xf>
    <xf numFmtId="174" fontId="4" fillId="2" borderId="81" xfId="2" applyNumberFormat="1" applyFont="1" applyFill="1" applyBorder="1" applyAlignment="1">
      <alignment horizontal="right" vertical="center" wrapText="1"/>
    </xf>
    <xf numFmtId="174" fontId="4" fillId="2" borderId="4" xfId="2" applyNumberFormat="1" applyFont="1" applyFill="1" applyBorder="1" applyAlignment="1">
      <alignment horizontal="right" vertical="center" wrapText="1"/>
    </xf>
    <xf numFmtId="174" fontId="4" fillId="2" borderId="15" xfId="2" applyNumberFormat="1" applyFont="1" applyFill="1" applyBorder="1" applyAlignment="1">
      <alignment horizontal="right" vertical="center" wrapText="1"/>
    </xf>
    <xf numFmtId="174" fontId="6" fillId="2" borderId="6" xfId="2" applyNumberFormat="1" applyFont="1" applyFill="1" applyBorder="1" applyAlignment="1">
      <alignment horizontal="right" vertical="center" wrapText="1"/>
    </xf>
    <xf numFmtId="174" fontId="6" fillId="2" borderId="19" xfId="2" applyNumberFormat="1" applyFont="1" applyFill="1" applyBorder="1" applyAlignment="1">
      <alignment horizontal="right" vertical="center" wrapText="1"/>
    </xf>
    <xf numFmtId="174" fontId="4" fillId="2" borderId="2" xfId="2" applyNumberFormat="1" applyFont="1" applyFill="1" applyBorder="1" applyAlignment="1">
      <alignment horizontal="right" vertical="center" wrapText="1"/>
    </xf>
    <xf numFmtId="174" fontId="4" fillId="2" borderId="11" xfId="2" applyNumberFormat="1" applyFont="1" applyFill="1" applyBorder="1" applyAlignment="1">
      <alignment horizontal="right" vertical="center" wrapText="1"/>
    </xf>
    <xf numFmtId="174" fontId="4" fillId="2" borderId="26" xfId="2" applyNumberFormat="1" applyFont="1" applyFill="1" applyBorder="1" applyAlignment="1">
      <alignment horizontal="right" vertical="center" wrapText="1"/>
    </xf>
    <xf numFmtId="174" fontId="4" fillId="2" borderId="28" xfId="2" applyNumberFormat="1" applyFont="1" applyFill="1" applyBorder="1" applyAlignment="1">
      <alignment horizontal="right" vertical="center" wrapText="1"/>
    </xf>
    <xf numFmtId="174" fontId="4" fillId="2" borderId="7" xfId="2" applyNumberFormat="1" applyFont="1" applyFill="1" applyBorder="1" applyAlignment="1">
      <alignment horizontal="right" vertical="center" wrapText="1"/>
    </xf>
    <xf numFmtId="174" fontId="4" fillId="2" borderId="21" xfId="2" applyNumberFormat="1" applyFont="1" applyFill="1" applyBorder="1" applyAlignment="1">
      <alignment horizontal="right" vertical="center" wrapText="1"/>
    </xf>
    <xf numFmtId="174" fontId="4" fillId="2" borderId="43" xfId="2" applyNumberFormat="1" applyFont="1" applyFill="1" applyBorder="1" applyAlignment="1">
      <alignment horizontal="right" vertical="center" wrapText="1"/>
    </xf>
    <xf numFmtId="174" fontId="4" fillId="2" borderId="53" xfId="2" applyNumberFormat="1" applyFont="1" applyFill="1" applyBorder="1" applyAlignment="1">
      <alignment horizontal="right" vertical="center" wrapText="1"/>
    </xf>
    <xf numFmtId="174" fontId="4" fillId="2" borderId="6" xfId="2" applyNumberFormat="1" applyFont="1" applyFill="1" applyBorder="1" applyAlignment="1">
      <alignment horizontal="right" vertical="center" wrapText="1"/>
    </xf>
    <xf numFmtId="174" fontId="4" fillId="2" borderId="19" xfId="2" applyNumberFormat="1" applyFont="1" applyFill="1" applyBorder="1" applyAlignment="1">
      <alignment horizontal="right" vertical="center" wrapText="1"/>
    </xf>
    <xf numFmtId="174" fontId="4" fillId="2" borderId="23" xfId="2" applyNumberFormat="1" applyFont="1" applyFill="1" applyBorder="1" applyAlignment="1">
      <alignment horizontal="right" vertical="center" wrapText="1"/>
    </xf>
    <xf numFmtId="174" fontId="4" fillId="2" borderId="24" xfId="2" applyNumberFormat="1" applyFont="1" applyFill="1" applyBorder="1" applyAlignment="1">
      <alignment horizontal="right" vertical="center" wrapText="1"/>
    </xf>
    <xf numFmtId="49" fontId="27" fillId="2" borderId="76" xfId="0" applyNumberFormat="1" applyFont="1" applyFill="1" applyBorder="1" applyAlignment="1">
      <alignment horizontal="center" vertical="center" wrapText="1"/>
    </xf>
    <xf numFmtId="0" fontId="27" fillId="2" borderId="77" xfId="0" applyFont="1" applyFill="1" applyBorder="1" applyAlignment="1">
      <alignment horizontal="left" vertical="center" wrapText="1"/>
    </xf>
    <xf numFmtId="49" fontId="27" fillId="2" borderId="77" xfId="0" applyNumberFormat="1" applyFont="1" applyFill="1" applyBorder="1" applyAlignment="1">
      <alignment horizontal="center" vertical="center" wrapText="1"/>
    </xf>
    <xf numFmtId="0" fontId="27" fillId="2" borderId="77" xfId="0" applyFont="1" applyFill="1" applyBorder="1" applyAlignment="1">
      <alignment horizontal="center" vertical="center" wrapText="1"/>
    </xf>
    <xf numFmtId="0" fontId="27" fillId="2" borderId="78" xfId="0" applyFont="1" applyFill="1" applyBorder="1" applyAlignment="1">
      <alignment vertical="center" wrapText="1"/>
    </xf>
    <xf numFmtId="0" fontId="27" fillId="2" borderId="89" xfId="0" applyFont="1" applyFill="1" applyBorder="1" applyAlignment="1">
      <alignment horizontal="center" vertical="center" wrapText="1"/>
    </xf>
    <xf numFmtId="49" fontId="27" fillId="2" borderId="90" xfId="0" applyNumberFormat="1" applyFont="1" applyFill="1" applyBorder="1" applyAlignment="1">
      <alignment horizontal="center" vertical="center" wrapText="1"/>
    </xf>
    <xf numFmtId="170" fontId="27" fillId="2" borderId="76" xfId="1" applyNumberFormat="1" applyFont="1" applyFill="1" applyBorder="1" applyAlignment="1">
      <alignment horizontal="right" vertical="center" wrapText="1"/>
    </xf>
    <xf numFmtId="170" fontId="27" fillId="2" borderId="77" xfId="1" applyNumberFormat="1" applyFont="1" applyFill="1" applyBorder="1" applyAlignment="1">
      <alignment horizontal="right" vertical="center" wrapText="1"/>
    </xf>
    <xf numFmtId="170" fontId="27" fillId="2" borderId="78" xfId="1" applyNumberFormat="1" applyFont="1" applyFill="1" applyBorder="1" applyAlignment="1">
      <alignment horizontal="right" vertical="center" wrapText="1"/>
    </xf>
    <xf numFmtId="171" fontId="27" fillId="2" borderId="76" xfId="1" applyNumberFormat="1" applyFont="1" applyFill="1" applyBorder="1" applyAlignment="1">
      <alignment horizontal="right" vertical="center" wrapText="1"/>
    </xf>
    <xf numFmtId="171" fontId="27" fillId="2" borderId="77" xfId="1" applyNumberFormat="1" applyFont="1" applyFill="1" applyBorder="1" applyAlignment="1">
      <alignment horizontal="right" vertical="center" wrapText="1"/>
    </xf>
    <xf numFmtId="171" fontId="27" fillId="2" borderId="78" xfId="1" applyNumberFormat="1" applyFont="1" applyFill="1" applyBorder="1" applyAlignment="1">
      <alignment horizontal="right" vertical="center" wrapText="1"/>
    </xf>
    <xf numFmtId="49" fontId="27" fillId="2" borderId="14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 wrapText="1"/>
    </xf>
    <xf numFmtId="49" fontId="27" fillId="2" borderId="4" xfId="0" applyNumberFormat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vertical="center" wrapText="1"/>
    </xf>
    <xf numFmtId="0" fontId="27" fillId="2" borderId="97" xfId="0" applyFont="1" applyFill="1" applyBorder="1" applyAlignment="1">
      <alignment horizontal="center" vertical="center" wrapText="1"/>
    </xf>
    <xf numFmtId="49" fontId="27" fillId="2" borderId="98" xfId="0" applyNumberFormat="1" applyFont="1" applyFill="1" applyBorder="1" applyAlignment="1">
      <alignment horizontal="center" vertical="center" wrapText="1"/>
    </xf>
    <xf numFmtId="170" fontId="27" fillId="2" borderId="14" xfId="1" applyNumberFormat="1" applyFont="1" applyFill="1" applyBorder="1" applyAlignment="1">
      <alignment horizontal="right" vertical="center" wrapText="1"/>
    </xf>
    <xf numFmtId="170" fontId="27" fillId="2" borderId="4" xfId="1" applyNumberFormat="1" applyFont="1" applyFill="1" applyBorder="1" applyAlignment="1">
      <alignment horizontal="right" vertical="center" wrapText="1"/>
    </xf>
    <xf numFmtId="170" fontId="27" fillId="2" borderId="15" xfId="1" applyNumberFormat="1" applyFont="1" applyFill="1" applyBorder="1" applyAlignment="1">
      <alignment horizontal="right" vertical="center" wrapText="1"/>
    </xf>
    <xf numFmtId="171" fontId="27" fillId="2" borderId="14" xfId="1" applyNumberFormat="1" applyFont="1" applyFill="1" applyBorder="1" applyAlignment="1">
      <alignment horizontal="right" vertical="center" wrapText="1"/>
    </xf>
    <xf numFmtId="171" fontId="27" fillId="2" borderId="4" xfId="1" applyNumberFormat="1" applyFont="1" applyFill="1" applyBorder="1" applyAlignment="1">
      <alignment horizontal="right" vertical="center" wrapText="1"/>
    </xf>
    <xf numFmtId="171" fontId="27" fillId="2" borderId="15" xfId="1" applyNumberFormat="1" applyFont="1" applyFill="1" applyBorder="1" applyAlignment="1">
      <alignment horizontal="right" vertical="center" wrapText="1"/>
    </xf>
    <xf numFmtId="49" fontId="22" fillId="2" borderId="16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49" fontId="22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vertical="center" wrapText="1"/>
    </xf>
    <xf numFmtId="0" fontId="22" fillId="2" borderId="91" xfId="0" applyFont="1" applyFill="1" applyBorder="1" applyAlignment="1">
      <alignment horizontal="center" vertical="center" wrapText="1"/>
    </xf>
    <xf numFmtId="49" fontId="22" fillId="2" borderId="92" xfId="0" applyNumberFormat="1" applyFont="1" applyFill="1" applyBorder="1" applyAlignment="1">
      <alignment horizontal="center" vertical="center" wrapText="1"/>
    </xf>
    <xf numFmtId="174" fontId="22" fillId="2" borderId="16" xfId="2" applyNumberFormat="1" applyFont="1" applyFill="1" applyBorder="1" applyAlignment="1">
      <alignment horizontal="right" vertical="center" wrapText="1"/>
    </xf>
    <xf numFmtId="174" fontId="22" fillId="2" borderId="5" xfId="2" applyNumberFormat="1" applyFont="1" applyFill="1" applyBorder="1" applyAlignment="1">
      <alignment horizontal="right" vertical="center" wrapText="1"/>
    </xf>
    <xf numFmtId="174" fontId="22" fillId="2" borderId="17" xfId="2" applyNumberFormat="1" applyFont="1" applyFill="1" applyBorder="1" applyAlignment="1">
      <alignment horizontal="right" vertical="center" wrapText="1"/>
    </xf>
    <xf numFmtId="0" fontId="22" fillId="2" borderId="0" xfId="0" applyFont="1" applyFill="1" applyAlignment="1">
      <alignment vertical="center" wrapText="1"/>
    </xf>
    <xf numFmtId="49" fontId="27" fillId="11" borderId="10" xfId="0" applyNumberFormat="1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left" vertical="center" wrapText="1"/>
    </xf>
    <xf numFmtId="49" fontId="27" fillId="11" borderId="2" xfId="0" applyNumberFormat="1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11" xfId="0" applyFont="1" applyFill="1" applyBorder="1" applyAlignment="1">
      <alignment vertical="center" wrapText="1"/>
    </xf>
    <xf numFmtId="0" fontId="27" fillId="11" borderId="101" xfId="0" applyFont="1" applyFill="1" applyBorder="1" applyAlignment="1">
      <alignment horizontal="center" vertical="center" wrapText="1"/>
    </xf>
    <xf numFmtId="49" fontId="27" fillId="11" borderId="102" xfId="0" applyNumberFormat="1" applyFont="1" applyFill="1" applyBorder="1" applyAlignment="1">
      <alignment horizontal="center" vertical="center" wrapText="1"/>
    </xf>
    <xf numFmtId="170" fontId="27" fillId="11" borderId="10" xfId="1" applyNumberFormat="1" applyFont="1" applyFill="1" applyBorder="1" applyAlignment="1">
      <alignment horizontal="right" vertical="center" wrapText="1"/>
    </xf>
    <xf numFmtId="170" fontId="27" fillId="11" borderId="2" xfId="1" applyNumberFormat="1" applyFont="1" applyFill="1" applyBorder="1" applyAlignment="1">
      <alignment horizontal="right" vertical="center" wrapText="1"/>
    </xf>
    <xf numFmtId="170" fontId="27" fillId="11" borderId="11" xfId="1" applyNumberFormat="1" applyFont="1" applyFill="1" applyBorder="1" applyAlignment="1">
      <alignment horizontal="right" vertical="center" wrapText="1"/>
    </xf>
    <xf numFmtId="171" fontId="27" fillId="11" borderId="10" xfId="1" applyNumberFormat="1" applyFont="1" applyFill="1" applyBorder="1" applyAlignment="1">
      <alignment horizontal="right" vertical="center" wrapText="1"/>
    </xf>
    <xf numFmtId="171" fontId="27" fillId="11" borderId="2" xfId="1" applyNumberFormat="1" applyFont="1" applyFill="1" applyBorder="1" applyAlignment="1">
      <alignment horizontal="right" vertical="center" wrapText="1"/>
    </xf>
    <xf numFmtId="171" fontId="27" fillId="11" borderId="11" xfId="1" applyNumberFormat="1" applyFont="1" applyFill="1" applyBorder="1" applyAlignment="1">
      <alignment horizontal="right" vertical="center" wrapText="1"/>
    </xf>
    <xf numFmtId="174" fontId="27" fillId="11" borderId="2" xfId="2" applyNumberFormat="1" applyFont="1" applyFill="1" applyBorder="1" applyAlignment="1">
      <alignment horizontal="right" vertical="center" wrapText="1"/>
    </xf>
    <xf numFmtId="174" fontId="27" fillId="11" borderId="11" xfId="2" applyNumberFormat="1" applyFont="1" applyFill="1" applyBorder="1" applyAlignment="1">
      <alignment horizontal="right" vertical="center" wrapText="1"/>
    </xf>
    <xf numFmtId="49" fontId="0" fillId="3" borderId="114" xfId="0" quotePrefix="1" applyNumberFormat="1" applyFill="1" applyBorder="1" applyAlignment="1">
      <alignment wrapText="1"/>
    </xf>
    <xf numFmtId="0" fontId="4" fillId="2" borderId="43" xfId="0" applyFont="1" applyFill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74" xfId="0" applyFont="1" applyBorder="1" applyAlignment="1">
      <alignment horizontal="center" vertical="center" wrapText="1"/>
    </xf>
    <xf numFmtId="170" fontId="4" fillId="0" borderId="44" xfId="1" applyNumberFormat="1" applyFont="1" applyBorder="1" applyAlignment="1">
      <alignment horizontal="right" vertical="center" wrapText="1"/>
    </xf>
    <xf numFmtId="170" fontId="4" fillId="0" borderId="45" xfId="1" applyNumberFormat="1" applyFont="1" applyBorder="1" applyAlignment="1">
      <alignment horizontal="right" vertical="center" wrapText="1"/>
    </xf>
    <xf numFmtId="170" fontId="4" fillId="0" borderId="65" xfId="1" applyNumberFormat="1" applyFont="1" applyBorder="1" applyAlignment="1">
      <alignment horizontal="right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12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12" borderId="26" xfId="0" applyFont="1" applyFill="1" applyBorder="1" applyAlignment="1">
      <alignment horizontal="center" vertical="center" wrapText="1"/>
    </xf>
    <xf numFmtId="170" fontId="27" fillId="2" borderId="76" xfId="1" applyNumberFormat="1" applyFont="1" applyFill="1" applyBorder="1" applyAlignment="1">
      <alignment horizontal="center" vertical="center"/>
    </xf>
    <xf numFmtId="170" fontId="27" fillId="2" borderId="77" xfId="1" applyNumberFormat="1" applyFont="1" applyFill="1" applyBorder="1" applyAlignment="1">
      <alignment horizontal="center" vertical="center"/>
    </xf>
    <xf numFmtId="170" fontId="27" fillId="2" borderId="78" xfId="1" applyNumberFormat="1" applyFont="1" applyFill="1" applyBorder="1" applyAlignment="1">
      <alignment horizontal="center" vertical="center"/>
    </xf>
    <xf numFmtId="170" fontId="27" fillId="2" borderId="14" xfId="1" applyNumberFormat="1" applyFont="1" applyFill="1" applyBorder="1" applyAlignment="1">
      <alignment horizontal="center" vertical="center"/>
    </xf>
    <xf numFmtId="170" fontId="27" fillId="2" borderId="4" xfId="1" applyNumberFormat="1" applyFont="1" applyFill="1" applyBorder="1" applyAlignment="1">
      <alignment horizontal="center" vertical="center"/>
    </xf>
    <xf numFmtId="170" fontId="27" fillId="2" borderId="15" xfId="1" applyNumberFormat="1" applyFont="1" applyFill="1" applyBorder="1" applyAlignment="1">
      <alignment horizontal="center" vertical="center"/>
    </xf>
    <xf numFmtId="170" fontId="27" fillId="11" borderId="10" xfId="1" applyNumberFormat="1" applyFont="1" applyFill="1" applyBorder="1" applyAlignment="1">
      <alignment horizontal="center" vertical="center"/>
    </xf>
    <xf numFmtId="170" fontId="27" fillId="11" borderId="2" xfId="1" applyNumberFormat="1" applyFont="1" applyFill="1" applyBorder="1" applyAlignment="1">
      <alignment horizontal="center" vertical="center"/>
    </xf>
    <xf numFmtId="170" fontId="27" fillId="11" borderId="11" xfId="1" applyNumberFormat="1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170" fontId="27" fillId="11" borderId="20" xfId="1" applyNumberFormat="1" applyFont="1" applyFill="1" applyBorder="1" applyAlignment="1">
      <alignment horizontal="right" vertical="center" wrapText="1"/>
    </xf>
    <xf numFmtId="170" fontId="27" fillId="11" borderId="7" xfId="1" applyNumberFormat="1" applyFont="1" applyFill="1" applyBorder="1" applyAlignment="1">
      <alignment horizontal="right" vertical="center" wrapText="1"/>
    </xf>
    <xf numFmtId="170" fontId="27" fillId="11" borderId="29" xfId="1" applyNumberFormat="1" applyFont="1" applyFill="1" applyBorder="1" applyAlignment="1">
      <alignment horizontal="right" vertical="center" wrapText="1"/>
    </xf>
    <xf numFmtId="170" fontId="27" fillId="11" borderId="1" xfId="1" applyNumberFormat="1" applyFont="1" applyFill="1" applyBorder="1" applyAlignment="1">
      <alignment horizontal="right" vertical="center" wrapText="1"/>
    </xf>
    <xf numFmtId="49" fontId="27" fillId="11" borderId="7" xfId="0" applyNumberFormat="1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left" vertical="center" wrapText="1"/>
    </xf>
    <xf numFmtId="0" fontId="27" fillId="11" borderId="103" xfId="0" applyFont="1" applyFill="1" applyBorder="1" applyAlignment="1">
      <alignment horizontal="center" vertical="center" wrapText="1"/>
    </xf>
    <xf numFmtId="170" fontId="27" fillId="11" borderId="21" xfId="1" applyNumberFormat="1" applyFont="1" applyFill="1" applyBorder="1" applyAlignment="1">
      <alignment horizontal="right" vertical="center" wrapText="1"/>
    </xf>
    <xf numFmtId="0" fontId="27" fillId="11" borderId="95" xfId="0" applyFont="1" applyFill="1" applyBorder="1" applyAlignment="1">
      <alignment horizontal="center" vertical="center" wrapText="1"/>
    </xf>
    <xf numFmtId="170" fontId="27" fillId="11" borderId="81" xfId="1" applyNumberFormat="1" applyFont="1" applyFill="1" applyBorder="1" applyAlignment="1">
      <alignment horizontal="right" vertical="center" wrapText="1"/>
    </xf>
    <xf numFmtId="173" fontId="27" fillId="11" borderId="10" xfId="0" applyNumberFormat="1" applyFont="1" applyFill="1" applyBorder="1" applyAlignment="1">
      <alignment horizontal="center" vertical="center"/>
    </xf>
    <xf numFmtId="173" fontId="27" fillId="11" borderId="2" xfId="0" applyNumberFormat="1" applyFont="1" applyFill="1" applyBorder="1" applyAlignment="1">
      <alignment horizontal="center" vertical="center"/>
    </xf>
    <xf numFmtId="173" fontId="27" fillId="2" borderId="76" xfId="0" applyNumberFormat="1" applyFont="1" applyFill="1" applyBorder="1" applyAlignment="1">
      <alignment horizontal="center" vertical="center"/>
    </xf>
    <xf numFmtId="173" fontId="27" fillId="2" borderId="77" xfId="0" applyNumberFormat="1" applyFont="1" applyFill="1" applyBorder="1" applyAlignment="1">
      <alignment horizontal="center" vertical="center"/>
    </xf>
    <xf numFmtId="173" fontId="27" fillId="2" borderId="14" xfId="0" applyNumberFormat="1" applyFont="1" applyFill="1" applyBorder="1" applyAlignment="1">
      <alignment horizontal="center" vertical="center"/>
    </xf>
    <xf numFmtId="173" fontId="27" fillId="2" borderId="4" xfId="0" applyNumberFormat="1" applyFont="1" applyFill="1" applyBorder="1" applyAlignment="1">
      <alignment horizontal="center" vertical="center"/>
    </xf>
    <xf numFmtId="174" fontId="4" fillId="0" borderId="1" xfId="2" applyNumberFormat="1" applyFont="1" applyBorder="1" applyAlignment="1">
      <alignment horizontal="right" vertical="center" wrapText="1"/>
    </xf>
    <xf numFmtId="174" fontId="4" fillId="0" borderId="81" xfId="2" applyNumberFormat="1" applyFont="1" applyBorder="1" applyAlignment="1">
      <alignment horizontal="right" vertical="center" wrapText="1"/>
    </xf>
    <xf numFmtId="174" fontId="4" fillId="0" borderId="2" xfId="2" applyNumberFormat="1" applyFont="1" applyBorder="1" applyAlignment="1">
      <alignment horizontal="right" vertical="center" wrapText="1"/>
    </xf>
    <xf numFmtId="174" fontId="4" fillId="0" borderId="11" xfId="2" applyNumberFormat="1" applyFont="1" applyBorder="1" applyAlignment="1">
      <alignment horizontal="right" vertical="center" wrapText="1"/>
    </xf>
    <xf numFmtId="174" fontId="4" fillId="0" borderId="6" xfId="2" applyNumberFormat="1" applyFont="1" applyBorder="1" applyAlignment="1">
      <alignment horizontal="right" vertical="center" wrapText="1"/>
    </xf>
    <xf numFmtId="174" fontId="4" fillId="0" borderId="19" xfId="2" applyNumberFormat="1" applyFont="1" applyBorder="1" applyAlignment="1">
      <alignment horizontal="right" vertical="center" wrapText="1"/>
    </xf>
    <xf numFmtId="174" fontId="4" fillId="0" borderId="3" xfId="2" applyNumberFormat="1" applyFont="1" applyBorder="1" applyAlignment="1">
      <alignment horizontal="right" vertical="center" wrapText="1"/>
    </xf>
    <xf numFmtId="174" fontId="4" fillId="0" borderId="13" xfId="2" applyNumberFormat="1" applyFont="1" applyBorder="1" applyAlignment="1">
      <alignment horizontal="right" vertical="center" wrapText="1"/>
    </xf>
    <xf numFmtId="174" fontId="4" fillId="0" borderId="5" xfId="2" applyNumberFormat="1" applyFont="1" applyBorder="1" applyAlignment="1">
      <alignment horizontal="right" vertical="center" wrapText="1"/>
    </xf>
    <xf numFmtId="174" fontId="4" fillId="0" borderId="17" xfId="2" applyNumberFormat="1" applyFont="1" applyBorder="1" applyAlignment="1">
      <alignment horizontal="right" vertical="center" wrapText="1"/>
    </xf>
    <xf numFmtId="174" fontId="4" fillId="0" borderId="4" xfId="2" applyNumberFormat="1" applyFont="1" applyBorder="1" applyAlignment="1">
      <alignment horizontal="right" vertical="center" wrapText="1"/>
    </xf>
    <xf numFmtId="174" fontId="4" fillId="0" borderId="15" xfId="2" applyNumberFormat="1" applyFont="1" applyBorder="1" applyAlignment="1">
      <alignment horizontal="right" vertical="center" wrapText="1"/>
    </xf>
    <xf numFmtId="174" fontId="4" fillId="0" borderId="43" xfId="2" applyNumberFormat="1" applyFont="1" applyBorder="1" applyAlignment="1">
      <alignment horizontal="right" vertical="center" wrapText="1"/>
    </xf>
    <xf numFmtId="174" fontId="4" fillId="0" borderId="53" xfId="2" applyNumberFormat="1" applyFont="1" applyBorder="1" applyAlignment="1">
      <alignment horizontal="right" vertical="center" wrapText="1"/>
    </xf>
    <xf numFmtId="174" fontId="4" fillId="0" borderId="26" xfId="2" applyNumberFormat="1" applyFont="1" applyBorder="1" applyAlignment="1">
      <alignment horizontal="right" vertical="center" wrapText="1"/>
    </xf>
    <xf numFmtId="174" fontId="4" fillId="0" borderId="28" xfId="2" applyNumberFormat="1" applyFont="1" applyBorder="1" applyAlignment="1">
      <alignment horizontal="right" vertical="center" wrapText="1"/>
    </xf>
    <xf numFmtId="174" fontId="27" fillId="11" borderId="7" xfId="2" applyNumberFormat="1" applyFont="1" applyFill="1" applyBorder="1" applyAlignment="1">
      <alignment horizontal="right" vertical="center" wrapText="1"/>
    </xf>
    <xf numFmtId="174" fontId="27" fillId="11" borderId="21" xfId="2" applyNumberFormat="1" applyFont="1" applyFill="1" applyBorder="1" applyAlignment="1">
      <alignment horizontal="right" vertical="center" wrapText="1"/>
    </xf>
    <xf numFmtId="174" fontId="27" fillId="11" borderId="1" xfId="2" applyNumberFormat="1" applyFont="1" applyFill="1" applyBorder="1" applyAlignment="1">
      <alignment horizontal="right" vertical="center" wrapText="1"/>
    </xf>
    <xf numFmtId="174" fontId="27" fillId="11" borderId="81" xfId="2" applyNumberFormat="1" applyFont="1" applyFill="1" applyBorder="1" applyAlignment="1">
      <alignment horizontal="right" vertical="center" wrapText="1"/>
    </xf>
    <xf numFmtId="174" fontId="4" fillId="0" borderId="45" xfId="2" applyNumberFormat="1" applyFont="1" applyBorder="1" applyAlignment="1">
      <alignment horizontal="right" vertical="center" wrapText="1"/>
    </xf>
    <xf numFmtId="174" fontId="4" fillId="0" borderId="65" xfId="2" applyNumberFormat="1" applyFont="1" applyBorder="1" applyAlignment="1">
      <alignment horizontal="right" vertical="center" wrapText="1"/>
    </xf>
    <xf numFmtId="174" fontId="27" fillId="2" borderId="77" xfId="0" applyNumberFormat="1" applyFont="1" applyFill="1" applyBorder="1" applyAlignment="1">
      <alignment horizontal="right" vertical="center" wrapText="1"/>
    </xf>
    <xf numFmtId="174" fontId="27" fillId="2" borderId="117" xfId="0" applyNumberFormat="1" applyFont="1" applyFill="1" applyBorder="1" applyAlignment="1">
      <alignment horizontal="right" vertical="center" wrapText="1"/>
    </xf>
    <xf numFmtId="174" fontId="27" fillId="2" borderId="78" xfId="0" applyNumberFormat="1" applyFont="1" applyFill="1" applyBorder="1" applyAlignment="1">
      <alignment horizontal="right" vertical="center" wrapText="1"/>
    </xf>
    <xf numFmtId="174" fontId="27" fillId="2" borderId="4" xfId="0" applyNumberFormat="1" applyFont="1" applyFill="1" applyBorder="1" applyAlignment="1">
      <alignment horizontal="right" vertical="center" wrapText="1"/>
    </xf>
    <xf numFmtId="174" fontId="27" fillId="2" borderId="33" xfId="0" applyNumberFormat="1" applyFont="1" applyFill="1" applyBorder="1" applyAlignment="1">
      <alignment horizontal="right" vertical="center" wrapText="1"/>
    </xf>
    <xf numFmtId="174" fontId="27" fillId="2" borderId="15" xfId="0" applyNumberFormat="1" applyFont="1" applyFill="1" applyBorder="1" applyAlignment="1">
      <alignment horizontal="right" vertical="center" wrapText="1"/>
    </xf>
    <xf numFmtId="174" fontId="27" fillId="11" borderId="2" xfId="0" applyNumberFormat="1" applyFont="1" applyFill="1" applyBorder="1" applyAlignment="1">
      <alignment horizontal="right" vertical="center" wrapText="1"/>
    </xf>
    <xf numFmtId="174" fontId="27" fillId="11" borderId="85" xfId="0" applyNumberFormat="1" applyFont="1" applyFill="1" applyBorder="1" applyAlignment="1">
      <alignment horizontal="right" vertical="center" wrapText="1"/>
    </xf>
    <xf numFmtId="174" fontId="27" fillId="11" borderId="11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70" fontId="32" fillId="0" borderId="0" xfId="0" applyNumberFormat="1" applyFont="1" applyAlignment="1">
      <alignment shrinkToFit="1"/>
    </xf>
    <xf numFmtId="174" fontId="22" fillId="2" borderId="16" xfId="2" applyNumberFormat="1" applyFont="1" applyFill="1" applyBorder="1" applyAlignment="1">
      <alignment horizontal="center" vertical="center"/>
    </xf>
    <xf numFmtId="174" fontId="22" fillId="2" borderId="5" xfId="2" applyNumberFormat="1" applyFont="1" applyFill="1" applyBorder="1" applyAlignment="1">
      <alignment horizontal="center" vertical="center"/>
    </xf>
    <xf numFmtId="174" fontId="22" fillId="2" borderId="17" xfId="2" applyNumberFormat="1" applyFont="1" applyFill="1" applyBorder="1" applyAlignment="1">
      <alignment horizontal="center" vertical="center"/>
    </xf>
    <xf numFmtId="174" fontId="22" fillId="2" borderId="5" xfId="0" applyNumberFormat="1" applyFont="1" applyFill="1" applyBorder="1" applyAlignment="1">
      <alignment horizontal="right" vertical="center" wrapText="1"/>
    </xf>
    <xf numFmtId="174" fontId="22" fillId="2" borderId="32" xfId="0" applyNumberFormat="1" applyFont="1" applyFill="1" applyBorder="1" applyAlignment="1">
      <alignment horizontal="right" vertical="center" wrapText="1"/>
    </xf>
    <xf numFmtId="174" fontId="22" fillId="2" borderId="17" xfId="0" applyNumberFormat="1" applyFont="1" applyFill="1" applyBorder="1" applyAlignment="1">
      <alignment horizontal="right" vertical="center" wrapText="1"/>
    </xf>
    <xf numFmtId="0" fontId="4" fillId="2" borderId="7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11" borderId="0" xfId="0" applyFont="1" applyFill="1" applyAlignment="1">
      <alignment horizontal="center" vertical="center" wrapText="1"/>
    </xf>
    <xf numFmtId="165" fontId="16" fillId="2" borderId="15" xfId="2" applyNumberFormat="1" applyFont="1" applyFill="1" applyBorder="1" applyAlignment="1">
      <alignment horizontal="right" vertical="center" shrinkToFit="1"/>
    </xf>
    <xf numFmtId="165" fontId="16" fillId="2" borderId="14" xfId="2" applyNumberFormat="1" applyFont="1" applyFill="1" applyBorder="1" applyAlignment="1">
      <alignment horizontal="right" vertical="center" shrinkToFit="1"/>
    </xf>
    <xf numFmtId="165" fontId="16" fillId="2" borderId="4" xfId="2" applyNumberFormat="1" applyFont="1" applyFill="1" applyBorder="1" applyAlignment="1">
      <alignment horizontal="right" vertical="center" shrinkToFit="1"/>
    </xf>
    <xf numFmtId="170" fontId="30" fillId="2" borderId="4" xfId="1" applyNumberFormat="1" applyFont="1" applyFill="1" applyBorder="1" applyAlignment="1">
      <alignment horizontal="right" vertical="center" shrinkToFit="1"/>
    </xf>
    <xf numFmtId="170" fontId="30" fillId="2" borderId="15" xfId="1" applyNumberFormat="1" applyFont="1" applyFill="1" applyBorder="1" applyAlignment="1">
      <alignment horizontal="right" vertical="center" shrinkToFit="1"/>
    </xf>
    <xf numFmtId="170" fontId="30" fillId="2" borderId="14" xfId="1" applyNumberFormat="1" applyFont="1" applyFill="1" applyBorder="1" applyAlignment="1">
      <alignment horizontal="right" vertical="center" shrinkToFi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 shrinkToFit="1"/>
    </xf>
    <xf numFmtId="166" fontId="38" fillId="0" borderId="0" xfId="1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75" fontId="9" fillId="0" borderId="14" xfId="1" applyNumberFormat="1" applyFont="1" applyFill="1" applyBorder="1" applyAlignment="1">
      <alignment horizontal="right" vertical="center" shrinkToFit="1"/>
    </xf>
    <xf numFmtId="175" fontId="9" fillId="0" borderId="4" xfId="1" applyNumberFormat="1" applyFont="1" applyFill="1" applyBorder="1" applyAlignment="1">
      <alignment horizontal="right" vertical="center" shrinkToFit="1"/>
    </xf>
    <xf numFmtId="175" fontId="9" fillId="0" borderId="15" xfId="1" applyNumberFormat="1" applyFont="1" applyFill="1" applyBorder="1" applyAlignment="1">
      <alignment horizontal="right" vertical="center" shrinkToFit="1"/>
    </xf>
    <xf numFmtId="49" fontId="33" fillId="16" borderId="113" xfId="0" applyNumberFormat="1" applyFont="1" applyFill="1" applyBorder="1"/>
    <xf numFmtId="49" fontId="36" fillId="3" borderId="114" xfId="0" applyNumberFormat="1" applyFont="1" applyFill="1" applyBorder="1" applyAlignment="1">
      <alignment wrapText="1"/>
    </xf>
    <xf numFmtId="170" fontId="9" fillId="2" borderId="4" xfId="2" applyNumberFormat="1" applyFont="1" applyFill="1" applyBorder="1" applyAlignment="1">
      <alignment horizontal="right" vertical="center" shrinkToFit="1"/>
    </xf>
    <xf numFmtId="170" fontId="9" fillId="2" borderId="15" xfId="2" applyNumberFormat="1" applyFont="1" applyFill="1" applyBorder="1" applyAlignment="1">
      <alignment horizontal="right" vertical="center" shrinkToFit="1"/>
    </xf>
    <xf numFmtId="170" fontId="9" fillId="2" borderId="14" xfId="2" applyNumberFormat="1" applyFont="1" applyFill="1" applyBorder="1" applyAlignment="1">
      <alignment horizontal="right" vertical="center" shrinkToFit="1"/>
    </xf>
    <xf numFmtId="170" fontId="9" fillId="2" borderId="4" xfId="1" applyNumberFormat="1" applyFont="1" applyFill="1" applyBorder="1" applyAlignment="1">
      <alignment horizontal="right" vertical="center" shrinkToFit="1"/>
    </xf>
    <xf numFmtId="170" fontId="9" fillId="2" borderId="15" xfId="1" applyNumberFormat="1" applyFont="1" applyFill="1" applyBorder="1" applyAlignment="1">
      <alignment horizontal="right" vertical="center" shrinkToFit="1"/>
    </xf>
    <xf numFmtId="170" fontId="9" fillId="2" borderId="14" xfId="1" applyNumberFormat="1" applyFont="1" applyFill="1" applyBorder="1" applyAlignment="1">
      <alignment horizontal="right" vertical="center" shrinkToFit="1"/>
    </xf>
    <xf numFmtId="175" fontId="9" fillId="2" borderId="4" xfId="1" applyNumberFormat="1" applyFont="1" applyFill="1" applyBorder="1" applyAlignment="1">
      <alignment horizontal="right" vertical="center" shrinkToFit="1"/>
    </xf>
    <xf numFmtId="175" fontId="9" fillId="2" borderId="15" xfId="1" applyNumberFormat="1" applyFont="1" applyFill="1" applyBorder="1" applyAlignment="1">
      <alignment horizontal="right" vertical="center" shrinkToFit="1"/>
    </xf>
    <xf numFmtId="170" fontId="4" fillId="2" borderId="4" xfId="1" applyNumberFormat="1" applyFont="1" applyFill="1" applyBorder="1" applyAlignment="1">
      <alignment horizontal="right" vertical="center" shrinkToFit="1"/>
    </xf>
    <xf numFmtId="170" fontId="4" fillId="2" borderId="15" xfId="1" applyNumberFormat="1" applyFont="1" applyFill="1" applyBorder="1" applyAlignment="1">
      <alignment horizontal="right" vertical="center" shrinkToFit="1"/>
    </xf>
    <xf numFmtId="170" fontId="4" fillId="2" borderId="14" xfId="1" applyNumberFormat="1" applyFont="1" applyFill="1" applyBorder="1" applyAlignment="1">
      <alignment horizontal="right" vertical="center" shrinkToFit="1"/>
    </xf>
    <xf numFmtId="165" fontId="16" fillId="2" borderId="23" xfId="2" applyNumberFormat="1" applyFont="1" applyFill="1" applyBorder="1" applyAlignment="1">
      <alignment horizontal="right" vertical="center" shrinkToFit="1"/>
    </xf>
    <xf numFmtId="165" fontId="16" fillId="2" borderId="24" xfId="2" applyNumberFormat="1" applyFont="1" applyFill="1" applyBorder="1" applyAlignment="1">
      <alignment horizontal="right" vertical="center" shrinkToFit="1"/>
    </xf>
    <xf numFmtId="165" fontId="16" fillId="2" borderId="22" xfId="2" applyNumberFormat="1" applyFont="1" applyFill="1" applyBorder="1" applyAlignment="1">
      <alignment horizontal="right" vertical="center" shrinkToFit="1"/>
    </xf>
    <xf numFmtId="0" fontId="17" fillId="6" borderId="45" xfId="0" applyFont="1" applyFill="1" applyBorder="1" applyAlignment="1">
      <alignment horizontal="center" vertical="center" wrapText="1"/>
    </xf>
    <xf numFmtId="0" fontId="17" fillId="4" borderId="65" xfId="0" applyFont="1" applyFill="1" applyBorder="1" applyAlignment="1">
      <alignment horizontal="center" vertical="center" wrapText="1"/>
    </xf>
    <xf numFmtId="174" fontId="27" fillId="2" borderId="77" xfId="2" applyNumberFormat="1" applyFont="1" applyFill="1" applyBorder="1" applyAlignment="1">
      <alignment horizontal="center" vertical="center"/>
    </xf>
    <xf numFmtId="174" fontId="27" fillId="2" borderId="78" xfId="2" applyNumberFormat="1" applyFont="1" applyFill="1" applyBorder="1" applyAlignment="1">
      <alignment horizontal="center" vertical="center"/>
    </xf>
    <xf numFmtId="174" fontId="27" fillId="2" borderId="4" xfId="2" applyNumberFormat="1" applyFont="1" applyFill="1" applyBorder="1" applyAlignment="1">
      <alignment horizontal="center" vertical="center"/>
    </xf>
    <xf numFmtId="174" fontId="27" fillId="2" borderId="15" xfId="2" applyNumberFormat="1" applyFont="1" applyFill="1" applyBorder="1" applyAlignment="1">
      <alignment horizontal="center" vertical="center"/>
    </xf>
    <xf numFmtId="174" fontId="27" fillId="11" borderId="2" xfId="2" applyNumberFormat="1" applyFont="1" applyFill="1" applyBorder="1" applyAlignment="1">
      <alignment horizontal="center" vertical="center"/>
    </xf>
    <xf numFmtId="174" fontId="27" fillId="11" borderId="11" xfId="2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 vertical="center" wrapText="1"/>
    </xf>
    <xf numFmtId="169" fontId="3" fillId="0" borderId="31" xfId="1" applyNumberFormat="1" applyFont="1" applyFill="1" applyBorder="1" applyAlignment="1">
      <alignment horizontal="right" vertical="center" shrinkToFit="1"/>
    </xf>
    <xf numFmtId="0" fontId="0" fillId="0" borderId="0" xfId="0" applyAlignment="1">
      <alignment vertical="center" shrinkToFit="1"/>
    </xf>
    <xf numFmtId="174" fontId="3" fillId="0" borderId="3" xfId="2" applyNumberFormat="1" applyFont="1" applyBorder="1" applyAlignment="1">
      <alignment horizontal="right" vertical="center" shrinkToFit="1"/>
    </xf>
    <xf numFmtId="174" fontId="3" fillId="0" borderId="4" xfId="2" applyNumberFormat="1" applyFont="1" applyBorder="1" applyAlignment="1">
      <alignment horizontal="right" vertical="center" shrinkToFit="1"/>
    </xf>
    <xf numFmtId="174" fontId="3" fillId="0" borderId="15" xfId="2" applyNumberFormat="1" applyFont="1" applyBorder="1" applyAlignment="1">
      <alignment horizontal="right" vertical="center" shrinkToFit="1"/>
    </xf>
    <xf numFmtId="174" fontId="16" fillId="2" borderId="4" xfId="2" applyNumberFormat="1" applyFont="1" applyFill="1" applyBorder="1" applyAlignment="1">
      <alignment horizontal="right" vertical="center" shrinkToFit="1"/>
    </xf>
    <xf numFmtId="174" fontId="16" fillId="2" borderId="33" xfId="2" applyNumberFormat="1" applyFont="1" applyFill="1" applyBorder="1" applyAlignment="1">
      <alignment horizontal="right" vertical="center" shrinkToFit="1"/>
    </xf>
    <xf numFmtId="174" fontId="9" fillId="2" borderId="4" xfId="2" applyNumberFormat="1" applyFont="1" applyFill="1" applyBorder="1" applyAlignment="1">
      <alignment horizontal="right" vertical="center" shrinkToFit="1"/>
    </xf>
    <xf numFmtId="174" fontId="9" fillId="2" borderId="33" xfId="2" applyNumberFormat="1" applyFont="1" applyFill="1" applyBorder="1" applyAlignment="1">
      <alignment horizontal="right" vertical="center" shrinkToFit="1"/>
    </xf>
    <xf numFmtId="174" fontId="3" fillId="2" borderId="4" xfId="2" applyNumberFormat="1" applyFont="1" applyFill="1" applyBorder="1" applyAlignment="1">
      <alignment horizontal="right" vertical="center" shrinkToFit="1"/>
    </xf>
    <xf numFmtId="174" fontId="3" fillId="2" borderId="33" xfId="2" applyNumberFormat="1" applyFont="1" applyFill="1" applyBorder="1" applyAlignment="1">
      <alignment horizontal="right" vertical="center" shrinkToFit="1"/>
    </xf>
    <xf numFmtId="174" fontId="4" fillId="2" borderId="4" xfId="2" applyNumberFormat="1" applyFont="1" applyFill="1" applyBorder="1" applyAlignment="1">
      <alignment horizontal="right" vertical="center" shrinkToFit="1"/>
    </xf>
    <xf numFmtId="174" fontId="4" fillId="2" borderId="33" xfId="2" applyNumberFormat="1" applyFont="1" applyFill="1" applyBorder="1" applyAlignment="1">
      <alignment horizontal="right" vertical="center" shrinkToFit="1"/>
    </xf>
    <xf numFmtId="174" fontId="30" fillId="2" borderId="4" xfId="2" applyNumberFormat="1" applyFont="1" applyFill="1" applyBorder="1" applyAlignment="1">
      <alignment horizontal="right" vertical="center" shrinkToFit="1"/>
    </xf>
    <xf numFmtId="174" fontId="30" fillId="2" borderId="33" xfId="2" applyNumberFormat="1" applyFont="1" applyFill="1" applyBorder="1" applyAlignment="1">
      <alignment horizontal="right" vertical="center" shrinkToFit="1"/>
    </xf>
    <xf numFmtId="174" fontId="16" fillId="2" borderId="23" xfId="2" applyNumberFormat="1" applyFont="1" applyFill="1" applyBorder="1" applyAlignment="1">
      <alignment horizontal="right" vertical="center" shrinkToFit="1"/>
    </xf>
    <xf numFmtId="174" fontId="16" fillId="2" borderId="61" xfId="2" applyNumberFormat="1" applyFont="1" applyFill="1" applyBorder="1" applyAlignment="1">
      <alignment horizontal="right" vertical="center" shrinkToFit="1"/>
    </xf>
    <xf numFmtId="174" fontId="9" fillId="0" borderId="33" xfId="2" applyNumberFormat="1" applyFont="1" applyBorder="1" applyAlignment="1">
      <alignment horizontal="right" vertical="center" shrinkToFit="1"/>
    </xf>
    <xf numFmtId="174" fontId="16" fillId="0" borderId="33" xfId="2" applyNumberFormat="1" applyFont="1" applyBorder="1" applyAlignment="1">
      <alignment horizontal="right" vertical="center" shrinkToFit="1"/>
    </xf>
    <xf numFmtId="174" fontId="3" fillId="0" borderId="33" xfId="2" applyNumberFormat="1" applyFont="1" applyBorder="1" applyAlignment="1">
      <alignment horizontal="right" vertical="center" shrinkToFit="1"/>
    </xf>
    <xf numFmtId="174" fontId="4" fillId="0" borderId="33" xfId="2" applyNumberFormat="1" applyFont="1" applyBorder="1" applyAlignment="1">
      <alignment horizontal="right" vertical="center" shrinkToFit="1"/>
    </xf>
    <xf numFmtId="174" fontId="30" fillId="0" borderId="33" xfId="2" applyNumberFormat="1" applyFont="1" applyBorder="1" applyAlignment="1">
      <alignment horizontal="right" vertical="center" shrinkToFit="1"/>
    </xf>
    <xf numFmtId="174" fontId="16" fillId="0" borderId="61" xfId="2" applyNumberFormat="1" applyFont="1" applyBorder="1" applyAlignment="1">
      <alignment horizontal="right" vertical="center" shrinkToFit="1"/>
    </xf>
    <xf numFmtId="174" fontId="3" fillId="0" borderId="55" xfId="2" applyNumberFormat="1" applyFont="1" applyFill="1" applyBorder="1" applyAlignment="1">
      <alignment horizontal="right" vertical="center" shrinkToFit="1"/>
    </xf>
    <xf numFmtId="174" fontId="9" fillId="0" borderId="15" xfId="2" applyNumberFormat="1" applyFont="1" applyBorder="1" applyAlignment="1">
      <alignment horizontal="right" vertical="center" shrinkToFit="1"/>
    </xf>
    <xf numFmtId="174" fontId="16" fillId="0" borderId="15" xfId="2" applyNumberFormat="1" applyFont="1" applyBorder="1" applyAlignment="1">
      <alignment horizontal="right" vertical="center" shrinkToFit="1"/>
    </xf>
    <xf numFmtId="174" fontId="4" fillId="0" borderId="15" xfId="2" applyNumberFormat="1" applyFont="1" applyBorder="1" applyAlignment="1">
      <alignment horizontal="right" vertical="center" shrinkToFit="1"/>
    </xf>
    <xf numFmtId="174" fontId="30" fillId="0" borderId="15" xfId="2" applyNumberFormat="1" applyFont="1" applyBorder="1" applyAlignment="1">
      <alignment horizontal="right" vertical="center" shrinkToFit="1"/>
    </xf>
    <xf numFmtId="174" fontId="16" fillId="0" borderId="24" xfId="2" applyNumberFormat="1" applyFont="1" applyBorder="1" applyAlignment="1">
      <alignment horizontal="right" vertical="center" shrinkToFit="1"/>
    </xf>
    <xf numFmtId="174" fontId="27" fillId="2" borderId="77" xfId="2" applyNumberFormat="1" applyFont="1" applyFill="1" applyBorder="1" applyAlignment="1">
      <alignment horizontal="right" vertical="center" wrapText="1"/>
    </xf>
    <xf numFmtId="174" fontId="27" fillId="2" borderId="78" xfId="2" applyNumberFormat="1" applyFont="1" applyFill="1" applyBorder="1" applyAlignment="1">
      <alignment horizontal="right" vertical="center" wrapText="1"/>
    </xf>
    <xf numFmtId="174" fontId="27" fillId="2" borderId="4" xfId="1" applyNumberFormat="1" applyFont="1" applyFill="1" applyBorder="1" applyAlignment="1">
      <alignment horizontal="right" vertical="center" wrapText="1"/>
    </xf>
    <xf numFmtId="174" fontId="27" fillId="2" borderId="15" xfId="1" applyNumberFormat="1" applyFont="1" applyFill="1" applyBorder="1" applyAlignment="1">
      <alignment horizontal="right" vertical="center" wrapText="1"/>
    </xf>
    <xf numFmtId="174" fontId="27" fillId="11" borderId="2" xfId="1" applyNumberFormat="1" applyFont="1" applyFill="1" applyBorder="1" applyAlignment="1">
      <alignment horizontal="right" vertical="center" wrapText="1"/>
    </xf>
    <xf numFmtId="174" fontId="27" fillId="11" borderId="11" xfId="1" applyNumberFormat="1" applyFont="1" applyFill="1" applyBorder="1" applyAlignment="1">
      <alignment horizontal="right" vertical="center" wrapText="1"/>
    </xf>
    <xf numFmtId="174" fontId="4" fillId="2" borderId="6" xfId="1" applyNumberFormat="1" applyFont="1" applyFill="1" applyBorder="1" applyAlignment="1">
      <alignment vertical="center" wrapText="1"/>
    </xf>
    <xf numFmtId="174" fontId="4" fillId="2" borderId="19" xfId="1" applyNumberFormat="1" applyFont="1" applyFill="1" applyBorder="1" applyAlignment="1">
      <alignment vertical="center" wrapText="1"/>
    </xf>
    <xf numFmtId="174" fontId="4" fillId="2" borderId="5" xfId="1" applyNumberFormat="1" applyFont="1" applyFill="1" applyBorder="1" applyAlignment="1">
      <alignment horizontal="right" vertical="center" wrapText="1"/>
    </xf>
    <xf numFmtId="174" fontId="4" fillId="2" borderId="17" xfId="1" applyNumberFormat="1" applyFont="1" applyFill="1" applyBorder="1" applyAlignment="1">
      <alignment horizontal="right" vertical="center" wrapText="1"/>
    </xf>
    <xf numFmtId="174" fontId="4" fillId="2" borderId="3" xfId="1" applyNumberFormat="1" applyFont="1" applyFill="1" applyBorder="1" applyAlignment="1">
      <alignment horizontal="right" vertical="center" wrapText="1"/>
    </xf>
    <xf numFmtId="174" fontId="4" fillId="2" borderId="13" xfId="1" applyNumberFormat="1" applyFont="1" applyFill="1" applyBorder="1" applyAlignment="1">
      <alignment horizontal="right" vertical="center" wrapText="1"/>
    </xf>
    <xf numFmtId="174" fontId="4" fillId="2" borderId="1" xfId="1" applyNumberFormat="1" applyFont="1" applyFill="1" applyBorder="1" applyAlignment="1">
      <alignment horizontal="right" vertical="center" wrapText="1"/>
    </xf>
    <xf numFmtId="174" fontId="4" fillId="2" borderId="81" xfId="1" applyNumberFormat="1" applyFont="1" applyFill="1" applyBorder="1" applyAlignment="1">
      <alignment horizontal="right" vertical="center" wrapText="1"/>
    </xf>
    <xf numFmtId="174" fontId="4" fillId="2" borderId="4" xfId="1" applyNumberFormat="1" applyFont="1" applyFill="1" applyBorder="1" applyAlignment="1">
      <alignment horizontal="right" vertical="center" wrapText="1"/>
    </xf>
    <xf numFmtId="174" fontId="4" fillId="2" borderId="15" xfId="1" applyNumberFormat="1" applyFont="1" applyFill="1" applyBorder="1" applyAlignment="1">
      <alignment horizontal="right" vertical="center" wrapText="1"/>
    </xf>
    <xf numFmtId="174" fontId="6" fillId="2" borderId="6" xfId="1" applyNumberFormat="1" applyFont="1" applyFill="1" applyBorder="1" applyAlignment="1">
      <alignment horizontal="right" vertical="center" wrapText="1"/>
    </xf>
    <xf numFmtId="174" fontId="6" fillId="2" borderId="19" xfId="1" applyNumberFormat="1" applyFont="1" applyFill="1" applyBorder="1" applyAlignment="1">
      <alignment horizontal="right" vertical="center" wrapText="1"/>
    </xf>
    <xf numFmtId="174" fontId="4" fillId="2" borderId="2" xfId="1" applyNumberFormat="1" applyFont="1" applyFill="1" applyBorder="1" applyAlignment="1">
      <alignment horizontal="right" vertical="center" wrapText="1"/>
    </xf>
    <xf numFmtId="174" fontId="4" fillId="2" borderId="11" xfId="1" applyNumberFormat="1" applyFont="1" applyFill="1" applyBorder="1" applyAlignment="1">
      <alignment horizontal="right" vertical="center" wrapText="1"/>
    </xf>
    <xf numFmtId="174" fontId="4" fillId="2" borderId="26" xfId="1" applyNumberFormat="1" applyFont="1" applyFill="1" applyBorder="1" applyAlignment="1">
      <alignment horizontal="right" vertical="center" wrapText="1"/>
    </xf>
    <xf numFmtId="174" fontId="4" fillId="2" borderId="28" xfId="1" applyNumberFormat="1" applyFont="1" applyFill="1" applyBorder="1" applyAlignment="1">
      <alignment horizontal="right" vertical="center" wrapText="1"/>
    </xf>
    <xf numFmtId="174" fontId="4" fillId="2" borderId="7" xfId="1" applyNumberFormat="1" applyFont="1" applyFill="1" applyBorder="1" applyAlignment="1">
      <alignment horizontal="right" vertical="center" wrapText="1"/>
    </xf>
    <xf numFmtId="174" fontId="4" fillId="2" borderId="21" xfId="1" applyNumberFormat="1" applyFont="1" applyFill="1" applyBorder="1" applyAlignment="1">
      <alignment horizontal="right" vertical="center" wrapText="1"/>
    </xf>
    <xf numFmtId="174" fontId="4" fillId="2" borderId="43" xfId="1" applyNumberFormat="1" applyFont="1" applyFill="1" applyBorder="1" applyAlignment="1">
      <alignment horizontal="right" vertical="center" wrapText="1"/>
    </xf>
    <xf numFmtId="174" fontId="4" fillId="2" borderId="53" xfId="1" applyNumberFormat="1" applyFont="1" applyFill="1" applyBorder="1" applyAlignment="1">
      <alignment horizontal="right" vertical="center" wrapText="1"/>
    </xf>
    <xf numFmtId="174" fontId="4" fillId="2" borderId="6" xfId="1" applyNumberFormat="1" applyFont="1" applyFill="1" applyBorder="1" applyAlignment="1">
      <alignment horizontal="right" vertical="center" wrapText="1"/>
    </xf>
    <xf numFmtId="174" fontId="4" fillId="2" borderId="19" xfId="1" applyNumberFormat="1" applyFont="1" applyFill="1" applyBorder="1" applyAlignment="1">
      <alignment horizontal="right" vertical="center" wrapText="1"/>
    </xf>
    <xf numFmtId="174" fontId="4" fillId="2" borderId="23" xfId="1" applyNumberFormat="1" applyFont="1" applyFill="1" applyBorder="1" applyAlignment="1">
      <alignment horizontal="right" vertical="center" wrapText="1"/>
    </xf>
    <xf numFmtId="174" fontId="4" fillId="2" borderId="24" xfId="1" applyNumberFormat="1" applyFont="1" applyFill="1" applyBorder="1" applyAlignment="1">
      <alignment horizontal="right" vertical="center" wrapText="1"/>
    </xf>
    <xf numFmtId="174" fontId="27" fillId="2" borderId="4" xfId="2" applyNumberFormat="1" applyFont="1" applyFill="1" applyBorder="1" applyAlignment="1">
      <alignment horizontal="right" vertical="center" wrapText="1"/>
    </xf>
    <xf numFmtId="174" fontId="27" fillId="2" borderId="15" xfId="2" applyNumberFormat="1" applyFont="1" applyFill="1" applyBorder="1" applyAlignment="1">
      <alignment horizontal="right" vertical="center" wrapText="1"/>
    </xf>
    <xf numFmtId="176" fontId="4" fillId="0" borderId="4" xfId="2" applyNumberFormat="1" applyFont="1" applyBorder="1" applyAlignment="1">
      <alignment horizontal="right" vertical="center" wrapText="1"/>
    </xf>
    <xf numFmtId="176" fontId="4" fillId="0" borderId="15" xfId="2" applyNumberFormat="1" applyFont="1" applyBorder="1" applyAlignment="1">
      <alignment horizontal="right" vertical="center" wrapText="1"/>
    </xf>
    <xf numFmtId="0" fontId="17" fillId="8" borderId="8" xfId="3" applyFont="1" applyFill="1" applyBorder="1" applyAlignment="1">
      <alignment horizontal="center" vertical="center" shrinkToFit="1"/>
    </xf>
    <xf numFmtId="0" fontId="17" fillId="8" borderId="9" xfId="3" applyFont="1" applyFill="1" applyBorder="1" applyAlignment="1">
      <alignment horizontal="center" vertical="center" shrinkToFit="1"/>
    </xf>
    <xf numFmtId="0" fontId="17" fillId="8" borderId="8" xfId="0" applyFont="1" applyFill="1" applyBorder="1" applyAlignment="1">
      <alignment horizontal="center" vertical="center" wrapText="1" shrinkToFit="1"/>
    </xf>
    <xf numFmtId="0" fontId="17" fillId="8" borderId="9" xfId="0" applyFont="1" applyFill="1" applyBorder="1" applyAlignment="1">
      <alignment horizontal="center" vertical="center" wrapText="1"/>
    </xf>
    <xf numFmtId="0" fontId="17" fillId="20" borderId="57" xfId="0" applyFont="1" applyFill="1" applyBorder="1" applyAlignment="1">
      <alignment horizontal="center" vertical="center" wrapText="1" shrinkToFit="1"/>
    </xf>
    <xf numFmtId="0" fontId="17" fillId="7" borderId="9" xfId="3" applyFont="1" applyFill="1" applyBorder="1" applyAlignment="1">
      <alignment horizontal="center" vertical="center" shrinkToFit="1"/>
    </xf>
    <xf numFmtId="0" fontId="17" fillId="8" borderId="44" xfId="3" applyFont="1" applyFill="1" applyBorder="1" applyAlignment="1">
      <alignment horizontal="center" vertical="center" shrinkToFit="1"/>
    </xf>
    <xf numFmtId="0" fontId="17" fillId="8" borderId="45" xfId="3" applyFont="1" applyFill="1" applyBorder="1" applyAlignment="1">
      <alignment horizontal="center" vertical="center" shrinkToFit="1"/>
    </xf>
    <xf numFmtId="0" fontId="17" fillId="7" borderId="45" xfId="3" applyFont="1" applyFill="1" applyBorder="1" applyAlignment="1">
      <alignment horizontal="center" vertical="center" shrinkToFit="1"/>
    </xf>
    <xf numFmtId="1" fontId="3" fillId="11" borderId="25" xfId="1" applyNumberFormat="1" applyFont="1" applyFill="1" applyBorder="1" applyAlignment="1">
      <alignment horizontal="center" vertical="center"/>
    </xf>
    <xf numFmtId="166" fontId="3" fillId="11" borderId="68" xfId="1" applyNumberFormat="1" applyFont="1" applyFill="1" applyBorder="1" applyAlignment="1">
      <alignment horizontal="left" vertical="center"/>
    </xf>
    <xf numFmtId="166" fontId="3" fillId="11" borderId="69" xfId="1" applyNumberFormat="1" applyFont="1" applyFill="1" applyBorder="1" applyAlignment="1">
      <alignment vertical="center"/>
    </xf>
    <xf numFmtId="37" fontId="3" fillId="11" borderId="15" xfId="1" applyNumberFormat="1" applyFont="1" applyFill="1" applyBorder="1" applyAlignment="1">
      <alignment horizontal="center" vertical="center"/>
    </xf>
    <xf numFmtId="170" fontId="3" fillId="11" borderId="14" xfId="1" applyNumberFormat="1" applyFont="1" applyFill="1" applyBorder="1" applyAlignment="1">
      <alignment horizontal="right" vertical="center" shrinkToFit="1"/>
    </xf>
    <xf numFmtId="170" fontId="3" fillId="11" borderId="4" xfId="1" applyNumberFormat="1" applyFont="1" applyFill="1" applyBorder="1" applyAlignment="1">
      <alignment horizontal="right" vertical="center" shrinkToFit="1"/>
    </xf>
    <xf numFmtId="170" fontId="3" fillId="11" borderId="15" xfId="1" applyNumberFormat="1" applyFont="1" applyFill="1" applyBorder="1" applyAlignment="1">
      <alignment horizontal="right" vertical="center" shrinkToFit="1"/>
    </xf>
    <xf numFmtId="170" fontId="3" fillId="11" borderId="33" xfId="1" applyNumberFormat="1" applyFont="1" applyFill="1" applyBorder="1" applyAlignment="1">
      <alignment horizontal="right" vertical="center" shrinkToFit="1"/>
    </xf>
    <xf numFmtId="174" fontId="3" fillId="11" borderId="4" xfId="2" applyNumberFormat="1" applyFont="1" applyFill="1" applyBorder="1" applyAlignment="1">
      <alignment horizontal="right" vertical="center" shrinkToFit="1"/>
    </xf>
    <xf numFmtId="174" fontId="3" fillId="11" borderId="15" xfId="2" applyNumberFormat="1" applyFont="1" applyFill="1" applyBorder="1" applyAlignment="1">
      <alignment horizontal="right" vertical="center" shrinkToFit="1"/>
    </xf>
    <xf numFmtId="174" fontId="3" fillId="11" borderId="47" xfId="2" applyNumberFormat="1" applyFont="1" applyFill="1" applyBorder="1" applyAlignment="1">
      <alignment horizontal="right" vertical="center" shrinkToFit="1"/>
    </xf>
    <xf numFmtId="37" fontId="4" fillId="11" borderId="15" xfId="1" applyNumberFormat="1" applyFont="1" applyFill="1" applyBorder="1" applyAlignment="1">
      <alignment horizontal="center" vertical="center"/>
    </xf>
    <xf numFmtId="174" fontId="3" fillId="11" borderId="33" xfId="2" applyNumberFormat="1" applyFont="1" applyFill="1" applyBorder="1" applyAlignment="1">
      <alignment horizontal="right" vertical="center" shrinkToFit="1"/>
    </xf>
    <xf numFmtId="166" fontId="3" fillId="11" borderId="69" xfId="1" applyNumberFormat="1" applyFont="1" applyFill="1" applyBorder="1" applyAlignment="1">
      <alignment vertical="center" shrinkToFit="1"/>
    </xf>
    <xf numFmtId="165" fontId="9" fillId="0" borderId="69" xfId="2" applyNumberFormat="1" applyFont="1" applyFill="1" applyBorder="1" applyAlignment="1">
      <alignment horizontal="left" vertical="center"/>
    </xf>
    <xf numFmtId="3" fontId="3" fillId="0" borderId="25" xfId="1" applyNumberFormat="1" applyFont="1" applyFill="1" applyBorder="1" applyAlignment="1">
      <alignment horizontal="center" vertical="center"/>
    </xf>
    <xf numFmtId="166" fontId="3" fillId="0" borderId="15" xfId="1" applyNumberFormat="1" applyFont="1" applyFill="1" applyBorder="1" applyAlignment="1">
      <alignment horizontal="center" vertical="center"/>
    </xf>
    <xf numFmtId="173" fontId="3" fillId="0" borderId="14" xfId="1" applyNumberFormat="1" applyFont="1" applyFill="1" applyBorder="1" applyAlignment="1">
      <alignment horizontal="right" vertical="center" shrinkToFit="1"/>
    </xf>
    <xf numFmtId="173" fontId="3" fillId="2" borderId="4" xfId="1" applyNumberFormat="1" applyFont="1" applyFill="1" applyBorder="1" applyAlignment="1">
      <alignment horizontal="right" vertical="center" shrinkToFit="1"/>
    </xf>
    <xf numFmtId="173" fontId="3" fillId="2" borderId="15" xfId="1" applyNumberFormat="1" applyFont="1" applyFill="1" applyBorder="1" applyAlignment="1">
      <alignment horizontal="right" vertical="center" shrinkToFit="1"/>
    </xf>
    <xf numFmtId="173" fontId="3" fillId="2" borderId="14" xfId="1" applyNumberFormat="1" applyFont="1" applyFill="1" applyBorder="1" applyAlignment="1">
      <alignment horizontal="right" vertical="center" shrinkToFit="1"/>
    </xf>
    <xf numFmtId="173" fontId="3" fillId="0" borderId="15" xfId="1" applyNumberFormat="1" applyFont="1" applyFill="1" applyBorder="1" applyAlignment="1">
      <alignment horizontal="right" vertical="center" shrinkToFit="1"/>
    </xf>
    <xf numFmtId="174" fontId="3" fillId="0" borderId="33" xfId="2" applyNumberFormat="1" applyFont="1" applyFill="1" applyBorder="1" applyAlignment="1">
      <alignment horizontal="right" vertical="center" shrinkToFit="1"/>
    </xf>
    <xf numFmtId="174" fontId="3" fillId="0" borderId="15" xfId="2" applyNumberFormat="1" applyFont="1" applyFill="1" applyBorder="1" applyAlignment="1">
      <alignment horizontal="right" vertical="center" shrinkToFit="1"/>
    </xf>
    <xf numFmtId="174" fontId="3" fillId="0" borderId="31" xfId="2" applyNumberFormat="1" applyFont="1" applyBorder="1" applyAlignment="1">
      <alignment horizontal="right" vertical="center" shrinkToFit="1"/>
    </xf>
    <xf numFmtId="175" fontId="9" fillId="2" borderId="14" xfId="1" applyNumberFormat="1" applyFont="1" applyFill="1" applyBorder="1" applyAlignment="1">
      <alignment horizontal="right" vertical="center" shrinkToFit="1"/>
    </xf>
    <xf numFmtId="9" fontId="4" fillId="0" borderId="4" xfId="2" applyFont="1" applyFill="1" applyBorder="1" applyAlignment="1">
      <alignment horizontal="right" vertical="center" shrinkToFit="1"/>
    </xf>
    <xf numFmtId="174" fontId="4" fillId="0" borderId="47" xfId="2" applyNumberFormat="1" applyFont="1" applyFill="1" applyBorder="1" applyAlignment="1">
      <alignment horizontal="right" vertical="center" shrinkToFit="1"/>
    </xf>
    <xf numFmtId="173" fontId="10" fillId="0" borderId="4" xfId="1" applyNumberFormat="1" applyFont="1" applyFill="1" applyBorder="1" applyAlignment="1">
      <alignment horizontal="right" vertical="center" shrinkToFit="1"/>
    </xf>
    <xf numFmtId="9" fontId="27" fillId="2" borderId="76" xfId="2" applyFont="1" applyFill="1" applyBorder="1" applyAlignment="1">
      <alignment horizontal="center" vertical="center"/>
    </xf>
    <xf numFmtId="9" fontId="27" fillId="2" borderId="77" xfId="2" applyFont="1" applyFill="1" applyBorder="1" applyAlignment="1">
      <alignment horizontal="center" vertical="center"/>
    </xf>
    <xf numFmtId="9" fontId="27" fillId="2" borderId="78" xfId="2" applyFont="1" applyFill="1" applyBorder="1" applyAlignment="1">
      <alignment horizontal="center" vertical="center"/>
    </xf>
    <xf numFmtId="9" fontId="27" fillId="2" borderId="14" xfId="2" applyFont="1" applyFill="1" applyBorder="1" applyAlignment="1">
      <alignment horizontal="center" vertical="center"/>
    </xf>
    <xf numFmtId="9" fontId="27" fillId="2" borderId="4" xfId="2" applyFont="1" applyFill="1" applyBorder="1" applyAlignment="1">
      <alignment horizontal="center" vertical="center"/>
    </xf>
    <xf numFmtId="9" fontId="27" fillId="2" borderId="15" xfId="2" applyFont="1" applyFill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 shrinkToFit="1"/>
    </xf>
    <xf numFmtId="9" fontId="27" fillId="2" borderId="16" xfId="2" applyFont="1" applyFill="1" applyBorder="1" applyAlignment="1">
      <alignment horizontal="center" vertical="center"/>
    </xf>
    <xf numFmtId="9" fontId="27" fillId="2" borderId="5" xfId="2" applyFont="1" applyFill="1" applyBorder="1" applyAlignment="1">
      <alignment horizontal="center" vertical="center"/>
    </xf>
    <xf numFmtId="165" fontId="20" fillId="11" borderId="10" xfId="2" applyNumberFormat="1" applyFont="1" applyFill="1" applyBorder="1" applyAlignment="1">
      <alignment horizontal="center" vertical="center"/>
    </xf>
    <xf numFmtId="165" fontId="20" fillId="11" borderId="2" xfId="2" applyNumberFormat="1" applyFont="1" applyFill="1" applyBorder="1" applyAlignment="1">
      <alignment horizontal="center" vertical="center"/>
    </xf>
    <xf numFmtId="165" fontId="20" fillId="11" borderId="11" xfId="2" applyNumberFormat="1" applyFont="1" applyFill="1" applyBorder="1" applyAlignment="1">
      <alignment horizontal="center" vertical="center"/>
    </xf>
    <xf numFmtId="165" fontId="44" fillId="2" borderId="6" xfId="2" applyNumberFormat="1" applyFont="1" applyFill="1" applyBorder="1" applyAlignment="1">
      <alignment vertical="center" wrapText="1"/>
    </xf>
    <xf numFmtId="165" fontId="44" fillId="2" borderId="19" xfId="2" applyNumberFormat="1" applyFont="1" applyFill="1" applyBorder="1" applyAlignment="1">
      <alignment vertical="center" wrapText="1"/>
    </xf>
    <xf numFmtId="165" fontId="44" fillId="2" borderId="10" xfId="2" applyNumberFormat="1" applyFont="1" applyFill="1" applyBorder="1" applyAlignment="1">
      <alignment horizontal="right" vertical="center" wrapText="1"/>
    </xf>
    <xf numFmtId="165" fontId="44" fillId="2" borderId="2" xfId="2" applyNumberFormat="1" applyFont="1" applyFill="1" applyBorder="1" applyAlignment="1">
      <alignment horizontal="right" vertical="center" wrapText="1"/>
    </xf>
    <xf numFmtId="165" fontId="44" fillId="2" borderId="11" xfId="2" applyNumberFormat="1" applyFont="1" applyFill="1" applyBorder="1" applyAlignment="1">
      <alignment horizontal="right" vertical="center" wrapText="1"/>
    </xf>
    <xf numFmtId="165" fontId="44" fillId="0" borderId="29" xfId="2" applyNumberFormat="1" applyFont="1" applyBorder="1" applyAlignment="1">
      <alignment horizontal="right" vertical="center" wrapText="1"/>
    </xf>
    <xf numFmtId="165" fontId="44" fillId="0" borderId="1" xfId="2" applyNumberFormat="1" applyFont="1" applyBorder="1" applyAlignment="1">
      <alignment horizontal="right" vertical="center" wrapText="1"/>
    </xf>
    <xf numFmtId="165" fontId="44" fillId="0" borderId="81" xfId="2" applyNumberFormat="1" applyFont="1" applyBorder="1" applyAlignment="1">
      <alignment horizontal="right" vertical="center" wrapText="1"/>
    </xf>
    <xf numFmtId="9" fontId="20" fillId="11" borderId="10" xfId="2" applyFont="1" applyFill="1" applyBorder="1" applyAlignment="1">
      <alignment horizontal="right" vertical="center" wrapText="1"/>
    </xf>
    <xf numFmtId="9" fontId="20" fillId="11" borderId="2" xfId="2" applyFont="1" applyFill="1" applyBorder="1" applyAlignment="1">
      <alignment horizontal="right" vertical="center" wrapText="1"/>
    </xf>
    <xf numFmtId="9" fontId="20" fillId="11" borderId="11" xfId="2" applyFont="1" applyFill="1" applyBorder="1" applyAlignment="1">
      <alignment horizontal="right" vertical="center" wrapText="1"/>
    </xf>
    <xf numFmtId="9" fontId="44" fillId="0" borderId="42" xfId="2" applyFont="1" applyBorder="1" applyAlignment="1">
      <alignment horizontal="right" vertical="center" wrapText="1"/>
    </xf>
    <xf numFmtId="9" fontId="44" fillId="0" borderId="43" xfId="2" applyFont="1" applyBorder="1" applyAlignment="1">
      <alignment horizontal="right" vertical="center" wrapText="1"/>
    </xf>
    <xf numFmtId="9" fontId="44" fillId="0" borderId="53" xfId="2" applyFont="1" applyBorder="1" applyAlignment="1">
      <alignment horizontal="right" vertical="center" wrapText="1"/>
    </xf>
    <xf numFmtId="165" fontId="44" fillId="0" borderId="12" xfId="2" applyNumberFormat="1" applyFont="1" applyBorder="1" applyAlignment="1">
      <alignment horizontal="right" vertical="center" wrapText="1"/>
    </xf>
    <xf numFmtId="165" fontId="44" fillId="0" borderId="3" xfId="2" applyNumberFormat="1" applyFont="1" applyBorder="1" applyAlignment="1">
      <alignment horizontal="right" vertical="center" wrapText="1"/>
    </xf>
    <xf numFmtId="165" fontId="44" fillId="0" borderId="13" xfId="2" applyNumberFormat="1" applyFont="1" applyBorder="1" applyAlignment="1">
      <alignment horizontal="right" vertical="center" wrapText="1"/>
    </xf>
    <xf numFmtId="165" fontId="44" fillId="0" borderId="16" xfId="2" applyNumberFormat="1" applyFont="1" applyBorder="1" applyAlignment="1">
      <alignment horizontal="right" vertical="center" wrapText="1"/>
    </xf>
    <xf numFmtId="165" fontId="44" fillId="0" borderId="5" xfId="2" applyNumberFormat="1" applyFont="1" applyBorder="1" applyAlignment="1">
      <alignment horizontal="right" vertical="center" wrapText="1"/>
    </xf>
    <xf numFmtId="165" fontId="44" fillId="0" borderId="17" xfId="2" applyNumberFormat="1" applyFont="1" applyBorder="1" applyAlignment="1">
      <alignment horizontal="right" vertical="center" wrapText="1"/>
    </xf>
    <xf numFmtId="165" fontId="44" fillId="0" borderId="14" xfId="2" applyNumberFormat="1" applyFont="1" applyBorder="1" applyAlignment="1">
      <alignment horizontal="right" vertical="center" wrapText="1"/>
    </xf>
    <xf numFmtId="165" fontId="44" fillId="0" borderId="4" xfId="2" applyNumberFormat="1" applyFont="1" applyBorder="1" applyAlignment="1">
      <alignment horizontal="right" vertical="center" wrapText="1"/>
    </xf>
    <xf numFmtId="165" fontId="44" fillId="0" borderId="15" xfId="2" applyNumberFormat="1" applyFont="1" applyBorder="1" applyAlignment="1">
      <alignment horizontal="right" vertical="center" wrapText="1"/>
    </xf>
    <xf numFmtId="165" fontId="44" fillId="0" borderId="42" xfId="2" applyNumberFormat="1" applyFont="1" applyBorder="1" applyAlignment="1">
      <alignment horizontal="right" vertical="center" wrapText="1"/>
    </xf>
    <xf numFmtId="165" fontId="44" fillId="0" borderId="43" xfId="2" applyNumberFormat="1" applyFont="1" applyBorder="1" applyAlignment="1">
      <alignment horizontal="right" vertical="center" wrapText="1"/>
    </xf>
    <xf numFmtId="165" fontId="44" fillId="0" borderId="53" xfId="2" applyNumberFormat="1" applyFont="1" applyBorder="1" applyAlignment="1">
      <alignment horizontal="right" vertical="center" wrapText="1"/>
    </xf>
    <xf numFmtId="165" fontId="44" fillId="0" borderId="27" xfId="2" applyNumberFormat="1" applyFont="1" applyBorder="1" applyAlignment="1">
      <alignment horizontal="right" vertical="center" wrapText="1"/>
    </xf>
    <xf numFmtId="165" fontId="44" fillId="0" borderId="26" xfId="2" applyNumberFormat="1" applyFont="1" applyBorder="1" applyAlignment="1">
      <alignment horizontal="right" vertical="center" wrapText="1"/>
    </xf>
    <xf numFmtId="165" fontId="44" fillId="0" borderId="28" xfId="2" applyNumberFormat="1" applyFont="1" applyBorder="1" applyAlignment="1">
      <alignment horizontal="right" vertical="center" wrapText="1"/>
    </xf>
    <xf numFmtId="165" fontId="44" fillId="0" borderId="10" xfId="2" applyNumberFormat="1" applyFont="1" applyBorder="1" applyAlignment="1">
      <alignment horizontal="right" vertical="center" wrapText="1"/>
    </xf>
    <xf numFmtId="165" fontId="44" fillId="0" borderId="2" xfId="2" applyNumberFormat="1" applyFont="1" applyBorder="1" applyAlignment="1">
      <alignment horizontal="right" vertical="center" wrapText="1"/>
    </xf>
    <xf numFmtId="165" fontId="44" fillId="0" borderId="11" xfId="2" applyNumberFormat="1" applyFont="1" applyBorder="1" applyAlignment="1">
      <alignment horizontal="right" vertical="center" wrapText="1"/>
    </xf>
    <xf numFmtId="165" fontId="20" fillId="11" borderId="20" xfId="2" applyNumberFormat="1" applyFont="1" applyFill="1" applyBorder="1" applyAlignment="1">
      <alignment horizontal="right" vertical="center" wrapText="1"/>
    </xf>
    <xf numFmtId="165" fontId="20" fillId="11" borderId="7" xfId="2" applyNumberFormat="1" applyFont="1" applyFill="1" applyBorder="1" applyAlignment="1">
      <alignment horizontal="right" vertical="center" wrapText="1"/>
    </xf>
    <xf numFmtId="165" fontId="20" fillId="11" borderId="21" xfId="2" applyNumberFormat="1" applyFont="1" applyFill="1" applyBorder="1" applyAlignment="1">
      <alignment horizontal="right" vertical="center" wrapText="1"/>
    </xf>
    <xf numFmtId="165" fontId="44" fillId="0" borderId="35" xfId="2" applyNumberFormat="1" applyFont="1" applyBorder="1" applyAlignment="1">
      <alignment horizontal="right" vertical="center" wrapText="1"/>
    </xf>
    <xf numFmtId="165" fontId="44" fillId="0" borderId="54" xfId="2" applyNumberFormat="1" applyFont="1" applyBorder="1" applyAlignment="1">
      <alignment horizontal="right" vertical="center" wrapText="1"/>
    </xf>
    <xf numFmtId="165" fontId="44" fillId="0" borderId="34" xfId="2" applyNumberFormat="1" applyFont="1" applyBorder="1" applyAlignment="1">
      <alignment horizontal="right" vertical="center" wrapText="1"/>
    </xf>
    <xf numFmtId="165" fontId="44" fillId="0" borderId="55" xfId="2" applyNumberFormat="1" applyFont="1" applyBorder="1" applyAlignment="1">
      <alignment horizontal="right" vertical="center" wrapText="1"/>
    </xf>
    <xf numFmtId="165" fontId="44" fillId="0" borderId="36" xfId="2" applyNumberFormat="1" applyFont="1" applyBorder="1" applyAlignment="1">
      <alignment horizontal="right" vertical="center" wrapText="1"/>
    </xf>
    <xf numFmtId="165" fontId="44" fillId="0" borderId="47" xfId="2" applyNumberFormat="1" applyFont="1" applyBorder="1" applyAlignment="1">
      <alignment horizontal="right" vertical="center" wrapText="1"/>
    </xf>
    <xf numFmtId="165" fontId="44" fillId="0" borderId="18" xfId="2" applyNumberFormat="1" applyFont="1" applyBorder="1" applyAlignment="1">
      <alignment horizontal="right" vertical="center" wrapText="1"/>
    </xf>
    <xf numFmtId="165" fontId="44" fillId="0" borderId="6" xfId="2" applyNumberFormat="1" applyFont="1" applyBorder="1" applyAlignment="1">
      <alignment horizontal="right" vertical="center" wrapText="1"/>
    </xf>
    <xf numFmtId="165" fontId="44" fillId="0" borderId="19" xfId="2" applyNumberFormat="1" applyFont="1" applyBorder="1" applyAlignment="1">
      <alignment horizontal="right" vertical="center" wrapText="1"/>
    </xf>
    <xf numFmtId="165" fontId="20" fillId="11" borderId="29" xfId="2" applyNumberFormat="1" applyFont="1" applyFill="1" applyBorder="1" applyAlignment="1">
      <alignment horizontal="right" vertical="center" wrapText="1"/>
    </xf>
    <xf numFmtId="165" fontId="20" fillId="11" borderId="1" xfId="2" applyNumberFormat="1" applyFont="1" applyFill="1" applyBorder="1" applyAlignment="1">
      <alignment horizontal="right" vertical="center" wrapText="1"/>
    </xf>
    <xf numFmtId="165" fontId="20" fillId="11" borderId="81" xfId="2" applyNumberFormat="1" applyFont="1" applyFill="1" applyBorder="1" applyAlignment="1">
      <alignment horizontal="right" vertical="center" wrapText="1"/>
    </xf>
    <xf numFmtId="165" fontId="44" fillId="0" borderId="44" xfId="2" applyNumberFormat="1" applyFont="1" applyBorder="1" applyAlignment="1">
      <alignment horizontal="right" vertical="center" wrapText="1"/>
    </xf>
    <xf numFmtId="165" fontId="44" fillId="0" borderId="45" xfId="2" applyNumberFormat="1" applyFont="1" applyBorder="1" applyAlignment="1">
      <alignment horizontal="right" vertical="center" wrapText="1"/>
    </xf>
    <xf numFmtId="165" fontId="44" fillId="0" borderId="65" xfId="2" applyNumberFormat="1" applyFont="1" applyBorder="1" applyAlignment="1">
      <alignment horizontal="right" vertical="center" wrapText="1"/>
    </xf>
    <xf numFmtId="49" fontId="4" fillId="2" borderId="4" xfId="5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5" fontId="44" fillId="2" borderId="12" xfId="2" applyNumberFormat="1" applyFont="1" applyFill="1" applyBorder="1" applyAlignment="1">
      <alignment vertical="center" wrapText="1"/>
    </xf>
    <xf numFmtId="165" fontId="44" fillId="2" borderId="3" xfId="2" applyNumberFormat="1" applyFont="1" applyFill="1" applyBorder="1" applyAlignment="1">
      <alignment vertical="center" wrapText="1"/>
    </xf>
    <xf numFmtId="165" fontId="44" fillId="2" borderId="13" xfId="2" applyNumberFormat="1" applyFont="1" applyFill="1" applyBorder="1" applyAlignment="1">
      <alignment vertical="center" wrapText="1"/>
    </xf>
    <xf numFmtId="0" fontId="4" fillId="2" borderId="80" xfId="0" applyFont="1" applyFill="1" applyBorder="1" applyAlignment="1">
      <alignment horizontal="center" vertical="center" wrapText="1"/>
    </xf>
    <xf numFmtId="165" fontId="44" fillId="2" borderId="14" xfId="2" applyNumberFormat="1" applyFont="1" applyFill="1" applyBorder="1" applyAlignment="1">
      <alignment horizontal="right" vertical="center" wrapText="1"/>
    </xf>
    <xf numFmtId="165" fontId="44" fillId="2" borderId="4" xfId="2" applyNumberFormat="1" applyFont="1" applyFill="1" applyBorder="1" applyAlignment="1">
      <alignment horizontal="right" vertical="center" wrapText="1"/>
    </xf>
    <xf numFmtId="165" fontId="44" fillId="2" borderId="15" xfId="2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170" fontId="32" fillId="0" borderId="0" xfId="0" applyNumberFormat="1" applyFont="1" applyAlignment="1">
      <alignment vertical="center" shrinkToFit="1"/>
    </xf>
    <xf numFmtId="171" fontId="4" fillId="0" borderId="16" xfId="1" applyNumberFormat="1" applyFont="1" applyFill="1" applyBorder="1" applyAlignment="1">
      <alignment horizontal="right" vertical="center" wrapText="1"/>
    </xf>
    <xf numFmtId="171" fontId="4" fillId="0" borderId="5" xfId="1" applyNumberFormat="1" applyFont="1" applyFill="1" applyBorder="1" applyAlignment="1">
      <alignment horizontal="right" vertical="center" wrapText="1"/>
    </xf>
    <xf numFmtId="171" fontId="4" fillId="0" borderId="10" xfId="1" applyNumberFormat="1" applyFont="1" applyFill="1" applyBorder="1" applyAlignment="1">
      <alignment horizontal="right" vertical="center" wrapText="1"/>
    </xf>
    <xf numFmtId="171" fontId="4" fillId="0" borderId="2" xfId="1" applyNumberFormat="1" applyFont="1" applyFill="1" applyBorder="1" applyAlignment="1">
      <alignment horizontal="right" vertical="center" wrapText="1"/>
    </xf>
    <xf numFmtId="171" fontId="4" fillId="0" borderId="14" xfId="1" applyNumberFormat="1" applyFont="1" applyFill="1" applyBorder="1" applyAlignment="1">
      <alignment horizontal="right" vertical="center" wrapText="1"/>
    </xf>
    <xf numFmtId="171" fontId="4" fillId="0" borderId="4" xfId="1" applyNumberFormat="1" applyFont="1" applyFill="1" applyBorder="1" applyAlignment="1">
      <alignment horizontal="right" vertical="center" wrapText="1"/>
    </xf>
    <xf numFmtId="171" fontId="4" fillId="0" borderId="12" xfId="1" applyNumberFormat="1" applyFont="1" applyFill="1" applyBorder="1" applyAlignment="1">
      <alignment horizontal="right" vertical="center" wrapText="1"/>
    </xf>
    <xf numFmtId="171" fontId="4" fillId="0" borderId="3" xfId="1" applyNumberFormat="1" applyFont="1" applyFill="1" applyBorder="1" applyAlignment="1">
      <alignment horizontal="right" vertical="center" wrapText="1"/>
    </xf>
    <xf numFmtId="171" fontId="4" fillId="0" borderId="27" xfId="1" applyNumberFormat="1" applyFont="1" applyFill="1" applyBorder="1" applyAlignment="1">
      <alignment horizontal="right" vertical="center" wrapText="1"/>
    </xf>
    <xf numFmtId="171" fontId="4" fillId="0" borderId="26" xfId="1" applyNumberFormat="1" applyFont="1" applyFill="1" applyBorder="1" applyAlignment="1">
      <alignment horizontal="right" vertical="center" wrapText="1"/>
    </xf>
    <xf numFmtId="170" fontId="4" fillId="0" borderId="4" xfId="1" applyNumberFormat="1" applyFont="1" applyFill="1" applyBorder="1" applyAlignment="1">
      <alignment horizontal="right" vertical="center" wrapText="1"/>
    </xf>
    <xf numFmtId="170" fontId="4" fillId="0" borderId="5" xfId="1" applyNumberFormat="1" applyFont="1" applyFill="1" applyBorder="1" applyAlignment="1">
      <alignment horizontal="right" vertical="center" wrapText="1"/>
    </xf>
    <xf numFmtId="170" fontId="4" fillId="0" borderId="2" xfId="1" applyNumberFormat="1" applyFont="1" applyFill="1" applyBorder="1" applyAlignment="1">
      <alignment horizontal="right" vertical="center" wrapText="1"/>
    </xf>
    <xf numFmtId="170" fontId="4" fillId="0" borderId="3" xfId="1" applyNumberFormat="1" applyFont="1" applyFill="1" applyBorder="1" applyAlignment="1">
      <alignment horizontal="right" vertical="center" wrapText="1"/>
    </xf>
    <xf numFmtId="170" fontId="4" fillId="0" borderId="26" xfId="1" applyNumberFormat="1" applyFont="1" applyFill="1" applyBorder="1" applyAlignment="1">
      <alignment horizontal="right" vertical="center" wrapText="1"/>
    </xf>
    <xf numFmtId="170" fontId="4" fillId="0" borderId="7" xfId="1" applyNumberFormat="1" applyFont="1" applyFill="1" applyBorder="1" applyAlignment="1">
      <alignment horizontal="right" vertical="center" wrapText="1"/>
    </xf>
    <xf numFmtId="170" fontId="4" fillId="0" borderId="14" xfId="1" applyNumberFormat="1" applyFont="1" applyFill="1" applyBorder="1" applyAlignment="1">
      <alignment horizontal="right" vertical="center" wrapText="1"/>
    </xf>
    <xf numFmtId="170" fontId="4" fillId="0" borderId="16" xfId="1" applyNumberFormat="1" applyFont="1" applyFill="1" applyBorder="1" applyAlignment="1">
      <alignment horizontal="right" vertical="center" wrapText="1"/>
    </xf>
    <xf numFmtId="170" fontId="4" fillId="0" borderId="10" xfId="1" applyNumberFormat="1" applyFont="1" applyFill="1" applyBorder="1" applyAlignment="1">
      <alignment horizontal="right" vertical="center" wrapText="1"/>
    </xf>
    <xf numFmtId="170" fontId="4" fillId="0" borderId="12" xfId="1" applyNumberFormat="1" applyFont="1" applyFill="1" applyBorder="1" applyAlignment="1">
      <alignment horizontal="right" vertical="center" wrapText="1"/>
    </xf>
    <xf numFmtId="170" fontId="4" fillId="0" borderId="27" xfId="1" applyNumberFormat="1" applyFont="1" applyFill="1" applyBorder="1" applyAlignment="1">
      <alignment horizontal="right" vertical="center" wrapText="1"/>
    </xf>
    <xf numFmtId="170" fontId="4" fillId="0" borderId="20" xfId="1" applyNumberFormat="1" applyFont="1" applyFill="1" applyBorder="1" applyAlignment="1">
      <alignment horizontal="right" vertical="center" wrapText="1"/>
    </xf>
    <xf numFmtId="0" fontId="4" fillId="6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shrinkToFit="1"/>
    </xf>
    <xf numFmtId="0" fontId="4" fillId="6" borderId="0" xfId="0" applyFont="1" applyFill="1" applyAlignment="1">
      <alignment shrinkToFit="1"/>
    </xf>
    <xf numFmtId="169" fontId="27" fillId="2" borderId="76" xfId="1" applyNumberFormat="1" applyFont="1" applyFill="1" applyBorder="1" applyAlignment="1">
      <alignment horizontal="center" vertical="center"/>
    </xf>
    <xf numFmtId="169" fontId="27" fillId="2" borderId="77" xfId="1" applyNumberFormat="1" applyFont="1" applyFill="1" applyBorder="1" applyAlignment="1">
      <alignment horizontal="center" vertical="center"/>
    </xf>
    <xf numFmtId="169" fontId="27" fillId="2" borderId="78" xfId="1" applyNumberFormat="1" applyFont="1" applyFill="1" applyBorder="1" applyAlignment="1">
      <alignment horizontal="center" vertical="center"/>
    </xf>
    <xf numFmtId="177" fontId="27" fillId="2" borderId="4" xfId="1" applyNumberFormat="1" applyFont="1" applyFill="1" applyBorder="1" applyAlignment="1">
      <alignment horizontal="center" vertical="center"/>
    </xf>
    <xf numFmtId="177" fontId="27" fillId="2" borderId="15" xfId="1" applyNumberFormat="1" applyFont="1" applyFill="1" applyBorder="1" applyAlignment="1">
      <alignment horizontal="center" vertical="center"/>
    </xf>
    <xf numFmtId="177" fontId="27" fillId="11" borderId="2" xfId="1" applyNumberFormat="1" applyFont="1" applyFill="1" applyBorder="1" applyAlignment="1">
      <alignment horizontal="center" vertical="center"/>
    </xf>
    <xf numFmtId="177" fontId="27" fillId="11" borderId="11" xfId="1" applyNumberFormat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vertical="center" wrapText="1"/>
    </xf>
    <xf numFmtId="177" fontId="4" fillId="2" borderId="19" xfId="1" applyNumberFormat="1" applyFont="1" applyFill="1" applyBorder="1" applyAlignment="1">
      <alignment vertical="center" wrapText="1"/>
    </xf>
    <xf numFmtId="177" fontId="4" fillId="2" borderId="2" xfId="1" applyNumberFormat="1" applyFont="1" applyFill="1" applyBorder="1" applyAlignment="1">
      <alignment horizontal="right" vertical="center" wrapText="1"/>
    </xf>
    <xf numFmtId="177" fontId="4" fillId="2" borderId="11" xfId="1" applyNumberFormat="1" applyFont="1" applyFill="1" applyBorder="1" applyAlignment="1">
      <alignment horizontal="right" vertical="center" wrapText="1"/>
    </xf>
    <xf numFmtId="177" fontId="4" fillId="0" borderId="1" xfId="1" applyNumberFormat="1" applyFont="1" applyBorder="1" applyAlignment="1">
      <alignment horizontal="right" vertical="center" wrapText="1"/>
    </xf>
    <xf numFmtId="177" fontId="4" fillId="0" borderId="81" xfId="1" applyNumberFormat="1" applyFont="1" applyBorder="1" applyAlignment="1">
      <alignment horizontal="right" vertical="center" wrapText="1"/>
    </xf>
    <xf numFmtId="177" fontId="27" fillId="11" borderId="2" xfId="1" applyNumberFormat="1" applyFont="1" applyFill="1" applyBorder="1" applyAlignment="1">
      <alignment horizontal="right" vertical="center" wrapText="1"/>
    </xf>
    <xf numFmtId="177" fontId="27" fillId="11" borderId="11" xfId="1" applyNumberFormat="1" applyFont="1" applyFill="1" applyBorder="1" applyAlignment="1">
      <alignment horizontal="right" vertical="center" wrapText="1"/>
    </xf>
    <xf numFmtId="177" fontId="4" fillId="0" borderId="43" xfId="1" applyNumberFormat="1" applyFont="1" applyBorder="1" applyAlignment="1">
      <alignment horizontal="right" vertical="center" wrapText="1"/>
    </xf>
    <xf numFmtId="177" fontId="4" fillId="0" borderId="53" xfId="1" applyNumberFormat="1" applyFont="1" applyBorder="1" applyAlignment="1">
      <alignment horizontal="right" vertical="center" wrapText="1"/>
    </xf>
    <xf numFmtId="177" fontId="4" fillId="0" borderId="3" xfId="1" applyNumberFormat="1" applyFont="1" applyBorder="1" applyAlignment="1">
      <alignment horizontal="right" vertical="center" wrapText="1"/>
    </xf>
    <xf numFmtId="177" fontId="4" fillId="0" borderId="13" xfId="1" applyNumberFormat="1" applyFont="1" applyBorder="1" applyAlignment="1">
      <alignment horizontal="right" vertical="center" wrapText="1"/>
    </xf>
    <xf numFmtId="177" fontId="4" fillId="0" borderId="5" xfId="1" applyNumberFormat="1" applyFont="1" applyBorder="1" applyAlignment="1">
      <alignment horizontal="right" vertical="center" wrapText="1"/>
    </xf>
    <xf numFmtId="177" fontId="4" fillId="0" borderId="17" xfId="1" applyNumberFormat="1" applyFont="1" applyBorder="1" applyAlignment="1">
      <alignment horizontal="right" vertical="center" wrapText="1"/>
    </xf>
    <xf numFmtId="177" fontId="4" fillId="0" borderId="4" xfId="1" applyNumberFormat="1" applyFont="1" applyBorder="1" applyAlignment="1">
      <alignment horizontal="right" vertical="center" wrapText="1"/>
    </xf>
    <xf numFmtId="177" fontId="4" fillId="0" borderId="15" xfId="1" applyNumberFormat="1" applyFont="1" applyBorder="1" applyAlignment="1">
      <alignment horizontal="right" vertical="center" wrapText="1"/>
    </xf>
    <xf numFmtId="177" fontId="4" fillId="0" borderId="26" xfId="1" applyNumberFormat="1" applyFont="1" applyBorder="1" applyAlignment="1">
      <alignment horizontal="right" vertical="center" wrapText="1"/>
    </xf>
    <xf numFmtId="177" fontId="4" fillId="0" borderId="28" xfId="1" applyNumberFormat="1" applyFont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177" fontId="4" fillId="0" borderId="11" xfId="1" applyNumberFormat="1" applyFont="1" applyBorder="1" applyAlignment="1">
      <alignment horizontal="right" vertical="center" wrapText="1"/>
    </xf>
    <xf numFmtId="177" fontId="27" fillId="11" borderId="7" xfId="1" applyNumberFormat="1" applyFont="1" applyFill="1" applyBorder="1" applyAlignment="1">
      <alignment horizontal="right" vertical="center" wrapText="1"/>
    </xf>
    <xf numFmtId="177" fontId="27" fillId="11" borderId="21" xfId="1" applyNumberFormat="1" applyFont="1" applyFill="1" applyBorder="1" applyAlignment="1">
      <alignment horizontal="right" vertical="center" wrapText="1"/>
    </xf>
    <xf numFmtId="177" fontId="4" fillId="0" borderId="35" xfId="1" applyNumberFormat="1" applyFont="1" applyBorder="1" applyAlignment="1">
      <alignment horizontal="right" vertical="center" wrapText="1"/>
    </xf>
    <xf numFmtId="177" fontId="4" fillId="0" borderId="54" xfId="1" applyNumberFormat="1" applyFont="1" applyBorder="1" applyAlignment="1">
      <alignment horizontal="right" vertical="center" wrapText="1"/>
    </xf>
    <xf numFmtId="177" fontId="4" fillId="0" borderId="34" xfId="1" applyNumberFormat="1" applyFont="1" applyBorder="1" applyAlignment="1">
      <alignment horizontal="right" vertical="center" wrapText="1"/>
    </xf>
    <xf numFmtId="177" fontId="4" fillId="0" borderId="55" xfId="1" applyNumberFormat="1" applyFont="1" applyBorder="1" applyAlignment="1">
      <alignment horizontal="right" vertical="center" wrapText="1"/>
    </xf>
    <xf numFmtId="177" fontId="4" fillId="0" borderId="36" xfId="1" applyNumberFormat="1" applyFont="1" applyBorder="1" applyAlignment="1">
      <alignment horizontal="right" vertical="center" wrapText="1"/>
    </xf>
    <xf numFmtId="177" fontId="4" fillId="0" borderId="47" xfId="1" applyNumberFormat="1" applyFont="1" applyBorder="1" applyAlignment="1">
      <alignment horizontal="right" vertical="center" wrapText="1"/>
    </xf>
    <xf numFmtId="177" fontId="4" fillId="0" borderId="6" xfId="1" applyNumberFormat="1" applyFont="1" applyBorder="1" applyAlignment="1">
      <alignment horizontal="right" vertical="center" wrapText="1"/>
    </xf>
    <xf numFmtId="177" fontId="4" fillId="0" borderId="19" xfId="1" applyNumberFormat="1" applyFont="1" applyBorder="1" applyAlignment="1">
      <alignment horizontal="right" vertical="center" wrapText="1"/>
    </xf>
    <xf numFmtId="177" fontId="27" fillId="11" borderId="1" xfId="1" applyNumberFormat="1" applyFont="1" applyFill="1" applyBorder="1" applyAlignment="1">
      <alignment horizontal="right" vertical="center" wrapText="1"/>
    </xf>
    <xf numFmtId="177" fontId="27" fillId="11" borderId="81" xfId="1" applyNumberFormat="1" applyFont="1" applyFill="1" applyBorder="1" applyAlignment="1">
      <alignment horizontal="right" vertical="center" wrapText="1"/>
    </xf>
    <xf numFmtId="177" fontId="4" fillId="0" borderId="45" xfId="1" applyNumberFormat="1" applyFont="1" applyBorder="1" applyAlignment="1">
      <alignment horizontal="right" vertical="center" wrapText="1"/>
    </xf>
    <xf numFmtId="177" fontId="4" fillId="0" borderId="65" xfId="1" applyNumberFormat="1" applyFont="1" applyBorder="1" applyAlignment="1">
      <alignment horizontal="right" vertical="center" wrapText="1"/>
    </xf>
    <xf numFmtId="169" fontId="27" fillId="2" borderId="76" xfId="0" applyNumberFormat="1" applyFont="1" applyFill="1" applyBorder="1" applyAlignment="1">
      <alignment horizontal="right" vertical="center"/>
    </xf>
    <xf numFmtId="169" fontId="27" fillId="2" borderId="77" xfId="0" applyNumberFormat="1" applyFont="1" applyFill="1" applyBorder="1" applyAlignment="1">
      <alignment horizontal="right" vertical="center"/>
    </xf>
    <xf numFmtId="0" fontId="25" fillId="6" borderId="52" xfId="0" applyFont="1" applyFill="1" applyBorder="1" applyAlignment="1">
      <alignment horizontal="left" vertical="center"/>
    </xf>
    <xf numFmtId="0" fontId="25" fillId="6" borderId="118" xfId="0" applyFont="1" applyFill="1" applyBorder="1" applyAlignment="1">
      <alignment horizontal="left" vertical="center"/>
    </xf>
    <xf numFmtId="0" fontId="4" fillId="6" borderId="84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shrinkToFit="1"/>
    </xf>
    <xf numFmtId="0" fontId="4" fillId="6" borderId="0" xfId="0" applyFont="1" applyFill="1" applyAlignment="1">
      <alignment vertical="center" shrinkToFit="1"/>
    </xf>
    <xf numFmtId="0" fontId="38" fillId="6" borderId="0" xfId="0" applyFont="1" applyFill="1" applyAlignment="1">
      <alignment vertical="center" wrapText="1"/>
    </xf>
    <xf numFmtId="0" fontId="38" fillId="6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shrinkToFit="1"/>
    </xf>
    <xf numFmtId="0" fontId="38" fillId="6" borderId="0" xfId="0" applyFont="1" applyFill="1" applyAlignment="1">
      <alignment shrinkToFit="1"/>
    </xf>
    <xf numFmtId="178" fontId="22" fillId="2" borderId="16" xfId="2" applyNumberFormat="1" applyFont="1" applyFill="1" applyBorder="1" applyAlignment="1">
      <alignment horizontal="center" vertical="center"/>
    </xf>
    <xf numFmtId="178" fontId="22" fillId="2" borderId="5" xfId="2" applyNumberFormat="1" applyFont="1" applyFill="1" applyBorder="1" applyAlignment="1">
      <alignment horizontal="center" vertical="center"/>
    </xf>
    <xf numFmtId="178" fontId="22" fillId="2" borderId="17" xfId="2" applyNumberFormat="1" applyFont="1" applyFill="1" applyBorder="1" applyAlignment="1">
      <alignment horizontal="center" vertical="center"/>
    </xf>
    <xf numFmtId="178" fontId="27" fillId="11" borderId="10" xfId="1" applyNumberFormat="1" applyFont="1" applyFill="1" applyBorder="1" applyAlignment="1">
      <alignment horizontal="right" vertical="center"/>
    </xf>
    <xf numFmtId="178" fontId="27" fillId="11" borderId="2" xfId="1" applyNumberFormat="1" applyFont="1" applyFill="1" applyBorder="1" applyAlignment="1">
      <alignment horizontal="right" vertical="center"/>
    </xf>
    <xf numFmtId="178" fontId="27" fillId="11" borderId="11" xfId="1" applyNumberFormat="1" applyFont="1" applyFill="1" applyBorder="1" applyAlignment="1">
      <alignment horizontal="right" vertical="center"/>
    </xf>
    <xf numFmtId="178" fontId="4" fillId="2" borderId="18" xfId="1" applyNumberFormat="1" applyFont="1" applyFill="1" applyBorder="1" applyAlignment="1">
      <alignment vertical="center" wrapText="1"/>
    </xf>
    <xf numFmtId="178" fontId="4" fillId="2" borderId="6" xfId="1" applyNumberFormat="1" applyFont="1" applyFill="1" applyBorder="1" applyAlignment="1">
      <alignment vertical="center" wrapText="1"/>
    </xf>
    <xf numFmtId="178" fontId="4" fillId="2" borderId="19" xfId="1" applyNumberFormat="1" applyFont="1" applyFill="1" applyBorder="1" applyAlignment="1">
      <alignment vertical="center" wrapText="1"/>
    </xf>
    <xf numFmtId="178" fontId="4" fillId="2" borderId="10" xfId="1" applyNumberFormat="1" applyFont="1" applyFill="1" applyBorder="1" applyAlignment="1">
      <alignment horizontal="right" vertical="center" wrapText="1"/>
    </xf>
    <xf numFmtId="178" fontId="4" fillId="2" borderId="2" xfId="1" applyNumberFormat="1" applyFont="1" applyFill="1" applyBorder="1" applyAlignment="1">
      <alignment horizontal="right" vertical="center" wrapText="1"/>
    </xf>
    <xf numFmtId="178" fontId="4" fillId="2" borderId="11" xfId="1" applyNumberFormat="1" applyFont="1" applyFill="1" applyBorder="1" applyAlignment="1">
      <alignment horizontal="right" vertical="center" wrapText="1"/>
    </xf>
    <xf numFmtId="178" fontId="4" fillId="0" borderId="29" xfId="1" applyNumberFormat="1" applyFont="1" applyBorder="1" applyAlignment="1">
      <alignment horizontal="right" vertical="center" wrapText="1"/>
    </xf>
    <xf numFmtId="178" fontId="4" fillId="0" borderId="1" xfId="1" applyNumberFormat="1" applyFont="1" applyBorder="1" applyAlignment="1">
      <alignment horizontal="right" vertical="center" wrapText="1"/>
    </xf>
    <xf numFmtId="178" fontId="4" fillId="0" borderId="81" xfId="1" applyNumberFormat="1" applyFont="1" applyBorder="1" applyAlignment="1">
      <alignment horizontal="right" vertical="center" wrapText="1"/>
    </xf>
    <xf numFmtId="178" fontId="27" fillId="11" borderId="10" xfId="1" applyNumberFormat="1" applyFont="1" applyFill="1" applyBorder="1" applyAlignment="1">
      <alignment horizontal="right" vertical="center" wrapText="1"/>
    </xf>
    <xf numFmtId="178" fontId="27" fillId="11" borderId="2" xfId="1" applyNumberFormat="1" applyFont="1" applyFill="1" applyBorder="1" applyAlignment="1">
      <alignment horizontal="right" vertical="center" wrapText="1"/>
    </xf>
    <xf numFmtId="178" fontId="27" fillId="11" borderId="11" xfId="1" applyNumberFormat="1" applyFont="1" applyFill="1" applyBorder="1" applyAlignment="1">
      <alignment horizontal="right" vertical="center" wrapText="1"/>
    </xf>
    <xf numFmtId="178" fontId="4" fillId="0" borderId="42" xfId="1" applyNumberFormat="1" applyFont="1" applyBorder="1" applyAlignment="1">
      <alignment horizontal="right" vertical="center" wrapText="1"/>
    </xf>
    <xf numFmtId="178" fontId="4" fillId="0" borderId="43" xfId="1" applyNumberFormat="1" applyFont="1" applyBorder="1" applyAlignment="1">
      <alignment horizontal="right" vertical="center" wrapText="1"/>
    </xf>
    <xf numFmtId="178" fontId="4" fillId="0" borderId="53" xfId="1" applyNumberFormat="1" applyFont="1" applyBorder="1" applyAlignment="1">
      <alignment horizontal="right" vertical="center" wrapText="1"/>
    </xf>
    <xf numFmtId="178" fontId="4" fillId="0" borderId="12" xfId="1" applyNumberFormat="1" applyFont="1" applyBorder="1" applyAlignment="1">
      <alignment horizontal="right" vertical="center" wrapText="1"/>
    </xf>
    <xf numFmtId="178" fontId="4" fillId="0" borderId="3" xfId="1" applyNumberFormat="1" applyFont="1" applyBorder="1" applyAlignment="1">
      <alignment horizontal="right" vertical="center" wrapText="1"/>
    </xf>
    <xf numFmtId="178" fontId="4" fillId="0" borderId="13" xfId="1" applyNumberFormat="1" applyFont="1" applyBorder="1" applyAlignment="1">
      <alignment horizontal="right" vertical="center" wrapText="1"/>
    </xf>
    <xf numFmtId="178" fontId="4" fillId="0" borderId="16" xfId="1" applyNumberFormat="1" applyFont="1" applyBorder="1" applyAlignment="1">
      <alignment horizontal="right" vertical="center" wrapText="1"/>
    </xf>
    <xf numFmtId="178" fontId="4" fillId="0" borderId="5" xfId="1" applyNumberFormat="1" applyFont="1" applyBorder="1" applyAlignment="1">
      <alignment horizontal="right" vertical="center" wrapText="1"/>
    </xf>
    <xf numFmtId="178" fontId="4" fillId="0" borderId="17" xfId="1" applyNumberFormat="1" applyFont="1" applyBorder="1" applyAlignment="1">
      <alignment horizontal="right" vertical="center" wrapText="1"/>
    </xf>
    <xf numFmtId="178" fontId="4" fillId="0" borderId="14" xfId="1" applyNumberFormat="1" applyFont="1" applyBorder="1" applyAlignment="1">
      <alignment horizontal="right" vertical="center" wrapText="1"/>
    </xf>
    <xf numFmtId="178" fontId="4" fillId="0" borderId="4" xfId="1" applyNumberFormat="1" applyFont="1" applyBorder="1" applyAlignment="1">
      <alignment horizontal="right" vertical="center" wrapText="1"/>
    </xf>
    <xf numFmtId="178" fontId="4" fillId="0" borderId="15" xfId="1" applyNumberFormat="1" applyFont="1" applyBorder="1" applyAlignment="1">
      <alignment horizontal="right" vertical="center" wrapText="1"/>
    </xf>
    <xf numFmtId="178" fontId="4" fillId="0" borderId="27" xfId="1" applyNumberFormat="1" applyFont="1" applyBorder="1" applyAlignment="1">
      <alignment horizontal="right" vertical="center" wrapText="1"/>
    </xf>
    <xf numFmtId="178" fontId="4" fillId="0" borderId="26" xfId="1" applyNumberFormat="1" applyFont="1" applyBorder="1" applyAlignment="1">
      <alignment horizontal="right" vertical="center" wrapText="1"/>
    </xf>
    <xf numFmtId="178" fontId="4" fillId="0" borderId="28" xfId="1" applyNumberFormat="1" applyFont="1" applyBorder="1" applyAlignment="1">
      <alignment horizontal="right" vertical="center" wrapText="1"/>
    </xf>
    <xf numFmtId="178" fontId="4" fillId="0" borderId="10" xfId="1" applyNumberFormat="1" applyFont="1" applyBorder="1" applyAlignment="1">
      <alignment horizontal="right" vertical="center" wrapText="1"/>
    </xf>
    <xf numFmtId="178" fontId="4" fillId="0" borderId="2" xfId="1" applyNumberFormat="1" applyFont="1" applyBorder="1" applyAlignment="1">
      <alignment horizontal="right" vertical="center" wrapText="1"/>
    </xf>
    <xf numFmtId="178" fontId="4" fillId="0" borderId="11" xfId="1" applyNumberFormat="1" applyFont="1" applyBorder="1" applyAlignment="1">
      <alignment horizontal="right" vertical="center" wrapText="1"/>
    </xf>
    <xf numFmtId="178" fontId="27" fillId="11" borderId="20" xfId="1" applyNumberFormat="1" applyFont="1" applyFill="1" applyBorder="1" applyAlignment="1">
      <alignment horizontal="right" vertical="center" wrapText="1"/>
    </xf>
    <xf numFmtId="178" fontId="27" fillId="11" borderId="7" xfId="1" applyNumberFormat="1" applyFont="1" applyFill="1" applyBorder="1" applyAlignment="1">
      <alignment horizontal="right" vertical="center" wrapText="1"/>
    </xf>
    <xf numFmtId="178" fontId="27" fillId="11" borderId="21" xfId="1" applyNumberFormat="1" applyFont="1" applyFill="1" applyBorder="1" applyAlignment="1">
      <alignment horizontal="right" vertical="center" wrapText="1"/>
    </xf>
    <xf numFmtId="178" fontId="4" fillId="0" borderId="35" xfId="1" applyNumberFormat="1" applyFont="1" applyBorder="1" applyAlignment="1">
      <alignment horizontal="right" vertical="center" wrapText="1"/>
    </xf>
    <xf numFmtId="178" fontId="4" fillId="0" borderId="54" xfId="1" applyNumberFormat="1" applyFont="1" applyBorder="1" applyAlignment="1">
      <alignment horizontal="right" vertical="center" wrapText="1"/>
    </xf>
    <xf numFmtId="178" fontId="4" fillId="0" borderId="34" xfId="1" applyNumberFormat="1" applyFont="1" applyBorder="1" applyAlignment="1">
      <alignment horizontal="right" vertical="center" wrapText="1"/>
    </xf>
    <xf numFmtId="178" fontId="4" fillId="0" borderId="55" xfId="1" applyNumberFormat="1" applyFont="1" applyBorder="1" applyAlignment="1">
      <alignment horizontal="right" vertical="center" wrapText="1"/>
    </xf>
    <xf numFmtId="178" fontId="4" fillId="0" borderId="36" xfId="1" applyNumberFormat="1" applyFont="1" applyBorder="1" applyAlignment="1">
      <alignment horizontal="right" vertical="center" wrapText="1"/>
    </xf>
    <xf numFmtId="178" fontId="4" fillId="0" borderId="47" xfId="1" applyNumberFormat="1" applyFont="1" applyBorder="1" applyAlignment="1">
      <alignment horizontal="right" vertical="center" wrapText="1"/>
    </xf>
    <xf numFmtId="178" fontId="4" fillId="0" borderId="18" xfId="1" applyNumberFormat="1" applyFont="1" applyBorder="1" applyAlignment="1">
      <alignment horizontal="right" vertical="center" wrapText="1"/>
    </xf>
    <xf numFmtId="178" fontId="4" fillId="0" borderId="6" xfId="1" applyNumberFormat="1" applyFont="1" applyBorder="1" applyAlignment="1">
      <alignment horizontal="right" vertical="center" wrapText="1"/>
    </xf>
    <xf numFmtId="178" fontId="4" fillId="0" borderId="19" xfId="1" applyNumberFormat="1" applyFont="1" applyBorder="1" applyAlignment="1">
      <alignment horizontal="right" vertical="center" wrapText="1"/>
    </xf>
    <xf numFmtId="178" fontId="27" fillId="11" borderId="29" xfId="1" applyNumberFormat="1" applyFont="1" applyFill="1" applyBorder="1" applyAlignment="1">
      <alignment horizontal="right" vertical="center" wrapText="1"/>
    </xf>
    <xf numFmtId="178" fontId="27" fillId="11" borderId="1" xfId="1" applyNumberFormat="1" applyFont="1" applyFill="1" applyBorder="1" applyAlignment="1">
      <alignment horizontal="right" vertical="center" wrapText="1"/>
    </xf>
    <xf numFmtId="178" fontId="27" fillId="11" borderId="81" xfId="1" applyNumberFormat="1" applyFont="1" applyFill="1" applyBorder="1" applyAlignment="1">
      <alignment horizontal="right" vertical="center" wrapText="1"/>
    </xf>
    <xf numFmtId="178" fontId="4" fillId="0" borderId="44" xfId="1" applyNumberFormat="1" applyFont="1" applyBorder="1" applyAlignment="1">
      <alignment horizontal="right" vertical="center" wrapText="1"/>
    </xf>
    <xf numFmtId="178" fontId="4" fillId="0" borderId="45" xfId="1" applyNumberFormat="1" applyFont="1" applyBorder="1" applyAlignment="1">
      <alignment horizontal="right" vertical="center" wrapText="1"/>
    </xf>
    <xf numFmtId="178" fontId="4" fillId="0" borderId="65" xfId="1" applyNumberFormat="1" applyFont="1" applyBorder="1" applyAlignment="1">
      <alignment horizontal="right" vertical="center" wrapText="1"/>
    </xf>
    <xf numFmtId="178" fontId="27" fillId="2" borderId="14" xfId="1" applyNumberFormat="1" applyFont="1" applyFill="1" applyBorder="1" applyAlignment="1">
      <alignment horizontal="right" vertical="center"/>
    </xf>
    <xf numFmtId="178" fontId="27" fillId="2" borderId="4" xfId="1" applyNumberFormat="1" applyFont="1" applyFill="1" applyBorder="1" applyAlignment="1">
      <alignment horizontal="right" vertical="center"/>
    </xf>
    <xf numFmtId="178" fontId="27" fillId="2" borderId="15" xfId="1" applyNumberFormat="1" applyFont="1" applyFill="1" applyBorder="1" applyAlignment="1">
      <alignment horizontal="right" vertical="center"/>
    </xf>
    <xf numFmtId="178" fontId="27" fillId="2" borderId="14" xfId="0" applyNumberFormat="1" applyFont="1" applyFill="1" applyBorder="1" applyAlignment="1">
      <alignment horizontal="right" vertical="center"/>
    </xf>
    <xf numFmtId="178" fontId="27" fillId="2" borderId="4" xfId="0" applyNumberFormat="1" applyFont="1" applyFill="1" applyBorder="1" applyAlignment="1">
      <alignment horizontal="right" vertical="center"/>
    </xf>
    <xf numFmtId="178" fontId="22" fillId="2" borderId="16" xfId="2" applyNumberFormat="1" applyFont="1" applyFill="1" applyBorder="1" applyAlignment="1">
      <alignment horizontal="right" vertical="center"/>
    </xf>
    <xf numFmtId="178" fontId="22" fillId="2" borderId="5" xfId="2" applyNumberFormat="1" applyFont="1" applyFill="1" applyBorder="1" applyAlignment="1">
      <alignment horizontal="right" vertical="center"/>
    </xf>
    <xf numFmtId="178" fontId="27" fillId="11" borderId="10" xfId="0" applyNumberFormat="1" applyFont="1" applyFill="1" applyBorder="1" applyAlignment="1">
      <alignment horizontal="right" vertical="center"/>
    </xf>
    <xf numFmtId="178" fontId="27" fillId="11" borderId="2" xfId="0" applyNumberFormat="1" applyFont="1" applyFill="1" applyBorder="1" applyAlignment="1">
      <alignment horizontal="right" vertical="center"/>
    </xf>
    <xf numFmtId="0" fontId="40" fillId="0" borderId="4" xfId="0" applyFont="1" applyBorder="1" applyAlignment="1">
      <alignment horizontal="center" vertical="center" wrapText="1"/>
    </xf>
    <xf numFmtId="166" fontId="4" fillId="0" borderId="0" xfId="1" applyNumberFormat="1" applyFont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91" xfId="0" applyFont="1" applyFill="1" applyBorder="1" applyAlignment="1">
      <alignment horizontal="center" vertical="center" wrapText="1"/>
    </xf>
    <xf numFmtId="49" fontId="4" fillId="3" borderId="92" xfId="0" applyNumberFormat="1" applyFont="1" applyFill="1" applyBorder="1" applyAlignment="1">
      <alignment horizontal="center" vertical="center" wrapText="1"/>
    </xf>
    <xf numFmtId="170" fontId="4" fillId="3" borderId="16" xfId="1" applyNumberFormat="1" applyFont="1" applyFill="1" applyBorder="1" applyAlignment="1">
      <alignment horizontal="right" vertical="center" wrapText="1"/>
    </xf>
    <xf numFmtId="170" fontId="4" fillId="3" borderId="5" xfId="1" applyNumberFormat="1" applyFont="1" applyFill="1" applyBorder="1" applyAlignment="1">
      <alignment horizontal="right" vertical="center" wrapText="1"/>
    </xf>
    <xf numFmtId="170" fontId="4" fillId="3" borderId="17" xfId="1" applyNumberFormat="1" applyFont="1" applyFill="1" applyBorder="1" applyAlignment="1">
      <alignment horizontal="right" vertical="center" wrapText="1"/>
    </xf>
    <xf numFmtId="171" fontId="4" fillId="3" borderId="16" xfId="1" applyNumberFormat="1" applyFont="1" applyFill="1" applyBorder="1" applyAlignment="1">
      <alignment horizontal="right" vertical="center" wrapText="1"/>
    </xf>
    <xf numFmtId="171" fontId="4" fillId="3" borderId="5" xfId="1" applyNumberFormat="1" applyFont="1" applyFill="1" applyBorder="1" applyAlignment="1">
      <alignment horizontal="right" vertical="center" wrapText="1"/>
    </xf>
    <xf numFmtId="171" fontId="4" fillId="3" borderId="17" xfId="1" applyNumberFormat="1" applyFont="1" applyFill="1" applyBorder="1" applyAlignment="1">
      <alignment horizontal="right" vertical="center" wrapText="1"/>
    </xf>
    <xf numFmtId="174" fontId="4" fillId="3" borderId="5" xfId="1" applyNumberFormat="1" applyFont="1" applyFill="1" applyBorder="1" applyAlignment="1">
      <alignment horizontal="right" vertical="center" wrapText="1"/>
    </xf>
    <xf numFmtId="174" fontId="4" fillId="3" borderId="17" xfId="1" applyNumberFormat="1" applyFont="1" applyFill="1" applyBorder="1" applyAlignment="1">
      <alignment horizontal="right" vertical="center" wrapText="1"/>
    </xf>
    <xf numFmtId="174" fontId="4" fillId="3" borderId="5" xfId="2" applyNumberFormat="1" applyFont="1" applyFill="1" applyBorder="1" applyAlignment="1">
      <alignment horizontal="right" vertical="center" wrapText="1"/>
    </xf>
    <xf numFmtId="174" fontId="4" fillId="3" borderId="17" xfId="2" applyNumberFormat="1" applyFont="1" applyFill="1" applyBorder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0" fillId="16" borderId="4" xfId="0" applyFont="1" applyFill="1" applyBorder="1" applyAlignment="1">
      <alignment horizontal="center" vertical="center" wrapText="1"/>
    </xf>
    <xf numFmtId="0" fontId="40" fillId="16" borderId="15" xfId="0" applyFont="1" applyFill="1" applyBorder="1" applyAlignment="1">
      <alignment vertical="center" wrapText="1"/>
    </xf>
    <xf numFmtId="0" fontId="45" fillId="16" borderId="37" xfId="0" applyFont="1" applyFill="1" applyBorder="1" applyAlignment="1">
      <alignment horizontal="center" vertical="center" wrapText="1"/>
    </xf>
    <xf numFmtId="43" fontId="4" fillId="0" borderId="0" xfId="1" applyFont="1" applyAlignment="1">
      <alignment vertical="center" wrapText="1"/>
    </xf>
    <xf numFmtId="170" fontId="4" fillId="0" borderId="0" xfId="0" applyNumberFormat="1" applyFont="1" applyAlignment="1">
      <alignment shrinkToFit="1"/>
    </xf>
    <xf numFmtId="0" fontId="4" fillId="21" borderId="15" xfId="0" applyFont="1" applyFill="1" applyBorder="1" applyAlignment="1">
      <alignment vertical="center" wrapText="1"/>
    </xf>
    <xf numFmtId="0" fontId="4" fillId="10" borderId="0" xfId="0" applyFont="1" applyFill="1" applyAlignment="1">
      <alignment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vertical="center" wrapText="1"/>
    </xf>
    <xf numFmtId="0" fontId="4" fillId="10" borderId="15" xfId="0" applyFont="1" applyFill="1" applyBorder="1" applyAlignment="1">
      <alignment vertical="center" wrapText="1"/>
    </xf>
    <xf numFmtId="0" fontId="9" fillId="10" borderId="37" xfId="0" applyFont="1" applyFill="1" applyBorder="1" applyAlignment="1">
      <alignment horizontal="center" vertical="center" wrapText="1"/>
    </xf>
    <xf numFmtId="49" fontId="0" fillId="10" borderId="0" xfId="0" applyNumberFormat="1" applyFill="1"/>
    <xf numFmtId="171" fontId="4" fillId="10" borderId="114" xfId="1" applyNumberFormat="1" applyFont="1" applyFill="1" applyBorder="1" applyAlignment="1">
      <alignment vertical="center" wrapText="1"/>
    </xf>
    <xf numFmtId="171" fontId="3" fillId="10" borderId="114" xfId="1" applyNumberFormat="1" applyFont="1" applyFill="1" applyBorder="1" applyAlignment="1">
      <alignment vertical="center" wrapText="1"/>
    </xf>
    <xf numFmtId="165" fontId="4" fillId="10" borderId="0" xfId="0" applyNumberFormat="1" applyFont="1" applyFill="1" applyAlignment="1">
      <alignment vertical="center" wrapText="1"/>
    </xf>
    <xf numFmtId="43" fontId="4" fillId="10" borderId="0" xfId="1" applyFont="1" applyFill="1" applyAlignment="1">
      <alignment vertical="center" wrapText="1"/>
    </xf>
    <xf numFmtId="170" fontId="38" fillId="0" borderId="0" xfId="0" applyNumberFormat="1" applyFont="1" applyAlignment="1">
      <alignment shrinkToFit="1"/>
    </xf>
    <xf numFmtId="170" fontId="38" fillId="0" borderId="0" xfId="0" applyNumberFormat="1" applyFont="1" applyAlignment="1">
      <alignment vertical="center"/>
    </xf>
    <xf numFmtId="171" fontId="4" fillId="3" borderId="114" xfId="1" applyNumberFormat="1" applyFont="1" applyFill="1" applyBorder="1" applyAlignment="1">
      <alignment vertical="center" wrapText="1"/>
    </xf>
    <xf numFmtId="174" fontId="4" fillId="0" borderId="4" xfId="2" applyNumberFormat="1" applyFont="1" applyFill="1" applyBorder="1" applyAlignment="1">
      <alignment horizontal="right" vertical="center" shrinkToFit="1"/>
    </xf>
    <xf numFmtId="174" fontId="4" fillId="0" borderId="33" xfId="2" applyNumberFormat="1" applyFont="1" applyFill="1" applyBorder="1" applyAlignment="1">
      <alignment horizontal="right" vertical="center" shrinkToFit="1"/>
    </xf>
    <xf numFmtId="174" fontId="4" fillId="0" borderId="15" xfId="2" applyNumberFormat="1" applyFont="1" applyFill="1" applyBorder="1" applyAlignment="1">
      <alignment horizontal="right" vertical="center" shrinkToFit="1"/>
    </xf>
    <xf numFmtId="9" fontId="4" fillId="0" borderId="0" xfId="2" applyFont="1" applyFill="1" applyAlignment="1">
      <alignment vertical="center"/>
    </xf>
    <xf numFmtId="170" fontId="47" fillId="0" borderId="4" xfId="1" applyNumberFormat="1" applyFont="1" applyFill="1" applyBorder="1" applyAlignment="1">
      <alignment horizontal="right" vertical="center" shrinkToFit="1"/>
    </xf>
    <xf numFmtId="171" fontId="4" fillId="0" borderId="0" xfId="0" applyNumberFormat="1" applyFont="1" applyAlignment="1">
      <alignment vertical="center" shrinkToFi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vertical="center" wrapText="1"/>
    </xf>
    <xf numFmtId="0" fontId="4" fillId="3" borderId="37" xfId="0" applyFont="1" applyFill="1" applyBorder="1" applyAlignment="1">
      <alignment horizontal="center" vertical="center" wrapText="1"/>
    </xf>
    <xf numFmtId="49" fontId="0" fillId="3" borderId="0" xfId="0" applyNumberFormat="1" applyFill="1"/>
    <xf numFmtId="171" fontId="3" fillId="3" borderId="114" xfId="1" applyNumberFormat="1" applyFont="1" applyFill="1" applyBorder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  <xf numFmtId="171" fontId="3" fillId="3" borderId="112" xfId="1" applyNumberFormat="1" applyFont="1" applyFill="1" applyBorder="1" applyAlignment="1">
      <alignment vertical="center" wrapText="1"/>
    </xf>
    <xf numFmtId="43" fontId="4" fillId="3" borderId="0" xfId="1" applyFont="1" applyFill="1" applyAlignment="1">
      <alignment vertical="center" wrapText="1"/>
    </xf>
    <xf numFmtId="166" fontId="41" fillId="0" borderId="0" xfId="1" applyNumberFormat="1" applyFont="1" applyAlignment="1">
      <alignment vertical="center" shrinkToFit="1"/>
    </xf>
    <xf numFmtId="170" fontId="47" fillId="0" borderId="3" xfId="1" applyNumberFormat="1" applyFont="1" applyFill="1" applyBorder="1" applyAlignment="1">
      <alignment horizontal="right" vertical="center" wrapText="1"/>
    </xf>
    <xf numFmtId="170" fontId="47" fillId="0" borderId="4" xfId="1" applyNumberFormat="1" applyFont="1" applyFill="1" applyBorder="1" applyAlignment="1">
      <alignment horizontal="right" vertical="center" wrapText="1"/>
    </xf>
    <xf numFmtId="170" fontId="47" fillId="0" borderId="5" xfId="1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49" fontId="4" fillId="0" borderId="94" xfId="0" applyNumberFormat="1" applyFont="1" applyBorder="1" applyAlignment="1">
      <alignment horizontal="center" vertical="center" wrapText="1"/>
    </xf>
    <xf numFmtId="170" fontId="4" fillId="0" borderId="18" xfId="1" applyNumberFormat="1" applyFont="1" applyFill="1" applyBorder="1" applyAlignment="1">
      <alignment horizontal="right" vertical="center" wrapText="1"/>
    </xf>
    <xf numFmtId="170" fontId="4" fillId="0" borderId="6" xfId="1" applyNumberFormat="1" applyFont="1" applyFill="1" applyBorder="1" applyAlignment="1">
      <alignment horizontal="right" vertical="center" wrapText="1"/>
    </xf>
    <xf numFmtId="170" fontId="4" fillId="0" borderId="19" xfId="1" applyNumberFormat="1" applyFont="1" applyFill="1" applyBorder="1" applyAlignment="1">
      <alignment horizontal="right" vertical="center" wrapText="1"/>
    </xf>
    <xf numFmtId="171" fontId="4" fillId="0" borderId="18" xfId="1" applyNumberFormat="1" applyFont="1" applyFill="1" applyBorder="1" applyAlignment="1">
      <alignment horizontal="right" vertical="center" wrapText="1"/>
    </xf>
    <xf numFmtId="171" fontId="4" fillId="0" borderId="6" xfId="1" applyNumberFormat="1" applyFont="1" applyFill="1" applyBorder="1" applyAlignment="1">
      <alignment horizontal="right" vertical="center" wrapText="1"/>
    </xf>
    <xf numFmtId="171" fontId="4" fillId="0" borderId="19" xfId="1" applyNumberFormat="1" applyFont="1" applyFill="1" applyBorder="1" applyAlignment="1">
      <alignment horizontal="right" vertical="center" wrapText="1"/>
    </xf>
    <xf numFmtId="174" fontId="4" fillId="0" borderId="6" xfId="1" applyNumberFormat="1" applyFont="1" applyFill="1" applyBorder="1" applyAlignment="1">
      <alignment horizontal="right" vertical="center" wrapText="1"/>
    </xf>
    <xf numFmtId="174" fontId="4" fillId="0" borderId="19" xfId="1" applyNumberFormat="1" applyFont="1" applyFill="1" applyBorder="1" applyAlignment="1">
      <alignment horizontal="right" vertical="center" wrapText="1"/>
    </xf>
    <xf numFmtId="174" fontId="4" fillId="0" borderId="6" xfId="2" applyNumberFormat="1" applyFont="1" applyFill="1" applyBorder="1" applyAlignment="1">
      <alignment horizontal="right" vertical="center" wrapText="1"/>
    </xf>
    <xf numFmtId="174" fontId="4" fillId="0" borderId="19" xfId="2" applyNumberFormat="1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49" fontId="4" fillId="0" borderId="92" xfId="0" applyNumberFormat="1" applyFont="1" applyBorder="1" applyAlignment="1">
      <alignment horizontal="center" vertical="center" wrapText="1"/>
    </xf>
    <xf numFmtId="170" fontId="4" fillId="0" borderId="17" xfId="1" applyNumberFormat="1" applyFont="1" applyFill="1" applyBorder="1" applyAlignment="1">
      <alignment horizontal="right" vertical="center" wrapText="1"/>
    </xf>
    <xf numFmtId="171" fontId="4" fillId="0" borderId="17" xfId="1" applyNumberFormat="1" applyFont="1" applyFill="1" applyBorder="1" applyAlignment="1">
      <alignment horizontal="right" vertical="center" wrapText="1"/>
    </xf>
    <xf numFmtId="174" fontId="4" fillId="0" borderId="5" xfId="1" applyNumberFormat="1" applyFont="1" applyFill="1" applyBorder="1" applyAlignment="1">
      <alignment horizontal="right" vertical="center" wrapText="1"/>
    </xf>
    <xf numFmtId="174" fontId="4" fillId="0" borderId="17" xfId="1" applyNumberFormat="1" applyFont="1" applyFill="1" applyBorder="1" applyAlignment="1">
      <alignment horizontal="right" vertical="center" wrapText="1"/>
    </xf>
    <xf numFmtId="174" fontId="4" fillId="0" borderId="5" xfId="2" applyNumberFormat="1" applyFont="1" applyFill="1" applyBorder="1" applyAlignment="1">
      <alignment horizontal="right" vertical="center" wrapText="1"/>
    </xf>
    <xf numFmtId="174" fontId="4" fillId="0" borderId="17" xfId="2" applyNumberFormat="1" applyFont="1" applyFill="1" applyBorder="1" applyAlignment="1">
      <alignment horizontal="right" vertical="center" wrapText="1"/>
    </xf>
    <xf numFmtId="0" fontId="4" fillId="0" borderId="21" xfId="0" applyFont="1" applyBorder="1" applyAlignment="1">
      <alignment vertical="center" wrapText="1"/>
    </xf>
    <xf numFmtId="49" fontId="4" fillId="0" borderId="104" xfId="0" applyNumberFormat="1" applyFont="1" applyBorder="1" applyAlignment="1">
      <alignment horizontal="center" vertical="center" wrapText="1"/>
    </xf>
    <xf numFmtId="170" fontId="4" fillId="0" borderId="21" xfId="1" applyNumberFormat="1" applyFont="1" applyFill="1" applyBorder="1" applyAlignment="1">
      <alignment horizontal="right" vertical="center" wrapText="1"/>
    </xf>
    <xf numFmtId="171" fontId="4" fillId="0" borderId="20" xfId="1" applyNumberFormat="1" applyFont="1" applyFill="1" applyBorder="1" applyAlignment="1">
      <alignment horizontal="right" vertical="center" wrapText="1"/>
    </xf>
    <xf numFmtId="171" fontId="4" fillId="0" borderId="7" xfId="1" applyNumberFormat="1" applyFont="1" applyFill="1" applyBorder="1" applyAlignment="1">
      <alignment horizontal="right" vertical="center" wrapText="1"/>
    </xf>
    <xf numFmtId="171" fontId="4" fillId="0" borderId="21" xfId="1" applyNumberFormat="1" applyFont="1" applyFill="1" applyBorder="1" applyAlignment="1">
      <alignment horizontal="right" vertical="center" wrapText="1"/>
    </xf>
    <xf numFmtId="174" fontId="4" fillId="0" borderId="7" xfId="1" applyNumberFormat="1" applyFont="1" applyFill="1" applyBorder="1" applyAlignment="1">
      <alignment horizontal="right" vertical="center" wrapText="1"/>
    </xf>
    <xf numFmtId="174" fontId="4" fillId="0" borderId="21" xfId="1" applyNumberFormat="1" applyFont="1" applyFill="1" applyBorder="1" applyAlignment="1">
      <alignment horizontal="right" vertical="center" wrapText="1"/>
    </xf>
    <xf numFmtId="0" fontId="4" fillId="0" borderId="11" xfId="0" applyFont="1" applyBorder="1" applyAlignment="1">
      <alignment vertical="center" wrapText="1"/>
    </xf>
    <xf numFmtId="49" fontId="4" fillId="0" borderId="102" xfId="0" applyNumberFormat="1" applyFont="1" applyBorder="1" applyAlignment="1">
      <alignment horizontal="center" vertical="center" wrapText="1"/>
    </xf>
    <xf numFmtId="170" fontId="4" fillId="0" borderId="11" xfId="1" applyNumberFormat="1" applyFont="1" applyFill="1" applyBorder="1" applyAlignment="1">
      <alignment horizontal="right" vertical="center" wrapText="1"/>
    </xf>
    <xf numFmtId="171" fontId="4" fillId="0" borderId="11" xfId="1" applyNumberFormat="1" applyFont="1" applyFill="1" applyBorder="1" applyAlignment="1">
      <alignment horizontal="right" vertical="center" wrapText="1"/>
    </xf>
    <xf numFmtId="174" fontId="4" fillId="0" borderId="2" xfId="1" applyNumberFormat="1" applyFont="1" applyFill="1" applyBorder="1" applyAlignment="1">
      <alignment horizontal="right" vertical="center" wrapText="1"/>
    </xf>
    <xf numFmtId="174" fontId="4" fillId="0" borderId="11" xfId="1" applyNumberFormat="1" applyFont="1" applyFill="1" applyBorder="1" applyAlignment="1">
      <alignment horizontal="right" vertical="center" wrapText="1"/>
    </xf>
    <xf numFmtId="174" fontId="4" fillId="0" borderId="2" xfId="2" applyNumberFormat="1" applyFont="1" applyFill="1" applyBorder="1" applyAlignment="1">
      <alignment horizontal="right" vertical="center" wrapText="1"/>
    </xf>
    <xf numFmtId="170" fontId="4" fillId="0" borderId="29" xfId="1" applyNumberFormat="1" applyFont="1" applyFill="1" applyBorder="1" applyAlignment="1">
      <alignment horizontal="right" vertical="center" wrapText="1"/>
    </xf>
    <xf numFmtId="170" fontId="4" fillId="0" borderId="82" xfId="1" applyNumberFormat="1" applyFont="1" applyFill="1" applyBorder="1" applyAlignment="1">
      <alignment horizontal="right" vertical="center" wrapText="1"/>
    </xf>
    <xf numFmtId="170" fontId="4" fillId="0" borderId="88" xfId="1" applyNumberFormat="1" applyFont="1" applyFill="1" applyBorder="1" applyAlignment="1">
      <alignment horizontal="right" vertical="center" wrapText="1"/>
    </xf>
    <xf numFmtId="171" fontId="4" fillId="0" borderId="29" xfId="1" applyNumberFormat="1" applyFont="1" applyFill="1" applyBorder="1" applyAlignment="1">
      <alignment horizontal="right" vertical="center" wrapText="1"/>
    </xf>
    <xf numFmtId="171" fontId="4" fillId="0" borderId="82" xfId="1" applyNumberFormat="1" applyFont="1" applyFill="1" applyBorder="1" applyAlignment="1">
      <alignment horizontal="right" vertical="center" wrapText="1"/>
    </xf>
    <xf numFmtId="171" fontId="4" fillId="0" borderId="88" xfId="1" applyNumberFormat="1" applyFont="1" applyFill="1" applyBorder="1" applyAlignment="1">
      <alignment horizontal="right" vertical="center" wrapText="1"/>
    </xf>
    <xf numFmtId="170" fontId="4" fillId="0" borderId="1" xfId="1" applyNumberFormat="1" applyFont="1" applyFill="1" applyBorder="1" applyAlignment="1">
      <alignment horizontal="right" vertical="center" wrapText="1"/>
    </xf>
    <xf numFmtId="174" fontId="4" fillId="0" borderId="1" xfId="1" applyNumberFormat="1" applyFont="1" applyFill="1" applyBorder="1" applyAlignment="1">
      <alignment horizontal="right" vertical="center" wrapText="1"/>
    </xf>
    <xf numFmtId="174" fontId="4" fillId="0" borderId="81" xfId="1" applyNumberFormat="1" applyFont="1" applyFill="1" applyBorder="1" applyAlignment="1">
      <alignment horizontal="right" vertical="center" wrapText="1"/>
    </xf>
    <xf numFmtId="174" fontId="4" fillId="0" borderId="1" xfId="2" applyNumberFormat="1" applyFont="1" applyFill="1" applyBorder="1" applyAlignment="1">
      <alignment horizontal="right" vertical="center" wrapText="1"/>
    </xf>
    <xf numFmtId="174" fontId="4" fillId="0" borderId="28" xfId="2" applyNumberFormat="1" applyFont="1" applyFill="1" applyBorder="1" applyAlignment="1">
      <alignment horizontal="right" vertical="center" wrapText="1"/>
    </xf>
    <xf numFmtId="9" fontId="19" fillId="5" borderId="62" xfId="2" applyFont="1" applyFill="1" applyBorder="1" applyAlignment="1">
      <alignment horizontal="center" vertical="center" shrinkToFit="1"/>
    </xf>
    <xf numFmtId="9" fontId="19" fillId="5" borderId="63" xfId="2" applyFont="1" applyFill="1" applyBorder="1" applyAlignment="1">
      <alignment horizontal="center" vertical="center" shrinkToFit="1"/>
    </xf>
    <xf numFmtId="9" fontId="19" fillId="5" borderId="64" xfId="2" applyFont="1" applyFill="1" applyBorder="1" applyAlignment="1">
      <alignment horizontal="center" vertical="center" shrinkToFit="1"/>
    </xf>
    <xf numFmtId="9" fontId="19" fillId="5" borderId="50" xfId="2" applyFont="1" applyFill="1" applyBorder="1" applyAlignment="1">
      <alignment horizontal="center" vertical="center" shrinkToFit="1"/>
    </xf>
    <xf numFmtId="9" fontId="19" fillId="5" borderId="51" xfId="2" applyFont="1" applyFill="1" applyBorder="1" applyAlignment="1">
      <alignment horizontal="center" vertical="center" shrinkToFit="1"/>
    </xf>
    <xf numFmtId="9" fontId="19" fillId="5" borderId="49" xfId="2" applyFont="1" applyFill="1" applyBorder="1" applyAlignment="1">
      <alignment horizontal="center" vertical="center" shrinkToFit="1"/>
    </xf>
    <xf numFmtId="0" fontId="19" fillId="5" borderId="62" xfId="0" applyFont="1" applyFill="1" applyBorder="1" applyAlignment="1">
      <alignment horizontal="center" vertical="center" shrinkToFit="1"/>
    </xf>
    <xf numFmtId="0" fontId="19" fillId="5" borderId="63" xfId="0" applyFont="1" applyFill="1" applyBorder="1" applyAlignment="1">
      <alignment horizontal="center" vertical="center" shrinkToFit="1"/>
    </xf>
    <xf numFmtId="0" fontId="19" fillId="5" borderId="64" xfId="0" applyFont="1" applyFill="1" applyBorder="1" applyAlignment="1">
      <alignment horizontal="center" vertical="center" shrinkToFit="1"/>
    </xf>
    <xf numFmtId="0" fontId="3" fillId="5" borderId="30" xfId="3" applyFont="1" applyFill="1" applyBorder="1" applyAlignment="1">
      <alignment horizontal="center" vertical="center"/>
    </xf>
    <xf numFmtId="0" fontId="3" fillId="5" borderId="58" xfId="3" applyFont="1" applyFill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 wrapText="1"/>
    </xf>
    <xf numFmtId="0" fontId="18" fillId="5" borderId="51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 vertical="center" wrapText="1"/>
    </xf>
    <xf numFmtId="0" fontId="3" fillId="5" borderId="74" xfId="0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shrinkToFit="1"/>
    </xf>
    <xf numFmtId="0" fontId="19" fillId="5" borderId="51" xfId="0" applyFont="1" applyFill="1" applyBorder="1" applyAlignment="1">
      <alignment horizontal="center" shrinkToFit="1"/>
    </xf>
    <xf numFmtId="0" fontId="19" fillId="5" borderId="49" xfId="0" applyFont="1" applyFill="1" applyBorder="1" applyAlignment="1">
      <alignment horizontal="center" shrinkToFit="1"/>
    </xf>
    <xf numFmtId="0" fontId="4" fillId="0" borderId="4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4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9" fillId="5" borderId="50" xfId="0" applyFont="1" applyFill="1" applyBorder="1" applyAlignment="1">
      <alignment horizontal="center" vertical="center" shrinkToFit="1"/>
    </xf>
    <xf numFmtId="0" fontId="19" fillId="5" borderId="51" xfId="0" applyFont="1" applyFill="1" applyBorder="1" applyAlignment="1">
      <alignment horizontal="center" vertical="center" shrinkToFit="1"/>
    </xf>
    <xf numFmtId="0" fontId="19" fillId="5" borderId="49" xfId="0" applyFont="1" applyFill="1" applyBorder="1" applyAlignment="1">
      <alignment horizontal="center" vertical="center" shrinkToFi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44" xfId="0" applyNumberFormat="1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left" vertical="center" wrapText="1"/>
    </xf>
    <xf numFmtId="49" fontId="4" fillId="2" borderId="45" xfId="0" applyNumberFormat="1" applyFont="1" applyFill="1" applyBorder="1" applyAlignment="1">
      <alignment horizontal="center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42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3" fillId="5" borderId="73" xfId="0" applyFont="1" applyFill="1" applyBorder="1" applyAlignment="1">
      <alignment horizontal="center" vertical="center" wrapText="1"/>
    </xf>
    <xf numFmtId="0" fontId="3" fillId="5" borderId="75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distributed" wrapText="1"/>
    </xf>
    <xf numFmtId="49" fontId="4" fillId="2" borderId="10" xfId="0" applyNumberFormat="1" applyFont="1" applyFill="1" applyBorder="1" applyAlignment="1">
      <alignment horizontal="center" vertical="distributed" wrapText="1"/>
    </xf>
    <xf numFmtId="0" fontId="4" fillId="2" borderId="7" xfId="0" applyFont="1" applyFill="1" applyBorder="1" applyAlignment="1">
      <alignment horizontal="left" vertical="distributed" wrapText="1"/>
    </xf>
    <xf numFmtId="0" fontId="4" fillId="2" borderId="2" xfId="0" applyFont="1" applyFill="1" applyBorder="1" applyAlignment="1">
      <alignment horizontal="left" vertical="distributed" wrapText="1"/>
    </xf>
    <xf numFmtId="0" fontId="29" fillId="6" borderId="30" xfId="0" applyFont="1" applyFill="1" applyBorder="1" applyAlignment="1">
      <alignment horizontal="center" vertical="center" wrapText="1"/>
    </xf>
    <xf numFmtId="0" fontId="29" fillId="6" borderId="51" xfId="0" applyFont="1" applyFill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center" vertical="center" wrapText="1"/>
    </xf>
    <xf numFmtId="0" fontId="29" fillId="8" borderId="50" xfId="0" applyFont="1" applyFill="1" applyBorder="1" applyAlignment="1">
      <alignment horizontal="center" vertical="center" wrapText="1"/>
    </xf>
    <xf numFmtId="0" fontId="29" fillId="8" borderId="51" xfId="0" applyFont="1" applyFill="1" applyBorder="1" applyAlignment="1">
      <alignment horizontal="center" vertical="center" wrapText="1"/>
    </xf>
    <xf numFmtId="0" fontId="29" fillId="8" borderId="58" xfId="0" applyFont="1" applyFill="1" applyBorder="1" applyAlignment="1">
      <alignment horizontal="center" vertical="center" wrapText="1"/>
    </xf>
    <xf numFmtId="0" fontId="17" fillId="15" borderId="87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</cellXfs>
  <cellStyles count="12">
    <cellStyle name="Comma" xfId="1" builtinId="3"/>
    <cellStyle name="Comma 2" xfId="7" xr:uid="{0B4133A5-D2BD-47C4-BE35-A9F61C7C9CA1}"/>
    <cellStyle name="Comma 3" xfId="9" xr:uid="{C96751C0-8FA5-4F41-9BB8-8E3E30EBA12F}"/>
    <cellStyle name="Comma 4" xfId="11" xr:uid="{07D394F3-2501-4679-B4B1-E27C029DDA05}"/>
    <cellStyle name="Normal" xfId="0" builtinId="0"/>
    <cellStyle name="Normal 2" xfId="5" xr:uid="{F33A6439-95D3-464D-9365-CAB3801A775C}"/>
    <cellStyle name="Normal 3" xfId="10" xr:uid="{55B7C1BF-54E0-4AF6-89DB-11BE33E2EE01}"/>
    <cellStyle name="Normal 3 2" xfId="8" xr:uid="{BEE0760C-9C8F-4CCC-8A63-83E09CFE88E6}"/>
    <cellStyle name="Normal 6 2 2" xfId="6" xr:uid="{13EEBF3C-3A84-4C0A-A4DF-E5AE237B29A6}"/>
    <cellStyle name="Percent" xfId="2" builtinId="5"/>
    <cellStyle name="パーセント 6" xfId="4" xr:uid="{5BFF6D80-9046-481F-89C7-E66A948464B3}"/>
    <cellStyle name="標準 10" xfId="3" xr:uid="{22BECAE5-22B0-4044-8D9B-B025D692C8D9}"/>
  </cellStyles>
  <dxfs count="27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15DCFC4-95BA-42D8-86A3-C5615139828A}"/>
  </tableStyles>
  <colors>
    <mruColors>
      <color rgb="FFFFFFCC"/>
      <color rgb="FFFFECB7"/>
      <color rgb="FFFFFF99"/>
      <color rgb="FF0066FF"/>
      <color rgb="FF2F2FFF"/>
      <color rgb="FF3399FF"/>
      <color rgb="FF0000FF"/>
      <color rgb="FFFFFFFF"/>
      <color rgb="FFFFFAEB"/>
      <color rgb="FF6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2.xml"/><Relationship Id="rId21" Type="http://schemas.openxmlformats.org/officeDocument/2006/relationships/customXml" Target="../customXml/item7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63" Type="http://schemas.openxmlformats.org/officeDocument/2006/relationships/customXml" Target="../customXml/item49.xml"/><Relationship Id="rId68" Type="http://schemas.openxmlformats.org/officeDocument/2006/relationships/customXml" Target="../customXml/item54.xml"/><Relationship Id="rId84" Type="http://schemas.openxmlformats.org/officeDocument/2006/relationships/customXml" Target="../customXml/item70.xml"/><Relationship Id="rId89" Type="http://schemas.openxmlformats.org/officeDocument/2006/relationships/customXml" Target="../customXml/item75.xml"/><Relationship Id="rId16" Type="http://schemas.openxmlformats.org/officeDocument/2006/relationships/customXml" Target="../customXml/item2.xml"/><Relationship Id="rId107" Type="http://schemas.openxmlformats.org/officeDocument/2006/relationships/customXml" Target="../customXml/item93.xml"/><Relationship Id="rId11" Type="http://schemas.openxmlformats.org/officeDocument/2006/relationships/styles" Target="styles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53" Type="http://schemas.openxmlformats.org/officeDocument/2006/relationships/customXml" Target="../customXml/item39.xml"/><Relationship Id="rId58" Type="http://schemas.openxmlformats.org/officeDocument/2006/relationships/customXml" Target="../customXml/item44.xml"/><Relationship Id="rId74" Type="http://schemas.openxmlformats.org/officeDocument/2006/relationships/customXml" Target="../customXml/item60.xml"/><Relationship Id="rId79" Type="http://schemas.openxmlformats.org/officeDocument/2006/relationships/customXml" Target="../customXml/item65.xml"/><Relationship Id="rId102" Type="http://schemas.openxmlformats.org/officeDocument/2006/relationships/customXml" Target="../customXml/item8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76.xml"/><Relationship Id="rId95" Type="http://schemas.openxmlformats.org/officeDocument/2006/relationships/customXml" Target="../customXml/item81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64" Type="http://schemas.openxmlformats.org/officeDocument/2006/relationships/customXml" Target="../customXml/item50.xml"/><Relationship Id="rId69" Type="http://schemas.openxmlformats.org/officeDocument/2006/relationships/customXml" Target="../customXml/item55.xml"/><Relationship Id="rId80" Type="http://schemas.openxmlformats.org/officeDocument/2006/relationships/customXml" Target="../customXml/item66.xml"/><Relationship Id="rId85" Type="http://schemas.openxmlformats.org/officeDocument/2006/relationships/customXml" Target="../customXml/item7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59" Type="http://schemas.openxmlformats.org/officeDocument/2006/relationships/customXml" Target="../customXml/item45.xml"/><Relationship Id="rId103" Type="http://schemas.openxmlformats.org/officeDocument/2006/relationships/customXml" Target="../customXml/item89.xml"/><Relationship Id="rId108" Type="http://schemas.openxmlformats.org/officeDocument/2006/relationships/customXml" Target="../customXml/item94.xml"/><Relationship Id="rId54" Type="http://schemas.openxmlformats.org/officeDocument/2006/relationships/customXml" Target="../customXml/item40.xml"/><Relationship Id="rId70" Type="http://schemas.openxmlformats.org/officeDocument/2006/relationships/customXml" Target="../customXml/item56.xml"/><Relationship Id="rId75" Type="http://schemas.openxmlformats.org/officeDocument/2006/relationships/customXml" Target="../customXml/item61.xml"/><Relationship Id="rId91" Type="http://schemas.openxmlformats.org/officeDocument/2006/relationships/customXml" Target="../customXml/item77.xml"/><Relationship Id="rId96" Type="http://schemas.openxmlformats.org/officeDocument/2006/relationships/customXml" Target="../customXml/item8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Relationship Id="rId57" Type="http://schemas.openxmlformats.org/officeDocument/2006/relationships/customXml" Target="../customXml/item43.xml"/><Relationship Id="rId106" Type="http://schemas.openxmlformats.org/officeDocument/2006/relationships/customXml" Target="../customXml/item92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60" Type="http://schemas.openxmlformats.org/officeDocument/2006/relationships/customXml" Target="../customXml/item46.xml"/><Relationship Id="rId65" Type="http://schemas.openxmlformats.org/officeDocument/2006/relationships/customXml" Target="../customXml/item51.xml"/><Relationship Id="rId73" Type="http://schemas.openxmlformats.org/officeDocument/2006/relationships/customXml" Target="../customXml/item59.xml"/><Relationship Id="rId78" Type="http://schemas.openxmlformats.org/officeDocument/2006/relationships/customXml" Target="../customXml/item64.xml"/><Relationship Id="rId81" Type="http://schemas.openxmlformats.org/officeDocument/2006/relationships/customXml" Target="../customXml/item67.xml"/><Relationship Id="rId86" Type="http://schemas.openxmlformats.org/officeDocument/2006/relationships/customXml" Target="../customXml/item72.xml"/><Relationship Id="rId94" Type="http://schemas.openxmlformats.org/officeDocument/2006/relationships/customXml" Target="../customXml/item80.xml"/><Relationship Id="rId99" Type="http://schemas.openxmlformats.org/officeDocument/2006/relationships/customXml" Target="../customXml/item85.xml"/><Relationship Id="rId101" Type="http://schemas.openxmlformats.org/officeDocument/2006/relationships/customXml" Target="../customXml/item8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39" Type="http://schemas.openxmlformats.org/officeDocument/2006/relationships/customXml" Target="../customXml/item25.xml"/><Relationship Id="rId109" Type="http://schemas.openxmlformats.org/officeDocument/2006/relationships/customXml" Target="../customXml/item95.xml"/><Relationship Id="rId34" Type="http://schemas.openxmlformats.org/officeDocument/2006/relationships/customXml" Target="../customXml/item20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76" Type="http://schemas.openxmlformats.org/officeDocument/2006/relationships/customXml" Target="../customXml/item62.xml"/><Relationship Id="rId97" Type="http://schemas.openxmlformats.org/officeDocument/2006/relationships/customXml" Target="../customXml/item83.xml"/><Relationship Id="rId104" Type="http://schemas.openxmlformats.org/officeDocument/2006/relationships/customXml" Target="../customXml/item9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57.xml"/><Relationship Id="rId92" Type="http://schemas.openxmlformats.org/officeDocument/2006/relationships/customXml" Target="../customXml/item78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5.xml"/><Relationship Id="rId24" Type="http://schemas.openxmlformats.org/officeDocument/2006/relationships/customXml" Target="../customXml/item10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66" Type="http://schemas.openxmlformats.org/officeDocument/2006/relationships/customXml" Target="../customXml/item52.xml"/><Relationship Id="rId87" Type="http://schemas.openxmlformats.org/officeDocument/2006/relationships/customXml" Target="../customXml/item73.xml"/><Relationship Id="rId110" Type="http://schemas.openxmlformats.org/officeDocument/2006/relationships/customXml" Target="../customXml/item96.xml"/><Relationship Id="rId61" Type="http://schemas.openxmlformats.org/officeDocument/2006/relationships/customXml" Target="../customXml/item47.xml"/><Relationship Id="rId82" Type="http://schemas.openxmlformats.org/officeDocument/2006/relationships/customXml" Target="../customXml/item68.xml"/><Relationship Id="rId19" Type="http://schemas.openxmlformats.org/officeDocument/2006/relationships/customXml" Target="../customXml/item5.xml"/><Relationship Id="rId14" Type="http://schemas.openxmlformats.org/officeDocument/2006/relationships/calcChain" Target="calcChain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56" Type="http://schemas.openxmlformats.org/officeDocument/2006/relationships/customXml" Target="../customXml/item42.xml"/><Relationship Id="rId77" Type="http://schemas.openxmlformats.org/officeDocument/2006/relationships/customXml" Target="../customXml/item63.xml"/><Relationship Id="rId100" Type="http://schemas.openxmlformats.org/officeDocument/2006/relationships/customXml" Target="../customXml/item86.xml"/><Relationship Id="rId105" Type="http://schemas.openxmlformats.org/officeDocument/2006/relationships/customXml" Target="../customXml/item9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7.xml"/><Relationship Id="rId72" Type="http://schemas.openxmlformats.org/officeDocument/2006/relationships/customXml" Target="../customXml/item58.xml"/><Relationship Id="rId93" Type="http://schemas.openxmlformats.org/officeDocument/2006/relationships/customXml" Target="../customXml/item79.xml"/><Relationship Id="rId98" Type="http://schemas.openxmlformats.org/officeDocument/2006/relationships/customXml" Target="../customXml/item84.xml"/><Relationship Id="rId3" Type="http://schemas.openxmlformats.org/officeDocument/2006/relationships/worksheet" Target="worksheets/sheet3.xml"/><Relationship Id="rId25" Type="http://schemas.openxmlformats.org/officeDocument/2006/relationships/customXml" Target="../customXml/item11.xml"/><Relationship Id="rId46" Type="http://schemas.openxmlformats.org/officeDocument/2006/relationships/customXml" Target="../customXml/item32.xml"/><Relationship Id="rId67" Type="http://schemas.openxmlformats.org/officeDocument/2006/relationships/customXml" Target="../customXml/item53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62" Type="http://schemas.openxmlformats.org/officeDocument/2006/relationships/customXml" Target="../customXml/item48.xml"/><Relationship Id="rId83" Type="http://schemas.openxmlformats.org/officeDocument/2006/relationships/customXml" Target="../customXml/item69.xml"/><Relationship Id="rId88" Type="http://schemas.openxmlformats.org/officeDocument/2006/relationships/customXml" Target="../customXml/item7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2751-57BB-4670-A7AE-A2B94C8E7F49}">
  <sheetPr>
    <tabColor theme="3" tint="0.499984740745262"/>
  </sheetPr>
  <dimension ref="A1:BL93"/>
  <sheetViews>
    <sheetView tabSelected="1" workbookViewId="0">
      <pane ySplit="3" topLeftCell="A19" activePane="bottomLeft" state="frozen"/>
      <selection pane="bottomLeft" activeCell="D27" sqref="D27"/>
    </sheetView>
  </sheetViews>
  <sheetFormatPr defaultColWidth="9.28515625" defaultRowHeight="15" outlineLevelRow="1" outlineLevelCol="1" x14ac:dyDescent="0.25"/>
  <cols>
    <col min="1" max="1" width="1" style="134" customWidth="1"/>
    <col min="2" max="2" width="4.5703125" style="135" customWidth="1"/>
    <col min="3" max="3" width="4.42578125" style="134" customWidth="1"/>
    <col min="4" max="4" width="33.7109375" style="134" customWidth="1"/>
    <col min="5" max="5" width="7.42578125" style="136" customWidth="1"/>
    <col min="6" max="8" width="9.28515625" style="137" hidden="1" customWidth="1" outlineLevel="1"/>
    <col min="9" max="20" width="8.28515625" style="137" hidden="1" customWidth="1" outlineLevel="1"/>
    <col min="21" max="21" width="9.28515625" style="137" customWidth="1" collapsed="1"/>
    <col min="22" max="33" width="8.28515625" style="137" customWidth="1"/>
    <col min="34" max="34" width="10.28515625" style="137" customWidth="1"/>
    <col min="35" max="35" width="10.42578125" style="137" customWidth="1"/>
    <col min="36" max="36" width="7.7109375" style="137" customWidth="1"/>
    <col min="37" max="37" width="8" style="137" customWidth="1"/>
    <col min="38" max="47" width="7.7109375" style="137" customWidth="1"/>
    <col min="48" max="50" width="10.5703125" style="137" customWidth="1"/>
    <col min="51" max="51" width="11.28515625" style="137" customWidth="1"/>
    <col min="52" max="52" width="11.5703125" style="137" customWidth="1"/>
    <col min="53" max="53" width="11.42578125" style="137" customWidth="1"/>
    <col min="54" max="54" width="11.7109375" style="137" customWidth="1"/>
    <col min="55" max="55" width="11.28515625" style="137" customWidth="1"/>
    <col min="56" max="56" width="11.42578125" style="137" customWidth="1"/>
    <col min="57" max="58" width="9.7109375" style="137" bestFit="1" customWidth="1"/>
    <col min="59" max="59" width="5" style="134" customWidth="1"/>
    <col min="60" max="62" width="10.28515625" style="134" customWidth="1"/>
    <col min="63" max="64" width="9.7109375" style="134" bestFit="1" customWidth="1"/>
    <col min="65" max="16384" width="9.28515625" style="134"/>
  </cols>
  <sheetData>
    <row r="1" spans="1:64" s="369" customFormat="1" ht="38.25" customHeight="1" thickBot="1" x14ac:dyDescent="0.3">
      <c r="B1" s="667"/>
      <c r="C1" s="667"/>
      <c r="D1" s="687"/>
      <c r="E1" s="381"/>
      <c r="H1" s="686"/>
      <c r="U1" s="686"/>
      <c r="V1" s="1069"/>
      <c r="AH1" s="686"/>
      <c r="AI1" s="686"/>
      <c r="AJ1" s="686"/>
      <c r="AK1" s="686"/>
      <c r="AL1" s="686"/>
      <c r="AM1" s="686"/>
      <c r="AV1" s="667"/>
      <c r="AW1" s="667"/>
    </row>
    <row r="2" spans="1:64" ht="19.5" thickBot="1" x14ac:dyDescent="0.3">
      <c r="B2" s="138" t="s">
        <v>0</v>
      </c>
      <c r="C2" s="139"/>
      <c r="D2" s="140"/>
      <c r="E2" s="141"/>
      <c r="F2" s="1143" t="s">
        <v>1</v>
      </c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1144"/>
      <c r="W2" s="1144"/>
      <c r="X2" s="1144"/>
      <c r="Y2" s="1144"/>
      <c r="Z2" s="1144"/>
      <c r="AA2" s="1144"/>
      <c r="AB2" s="1144"/>
      <c r="AC2" s="1144"/>
      <c r="AD2" s="1144"/>
      <c r="AE2" s="1144"/>
      <c r="AF2" s="1144"/>
      <c r="AG2" s="1144"/>
      <c r="AH2" s="1144"/>
      <c r="AI2" s="1145"/>
      <c r="AJ2" s="1140" t="s">
        <v>2318</v>
      </c>
      <c r="AK2" s="1141"/>
      <c r="AL2" s="1141"/>
      <c r="AM2" s="1141"/>
      <c r="AN2" s="1141"/>
      <c r="AO2" s="1141"/>
      <c r="AP2" s="1141"/>
      <c r="AQ2" s="1141"/>
      <c r="AR2" s="1141"/>
      <c r="AS2" s="1141"/>
      <c r="AT2" s="1141"/>
      <c r="AU2" s="1142"/>
      <c r="AV2" s="1137" t="s">
        <v>2316</v>
      </c>
      <c r="AW2" s="1138"/>
      <c r="AX2" s="1138"/>
      <c r="AY2" s="1138"/>
      <c r="AZ2" s="1138"/>
      <c r="BA2" s="1137" t="s">
        <v>2317</v>
      </c>
      <c r="BB2" s="1138"/>
      <c r="BC2" s="1138"/>
      <c r="BD2" s="1138"/>
      <c r="BE2" s="1138"/>
      <c r="BF2" s="1139"/>
    </row>
    <row r="3" spans="1:64" ht="36" customHeight="1" thickBot="1" x14ac:dyDescent="0.3">
      <c r="B3" s="84" t="s">
        <v>2</v>
      </c>
      <c r="C3" s="1146" t="s">
        <v>3</v>
      </c>
      <c r="D3" s="1147"/>
      <c r="E3" s="157" t="s">
        <v>4</v>
      </c>
      <c r="F3" s="779">
        <v>2022</v>
      </c>
      <c r="G3" s="780">
        <v>2023</v>
      </c>
      <c r="H3" s="780">
        <v>2024</v>
      </c>
      <c r="I3" s="784">
        <v>1</v>
      </c>
      <c r="J3" s="784">
        <v>2</v>
      </c>
      <c r="K3" s="784">
        <v>3</v>
      </c>
      <c r="L3" s="784">
        <v>4</v>
      </c>
      <c r="M3" s="784">
        <v>5</v>
      </c>
      <c r="N3" s="784">
        <v>6</v>
      </c>
      <c r="O3" s="784">
        <v>7</v>
      </c>
      <c r="P3" s="784">
        <v>8</v>
      </c>
      <c r="Q3" s="784">
        <v>9</v>
      </c>
      <c r="R3" s="784">
        <v>10</v>
      </c>
      <c r="S3" s="784">
        <v>11</v>
      </c>
      <c r="T3" s="784">
        <v>12</v>
      </c>
      <c r="U3" s="47">
        <v>2025</v>
      </c>
      <c r="V3" s="69">
        <v>1</v>
      </c>
      <c r="W3" s="69">
        <v>2</v>
      </c>
      <c r="X3" s="69">
        <v>3</v>
      </c>
      <c r="Y3" s="69">
        <v>4</v>
      </c>
      <c r="Z3" s="69">
        <v>5</v>
      </c>
      <c r="AA3" s="69">
        <v>6</v>
      </c>
      <c r="AB3" s="69">
        <v>7</v>
      </c>
      <c r="AC3" s="69">
        <v>8</v>
      </c>
      <c r="AD3" s="69">
        <v>9</v>
      </c>
      <c r="AE3" s="69">
        <v>10</v>
      </c>
      <c r="AF3" s="69">
        <v>11</v>
      </c>
      <c r="AG3" s="69">
        <v>12</v>
      </c>
      <c r="AH3" s="685" t="s">
        <v>5</v>
      </c>
      <c r="AI3" s="783" t="s">
        <v>6</v>
      </c>
      <c r="AJ3" s="102">
        <v>1</v>
      </c>
      <c r="AK3" s="103">
        <v>2</v>
      </c>
      <c r="AL3" s="103">
        <v>3</v>
      </c>
      <c r="AM3" s="103">
        <v>4</v>
      </c>
      <c r="AN3" s="103">
        <v>5</v>
      </c>
      <c r="AO3" s="104">
        <v>6</v>
      </c>
      <c r="AP3" s="104">
        <v>7</v>
      </c>
      <c r="AQ3" s="105">
        <v>8</v>
      </c>
      <c r="AR3" s="105">
        <v>9</v>
      </c>
      <c r="AS3" s="105">
        <v>10</v>
      </c>
      <c r="AT3" s="105">
        <v>11</v>
      </c>
      <c r="AU3" s="106">
        <v>12</v>
      </c>
      <c r="AV3" s="781" t="s">
        <v>7</v>
      </c>
      <c r="AW3" s="782" t="s">
        <v>2315</v>
      </c>
      <c r="AX3" s="684" t="s">
        <v>2312</v>
      </c>
      <c r="AY3" s="107" t="s">
        <v>2313</v>
      </c>
      <c r="AZ3" s="109" t="s">
        <v>2314</v>
      </c>
      <c r="BA3" s="781" t="s">
        <v>8</v>
      </c>
      <c r="BB3" s="782" t="s">
        <v>9</v>
      </c>
      <c r="BC3" s="684" t="s">
        <v>10</v>
      </c>
      <c r="BD3" s="107" t="s">
        <v>11</v>
      </c>
      <c r="BE3" s="109" t="s">
        <v>12</v>
      </c>
      <c r="BF3" s="108" t="s">
        <v>13</v>
      </c>
      <c r="BG3" s="142"/>
    </row>
    <row r="4" spans="1:64" x14ac:dyDescent="0.25">
      <c r="A4" s="143"/>
      <c r="B4" s="70">
        <v>1</v>
      </c>
      <c r="C4" s="110" t="s">
        <v>14</v>
      </c>
      <c r="D4" s="111"/>
      <c r="E4" s="71" t="s">
        <v>15</v>
      </c>
      <c r="F4" s="72"/>
      <c r="G4" s="72"/>
      <c r="H4" s="72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>
        <f>SUM(I4:T4)</f>
        <v>0</v>
      </c>
      <c r="V4" s="73">
        <v>760725</v>
      </c>
      <c r="W4" s="73">
        <v>591675</v>
      </c>
      <c r="X4" s="73">
        <v>845250</v>
      </c>
      <c r="Y4" s="73">
        <v>1055250</v>
      </c>
      <c r="Z4" s="73">
        <v>1055250</v>
      </c>
      <c r="AA4" s="73">
        <v>1055250</v>
      </c>
      <c r="AB4" s="73">
        <v>1055250</v>
      </c>
      <c r="AC4" s="73">
        <v>1055250</v>
      </c>
      <c r="AD4" s="73">
        <v>1055250</v>
      </c>
      <c r="AE4" s="73">
        <v>1057212</v>
      </c>
      <c r="AF4" s="73">
        <v>1057212</v>
      </c>
      <c r="AG4" s="73">
        <v>1057212</v>
      </c>
      <c r="AH4" s="73">
        <f>SUM(V4:AG4)</f>
        <v>11700786</v>
      </c>
      <c r="AI4" s="74">
        <f>SUM(AJ4:AU4)</f>
        <v>4015498</v>
      </c>
      <c r="AJ4" s="73">
        <v>783082</v>
      </c>
      <c r="AK4" s="73">
        <v>523873</v>
      </c>
      <c r="AL4" s="73">
        <v>990114</v>
      </c>
      <c r="AM4" s="73">
        <v>915417</v>
      </c>
      <c r="AN4" s="73">
        <v>803012</v>
      </c>
      <c r="AO4" s="73"/>
      <c r="AP4" s="73"/>
      <c r="AQ4" s="73"/>
      <c r="AR4" s="73"/>
      <c r="AS4" s="73"/>
      <c r="AT4" s="73"/>
      <c r="AU4" s="73"/>
      <c r="AV4" s="72">
        <f>AM4</f>
        <v>915417</v>
      </c>
      <c r="AW4" s="73">
        <f>AN4</f>
        <v>803012</v>
      </c>
      <c r="AX4" s="716">
        <f>Z4</f>
        <v>1055250</v>
      </c>
      <c r="AY4" s="718">
        <f>IFERROR(AW4/AV4,0)</f>
        <v>0.87720896596851494</v>
      </c>
      <c r="AZ4" s="812">
        <f>IFERROR(AW4/AX4,0)</f>
        <v>0.76096849087893859</v>
      </c>
      <c r="BA4" s="72">
        <f>SUM(I4:M4)</f>
        <v>0</v>
      </c>
      <c r="BB4" s="73">
        <f>SUM(AJ4:AN4)</f>
        <v>4015498</v>
      </c>
      <c r="BC4" s="716">
        <f>SUM(V4:Z4)</f>
        <v>4308150</v>
      </c>
      <c r="BD4" s="75">
        <f>IFERROR(BB4/BA4,0)</f>
        <v>0</v>
      </c>
      <c r="BE4" s="75">
        <f>IFERROR(BB4/BC4,0)</f>
        <v>0.93207014611840344</v>
      </c>
      <c r="BF4" s="739">
        <f t="shared" ref="BF4:BF34" si="0">IFERROR(BB4/AH4,0)</f>
        <v>0.34318190248073932</v>
      </c>
      <c r="BG4" s="76"/>
      <c r="BH4" s="144"/>
    </row>
    <row r="5" spans="1:64" s="147" customFormat="1" ht="14.25" x14ac:dyDescent="0.25">
      <c r="A5" s="145"/>
      <c r="B5" s="788">
        <v>2</v>
      </c>
      <c r="C5" s="789" t="s">
        <v>16</v>
      </c>
      <c r="D5" s="790"/>
      <c r="E5" s="791" t="s">
        <v>17</v>
      </c>
      <c r="F5" s="792"/>
      <c r="G5" s="792"/>
      <c r="H5" s="792"/>
      <c r="I5" s="793"/>
      <c r="J5" s="793"/>
      <c r="K5" s="793"/>
      <c r="L5" s="793"/>
      <c r="M5" s="793"/>
      <c r="N5" s="793"/>
      <c r="O5" s="793"/>
      <c r="P5" s="793"/>
      <c r="Q5" s="793"/>
      <c r="R5" s="793"/>
      <c r="S5" s="793"/>
      <c r="T5" s="793"/>
      <c r="U5" s="793">
        <f>SUM(I5:T5)</f>
        <v>0</v>
      </c>
      <c r="V5" s="793">
        <v>11515218750</v>
      </c>
      <c r="W5" s="793">
        <v>8956281250</v>
      </c>
      <c r="X5" s="793">
        <v>12794687500</v>
      </c>
      <c r="Y5" s="793">
        <v>15974312500</v>
      </c>
      <c r="Z5" s="793">
        <v>15974312500</v>
      </c>
      <c r="AA5" s="793">
        <v>15974312500</v>
      </c>
      <c r="AB5" s="793">
        <v>15974312500</v>
      </c>
      <c r="AC5" s="793">
        <v>15974312500</v>
      </c>
      <c r="AD5" s="793">
        <v>15974312500</v>
      </c>
      <c r="AE5" s="793">
        <v>17334395000</v>
      </c>
      <c r="AF5" s="793">
        <v>17334395000</v>
      </c>
      <c r="AG5" s="793">
        <v>17334395000</v>
      </c>
      <c r="AH5" s="793">
        <f>SUM(V5:AG5)</f>
        <v>181115247500</v>
      </c>
      <c r="AI5" s="794">
        <f>SUM(AJ5:AU5)</f>
        <v>62246190240</v>
      </c>
      <c r="AJ5" s="793">
        <v>11775760050</v>
      </c>
      <c r="AK5" s="793">
        <v>8275817930</v>
      </c>
      <c r="AL5" s="793">
        <v>14654267870</v>
      </c>
      <c r="AM5" s="793">
        <v>14396490230</v>
      </c>
      <c r="AN5" s="793">
        <v>13143854160</v>
      </c>
      <c r="AO5" s="793"/>
      <c r="AP5" s="793"/>
      <c r="AQ5" s="793"/>
      <c r="AR5" s="793"/>
      <c r="AS5" s="793"/>
      <c r="AT5" s="793"/>
      <c r="AU5" s="793"/>
      <c r="AV5" s="792">
        <f>AM5</f>
        <v>14396490230</v>
      </c>
      <c r="AW5" s="793">
        <f>AN5</f>
        <v>13143854160</v>
      </c>
      <c r="AX5" s="795">
        <f>Z5</f>
        <v>15974312500</v>
      </c>
      <c r="AY5" s="796">
        <f t="shared" ref="AY5:AY67" si="1">IFERROR(AW5/AV5,0)</f>
        <v>0.91299017677310645</v>
      </c>
      <c r="AZ5" s="800">
        <f t="shared" ref="AZ5:AZ67" si="2">IFERROR(AW5/AX5,0)</f>
        <v>0.82281188376651582</v>
      </c>
      <c r="BA5" s="792">
        <f>SUM(I5:M5)</f>
        <v>0</v>
      </c>
      <c r="BB5" s="793">
        <f>SUM(AJ5:AN5)</f>
        <v>62246190240</v>
      </c>
      <c r="BC5" s="795">
        <f>SUM(V5:Z5)</f>
        <v>65214812500</v>
      </c>
      <c r="BD5" s="796">
        <f t="shared" ref="BD5:BD67" si="3">IFERROR(BB5/BA5,0)</f>
        <v>0</v>
      </c>
      <c r="BE5" s="796">
        <f t="shared" ref="BE5:BE67" si="4">IFERROR(BB5/BC5,0)</f>
        <v>0.95447932538332458</v>
      </c>
      <c r="BF5" s="798">
        <f t="shared" si="0"/>
        <v>0.34368277160099397</v>
      </c>
      <c r="BG5" s="76"/>
      <c r="BH5" s="146"/>
      <c r="BI5" s="146"/>
      <c r="BJ5" s="146"/>
      <c r="BK5" s="146"/>
      <c r="BL5" s="146"/>
    </row>
    <row r="6" spans="1:64" x14ac:dyDescent="0.25">
      <c r="A6" s="143"/>
      <c r="B6" s="81"/>
      <c r="C6" s="116"/>
      <c r="D6" s="802" t="s">
        <v>18</v>
      </c>
      <c r="E6" s="56"/>
      <c r="F6" s="78">
        <f>IFERROR(F5/F$4,0)*1000</f>
        <v>0</v>
      </c>
      <c r="G6" s="79">
        <f>IFERROR(G5/G$4,0)*1000</f>
        <v>0</v>
      </c>
      <c r="H6" s="79">
        <f t="shared" ref="H6:BC6" si="5">IFERROR(H5/H$4,0)*1000</f>
        <v>0</v>
      </c>
      <c r="I6" s="79">
        <f t="shared" ref="I6:T6" si="6">IFERROR(I5/I$4,0)*1000</f>
        <v>0</v>
      </c>
      <c r="J6" s="79">
        <f t="shared" si="6"/>
        <v>0</v>
      </c>
      <c r="K6" s="79">
        <f t="shared" si="6"/>
        <v>0</v>
      </c>
      <c r="L6" s="79">
        <f t="shared" si="6"/>
        <v>0</v>
      </c>
      <c r="M6" s="79">
        <f t="shared" si="6"/>
        <v>0</v>
      </c>
      <c r="N6" s="79">
        <f t="shared" si="6"/>
        <v>0</v>
      </c>
      <c r="O6" s="79">
        <f t="shared" si="6"/>
        <v>0</v>
      </c>
      <c r="P6" s="79">
        <f t="shared" si="6"/>
        <v>0</v>
      </c>
      <c r="Q6" s="79">
        <f t="shared" si="6"/>
        <v>0</v>
      </c>
      <c r="R6" s="79">
        <f t="shared" si="6"/>
        <v>0</v>
      </c>
      <c r="S6" s="79">
        <f t="shared" si="6"/>
        <v>0</v>
      </c>
      <c r="T6" s="79">
        <f t="shared" si="6"/>
        <v>0</v>
      </c>
      <c r="U6" s="79">
        <f t="shared" si="5"/>
        <v>0</v>
      </c>
      <c r="V6" s="79">
        <f t="shared" si="5"/>
        <v>15137163.561076604</v>
      </c>
      <c r="W6" s="79">
        <f t="shared" si="5"/>
        <v>15137163.561076604</v>
      </c>
      <c r="X6" s="79">
        <f t="shared" si="5"/>
        <v>15137163.561076604</v>
      </c>
      <c r="Y6" s="79">
        <f t="shared" si="5"/>
        <v>15137941.246150201</v>
      </c>
      <c r="Z6" s="79">
        <f t="shared" si="5"/>
        <v>15137941.246150201</v>
      </c>
      <c r="AA6" s="79">
        <f t="shared" si="5"/>
        <v>15137941.246150201</v>
      </c>
      <c r="AB6" s="79">
        <f t="shared" si="5"/>
        <v>15137941.246150201</v>
      </c>
      <c r="AC6" s="79">
        <f t="shared" si="5"/>
        <v>15137941.246150201</v>
      </c>
      <c r="AD6" s="79">
        <f t="shared" si="5"/>
        <v>15137941.246150201</v>
      </c>
      <c r="AE6" s="79">
        <f t="shared" si="5"/>
        <v>16396328.2671782</v>
      </c>
      <c r="AF6" s="79">
        <f t="shared" si="5"/>
        <v>16396328.2671782</v>
      </c>
      <c r="AG6" s="79">
        <f t="shared" si="5"/>
        <v>16396328.2671782</v>
      </c>
      <c r="AH6" s="79">
        <f>IFERROR(AH5/AH$4,0)*1000</f>
        <v>15478895.819477426</v>
      </c>
      <c r="AI6" s="80">
        <f t="shared" si="5"/>
        <v>15501487.048430854</v>
      </c>
      <c r="AJ6" s="78">
        <f t="shared" si="5"/>
        <v>15037710.035475213</v>
      </c>
      <c r="AK6" s="79">
        <f t="shared" si="5"/>
        <v>15797374.420899721</v>
      </c>
      <c r="AL6" s="79">
        <f t="shared" si="5"/>
        <v>14800586.467820877</v>
      </c>
      <c r="AM6" s="693">
        <f t="shared" si="5"/>
        <v>15726701.852816805</v>
      </c>
      <c r="AN6" s="693">
        <f t="shared" si="5"/>
        <v>16368191.459156277</v>
      </c>
      <c r="AO6" s="693">
        <f t="shared" si="5"/>
        <v>0</v>
      </c>
      <c r="AP6" s="693">
        <f t="shared" si="5"/>
        <v>0</v>
      </c>
      <c r="AQ6" s="693">
        <f t="shared" si="5"/>
        <v>0</v>
      </c>
      <c r="AR6" s="693">
        <f t="shared" si="5"/>
        <v>0</v>
      </c>
      <c r="AS6" s="693">
        <f t="shared" si="5"/>
        <v>0</v>
      </c>
      <c r="AT6" s="693">
        <f t="shared" si="5"/>
        <v>0</v>
      </c>
      <c r="AU6" s="694">
        <f t="shared" si="5"/>
        <v>0</v>
      </c>
      <c r="AV6" s="695">
        <f t="shared" si="5"/>
        <v>15726701.852816805</v>
      </c>
      <c r="AW6" s="693">
        <f t="shared" si="5"/>
        <v>16368191.459156277</v>
      </c>
      <c r="AX6" s="693">
        <f t="shared" si="5"/>
        <v>15137941.246150201</v>
      </c>
      <c r="AY6" s="719">
        <f t="shared" si="1"/>
        <v>1.0407898370772874</v>
      </c>
      <c r="AZ6" s="735">
        <f t="shared" si="2"/>
        <v>1.0812693214355649</v>
      </c>
      <c r="BA6" s="695">
        <f t="shared" si="5"/>
        <v>0</v>
      </c>
      <c r="BB6" s="693">
        <f t="shared" si="5"/>
        <v>15501487.048430854</v>
      </c>
      <c r="BC6" s="693">
        <f t="shared" si="5"/>
        <v>15137544.537678586</v>
      </c>
      <c r="BD6" s="814">
        <f t="shared" si="3"/>
        <v>0</v>
      </c>
      <c r="BE6" s="814">
        <f t="shared" si="4"/>
        <v>1.0240423742335745</v>
      </c>
      <c r="BF6" s="815">
        <f t="shared" si="0"/>
        <v>1.0014594858197186</v>
      </c>
      <c r="BG6" s="27"/>
    </row>
    <row r="7" spans="1:64" x14ac:dyDescent="0.25">
      <c r="A7" s="143"/>
      <c r="B7" s="788">
        <v>3</v>
      </c>
      <c r="C7" s="789" t="s">
        <v>19</v>
      </c>
      <c r="D7" s="790"/>
      <c r="E7" s="799"/>
      <c r="F7" s="792">
        <f>F10+F13</f>
        <v>0</v>
      </c>
      <c r="G7" s="793">
        <f t="shared" ref="G7:AU7" si="7">G10+G13</f>
        <v>0</v>
      </c>
      <c r="H7" s="793">
        <f t="shared" si="7"/>
        <v>0</v>
      </c>
      <c r="I7" s="793">
        <f t="shared" ref="I7:T7" si="8">I10+I13</f>
        <v>0</v>
      </c>
      <c r="J7" s="793">
        <f t="shared" si="8"/>
        <v>0</v>
      </c>
      <c r="K7" s="793">
        <f t="shared" si="8"/>
        <v>0</v>
      </c>
      <c r="L7" s="793">
        <f t="shared" si="8"/>
        <v>0</v>
      </c>
      <c r="M7" s="793">
        <f t="shared" si="8"/>
        <v>0</v>
      </c>
      <c r="N7" s="793">
        <f t="shared" si="8"/>
        <v>0</v>
      </c>
      <c r="O7" s="793">
        <f t="shared" si="8"/>
        <v>0</v>
      </c>
      <c r="P7" s="793">
        <f t="shared" si="8"/>
        <v>0</v>
      </c>
      <c r="Q7" s="793">
        <f t="shared" si="8"/>
        <v>0</v>
      </c>
      <c r="R7" s="793">
        <f t="shared" si="8"/>
        <v>0</v>
      </c>
      <c r="S7" s="793">
        <f t="shared" si="8"/>
        <v>0</v>
      </c>
      <c r="T7" s="793">
        <f t="shared" si="8"/>
        <v>0</v>
      </c>
      <c r="U7" s="793">
        <f t="shared" si="7"/>
        <v>0</v>
      </c>
      <c r="V7" s="793">
        <f t="shared" si="7"/>
        <v>9703687478.8683395</v>
      </c>
      <c r="W7" s="793">
        <f t="shared" si="7"/>
        <v>7548008372.4531517</v>
      </c>
      <c r="X7" s="793">
        <f t="shared" si="7"/>
        <v>10777048532.075932</v>
      </c>
      <c r="Y7" s="793">
        <f t="shared" si="7"/>
        <v>13466650263.894114</v>
      </c>
      <c r="Z7" s="793">
        <f t="shared" si="7"/>
        <v>13465381209.296412</v>
      </c>
      <c r="AA7" s="793">
        <f t="shared" si="7"/>
        <v>13465070487.698711</v>
      </c>
      <c r="AB7" s="793">
        <f t="shared" si="7"/>
        <v>13464447154.698711</v>
      </c>
      <c r="AC7" s="793">
        <f t="shared" si="7"/>
        <v>13464562154.698711</v>
      </c>
      <c r="AD7" s="793">
        <f t="shared" si="7"/>
        <v>13464297154.698711</v>
      </c>
      <c r="AE7" s="793">
        <f t="shared" si="7"/>
        <v>14365616354.006382</v>
      </c>
      <c r="AF7" s="793">
        <f t="shared" si="7"/>
        <v>14364076354.006382</v>
      </c>
      <c r="AG7" s="793">
        <f t="shared" si="7"/>
        <v>14364191354.006382</v>
      </c>
      <c r="AH7" s="793">
        <f>AH10+AH13</f>
        <v>151913036870.40195</v>
      </c>
      <c r="AI7" s="794">
        <f>AI10+AI13</f>
        <v>50157535139</v>
      </c>
      <c r="AJ7" s="792">
        <f>AJ10+AJ13</f>
        <v>9752912660</v>
      </c>
      <c r="AK7" s="793">
        <f t="shared" si="7"/>
        <v>6441670205</v>
      </c>
      <c r="AL7" s="793">
        <f t="shared" si="7"/>
        <v>11863491203</v>
      </c>
      <c r="AM7" s="793">
        <f t="shared" si="7"/>
        <v>11553794740</v>
      </c>
      <c r="AN7" s="793">
        <f t="shared" si="7"/>
        <v>10545666331</v>
      </c>
      <c r="AO7" s="793">
        <f t="shared" si="7"/>
        <v>0</v>
      </c>
      <c r="AP7" s="793">
        <f t="shared" si="7"/>
        <v>0</v>
      </c>
      <c r="AQ7" s="793">
        <f t="shared" si="7"/>
        <v>0</v>
      </c>
      <c r="AR7" s="793">
        <f t="shared" si="7"/>
        <v>0</v>
      </c>
      <c r="AS7" s="793">
        <f t="shared" si="7"/>
        <v>0</v>
      </c>
      <c r="AT7" s="793">
        <f t="shared" si="7"/>
        <v>0</v>
      </c>
      <c r="AU7" s="794">
        <f t="shared" si="7"/>
        <v>0</v>
      </c>
      <c r="AV7" s="792">
        <f>AM7</f>
        <v>11553794740</v>
      </c>
      <c r="AW7" s="793">
        <f>AN7</f>
        <v>10545666331</v>
      </c>
      <c r="AX7" s="793">
        <f>Z7</f>
        <v>13465381209.296412</v>
      </c>
      <c r="AY7" s="796">
        <f t="shared" si="1"/>
        <v>0.91274482265901846</v>
      </c>
      <c r="AZ7" s="800">
        <f t="shared" si="2"/>
        <v>0.78316879166550002</v>
      </c>
      <c r="BA7" s="792">
        <f>SUM(I7:M7)</f>
        <v>0</v>
      </c>
      <c r="BB7" s="793">
        <f>SUM(AJ7:AN7)</f>
        <v>50157535139</v>
      </c>
      <c r="BC7" s="793">
        <f>SUM(V7:Z7)</f>
        <v>54960775856.587944</v>
      </c>
      <c r="BD7" s="796">
        <f t="shared" si="3"/>
        <v>0</v>
      </c>
      <c r="BE7" s="800">
        <f t="shared" si="4"/>
        <v>0.9126060241558217</v>
      </c>
      <c r="BF7" s="797">
        <f t="shared" si="0"/>
        <v>0.33017268413763418</v>
      </c>
      <c r="BG7" s="76"/>
      <c r="BH7" s="148"/>
      <c r="BI7" s="148"/>
      <c r="BJ7" s="148"/>
      <c r="BK7" s="148"/>
      <c r="BL7" s="148"/>
    </row>
    <row r="8" spans="1:64" s="151" customFormat="1" collapsed="1" x14ac:dyDescent="0.25">
      <c r="A8" s="149"/>
      <c r="B8" s="48"/>
      <c r="C8" s="114"/>
      <c r="D8" s="115" t="s">
        <v>20</v>
      </c>
      <c r="E8" s="49"/>
      <c r="F8" s="36">
        <f>IFERROR(F7/F$5,0)</f>
        <v>0</v>
      </c>
      <c r="G8" s="31">
        <f t="shared" ref="G8:AU8" si="9">IFERROR(G7/G$5,0)</f>
        <v>0</v>
      </c>
      <c r="H8" s="31">
        <f t="shared" si="9"/>
        <v>0</v>
      </c>
      <c r="I8" s="31">
        <f t="shared" ref="I8:T8" si="10">IFERROR(I7/I$5,0)</f>
        <v>0</v>
      </c>
      <c r="J8" s="31">
        <f t="shared" si="10"/>
        <v>0</v>
      </c>
      <c r="K8" s="31">
        <f t="shared" si="10"/>
        <v>0</v>
      </c>
      <c r="L8" s="31">
        <f t="shared" si="10"/>
        <v>0</v>
      </c>
      <c r="M8" s="31">
        <f t="shared" si="10"/>
        <v>0</v>
      </c>
      <c r="N8" s="31">
        <f t="shared" si="10"/>
        <v>0</v>
      </c>
      <c r="O8" s="31">
        <f t="shared" si="10"/>
        <v>0</v>
      </c>
      <c r="P8" s="31">
        <f t="shared" si="10"/>
        <v>0</v>
      </c>
      <c r="Q8" s="31">
        <f t="shared" si="10"/>
        <v>0</v>
      </c>
      <c r="R8" s="31">
        <f t="shared" si="10"/>
        <v>0</v>
      </c>
      <c r="S8" s="31">
        <f t="shared" si="10"/>
        <v>0</v>
      </c>
      <c r="T8" s="31">
        <f t="shared" si="10"/>
        <v>0</v>
      </c>
      <c r="U8" s="31">
        <f t="shared" si="9"/>
        <v>0</v>
      </c>
      <c r="V8" s="31">
        <f t="shared" si="9"/>
        <v>0.84268372920560797</v>
      </c>
      <c r="W8" s="31">
        <f t="shared" si="9"/>
        <v>0.84276142762412154</v>
      </c>
      <c r="X8" s="31">
        <f t="shared" si="9"/>
        <v>0.84230650667129869</v>
      </c>
      <c r="Y8" s="31">
        <f t="shared" si="9"/>
        <v>0.84301908228564537</v>
      </c>
      <c r="Z8" s="31">
        <f t="shared" si="9"/>
        <v>0.84293963882930245</v>
      </c>
      <c r="AA8" s="31">
        <f t="shared" si="9"/>
        <v>0.84292018750094633</v>
      </c>
      <c r="AB8" s="31">
        <f t="shared" si="9"/>
        <v>0.84288116654151546</v>
      </c>
      <c r="AC8" s="31">
        <f t="shared" si="9"/>
        <v>0.84288836559937785</v>
      </c>
      <c r="AD8" s="31">
        <f t="shared" si="9"/>
        <v>0.84287177646604272</v>
      </c>
      <c r="AE8" s="31">
        <f t="shared" si="9"/>
        <v>0.82873479887855228</v>
      </c>
      <c r="AF8" s="31">
        <f t="shared" si="9"/>
        <v>0.82864595816619979</v>
      </c>
      <c r="AG8" s="31">
        <f t="shared" si="9"/>
        <v>0.82865259237523903</v>
      </c>
      <c r="AH8" s="31">
        <f>IFERROR(AH7/AH$5,0)</f>
        <v>0.83876448265572978</v>
      </c>
      <c r="AI8" s="678">
        <f t="shared" si="9"/>
        <v>0.80579285166866788</v>
      </c>
      <c r="AJ8" s="679">
        <f t="shared" si="9"/>
        <v>0.82821937765282505</v>
      </c>
      <c r="AK8" s="680">
        <f t="shared" si="9"/>
        <v>0.77837263452218075</v>
      </c>
      <c r="AL8" s="680">
        <f t="shared" si="9"/>
        <v>0.80955877893338934</v>
      </c>
      <c r="AM8" s="680">
        <f t="shared" si="9"/>
        <v>0.80254246385162176</v>
      </c>
      <c r="AN8" s="680">
        <f t="shared" si="9"/>
        <v>0.80232679110919169</v>
      </c>
      <c r="AO8" s="680">
        <f t="shared" si="9"/>
        <v>0</v>
      </c>
      <c r="AP8" s="680">
        <f t="shared" si="9"/>
        <v>0</v>
      </c>
      <c r="AQ8" s="680">
        <f t="shared" si="9"/>
        <v>0</v>
      </c>
      <c r="AR8" s="680">
        <f t="shared" si="9"/>
        <v>0</v>
      </c>
      <c r="AS8" s="680">
        <f t="shared" si="9"/>
        <v>0</v>
      </c>
      <c r="AT8" s="680">
        <f t="shared" si="9"/>
        <v>0</v>
      </c>
      <c r="AU8" s="678">
        <f t="shared" si="9"/>
        <v>0</v>
      </c>
      <c r="AV8" s="679">
        <f t="shared" ref="AV8:AX8" si="11">IFERROR(AV7/AV$5,0)</f>
        <v>0.80254246385162176</v>
      </c>
      <c r="AW8" s="680">
        <f t="shared" si="11"/>
        <v>0.80232679110919169</v>
      </c>
      <c r="AX8" s="680">
        <f t="shared" si="11"/>
        <v>0.84293963882930245</v>
      </c>
      <c r="AY8" s="721">
        <f t="shared" si="1"/>
        <v>0.99973126313915528</v>
      </c>
      <c r="AZ8" s="722">
        <f t="shared" si="2"/>
        <v>0.95181998111215294</v>
      </c>
      <c r="BA8" s="679">
        <f t="shared" ref="BA8:BC8" si="12">IFERROR(BA7/BA$5,0)</f>
        <v>0</v>
      </c>
      <c r="BB8" s="680">
        <f t="shared" si="12"/>
        <v>0.80579285166866788</v>
      </c>
      <c r="BC8" s="680">
        <f t="shared" si="12"/>
        <v>0.84276522080912131</v>
      </c>
      <c r="BD8" s="721">
        <f t="shared" si="3"/>
        <v>0</v>
      </c>
      <c r="BE8" s="734">
        <f t="shared" si="4"/>
        <v>0.95612969279278393</v>
      </c>
      <c r="BF8" s="741">
        <f t="shared" si="0"/>
        <v>0.96069023943089982</v>
      </c>
      <c r="BG8" s="32"/>
      <c r="BH8" s="150"/>
    </row>
    <row r="9" spans="1:64" x14ac:dyDescent="0.25">
      <c r="A9" s="143"/>
      <c r="B9" s="81"/>
      <c r="C9" s="116"/>
      <c r="D9" s="117" t="s">
        <v>21</v>
      </c>
      <c r="E9" s="56"/>
      <c r="F9" s="42">
        <f>IFERROR(F7/F$4,0)*1000</f>
        <v>0</v>
      </c>
      <c r="G9" s="35">
        <f t="shared" ref="G9:AU9" si="13">IFERROR(G7/G$4,0)*1000</f>
        <v>0</v>
      </c>
      <c r="H9" s="35">
        <f t="shared" si="13"/>
        <v>0</v>
      </c>
      <c r="I9" s="35">
        <f t="shared" ref="I9:T9" si="14">IFERROR(I7/I$4,0)*1000</f>
        <v>0</v>
      </c>
      <c r="J9" s="35">
        <f t="shared" si="14"/>
        <v>0</v>
      </c>
      <c r="K9" s="35">
        <f t="shared" si="14"/>
        <v>0</v>
      </c>
      <c r="L9" s="35">
        <f t="shared" si="14"/>
        <v>0</v>
      </c>
      <c r="M9" s="35">
        <f t="shared" si="14"/>
        <v>0</v>
      </c>
      <c r="N9" s="35">
        <f t="shared" si="14"/>
        <v>0</v>
      </c>
      <c r="O9" s="35">
        <f t="shared" si="14"/>
        <v>0</v>
      </c>
      <c r="P9" s="35">
        <f t="shared" si="14"/>
        <v>0</v>
      </c>
      <c r="Q9" s="35">
        <f t="shared" si="14"/>
        <v>0</v>
      </c>
      <c r="R9" s="35">
        <f t="shared" si="14"/>
        <v>0</v>
      </c>
      <c r="S9" s="35">
        <f t="shared" si="14"/>
        <v>0</v>
      </c>
      <c r="T9" s="35">
        <f t="shared" si="14"/>
        <v>0</v>
      </c>
      <c r="U9" s="35">
        <f t="shared" si="13"/>
        <v>0</v>
      </c>
      <c r="V9" s="35">
        <f t="shared" si="13"/>
        <v>12755841.439243274</v>
      </c>
      <c r="W9" s="35">
        <f t="shared" si="13"/>
        <v>12757017.572912751</v>
      </c>
      <c r="X9" s="35">
        <f t="shared" si="13"/>
        <v>12750131.360042509</v>
      </c>
      <c r="Y9" s="35">
        <f t="shared" si="13"/>
        <v>12761573.337023562</v>
      </c>
      <c r="Z9" s="35">
        <f t="shared" si="13"/>
        <v>12760370.726649052</v>
      </c>
      <c r="AA9" s="35">
        <f t="shared" si="13"/>
        <v>12760076.273583237</v>
      </c>
      <c r="AB9" s="35">
        <f t="shared" si="13"/>
        <v>12759485.576592004</v>
      </c>
      <c r="AC9" s="35">
        <f t="shared" si="13"/>
        <v>12759594.555506952</v>
      </c>
      <c r="AD9" s="35">
        <f t="shared" si="13"/>
        <v>12759343.4301812</v>
      </c>
      <c r="AE9" s="35">
        <f t="shared" si="13"/>
        <v>13588207.808846647</v>
      </c>
      <c r="AF9" s="35">
        <f t="shared" si="13"/>
        <v>13586751.147363426</v>
      </c>
      <c r="AG9" s="35">
        <f t="shared" si="13"/>
        <v>13586859.924032627</v>
      </c>
      <c r="AH9" s="35">
        <f>IFERROR(AH7/AH$4,0)*1000</f>
        <v>12983148.044105921</v>
      </c>
      <c r="AI9" s="43">
        <f>IFERROR(AI7/AI$4,0)*1000</f>
        <v>12490987.45386002</v>
      </c>
      <c r="AJ9" s="42">
        <f t="shared" si="13"/>
        <v>12454522.846904922</v>
      </c>
      <c r="AK9" s="35">
        <f t="shared" si="13"/>
        <v>12296243.946529025</v>
      </c>
      <c r="AL9" s="35">
        <f t="shared" si="13"/>
        <v>11981944.708387114</v>
      </c>
      <c r="AM9" s="696">
        <f t="shared" si="13"/>
        <v>12621346.053219462</v>
      </c>
      <c r="AN9" s="696">
        <f t="shared" si="13"/>
        <v>13132638.529685734</v>
      </c>
      <c r="AO9" s="696">
        <f t="shared" si="13"/>
        <v>0</v>
      </c>
      <c r="AP9" s="696">
        <f t="shared" si="13"/>
        <v>0</v>
      </c>
      <c r="AQ9" s="696">
        <f t="shared" si="13"/>
        <v>0</v>
      </c>
      <c r="AR9" s="696">
        <f t="shared" si="13"/>
        <v>0</v>
      </c>
      <c r="AS9" s="696">
        <f t="shared" si="13"/>
        <v>0</v>
      </c>
      <c r="AT9" s="696">
        <f t="shared" si="13"/>
        <v>0</v>
      </c>
      <c r="AU9" s="697">
        <f t="shared" si="13"/>
        <v>0</v>
      </c>
      <c r="AV9" s="698">
        <f t="shared" ref="AV9:AX9" si="15">IFERROR(AV7/AV$4,0)*1000</f>
        <v>12621346.053219462</v>
      </c>
      <c r="AW9" s="696">
        <f t="shared" si="15"/>
        <v>13132638.529685734</v>
      </c>
      <c r="AX9" s="696">
        <f t="shared" si="15"/>
        <v>12760370.726649052</v>
      </c>
      <c r="AY9" s="723">
        <f t="shared" si="1"/>
        <v>1.0405101384836724</v>
      </c>
      <c r="AZ9" s="724">
        <f t="shared" si="2"/>
        <v>1.0291737451059497</v>
      </c>
      <c r="BA9" s="698">
        <f t="shared" ref="BA9:BC9" si="16">IFERROR(BA7/BA$4,0)*1000</f>
        <v>0</v>
      </c>
      <c r="BB9" s="696">
        <f t="shared" si="16"/>
        <v>12490987.45386002</v>
      </c>
      <c r="BC9" s="696">
        <f t="shared" si="16"/>
        <v>12757396.064804601</v>
      </c>
      <c r="BD9" s="723">
        <f t="shared" si="3"/>
        <v>0</v>
      </c>
      <c r="BE9" s="733">
        <f t="shared" si="4"/>
        <v>0.97911732068274071</v>
      </c>
      <c r="BF9" s="740">
        <f t="shared" si="0"/>
        <v>0.96209235321249142</v>
      </c>
      <c r="BG9" s="27"/>
    </row>
    <row r="10" spans="1:64" x14ac:dyDescent="0.25">
      <c r="A10" s="143"/>
      <c r="B10" s="50">
        <v>3.1</v>
      </c>
      <c r="C10" s="118" t="s">
        <v>22</v>
      </c>
      <c r="D10" s="113"/>
      <c r="E10" s="51" t="s">
        <v>23</v>
      </c>
      <c r="F10" s="38">
        <f>SUMIF('10. 170KMP'!$J:$J,"1",'10. 170KMP'!L:L)</f>
        <v>0</v>
      </c>
      <c r="G10" s="33">
        <f>SUMIF('10. 170KMP'!$J:$J,"1",'10. 170KMP'!M:M)</f>
        <v>0</v>
      </c>
      <c r="H10" s="33">
        <f>SUMIF('10. 170KMP'!$J:$J,"1",'10. 170KMP'!N:N)</f>
        <v>0</v>
      </c>
      <c r="I10" s="33">
        <f>SUMIF('10. 170KMP'!$J:$J,"1",'10. 170KMP'!O:O)</f>
        <v>0</v>
      </c>
      <c r="J10" s="33">
        <f>SUMIF('10. 170KMP'!$J:$J,"1",'10. 170KMP'!P:P)</f>
        <v>0</v>
      </c>
      <c r="K10" s="33">
        <f>SUMIF('10. 170KMP'!$J:$J,"1",'10. 170KMP'!Q:Q)</f>
        <v>0</v>
      </c>
      <c r="L10" s="33">
        <f>SUMIF('10. 170KMP'!$J:$J,"1",'10. 170KMP'!R:R)</f>
        <v>0</v>
      </c>
      <c r="M10" s="33">
        <f>SUMIF('10. 170KMP'!$J:$J,"1",'10. 170KMP'!S:S)</f>
        <v>0</v>
      </c>
      <c r="N10" s="33">
        <f>SUMIF('10. 170KMP'!$J:$J,"1",'10. 170KMP'!T:T)</f>
        <v>0</v>
      </c>
      <c r="O10" s="33">
        <f>SUMIF('10. 170KMP'!$J:$J,"1",'10. 170KMP'!U:U)</f>
        <v>0</v>
      </c>
      <c r="P10" s="33">
        <f>SUMIF('10. 170KMP'!$J:$J,"1",'10. 170KMP'!V:V)</f>
        <v>0</v>
      </c>
      <c r="Q10" s="33">
        <f>SUMIF('10. 170KMP'!$J:$J,"1",'10. 170KMP'!W:W)</f>
        <v>0</v>
      </c>
      <c r="R10" s="33">
        <f>SUMIF('10. 170KMP'!$J:$J,"1",'10. 170KMP'!X:X)</f>
        <v>0</v>
      </c>
      <c r="S10" s="33">
        <f>SUMIF('10. 170KMP'!$J:$J,"1",'10. 170KMP'!Y:Y)</f>
        <v>0</v>
      </c>
      <c r="T10" s="33">
        <f>SUMIF('10. 170KMP'!$J:$J,"1",'10. 170KMP'!Z:Z)</f>
        <v>0</v>
      </c>
      <c r="U10" s="33">
        <f>SUMIF('10. 170KMP'!$J:$J,"1",'10. 170KMP'!AA:AA)</f>
        <v>0</v>
      </c>
      <c r="V10" s="33">
        <f>SUMIF('10. 170KMP'!$J:$J,"1",'10. 170KMP'!AB:AB)</f>
        <v>259100625</v>
      </c>
      <c r="W10" s="33">
        <f>SUMIF('10. 170KMP'!$J:$J,"1",'10. 170KMP'!AC:AC)</f>
        <v>201522708.33333331</v>
      </c>
      <c r="X10" s="33">
        <f>SUMIF('10. 170KMP'!$J:$J,"1",'10. 170KMP'!AD:AD)</f>
        <v>287889583.33333331</v>
      </c>
      <c r="Y10" s="33">
        <f>SUMIF('10. 170KMP'!$J:$J,"1",'10. 170KMP'!AE:AE)</f>
        <v>359368750</v>
      </c>
      <c r="Z10" s="33">
        <f>SUMIF('10. 170KMP'!$J:$J,"1",'10. 170KMP'!AF:AF)</f>
        <v>359368750</v>
      </c>
      <c r="AA10" s="33">
        <f>SUMIF('10. 170KMP'!$J:$J,"1",'10. 170KMP'!AG:AG)</f>
        <v>359368750</v>
      </c>
      <c r="AB10" s="33">
        <f>SUMIF('10. 170KMP'!$J:$J,"1",'10. 170KMP'!AH:AH)</f>
        <v>359368750</v>
      </c>
      <c r="AC10" s="33">
        <f>SUMIF('10. 170KMP'!$J:$J,"1",'10. 170KMP'!AI:AI)</f>
        <v>359368750</v>
      </c>
      <c r="AD10" s="33">
        <f>SUMIF('10. 170KMP'!$J:$J,"1",'10. 170KMP'!AJ:AJ)</f>
        <v>359368750</v>
      </c>
      <c r="AE10" s="33">
        <f>SUMIF('10. 170KMP'!$J:$J,"1",'10. 170KMP'!AK:AK)</f>
        <v>329657033.33333337</v>
      </c>
      <c r="AF10" s="33">
        <f>SUMIF('10. 170KMP'!$J:$J,"1",'10. 170KMP'!AL:AL)</f>
        <v>329657033.33333337</v>
      </c>
      <c r="AG10" s="33">
        <f>SUMIF('10. 170KMP'!$J:$J,"1",'10. 170KMP'!AM:AM)</f>
        <v>329657033.33333337</v>
      </c>
      <c r="AH10" s="33">
        <f>SUMIF('10. 170KMP'!$J:$J,"1",'10. 170KMP'!AN:AN)</f>
        <v>3893696516.666667</v>
      </c>
      <c r="AI10" s="39">
        <f>SUMIF('10. 170KMP'!$J:$J,"1",'10. 170KMP'!AO:AO)</f>
        <v>1403800000</v>
      </c>
      <c r="AJ10" s="38">
        <f>SUMIF('10. 170KMP'!$J:$J,"1",'10. 170KMP'!AP:AP)</f>
        <v>252400000</v>
      </c>
      <c r="AK10" s="33">
        <f>SUMIF('10. 170KMP'!$J:$J,"1",'10. 170KMP'!AQ:AQ)</f>
        <v>167700000</v>
      </c>
      <c r="AL10" s="33">
        <f>SUMIF('10. 170KMP'!$J:$J,"1",'10. 170KMP'!AR:AR)</f>
        <v>349500000</v>
      </c>
      <c r="AM10" s="407">
        <f>SUMIF('10. 170KMP'!$J:$J,"1",'10. 170KMP'!AS:AS)</f>
        <v>338100000</v>
      </c>
      <c r="AN10" s="407">
        <f>SUMIF('10. 170KMP'!$J:$J,"1",'10. 170KMP'!AT:AT)</f>
        <v>296100000</v>
      </c>
      <c r="AO10" s="407">
        <f>SUMIF('10. 170KMP'!$J:$J,"1",'10. 170KMP'!AU:AU)</f>
        <v>0</v>
      </c>
      <c r="AP10" s="407">
        <f>SUMIF('10. 170KMP'!$J:$J,"1",'10. 170KMP'!AV:AV)</f>
        <v>0</v>
      </c>
      <c r="AQ10" s="407">
        <f>SUMIF('10. 170KMP'!$J:$J,"1",'10. 170KMP'!AW:AW)</f>
        <v>0</v>
      </c>
      <c r="AR10" s="407">
        <f>SUMIF('10. 170KMP'!$J:$J,"1",'10. 170KMP'!AX:AX)</f>
        <v>0</v>
      </c>
      <c r="AS10" s="407">
        <f>SUMIF('10. 170KMP'!$J:$J,"1",'10. 170KMP'!AY:AY)</f>
        <v>0</v>
      </c>
      <c r="AT10" s="407">
        <f>SUMIF('10. 170KMP'!$J:$J,"1",'10. 170KMP'!AZ:AZ)</f>
        <v>0</v>
      </c>
      <c r="AU10" s="405">
        <f>SUMIF('10. 170KMP'!$J:$J,"1",'10. 170KMP'!BA:BA)</f>
        <v>0</v>
      </c>
      <c r="AV10" s="406">
        <f>AM10</f>
        <v>338100000</v>
      </c>
      <c r="AW10" s="407">
        <f>AN10</f>
        <v>296100000</v>
      </c>
      <c r="AX10" s="407">
        <f>Z10</f>
        <v>359368750</v>
      </c>
      <c r="AY10" s="725">
        <f t="shared" si="1"/>
        <v>0.87577639751552794</v>
      </c>
      <c r="AZ10" s="726">
        <f t="shared" si="2"/>
        <v>0.82394476425676966</v>
      </c>
      <c r="BA10" s="406">
        <f>SUM(I10:M10)</f>
        <v>0</v>
      </c>
      <c r="BB10" s="407">
        <f>SUM(AJ10:AN10)</f>
        <v>1403800000</v>
      </c>
      <c r="BC10" s="407">
        <f>SUM(V10:Z10)</f>
        <v>1467250416.6666665</v>
      </c>
      <c r="BD10" s="725">
        <f t="shared" si="3"/>
        <v>0</v>
      </c>
      <c r="BE10" s="735">
        <f t="shared" si="4"/>
        <v>0.95675556404964968</v>
      </c>
      <c r="BF10" s="720">
        <f t="shared" si="0"/>
        <v>0.36053143689836703</v>
      </c>
      <c r="BG10" s="27"/>
      <c r="BH10" s="144"/>
    </row>
    <row r="11" spans="1:64" s="151" customFormat="1" collapsed="1" x14ac:dyDescent="0.25">
      <c r="A11" s="149"/>
      <c r="B11" s="48"/>
      <c r="C11" s="114"/>
      <c r="D11" s="115" t="s">
        <v>20</v>
      </c>
      <c r="E11" s="49"/>
      <c r="F11" s="36">
        <f>IFERROR(F10/F$5,0)</f>
        <v>0</v>
      </c>
      <c r="G11" s="31">
        <f t="shared" ref="G11" si="17">IFERROR(G10/G$5,0)</f>
        <v>0</v>
      </c>
      <c r="H11" s="31">
        <f t="shared" ref="H11:T11" si="18">IFERROR(H10/H$5,0)</f>
        <v>0</v>
      </c>
      <c r="I11" s="31">
        <f t="shared" si="18"/>
        <v>0</v>
      </c>
      <c r="J11" s="31">
        <f t="shared" si="18"/>
        <v>0</v>
      </c>
      <c r="K11" s="31">
        <f t="shared" si="18"/>
        <v>0</v>
      </c>
      <c r="L11" s="31">
        <f t="shared" si="18"/>
        <v>0</v>
      </c>
      <c r="M11" s="31">
        <f t="shared" si="18"/>
        <v>0</v>
      </c>
      <c r="N11" s="31">
        <f t="shared" si="18"/>
        <v>0</v>
      </c>
      <c r="O11" s="31">
        <f t="shared" si="18"/>
        <v>0</v>
      </c>
      <c r="P11" s="31">
        <f t="shared" si="18"/>
        <v>0</v>
      </c>
      <c r="Q11" s="31">
        <f t="shared" si="18"/>
        <v>0</v>
      </c>
      <c r="R11" s="31">
        <f t="shared" si="18"/>
        <v>0</v>
      </c>
      <c r="S11" s="31">
        <f t="shared" si="18"/>
        <v>0</v>
      </c>
      <c r="T11" s="31">
        <f t="shared" si="18"/>
        <v>0</v>
      </c>
      <c r="U11" s="31">
        <f t="shared" ref="U11:AG11" si="19">IFERROR(U10/U$5,0)</f>
        <v>0</v>
      </c>
      <c r="V11" s="31">
        <f t="shared" si="19"/>
        <v>2.2500712372485326E-2</v>
      </c>
      <c r="W11" s="31">
        <f t="shared" si="19"/>
        <v>2.2500712372485323E-2</v>
      </c>
      <c r="X11" s="31">
        <f t="shared" si="19"/>
        <v>2.2500712372485323E-2</v>
      </c>
      <c r="Y11" s="31">
        <f t="shared" si="19"/>
        <v>2.2496664566941455E-2</v>
      </c>
      <c r="Z11" s="31">
        <f t="shared" si="19"/>
        <v>2.2496664566941455E-2</v>
      </c>
      <c r="AA11" s="31">
        <f t="shared" si="19"/>
        <v>2.2496664566941455E-2</v>
      </c>
      <c r="AB11" s="31">
        <f t="shared" si="19"/>
        <v>2.2496664566941455E-2</v>
      </c>
      <c r="AC11" s="31">
        <f t="shared" si="19"/>
        <v>2.2496664566941455E-2</v>
      </c>
      <c r="AD11" s="31">
        <f t="shared" si="19"/>
        <v>2.2496664566941455E-2</v>
      </c>
      <c r="AE11" s="31">
        <f t="shared" si="19"/>
        <v>1.9017510177501629E-2</v>
      </c>
      <c r="AF11" s="31">
        <f t="shared" si="19"/>
        <v>1.9017510177501629E-2</v>
      </c>
      <c r="AG11" s="31">
        <f t="shared" si="19"/>
        <v>1.9017510177501629E-2</v>
      </c>
      <c r="AH11" s="31">
        <f>IFERROR(AH10/AH$5,0)</f>
        <v>2.1498446819982215E-2</v>
      </c>
      <c r="AI11" s="37">
        <f t="shared" ref="AI11" si="20">IFERROR(AI10/AI$5,0)</f>
        <v>2.2552384243717211E-2</v>
      </c>
      <c r="AJ11" s="36">
        <f t="shared" ref="AJ11" si="21">IFERROR(AJ10/AJ$5,0)</f>
        <v>2.1433860653436124E-2</v>
      </c>
      <c r="AK11" s="31">
        <f t="shared" ref="AK11" si="22">IFERROR(AK10/AK$5,0)</f>
        <v>2.0263858076442723E-2</v>
      </c>
      <c r="AL11" s="31">
        <f t="shared" ref="AL11" si="23">IFERROR(AL10/AL$5,0)</f>
        <v>2.3849707341264809E-2</v>
      </c>
      <c r="AM11" s="680">
        <f t="shared" ref="AM11" si="24">IFERROR(AM10/AM$5,0)</f>
        <v>2.3484890733677107E-2</v>
      </c>
      <c r="AN11" s="680">
        <f t="shared" ref="AN11" si="25">IFERROR(AN10/AN$5,0)</f>
        <v>2.2527638879401565E-2</v>
      </c>
      <c r="AO11" s="680">
        <f t="shared" ref="AO11" si="26">IFERROR(AO10/AO$5,0)</f>
        <v>0</v>
      </c>
      <c r="AP11" s="680">
        <f t="shared" ref="AP11" si="27">IFERROR(AP10/AP$5,0)</f>
        <v>0</v>
      </c>
      <c r="AQ11" s="680">
        <f t="shared" ref="AQ11" si="28">IFERROR(AQ10/AQ$5,0)</f>
        <v>0</v>
      </c>
      <c r="AR11" s="680">
        <f t="shared" ref="AR11" si="29">IFERROR(AR10/AR$5,0)</f>
        <v>0</v>
      </c>
      <c r="AS11" s="680">
        <f t="shared" ref="AS11" si="30">IFERROR(AS10/AS$5,0)</f>
        <v>0</v>
      </c>
      <c r="AT11" s="680">
        <f t="shared" ref="AT11" si="31">IFERROR(AT10/AT$5,0)</f>
        <v>0</v>
      </c>
      <c r="AU11" s="678">
        <f t="shared" ref="AU11:AX11" si="32">IFERROR(AU10/AU$5,0)</f>
        <v>0</v>
      </c>
      <c r="AV11" s="680">
        <f t="shared" si="32"/>
        <v>2.3484890733677107E-2</v>
      </c>
      <c r="AW11" s="680">
        <f t="shared" si="32"/>
        <v>2.2527638879401565E-2</v>
      </c>
      <c r="AX11" s="680">
        <f t="shared" si="32"/>
        <v>2.2496664566941455E-2</v>
      </c>
      <c r="AY11" s="721">
        <f t="shared" si="1"/>
        <v>0.95923967179021818</v>
      </c>
      <c r="AZ11" s="722">
        <f t="shared" si="2"/>
        <v>1.0013768402141545</v>
      </c>
      <c r="BA11" s="679">
        <f t="shared" ref="BA11:BC11" si="33">IFERROR(BA10/BA$5,0)</f>
        <v>0</v>
      </c>
      <c r="BB11" s="680">
        <f t="shared" si="33"/>
        <v>2.2552384243717211E-2</v>
      </c>
      <c r="BC11" s="680">
        <f t="shared" si="33"/>
        <v>2.2498729359478976E-2</v>
      </c>
      <c r="BD11" s="721">
        <f t="shared" si="3"/>
        <v>0</v>
      </c>
      <c r="BE11" s="734">
        <f t="shared" si="4"/>
        <v>1.0023847961980852</v>
      </c>
      <c r="BF11" s="741">
        <f t="shared" si="0"/>
        <v>1.049023886821228</v>
      </c>
      <c r="BG11" s="32"/>
      <c r="BH11" s="150"/>
    </row>
    <row r="12" spans="1:64" collapsed="1" x14ac:dyDescent="0.25">
      <c r="A12" s="143"/>
      <c r="B12" s="81"/>
      <c r="C12" s="116"/>
      <c r="D12" s="125" t="s">
        <v>21</v>
      </c>
      <c r="E12" s="56"/>
      <c r="F12" s="688">
        <f>IFERROR(F10/F$4,0)*1000</f>
        <v>0</v>
      </c>
      <c r="G12" s="689">
        <f t="shared" ref="G12:AU12" si="34">IFERROR(G10/G$4,0)*1000</f>
        <v>0</v>
      </c>
      <c r="H12" s="689">
        <f t="shared" si="34"/>
        <v>0</v>
      </c>
      <c r="I12" s="689">
        <f t="shared" ref="I12:T12" si="35">IFERROR(I10/I$4,0)*1000</f>
        <v>0</v>
      </c>
      <c r="J12" s="689">
        <f t="shared" si="35"/>
        <v>0</v>
      </c>
      <c r="K12" s="689">
        <f t="shared" si="35"/>
        <v>0</v>
      </c>
      <c r="L12" s="689">
        <f t="shared" si="35"/>
        <v>0</v>
      </c>
      <c r="M12" s="689">
        <f t="shared" si="35"/>
        <v>0</v>
      </c>
      <c r="N12" s="689">
        <f t="shared" si="35"/>
        <v>0</v>
      </c>
      <c r="O12" s="689">
        <f t="shared" si="35"/>
        <v>0</v>
      </c>
      <c r="P12" s="689">
        <f t="shared" si="35"/>
        <v>0</v>
      </c>
      <c r="Q12" s="689">
        <f t="shared" si="35"/>
        <v>0</v>
      </c>
      <c r="R12" s="689">
        <f t="shared" si="35"/>
        <v>0</v>
      </c>
      <c r="S12" s="689">
        <f t="shared" si="35"/>
        <v>0</v>
      </c>
      <c r="T12" s="689">
        <f t="shared" si="35"/>
        <v>0</v>
      </c>
      <c r="U12" s="689">
        <f t="shared" si="34"/>
        <v>0</v>
      </c>
      <c r="V12" s="689">
        <f t="shared" si="34"/>
        <v>340596.96342305042</v>
      </c>
      <c r="W12" s="689">
        <f t="shared" si="34"/>
        <v>340596.96342305036</v>
      </c>
      <c r="X12" s="689">
        <f t="shared" si="34"/>
        <v>340596.96342305036</v>
      </c>
      <c r="Y12" s="689">
        <f t="shared" si="34"/>
        <v>340553.18644870888</v>
      </c>
      <c r="Z12" s="689">
        <f t="shared" si="34"/>
        <v>340553.18644870888</v>
      </c>
      <c r="AA12" s="689">
        <f t="shared" si="34"/>
        <v>340553.18644870888</v>
      </c>
      <c r="AB12" s="689">
        <f t="shared" si="34"/>
        <v>340553.18644870888</v>
      </c>
      <c r="AC12" s="689">
        <f t="shared" si="34"/>
        <v>340553.18644870888</v>
      </c>
      <c r="AD12" s="689">
        <f t="shared" si="34"/>
        <v>340553.18644870888</v>
      </c>
      <c r="AE12" s="689">
        <f t="shared" si="34"/>
        <v>311817.33969471912</v>
      </c>
      <c r="AF12" s="689">
        <f t="shared" si="34"/>
        <v>311817.33969471912</v>
      </c>
      <c r="AG12" s="689">
        <f t="shared" si="34"/>
        <v>311817.33969471912</v>
      </c>
      <c r="AH12" s="689">
        <f>IFERROR(AH10/AH$4,0)*1000</f>
        <v>332772.21860708052</v>
      </c>
      <c r="AI12" s="690">
        <f t="shared" si="34"/>
        <v>349595.4922652184</v>
      </c>
      <c r="AJ12" s="688">
        <f t="shared" si="34"/>
        <v>322316.18144715368</v>
      </c>
      <c r="AK12" s="689">
        <f t="shared" si="34"/>
        <v>320115.75324553857</v>
      </c>
      <c r="AL12" s="689">
        <f t="shared" si="34"/>
        <v>352989.6557366121</v>
      </c>
      <c r="AM12" s="699">
        <f t="shared" si="34"/>
        <v>369339.87461451994</v>
      </c>
      <c r="AN12" s="699">
        <f t="shared" si="34"/>
        <v>368736.70630077762</v>
      </c>
      <c r="AO12" s="699">
        <f t="shared" si="34"/>
        <v>0</v>
      </c>
      <c r="AP12" s="699">
        <f t="shared" si="34"/>
        <v>0</v>
      </c>
      <c r="AQ12" s="699">
        <f t="shared" si="34"/>
        <v>0</v>
      </c>
      <c r="AR12" s="699">
        <f t="shared" si="34"/>
        <v>0</v>
      </c>
      <c r="AS12" s="699">
        <f t="shared" si="34"/>
        <v>0</v>
      </c>
      <c r="AT12" s="699">
        <f t="shared" si="34"/>
        <v>0</v>
      </c>
      <c r="AU12" s="700">
        <f t="shared" si="34"/>
        <v>0</v>
      </c>
      <c r="AV12" s="699">
        <f t="shared" ref="AV12:AX12" si="36">IFERROR(AV10/AV$4,0)*1000</f>
        <v>369339.87461451994</v>
      </c>
      <c r="AW12" s="699">
        <f t="shared" si="36"/>
        <v>368736.70630077762</v>
      </c>
      <c r="AX12" s="699">
        <f t="shared" si="36"/>
        <v>340553.18644870888</v>
      </c>
      <c r="AY12" s="723">
        <f t="shared" si="1"/>
        <v>0.99836690172061204</v>
      </c>
      <c r="AZ12" s="724">
        <f t="shared" si="2"/>
        <v>1.0827580565196488</v>
      </c>
      <c r="BA12" s="813">
        <f t="shared" ref="BA12:BC12" si="37">IFERROR(BA10/BA$4,0)*1000</f>
        <v>0</v>
      </c>
      <c r="BB12" s="699">
        <f t="shared" si="37"/>
        <v>349595.4922652184</v>
      </c>
      <c r="BC12" s="699">
        <f t="shared" si="37"/>
        <v>340575.51772028976</v>
      </c>
      <c r="BD12" s="723">
        <f t="shared" si="3"/>
        <v>0</v>
      </c>
      <c r="BE12" s="733">
        <f t="shared" si="4"/>
        <v>1.0264845065943249</v>
      </c>
      <c r="BF12" s="740">
        <f t="shared" si="0"/>
        <v>1.0505549223085895</v>
      </c>
      <c r="BG12" s="27"/>
      <c r="BH12" s="142"/>
    </row>
    <row r="13" spans="1:64" x14ac:dyDescent="0.25">
      <c r="A13" s="143"/>
      <c r="B13" s="50">
        <v>3.2</v>
      </c>
      <c r="C13" s="118" t="s">
        <v>24</v>
      </c>
      <c r="D13" s="113"/>
      <c r="E13" s="51"/>
      <c r="F13" s="38">
        <f t="shared" ref="F13:AI13" si="38">F16+F17+F19+F20+F21+F22+F23+F24+F25+F26</f>
        <v>0</v>
      </c>
      <c r="G13" s="33">
        <f t="shared" si="38"/>
        <v>0</v>
      </c>
      <c r="H13" s="33">
        <f t="shared" si="38"/>
        <v>0</v>
      </c>
      <c r="I13" s="33">
        <f t="shared" si="38"/>
        <v>0</v>
      </c>
      <c r="J13" s="33">
        <f t="shared" si="38"/>
        <v>0</v>
      </c>
      <c r="K13" s="33">
        <f t="shared" si="38"/>
        <v>0</v>
      </c>
      <c r="L13" s="33">
        <f t="shared" si="38"/>
        <v>0</v>
      </c>
      <c r="M13" s="33">
        <f t="shared" si="38"/>
        <v>0</v>
      </c>
      <c r="N13" s="33">
        <f t="shared" si="38"/>
        <v>0</v>
      </c>
      <c r="O13" s="33">
        <f t="shared" si="38"/>
        <v>0</v>
      </c>
      <c r="P13" s="33">
        <f t="shared" si="38"/>
        <v>0</v>
      </c>
      <c r="Q13" s="33">
        <f t="shared" si="38"/>
        <v>0</v>
      </c>
      <c r="R13" s="33">
        <f t="shared" si="38"/>
        <v>0</v>
      </c>
      <c r="S13" s="33">
        <f t="shared" si="38"/>
        <v>0</v>
      </c>
      <c r="T13" s="33">
        <f t="shared" si="38"/>
        <v>0</v>
      </c>
      <c r="U13" s="33">
        <f t="shared" si="38"/>
        <v>0</v>
      </c>
      <c r="V13" s="33">
        <f t="shared" si="38"/>
        <v>9444586853.8683395</v>
      </c>
      <c r="W13" s="33">
        <f t="shared" si="38"/>
        <v>7346485664.1198187</v>
      </c>
      <c r="X13" s="33">
        <f t="shared" si="38"/>
        <v>10489158948.742598</v>
      </c>
      <c r="Y13" s="33">
        <f t="shared" si="38"/>
        <v>13107281513.894114</v>
      </c>
      <c r="Z13" s="33">
        <f t="shared" si="38"/>
        <v>13106012459.296412</v>
      </c>
      <c r="AA13" s="33">
        <f t="shared" si="38"/>
        <v>13105701737.698711</v>
      </c>
      <c r="AB13" s="33">
        <f t="shared" si="38"/>
        <v>13105078404.698711</v>
      </c>
      <c r="AC13" s="33">
        <f t="shared" si="38"/>
        <v>13105193404.698711</v>
      </c>
      <c r="AD13" s="33">
        <f t="shared" si="38"/>
        <v>13104928404.698711</v>
      </c>
      <c r="AE13" s="33">
        <f t="shared" si="38"/>
        <v>14035959320.673048</v>
      </c>
      <c r="AF13" s="33">
        <f t="shared" si="38"/>
        <v>14034419320.673048</v>
      </c>
      <c r="AG13" s="33">
        <f t="shared" si="38"/>
        <v>14034534320.673048</v>
      </c>
      <c r="AH13" s="33">
        <f t="shared" si="38"/>
        <v>148019340353.73529</v>
      </c>
      <c r="AI13" s="39">
        <f t="shared" si="38"/>
        <v>48753735139</v>
      </c>
      <c r="AJ13" s="38">
        <f>AJ16+AJ17+AJ19+AJ20+AJ21+AJ22+AJ23+AJ24+AJ25+AJ26</f>
        <v>9500512660</v>
      </c>
      <c r="AK13" s="33">
        <f t="shared" ref="AK13:AU13" si="39">AK16+AK17+AK19+AK20+AK21+AK22+AK23+AK24+AK25+AK26</f>
        <v>6273970205</v>
      </c>
      <c r="AL13" s="33">
        <f t="shared" si="39"/>
        <v>11513991203</v>
      </c>
      <c r="AM13" s="407">
        <f t="shared" si="39"/>
        <v>11215694740</v>
      </c>
      <c r="AN13" s="407">
        <f t="shared" si="39"/>
        <v>10249566331</v>
      </c>
      <c r="AO13" s="407">
        <f t="shared" si="39"/>
        <v>0</v>
      </c>
      <c r="AP13" s="407">
        <f t="shared" si="39"/>
        <v>0</v>
      </c>
      <c r="AQ13" s="407">
        <f t="shared" si="39"/>
        <v>0</v>
      </c>
      <c r="AR13" s="407">
        <f t="shared" si="39"/>
        <v>0</v>
      </c>
      <c r="AS13" s="407">
        <f t="shared" si="39"/>
        <v>0</v>
      </c>
      <c r="AT13" s="407">
        <f t="shared" si="39"/>
        <v>0</v>
      </c>
      <c r="AU13" s="405">
        <f t="shared" si="39"/>
        <v>0</v>
      </c>
      <c r="AV13" s="406">
        <f>AM13</f>
        <v>11215694740</v>
      </c>
      <c r="AW13" s="407">
        <f>AN13</f>
        <v>10249566331</v>
      </c>
      <c r="AX13" s="407">
        <f>Z13</f>
        <v>13106012459.296412</v>
      </c>
      <c r="AY13" s="725">
        <f t="shared" si="1"/>
        <v>0.91385924533463181</v>
      </c>
      <c r="AZ13" s="726">
        <f t="shared" si="2"/>
        <v>0.78205070862188408</v>
      </c>
      <c r="BA13" s="406">
        <f>SUM(I13:M13)</f>
        <v>0</v>
      </c>
      <c r="BB13" s="407">
        <f>SUM(AJ13:AN13)</f>
        <v>48753735139</v>
      </c>
      <c r="BC13" s="407">
        <f>SUM(V13:Z13)</f>
        <v>53493525439.92128</v>
      </c>
      <c r="BD13" s="725">
        <f t="shared" si="3"/>
        <v>0</v>
      </c>
      <c r="BE13" s="735">
        <f t="shared" si="4"/>
        <v>0.91139506581512275</v>
      </c>
      <c r="BF13" s="720">
        <f t="shared" si="0"/>
        <v>0.3293740873489151</v>
      </c>
      <c r="BG13" s="27"/>
      <c r="BH13" s="144"/>
    </row>
    <row r="14" spans="1:64" s="151" customFormat="1" collapsed="1" x14ac:dyDescent="0.25">
      <c r="A14" s="149"/>
      <c r="B14" s="48"/>
      <c r="C14" s="114"/>
      <c r="D14" s="115" t="s">
        <v>25</v>
      </c>
      <c r="E14" s="49"/>
      <c r="F14" s="36">
        <f>IFERROR(F13/F$5,0)</f>
        <v>0</v>
      </c>
      <c r="G14" s="31">
        <f t="shared" ref="G14" si="40">IFERROR(G13/G$5,0)</f>
        <v>0</v>
      </c>
      <c r="H14" s="31">
        <f t="shared" ref="H14:T14" si="41">IFERROR(H13/H$5,0)</f>
        <v>0</v>
      </c>
      <c r="I14" s="31">
        <f t="shared" si="41"/>
        <v>0</v>
      </c>
      <c r="J14" s="31">
        <f t="shared" si="41"/>
        <v>0</v>
      </c>
      <c r="K14" s="31">
        <f t="shared" si="41"/>
        <v>0</v>
      </c>
      <c r="L14" s="31">
        <f t="shared" si="41"/>
        <v>0</v>
      </c>
      <c r="M14" s="31">
        <f t="shared" si="41"/>
        <v>0</v>
      </c>
      <c r="N14" s="31">
        <f t="shared" si="41"/>
        <v>0</v>
      </c>
      <c r="O14" s="31">
        <f t="shared" si="41"/>
        <v>0</v>
      </c>
      <c r="P14" s="31">
        <f t="shared" si="41"/>
        <v>0</v>
      </c>
      <c r="Q14" s="31">
        <f t="shared" si="41"/>
        <v>0</v>
      </c>
      <c r="R14" s="31">
        <f t="shared" si="41"/>
        <v>0</v>
      </c>
      <c r="S14" s="31">
        <f t="shared" si="41"/>
        <v>0</v>
      </c>
      <c r="T14" s="31">
        <f t="shared" si="41"/>
        <v>0</v>
      </c>
      <c r="U14" s="31">
        <f t="shared" ref="U14:AG14" si="42">IFERROR(U13/U$5,0)</f>
        <v>0</v>
      </c>
      <c r="V14" s="31">
        <f t="shared" si="42"/>
        <v>0.82018301683312267</v>
      </c>
      <c r="W14" s="31">
        <f t="shared" si="42"/>
        <v>0.82026071525163624</v>
      </c>
      <c r="X14" s="31">
        <f t="shared" si="42"/>
        <v>0.81980579429881328</v>
      </c>
      <c r="Y14" s="31">
        <f t="shared" si="42"/>
        <v>0.82052241771870393</v>
      </c>
      <c r="Z14" s="31">
        <f t="shared" si="42"/>
        <v>0.82044297426236101</v>
      </c>
      <c r="AA14" s="31">
        <f t="shared" si="42"/>
        <v>0.82042352293400489</v>
      </c>
      <c r="AB14" s="31">
        <f t="shared" si="42"/>
        <v>0.82038450197457391</v>
      </c>
      <c r="AC14" s="31">
        <f t="shared" si="42"/>
        <v>0.82039170103243642</v>
      </c>
      <c r="AD14" s="31">
        <f t="shared" si="42"/>
        <v>0.82037511189910117</v>
      </c>
      <c r="AE14" s="31">
        <f t="shared" si="42"/>
        <v>0.80971728870105064</v>
      </c>
      <c r="AF14" s="31">
        <f t="shared" si="42"/>
        <v>0.80962844798869804</v>
      </c>
      <c r="AG14" s="31">
        <f t="shared" si="42"/>
        <v>0.80963508219773739</v>
      </c>
      <c r="AH14" s="31">
        <f>IFERROR(AH13/AH$5,0)</f>
        <v>0.81726603583574753</v>
      </c>
      <c r="AI14" s="678">
        <f t="shared" ref="AI14" si="43">IFERROR(AI13/AI$5,0)</f>
        <v>0.78324046742495068</v>
      </c>
      <c r="AJ14" s="679">
        <f t="shared" ref="AJ14" si="44">IFERROR(AJ13/AJ$5,0)</f>
        <v>0.80678551699938894</v>
      </c>
      <c r="AK14" s="680">
        <f t="shared" ref="AK14" si="45">IFERROR(AK13/AK$5,0)</f>
        <v>0.75810877644573793</v>
      </c>
      <c r="AL14" s="680">
        <f t="shared" ref="AL14" si="46">IFERROR(AL13/AL$5,0)</f>
        <v>0.78570907159212455</v>
      </c>
      <c r="AM14" s="680">
        <f t="shared" ref="AM14" si="47">IFERROR(AM13/AM$5,0)</f>
        <v>0.77905757311794455</v>
      </c>
      <c r="AN14" s="680">
        <f t="shared" ref="AN14" si="48">IFERROR(AN13/AN$5,0)</f>
        <v>0.77979915222979013</v>
      </c>
      <c r="AO14" s="680">
        <f t="shared" ref="AO14" si="49">IFERROR(AO13/AO$5,0)</f>
        <v>0</v>
      </c>
      <c r="AP14" s="680">
        <f t="shared" ref="AP14" si="50">IFERROR(AP13/AP$5,0)</f>
        <v>0</v>
      </c>
      <c r="AQ14" s="680">
        <f t="shared" ref="AQ14" si="51">IFERROR(AQ13/AQ$5,0)</f>
        <v>0</v>
      </c>
      <c r="AR14" s="680">
        <f t="shared" ref="AR14" si="52">IFERROR(AR13/AR$5,0)</f>
        <v>0</v>
      </c>
      <c r="AS14" s="680">
        <f t="shared" ref="AS14" si="53">IFERROR(AS13/AS$5,0)</f>
        <v>0</v>
      </c>
      <c r="AT14" s="680">
        <f t="shared" ref="AT14" si="54">IFERROR(AT13/AT$5,0)</f>
        <v>0</v>
      </c>
      <c r="AU14" s="678">
        <f t="shared" ref="AU14:AX14" si="55">IFERROR(AU13/AU$5,0)</f>
        <v>0</v>
      </c>
      <c r="AV14" s="679">
        <f t="shared" si="55"/>
        <v>0.77905757311794455</v>
      </c>
      <c r="AW14" s="680">
        <f t="shared" si="55"/>
        <v>0.77979915222979013</v>
      </c>
      <c r="AX14" s="680">
        <f t="shared" si="55"/>
        <v>0.82044297426236101</v>
      </c>
      <c r="AY14" s="721">
        <f t="shared" si="1"/>
        <v>1.0009518925653693</v>
      </c>
      <c r="AZ14" s="722">
        <f t="shared" si="2"/>
        <v>0.95046112489522783</v>
      </c>
      <c r="BA14" s="679">
        <f t="shared" ref="BA14:BC14" si="56">IFERROR(BA13/BA$5,0)</f>
        <v>0</v>
      </c>
      <c r="BB14" s="680">
        <f t="shared" si="56"/>
        <v>0.78324046742495068</v>
      </c>
      <c r="BC14" s="680">
        <f t="shared" si="56"/>
        <v>0.82026649144964237</v>
      </c>
      <c r="BD14" s="721">
        <f t="shared" si="3"/>
        <v>0</v>
      </c>
      <c r="BE14" s="734">
        <f t="shared" si="4"/>
        <v>0.95486098187522417</v>
      </c>
      <c r="BF14" s="741">
        <f t="shared" si="0"/>
        <v>0.95836659432934612</v>
      </c>
      <c r="BG14" s="32"/>
      <c r="BH14" s="150"/>
    </row>
    <row r="15" spans="1:64" x14ac:dyDescent="0.25">
      <c r="A15" s="143"/>
      <c r="B15" s="81"/>
      <c r="C15" s="116"/>
      <c r="D15" s="117" t="s">
        <v>26</v>
      </c>
      <c r="E15" s="56"/>
      <c r="F15" s="42">
        <f>IFERROR(F13/F$4,0)*1000</f>
        <v>0</v>
      </c>
      <c r="G15" s="35">
        <f t="shared" ref="G15:AU15" si="57">IFERROR(G13/G$4,0)*1000</f>
        <v>0</v>
      </c>
      <c r="H15" s="35">
        <f t="shared" si="57"/>
        <v>0</v>
      </c>
      <c r="I15" s="35">
        <f t="shared" ref="I15:T15" si="58">IFERROR(I13/I$4,0)*1000</f>
        <v>0</v>
      </c>
      <c r="J15" s="35">
        <f t="shared" si="58"/>
        <v>0</v>
      </c>
      <c r="K15" s="35">
        <f t="shared" si="58"/>
        <v>0</v>
      </c>
      <c r="L15" s="35">
        <f t="shared" si="58"/>
        <v>0</v>
      </c>
      <c r="M15" s="35">
        <f t="shared" si="58"/>
        <v>0</v>
      </c>
      <c r="N15" s="35">
        <f t="shared" si="58"/>
        <v>0</v>
      </c>
      <c r="O15" s="35">
        <f t="shared" si="58"/>
        <v>0</v>
      </c>
      <c r="P15" s="35">
        <f t="shared" si="58"/>
        <v>0</v>
      </c>
      <c r="Q15" s="35">
        <f t="shared" si="58"/>
        <v>0</v>
      </c>
      <c r="R15" s="35">
        <f t="shared" si="58"/>
        <v>0</v>
      </c>
      <c r="S15" s="35">
        <f t="shared" si="58"/>
        <v>0</v>
      </c>
      <c r="T15" s="35">
        <f t="shared" si="58"/>
        <v>0</v>
      </c>
      <c r="U15" s="35">
        <f t="shared" si="57"/>
        <v>0</v>
      </c>
      <c r="V15" s="35">
        <f t="shared" si="57"/>
        <v>12415244.475820223</v>
      </c>
      <c r="W15" s="35">
        <f t="shared" si="57"/>
        <v>12416420.6094897</v>
      </c>
      <c r="X15" s="35">
        <f t="shared" si="57"/>
        <v>12409534.39661946</v>
      </c>
      <c r="Y15" s="35">
        <f t="shared" si="57"/>
        <v>12421020.150574854</v>
      </c>
      <c r="Z15" s="35">
        <f t="shared" si="57"/>
        <v>12419817.540200341</v>
      </c>
      <c r="AA15" s="35">
        <f t="shared" si="57"/>
        <v>12419523.087134529</v>
      </c>
      <c r="AB15" s="35">
        <f t="shared" si="57"/>
        <v>12418932.390143294</v>
      </c>
      <c r="AC15" s="35">
        <f t="shared" si="57"/>
        <v>12419041.369058242</v>
      </c>
      <c r="AD15" s="35">
        <f t="shared" si="57"/>
        <v>12418790.243732492</v>
      </c>
      <c r="AE15" s="35">
        <f t="shared" si="57"/>
        <v>13276390.469151927</v>
      </c>
      <c r="AF15" s="35">
        <f t="shared" si="57"/>
        <v>13274933.807668705</v>
      </c>
      <c r="AG15" s="35">
        <f t="shared" si="57"/>
        <v>13275042.584337907</v>
      </c>
      <c r="AH15" s="35">
        <f>IFERROR(AH13/AH$4,0)*1000</f>
        <v>12650375.825498842</v>
      </c>
      <c r="AI15" s="43">
        <f t="shared" si="57"/>
        <v>12141391.961594801</v>
      </c>
      <c r="AJ15" s="42">
        <f t="shared" si="57"/>
        <v>12132206.665457768</v>
      </c>
      <c r="AK15" s="35">
        <f t="shared" si="57"/>
        <v>11976128.193283487</v>
      </c>
      <c r="AL15" s="35">
        <f t="shared" si="57"/>
        <v>11628955.052650502</v>
      </c>
      <c r="AM15" s="696">
        <f t="shared" si="57"/>
        <v>12252006.178604942</v>
      </c>
      <c r="AN15" s="696">
        <f t="shared" si="57"/>
        <v>12763901.823384957</v>
      </c>
      <c r="AO15" s="696">
        <f t="shared" si="57"/>
        <v>0</v>
      </c>
      <c r="AP15" s="696">
        <f t="shared" si="57"/>
        <v>0</v>
      </c>
      <c r="AQ15" s="696">
        <f t="shared" si="57"/>
        <v>0</v>
      </c>
      <c r="AR15" s="696">
        <f t="shared" si="57"/>
        <v>0</v>
      </c>
      <c r="AS15" s="696">
        <f t="shared" si="57"/>
        <v>0</v>
      </c>
      <c r="AT15" s="696">
        <f t="shared" si="57"/>
        <v>0</v>
      </c>
      <c r="AU15" s="697">
        <f t="shared" si="57"/>
        <v>0</v>
      </c>
      <c r="AV15" s="698">
        <f t="shared" ref="AV15:AX15" si="59">IFERROR(AV13/AV$4,0)*1000</f>
        <v>12252006.178604942</v>
      </c>
      <c r="AW15" s="696">
        <f t="shared" si="59"/>
        <v>12763901.823384957</v>
      </c>
      <c r="AX15" s="696">
        <f t="shared" si="59"/>
        <v>12419817.540200341</v>
      </c>
      <c r="AY15" s="723">
        <f t="shared" si="1"/>
        <v>1.0417805571853134</v>
      </c>
      <c r="AZ15" s="724">
        <f t="shared" si="2"/>
        <v>1.0277044555663468</v>
      </c>
      <c r="BA15" s="698">
        <f t="shared" ref="BA15:BC15" si="60">IFERROR(BA13/BA$4,0)*1000</f>
        <v>0</v>
      </c>
      <c r="BB15" s="696">
        <f t="shared" si="60"/>
        <v>12141391.961594801</v>
      </c>
      <c r="BC15" s="696">
        <f t="shared" si="60"/>
        <v>12416820.547084313</v>
      </c>
      <c r="BD15" s="723">
        <f t="shared" si="3"/>
        <v>0</v>
      </c>
      <c r="BE15" s="733">
        <f t="shared" si="4"/>
        <v>0.97781810694250659</v>
      </c>
      <c r="BF15" s="740">
        <f t="shared" si="0"/>
        <v>0.95976531678386168</v>
      </c>
      <c r="BG15" s="27"/>
    </row>
    <row r="16" spans="1:64" outlineLevel="1" x14ac:dyDescent="0.25">
      <c r="A16" s="143"/>
      <c r="B16" s="52"/>
      <c r="C16" s="118"/>
      <c r="D16" s="119" t="s">
        <v>27</v>
      </c>
      <c r="E16" s="281" t="s">
        <v>28</v>
      </c>
      <c r="F16" s="40">
        <f>SUMIF('10. 170KMP'!$J:$J,'0.KQKD'!$E16,'10. 170KMP'!L:L)</f>
        <v>0</v>
      </c>
      <c r="G16" s="34">
        <f>SUMIF('10. 170KMP'!$J:$J,'0.KQKD'!$E16,'10. 170KMP'!M:M)</f>
        <v>0</v>
      </c>
      <c r="H16" s="34">
        <f>SUMIF('10. 170KMP'!$J:$J,'0.KQKD'!$E16,'10. 170KMP'!N:N)</f>
        <v>0</v>
      </c>
      <c r="I16" s="34">
        <f>SUMIF('10. 170KMP'!$J:$J,'0.KQKD'!$E16,'10. 170KMP'!O:O)</f>
        <v>0</v>
      </c>
      <c r="J16" s="34">
        <f>SUMIF('10. 170KMP'!$J:$J,'0.KQKD'!$E16,'10. 170KMP'!P:P)</f>
        <v>0</v>
      </c>
      <c r="K16" s="34">
        <f>SUMIF('10. 170KMP'!$J:$J,'0.KQKD'!$E16,'10. 170KMP'!Q:Q)</f>
        <v>0</v>
      </c>
      <c r="L16" s="34">
        <f>SUMIF('10. 170KMP'!$J:$J,'0.KQKD'!$E16,'10. 170KMP'!R:R)</f>
        <v>0</v>
      </c>
      <c r="M16" s="34">
        <f>SUMIF('10. 170KMP'!$J:$J,'0.KQKD'!$E16,'10. 170KMP'!S:S)</f>
        <v>0</v>
      </c>
      <c r="N16" s="34">
        <f>SUMIF('10. 170KMP'!$J:$J,'0.KQKD'!$E16,'10. 170KMP'!T:T)</f>
        <v>0</v>
      </c>
      <c r="O16" s="34">
        <f>SUMIF('10. 170KMP'!$J:$J,'0.KQKD'!$E16,'10. 170KMP'!U:U)</f>
        <v>0</v>
      </c>
      <c r="P16" s="34">
        <f>SUMIF('10. 170KMP'!$J:$J,'0.KQKD'!$E16,'10. 170KMP'!V:V)</f>
        <v>0</v>
      </c>
      <c r="Q16" s="34">
        <f>SUMIF('10. 170KMP'!$J:$J,'0.KQKD'!$E16,'10. 170KMP'!W:W)</f>
        <v>0</v>
      </c>
      <c r="R16" s="34">
        <f>SUMIF('10. 170KMP'!$J:$J,'0.KQKD'!$E16,'10. 170KMP'!X:X)</f>
        <v>0</v>
      </c>
      <c r="S16" s="34">
        <f>SUMIF('10. 170KMP'!$J:$J,'0.KQKD'!$E16,'10. 170KMP'!Y:Y)</f>
        <v>0</v>
      </c>
      <c r="T16" s="34">
        <f>SUMIF('10. 170KMP'!$J:$J,'0.KQKD'!$E16,'10. 170KMP'!Z:Z)</f>
        <v>0</v>
      </c>
      <c r="U16" s="34">
        <f t="shared" ref="U16:U17" si="61">SUM(I16:T16)</f>
        <v>0</v>
      </c>
      <c r="V16" s="34">
        <f>SUMIF('10. 170KMP'!$J:$J,'0.KQKD'!$E16,'10. 170KMP'!AB:AB)</f>
        <v>9000000000</v>
      </c>
      <c r="W16" s="34">
        <f>SUMIF('10. 170KMP'!$J:$J,'0.KQKD'!$E16,'10. 170KMP'!AC:AC)</f>
        <v>7000000000</v>
      </c>
      <c r="X16" s="34">
        <f>SUMIF('10. 170KMP'!$J:$J,'0.KQKD'!$E16,'10. 170KMP'!AD:AD)</f>
        <v>10000000000</v>
      </c>
      <c r="Y16" s="34">
        <f>SUMIF('10. 170KMP'!$J:$J,'0.KQKD'!$E16,'10. 170KMP'!AE:AE)</f>
        <v>12500000000</v>
      </c>
      <c r="Z16" s="34">
        <f>SUMIF('10. 170KMP'!$J:$J,'0.KQKD'!$E16,'10. 170KMP'!AF:AF)</f>
        <v>12500000000</v>
      </c>
      <c r="AA16" s="34">
        <f>SUMIF('10. 170KMP'!$J:$J,'0.KQKD'!$E16,'10. 170KMP'!AG:AG)</f>
        <v>12500000000</v>
      </c>
      <c r="AB16" s="34">
        <f>SUMIF('10. 170KMP'!$J:$J,'0.KQKD'!$E16,'10. 170KMP'!AH:AH)</f>
        <v>12500000000</v>
      </c>
      <c r="AC16" s="34">
        <f>SUMIF('10. 170KMP'!$J:$J,'0.KQKD'!$E16,'10. 170KMP'!AI:AI)</f>
        <v>12500000000</v>
      </c>
      <c r="AD16" s="34">
        <f>SUMIF('10. 170KMP'!$J:$J,'0.KQKD'!$E16,'10. 170KMP'!AJ:AJ)</f>
        <v>12500000000</v>
      </c>
      <c r="AE16" s="34">
        <f>SUMIF('10. 170KMP'!$J:$J,'0.KQKD'!$E16,'10. 170KMP'!AK:AK)</f>
        <v>13000000000</v>
      </c>
      <c r="AF16" s="34">
        <f>SUMIF('10. 170KMP'!$J:$J,'0.KQKD'!$E16,'10. 170KMP'!AL:AL)</f>
        <v>13000000000</v>
      </c>
      <c r="AG16" s="34">
        <f>SUMIF('10. 170KMP'!$J:$J,'0.KQKD'!$E16,'10. 170KMP'!AM:AM)</f>
        <v>13000000000</v>
      </c>
      <c r="AH16" s="34">
        <f t="shared" ref="AH16:AH17" si="62">SUM(V16:AG16)</f>
        <v>140000000000</v>
      </c>
      <c r="AI16" s="41">
        <f>SUM(AJ16:AU16)</f>
        <v>46516650441</v>
      </c>
      <c r="AJ16" s="40">
        <f>SUMIF('10. 170KMP'!$J:$J,'0.KQKD'!$E16,'10. 170KMP'!AP:AP)</f>
        <v>9069607859</v>
      </c>
      <c r="AK16" s="34">
        <f>SUMIF('10. 170KMP'!$J:$J,'0.KQKD'!$E16,'10. 170KMP'!AQ:AQ)</f>
        <v>5963035131</v>
      </c>
      <c r="AL16" s="34">
        <f>SUMIF('10. 170KMP'!$J:$J,'0.KQKD'!$E16,'10. 170KMP'!AR:AR)</f>
        <v>11064188424</v>
      </c>
      <c r="AM16" s="701">
        <f>SUMIF('10. 170KMP'!$J:$J,'0.KQKD'!$E16,'10. 170KMP'!AS:AS)</f>
        <v>10571670369</v>
      </c>
      <c r="AN16" s="701">
        <f>SUMIF('10. 170KMP'!$J:$J,'0.KQKD'!$E16,'10. 170KMP'!AT:AT)</f>
        <v>9848148658</v>
      </c>
      <c r="AO16" s="701">
        <f>SUMIF('10. 170KMP'!$J:$J,'0.KQKD'!$E16,'10. 170KMP'!AU:AU)</f>
        <v>0</v>
      </c>
      <c r="AP16" s="701">
        <f>SUMIF('10. 170KMP'!$J:$J,'0.KQKD'!$E16,'10. 170KMP'!AV:AV)</f>
        <v>0</v>
      </c>
      <c r="AQ16" s="701">
        <f>SUMIF('10. 170KMP'!$J:$J,'0.KQKD'!$E16,'10. 170KMP'!AW:AW)</f>
        <v>0</v>
      </c>
      <c r="AR16" s="701">
        <f>SUMIF('10. 170KMP'!$J:$J,'0.KQKD'!$E16,'10. 170KMP'!AX:AX)</f>
        <v>0</v>
      </c>
      <c r="AS16" s="701">
        <f>SUMIF('10. 170KMP'!$J:$J,'0.KQKD'!$E16,'10. 170KMP'!AY:AY)</f>
        <v>0</v>
      </c>
      <c r="AT16" s="701">
        <f>SUMIF('10. 170KMP'!$J:$J,'0.KQKD'!$E16,'10. 170KMP'!AZ:AZ)</f>
        <v>0</v>
      </c>
      <c r="AU16" s="702">
        <f>SUMIF('10. 170KMP'!$J:$J,'0.KQKD'!$E16,'10. 170KMP'!BA:BA)</f>
        <v>0</v>
      </c>
      <c r="AV16" s="703">
        <f>AM16</f>
        <v>10571670369</v>
      </c>
      <c r="AW16" s="701">
        <f>AN16</f>
        <v>9848148658</v>
      </c>
      <c r="AX16" s="701">
        <f>Z16</f>
        <v>12500000000</v>
      </c>
      <c r="AY16" s="727">
        <f t="shared" si="1"/>
        <v>0.93156032247073939</v>
      </c>
      <c r="AZ16" s="728">
        <f t="shared" si="2"/>
        <v>0.78785189264</v>
      </c>
      <c r="BA16" s="703">
        <f>SUM(I16:M16)</f>
        <v>0</v>
      </c>
      <c r="BB16" s="701">
        <f>SUM(AJ16:AN16)</f>
        <v>46516650441</v>
      </c>
      <c r="BC16" s="701">
        <f>SUM(V16:Z16)</f>
        <v>51000000000</v>
      </c>
      <c r="BD16" s="727">
        <f t="shared" si="3"/>
        <v>0</v>
      </c>
      <c r="BE16" s="736">
        <f t="shared" si="4"/>
        <v>0.91209118511764709</v>
      </c>
      <c r="BF16" s="742">
        <f t="shared" si="0"/>
        <v>0.3322617888642857</v>
      </c>
      <c r="BG16" s="28"/>
      <c r="BH16" s="144"/>
    </row>
    <row r="17" spans="1:60" outlineLevel="1" x14ac:dyDescent="0.25">
      <c r="A17" s="143"/>
      <c r="B17" s="52"/>
      <c r="C17" s="118"/>
      <c r="D17" s="119" t="s">
        <v>29</v>
      </c>
      <c r="E17" s="281" t="s">
        <v>30</v>
      </c>
      <c r="F17" s="40">
        <f>SUMIF('10. 170KMP'!$J:$J,'0.KQKD'!$E17,'10. 170KMP'!L:L)</f>
        <v>0</v>
      </c>
      <c r="G17" s="34">
        <f>SUMIF('10. 170KMP'!$J:$J,'0.KQKD'!$E17,'10. 170KMP'!M:M)</f>
        <v>0</v>
      </c>
      <c r="H17" s="34">
        <f>SUMIF('10. 170KMP'!$J:$J,'0.KQKD'!$E17,'10. 170KMP'!N:N)</f>
        <v>0</v>
      </c>
      <c r="I17" s="34">
        <f>SUMIF('10. 170KMP'!$J:$J,'0.KQKD'!$E17,'10. 170KMP'!O:O)</f>
        <v>0</v>
      </c>
      <c r="J17" s="34">
        <f>SUMIF('10. 170KMP'!$J:$J,'0.KQKD'!$E17,'10. 170KMP'!P:P)</f>
        <v>0</v>
      </c>
      <c r="K17" s="34">
        <f>SUMIF('10. 170KMP'!$J:$J,'0.KQKD'!$E17,'10. 170KMP'!Q:Q)</f>
        <v>0</v>
      </c>
      <c r="L17" s="34">
        <f>SUMIF('10. 170KMP'!$J:$J,'0.KQKD'!$E17,'10. 170KMP'!R:R)</f>
        <v>0</v>
      </c>
      <c r="M17" s="34">
        <f>SUMIF('10. 170KMP'!$J:$J,'0.KQKD'!$E17,'10. 170KMP'!S:S)</f>
        <v>0</v>
      </c>
      <c r="N17" s="34">
        <f>SUMIF('10. 170KMP'!$J:$J,'0.KQKD'!$E17,'10. 170KMP'!T:T)</f>
        <v>0</v>
      </c>
      <c r="O17" s="34">
        <f>SUMIF('10. 170KMP'!$J:$J,'0.KQKD'!$E17,'10. 170KMP'!U:U)</f>
        <v>0</v>
      </c>
      <c r="P17" s="34">
        <f>SUMIF('10. 170KMP'!$J:$J,'0.KQKD'!$E17,'10. 170KMP'!V:V)</f>
        <v>0</v>
      </c>
      <c r="Q17" s="34">
        <f>SUMIF('10. 170KMP'!$J:$J,'0.KQKD'!$E17,'10. 170KMP'!W:W)</f>
        <v>0</v>
      </c>
      <c r="R17" s="34">
        <f>SUMIF('10. 170KMP'!$J:$J,'0.KQKD'!$E17,'10. 170KMP'!X:X)</f>
        <v>0</v>
      </c>
      <c r="S17" s="34">
        <f>SUMIF('10. 170KMP'!$J:$J,'0.KQKD'!$E17,'10. 170KMP'!Y:Y)</f>
        <v>0</v>
      </c>
      <c r="T17" s="34">
        <f>SUMIF('10. 170KMP'!$J:$J,'0.KQKD'!$E17,'10. 170KMP'!Z:Z)</f>
        <v>0</v>
      </c>
      <c r="U17" s="34">
        <f t="shared" si="61"/>
        <v>0</v>
      </c>
      <c r="V17" s="34">
        <f>SUMIF('10. 170KMP'!$J:$J,'0.KQKD'!$E17,'10. 170KMP'!AB:AB)</f>
        <v>0</v>
      </c>
      <c r="W17" s="34">
        <f>SUMIF('10. 170KMP'!$J:$J,'0.KQKD'!$E17,'10. 170KMP'!AC:AC)</f>
        <v>0</v>
      </c>
      <c r="X17" s="34">
        <f>SUMIF('10. 170KMP'!$J:$J,'0.KQKD'!$E17,'10. 170KMP'!AD:AD)</f>
        <v>0</v>
      </c>
      <c r="Y17" s="34">
        <f>SUMIF('10. 170KMP'!$J:$J,'0.KQKD'!$E17,'10. 170KMP'!AE:AE)</f>
        <v>0</v>
      </c>
      <c r="Z17" s="34">
        <f>SUMIF('10. 170KMP'!$J:$J,'0.KQKD'!$E17,'10. 170KMP'!AF:AF)</f>
        <v>0</v>
      </c>
      <c r="AA17" s="34">
        <f>SUMIF('10. 170KMP'!$J:$J,'0.KQKD'!$E17,'10. 170KMP'!AG:AG)</f>
        <v>0</v>
      </c>
      <c r="AB17" s="34">
        <f>SUMIF('10. 170KMP'!$J:$J,'0.KQKD'!$E17,'10. 170KMP'!AH:AH)</f>
        <v>0</v>
      </c>
      <c r="AC17" s="34">
        <f>SUMIF('10. 170KMP'!$J:$J,'0.KQKD'!$E17,'10. 170KMP'!AI:AI)</f>
        <v>0</v>
      </c>
      <c r="AD17" s="34">
        <f>SUMIF('10. 170KMP'!$J:$J,'0.KQKD'!$E17,'10. 170KMP'!AJ:AJ)</f>
        <v>0</v>
      </c>
      <c r="AE17" s="34">
        <f>SUMIF('10. 170KMP'!$J:$J,'0.KQKD'!$E17,'10. 170KMP'!AK:AK)</f>
        <v>0</v>
      </c>
      <c r="AF17" s="34">
        <f>SUMIF('10. 170KMP'!$J:$J,'0.KQKD'!$E17,'10. 170KMP'!AL:AL)</f>
        <v>0</v>
      </c>
      <c r="AG17" s="34">
        <f>SUMIF('10. 170KMP'!$J:$J,'0.KQKD'!$E17,'10. 170KMP'!AM:AM)</f>
        <v>0</v>
      </c>
      <c r="AH17" s="34">
        <f t="shared" si="62"/>
        <v>0</v>
      </c>
      <c r="AI17" s="41">
        <f>SUM(AJ17:AU17)</f>
        <v>19346564</v>
      </c>
      <c r="AJ17" s="40">
        <f>SUMIF('10. 170KMP'!$J:$J,'0.KQKD'!$E17,'10. 170KMP'!AP:AP)</f>
        <v>1000000</v>
      </c>
      <c r="AK17" s="34">
        <f>SUMIF('10. 170KMP'!$J:$J,'0.KQKD'!$E17,'10. 170KMP'!AQ:AQ)</f>
        <v>1000000</v>
      </c>
      <c r="AL17" s="34">
        <f>SUMIF('10. 170KMP'!$J:$J,'0.KQKD'!$E17,'10. 170KMP'!AR:AR)</f>
        <v>2000000</v>
      </c>
      <c r="AM17" s="701">
        <f>SUMIF('10. 170KMP'!$J:$J,'0.KQKD'!$E17,'10. 170KMP'!AS:AS)</f>
        <v>14346564</v>
      </c>
      <c r="AN17" s="701">
        <f>SUMIF('10. 170KMP'!$J:$J,'0.KQKD'!$E17,'10. 170KMP'!AT:AT)</f>
        <v>1000000</v>
      </c>
      <c r="AO17" s="701">
        <f>SUMIF('10. 170KMP'!$J:$J,'0.KQKD'!$E17,'10. 170KMP'!AU:AU)</f>
        <v>0</v>
      </c>
      <c r="AP17" s="701">
        <f>SUMIF('10. 170KMP'!$J:$J,'0.KQKD'!$E17,'10. 170KMP'!AV:AV)</f>
        <v>0</v>
      </c>
      <c r="AQ17" s="701">
        <f>SUMIF('10. 170KMP'!$J:$J,'0.KQKD'!$E17,'10. 170KMP'!AW:AW)</f>
        <v>0</v>
      </c>
      <c r="AR17" s="701">
        <f>SUMIF('10. 170KMP'!$J:$J,'0.KQKD'!$E17,'10. 170KMP'!AX:AX)</f>
        <v>0</v>
      </c>
      <c r="AS17" s="701">
        <f>SUMIF('10. 170KMP'!$J:$J,'0.KQKD'!$E17,'10. 170KMP'!AY:AY)</f>
        <v>0</v>
      </c>
      <c r="AT17" s="701">
        <f>SUMIF('10. 170KMP'!$J:$J,'0.KQKD'!$E17,'10. 170KMP'!AZ:AZ)</f>
        <v>0</v>
      </c>
      <c r="AU17" s="702">
        <f>SUMIF('10. 170KMP'!$J:$J,'0.KQKD'!$E17,'10. 170KMP'!BA:BA)</f>
        <v>0</v>
      </c>
      <c r="AV17" s="703">
        <f>AM17</f>
        <v>14346564</v>
      </c>
      <c r="AW17" s="701">
        <f>AN17</f>
        <v>1000000</v>
      </c>
      <c r="AX17" s="701">
        <f>Z17</f>
        <v>0</v>
      </c>
      <c r="AY17" s="727">
        <f t="shared" si="1"/>
        <v>6.970310103520258E-2</v>
      </c>
      <c r="AZ17" s="728">
        <f t="shared" si="2"/>
        <v>0</v>
      </c>
      <c r="BA17" s="703">
        <f>SUM(I17:M17)</f>
        <v>0</v>
      </c>
      <c r="BB17" s="701">
        <f>SUM(AJ17:AN17)</f>
        <v>19346564</v>
      </c>
      <c r="BC17" s="701">
        <f>SUM(V17:Z17)</f>
        <v>0</v>
      </c>
      <c r="BD17" s="727">
        <f t="shared" si="3"/>
        <v>0</v>
      </c>
      <c r="BE17" s="736">
        <f t="shared" si="4"/>
        <v>0</v>
      </c>
      <c r="BF17" s="742">
        <f>IFERROR(BB17/AH17,0)</f>
        <v>0</v>
      </c>
      <c r="BG17" s="28"/>
      <c r="BH17" s="144"/>
    </row>
    <row r="18" spans="1:60" s="153" customFormat="1" outlineLevel="1" x14ac:dyDescent="0.25">
      <c r="A18" s="152"/>
      <c r="B18" s="53"/>
      <c r="C18" s="120"/>
      <c r="D18" s="121" t="s">
        <v>31</v>
      </c>
      <c r="E18" s="282"/>
      <c r="F18" s="36">
        <f>IFERROR((F5-F16-F17)/F$5,0)</f>
        <v>0</v>
      </c>
      <c r="G18" s="31">
        <f t="shared" ref="G18:I18" si="63">IFERROR((G5-G16-G17)/G$5,0)</f>
        <v>0</v>
      </c>
      <c r="H18" s="31">
        <f t="shared" si="63"/>
        <v>0</v>
      </c>
      <c r="I18" s="31">
        <f t="shared" si="63"/>
        <v>0</v>
      </c>
      <c r="J18" s="31">
        <f t="shared" ref="J18" si="64">IFERROR((J5-J16-J17)/J$5,0)</f>
        <v>0</v>
      </c>
      <c r="K18" s="31">
        <f t="shared" ref="K18" si="65">IFERROR((K5-K16-K17)/K$5,0)</f>
        <v>0</v>
      </c>
      <c r="L18" s="31">
        <f t="shared" ref="L18" si="66">IFERROR((L5-L16-L17)/L$5,0)</f>
        <v>0</v>
      </c>
      <c r="M18" s="31">
        <f t="shared" ref="M18" si="67">IFERROR((M5-M16-M17)/M$5,0)</f>
        <v>0</v>
      </c>
      <c r="N18" s="31">
        <f t="shared" ref="N18" si="68">IFERROR((N5-N16-N17)/N$5,0)</f>
        <v>0</v>
      </c>
      <c r="O18" s="31">
        <f t="shared" ref="O18" si="69">IFERROR((O5-O16-O17)/O$5,0)</f>
        <v>0</v>
      </c>
      <c r="P18" s="31">
        <f t="shared" ref="P18" si="70">IFERROR((P5-P16-P17)/P$5,0)</f>
        <v>0</v>
      </c>
      <c r="Q18" s="31">
        <f t="shared" ref="Q18" si="71">IFERROR((Q5-Q16-Q17)/Q$5,0)</f>
        <v>0</v>
      </c>
      <c r="R18" s="31">
        <f t="shared" ref="R18" si="72">IFERROR((R5-R16-R17)/R$5,0)</f>
        <v>0</v>
      </c>
      <c r="S18" s="31">
        <f t="shared" ref="S18" si="73">IFERROR((S5-S16-S17)/S$5,0)</f>
        <v>0</v>
      </c>
      <c r="T18" s="31">
        <f t="shared" ref="T18" si="74">IFERROR((T5-T16-T17)/T$5,0)</f>
        <v>0</v>
      </c>
      <c r="U18" s="31">
        <f t="shared" ref="U18" si="75">IFERROR((U5-U16-U17)/U$5,0)</f>
        <v>0</v>
      </c>
      <c r="V18" s="31">
        <f t="shared" ref="V18" si="76">IFERROR((V5-V16-V17)/V$5,0)</f>
        <v>0.21842561610043232</v>
      </c>
      <c r="W18" s="31">
        <f t="shared" ref="W18" si="77">IFERROR((W5-W16-W17)/W$5,0)</f>
        <v>0.21842561610043232</v>
      </c>
      <c r="X18" s="31">
        <f t="shared" ref="X18" si="78">IFERROR((X5-X16-X17)/X$5,0)</f>
        <v>0.21842561610043232</v>
      </c>
      <c r="Y18" s="31">
        <f t="shared" ref="Y18" si="79">IFERROR((Y5-Y16-Y17)/Y$5,0)</f>
        <v>0.217493710605699</v>
      </c>
      <c r="Z18" s="31">
        <f t="shared" ref="Z18" si="80">IFERROR((Z5-Z16-Z17)/Z$5,0)</f>
        <v>0.217493710605699</v>
      </c>
      <c r="AA18" s="31">
        <f t="shared" ref="AA18" si="81">IFERROR((AA5-AA16-AA17)/AA$5,0)</f>
        <v>0.217493710605699</v>
      </c>
      <c r="AB18" s="31">
        <f t="shared" ref="AB18" si="82">IFERROR((AB5-AB16-AB17)/AB$5,0)</f>
        <v>0.217493710605699</v>
      </c>
      <c r="AC18" s="31">
        <f t="shared" ref="AC18" si="83">IFERROR((AC5-AC16-AC17)/AC$5,0)</f>
        <v>0.217493710605699</v>
      </c>
      <c r="AD18" s="31">
        <f t="shared" ref="AD18" si="84">IFERROR((AD5-AD16-AD17)/AD$5,0)</f>
        <v>0.217493710605699</v>
      </c>
      <c r="AE18" s="31">
        <f t="shared" ref="AE18" si="85">IFERROR((AE5-AE16-AE17)/AE$5,0)</f>
        <v>0.25004593468650044</v>
      </c>
      <c r="AF18" s="31">
        <f t="shared" ref="AF18" si="86">IFERROR((AF5-AF16-AF17)/AF$5,0)</f>
        <v>0.25004593468650044</v>
      </c>
      <c r="AG18" s="31">
        <f t="shared" ref="AG18" si="87">IFERROR((AG5-AG16-AG17)/AG$5,0)</f>
        <v>0.25004593468650044</v>
      </c>
      <c r="AH18" s="31">
        <f t="shared" ref="AH18" si="88">IFERROR((AH5-AH16-AH17)/AH$5,0)</f>
        <v>0.22701151928139016</v>
      </c>
      <c r="AI18" s="37">
        <f t="shared" ref="AI18" si="89">IFERROR((AI5-AI16-AI17)/AI$5,0)</f>
        <v>0.25238802847896191</v>
      </c>
      <c r="AJ18" s="36">
        <f t="shared" ref="AJ18" si="90">IFERROR((AJ5-AJ16-AJ17)/AJ$5,0)</f>
        <v>0.22972208838443511</v>
      </c>
      <c r="AK18" s="31">
        <f t="shared" ref="AK18" si="91">IFERROR((AK5-AK16-AK17)/AK$5,0)</f>
        <v>0.27934191140427855</v>
      </c>
      <c r="AL18" s="31">
        <f t="shared" ref="AL18" si="92">IFERROR((AL5-AL16-AL17)/AL$5,0)</f>
        <v>0.24484876882491435</v>
      </c>
      <c r="AM18" s="680">
        <f t="shared" ref="AM18" si="93">IFERROR((AM5-AM16-AM17)/AM$5,0)</f>
        <v>0.26468071287678013</v>
      </c>
      <c r="AN18" s="680">
        <f t="shared" ref="AN18" si="94">IFERROR((AN5-AN16-AN17)/AN$5,0)</f>
        <v>0.25066509882821159</v>
      </c>
      <c r="AO18" s="680">
        <f t="shared" ref="AO18" si="95">IFERROR((AO5-AO16-AO17)/AO$5,0)</f>
        <v>0</v>
      </c>
      <c r="AP18" s="680">
        <f t="shared" ref="AP18" si="96">IFERROR((AP5-AP16-AP17)/AP$5,0)</f>
        <v>0</v>
      </c>
      <c r="AQ18" s="680">
        <f t="shared" ref="AQ18" si="97">IFERROR((AQ5-AQ16-AQ17)/AQ$5,0)</f>
        <v>0</v>
      </c>
      <c r="AR18" s="680">
        <f t="shared" ref="AR18" si="98">IFERROR((AR5-AR16-AR17)/AR$5,0)</f>
        <v>0</v>
      </c>
      <c r="AS18" s="680">
        <f t="shared" ref="AS18" si="99">IFERROR((AS5-AS16-AS17)/AS$5,0)</f>
        <v>0</v>
      </c>
      <c r="AT18" s="680">
        <f t="shared" ref="AT18" si="100">IFERROR((AT5-AT16-AT17)/AT$5,0)</f>
        <v>0</v>
      </c>
      <c r="AU18" s="678">
        <f t="shared" ref="AU18:AX18" si="101">IFERROR((AU5-AU16-AU17)/AU$5,0)</f>
        <v>0</v>
      </c>
      <c r="AV18" s="679">
        <f t="shared" si="101"/>
        <v>0.26468071287678013</v>
      </c>
      <c r="AW18" s="680">
        <f t="shared" si="101"/>
        <v>0.25066509882821159</v>
      </c>
      <c r="AX18" s="680">
        <f t="shared" si="101"/>
        <v>0.217493710605699</v>
      </c>
      <c r="AY18" s="721">
        <f t="shared" si="1"/>
        <v>0.94704708969446749</v>
      </c>
      <c r="AZ18" s="722">
        <f t="shared" si="2"/>
        <v>1.1525165400421624</v>
      </c>
      <c r="BA18" s="679">
        <f t="shared" ref="BA18:BC18" si="102">IFERROR((BA5-BA16-BA17)/BA$5,0)</f>
        <v>0</v>
      </c>
      <c r="BB18" s="680">
        <f t="shared" si="102"/>
        <v>0.25238802847896191</v>
      </c>
      <c r="BC18" s="680">
        <f t="shared" si="102"/>
        <v>0.21796907719392739</v>
      </c>
      <c r="BD18" s="721">
        <f t="shared" si="3"/>
        <v>0</v>
      </c>
      <c r="BE18" s="734">
        <f t="shared" si="4"/>
        <v>1.1579074964583711</v>
      </c>
      <c r="BF18" s="741">
        <f>IFERROR(BB18/AH18,0)</f>
        <v>1.1117851167989257</v>
      </c>
      <c r="BG18" s="29"/>
    </row>
    <row r="19" spans="1:60" outlineLevel="1" x14ac:dyDescent="0.25">
      <c r="A19" s="143"/>
      <c r="B19" s="52"/>
      <c r="C19" s="118"/>
      <c r="D19" s="119" t="s">
        <v>32</v>
      </c>
      <c r="E19" s="281" t="s">
        <v>33</v>
      </c>
      <c r="F19" s="40">
        <f>SUMIF('10. 170KMP'!$J:$J,'0.KQKD'!$E19,'10. 170KMP'!L:L)</f>
        <v>0</v>
      </c>
      <c r="G19" s="34">
        <f>SUMIF('10. 170KMP'!$J:$J,'0.KQKD'!$E19,'10. 170KMP'!M:M)</f>
        <v>0</v>
      </c>
      <c r="H19" s="34">
        <f>SUMIF('10. 170KMP'!$J:$J,'0.KQKD'!$E19,'10. 170KMP'!N:N)</f>
        <v>0</v>
      </c>
      <c r="I19" s="34">
        <f>SUMIF('10. 170KMP'!$J:$J,'0.KQKD'!$E19,'10. 170KMP'!O:O)</f>
        <v>0</v>
      </c>
      <c r="J19" s="34">
        <f>SUMIF('10. 170KMP'!$J:$J,'0.KQKD'!$E19,'10. 170KMP'!P:P)</f>
        <v>0</v>
      </c>
      <c r="K19" s="34">
        <f>SUMIF('10. 170KMP'!$J:$J,'0.KQKD'!$E19,'10. 170KMP'!Q:Q)</f>
        <v>0</v>
      </c>
      <c r="L19" s="34">
        <f>SUMIF('10. 170KMP'!$J:$J,'0.KQKD'!$E19,'10. 170KMP'!R:R)</f>
        <v>0</v>
      </c>
      <c r="M19" s="34">
        <f>SUMIF('10. 170KMP'!$J:$J,'0.KQKD'!$E19,'10. 170KMP'!S:S)</f>
        <v>0</v>
      </c>
      <c r="N19" s="34">
        <f>SUMIF('10. 170KMP'!$J:$J,'0.KQKD'!$E19,'10. 170KMP'!T:T)</f>
        <v>0</v>
      </c>
      <c r="O19" s="34">
        <f>SUMIF('10. 170KMP'!$J:$J,'0.KQKD'!$E19,'10. 170KMP'!U:U)</f>
        <v>0</v>
      </c>
      <c r="P19" s="34">
        <f>SUMIF('10. 170KMP'!$J:$J,'0.KQKD'!$E19,'10. 170KMP'!V:V)</f>
        <v>0</v>
      </c>
      <c r="Q19" s="34">
        <f>SUMIF('10. 170KMP'!$J:$J,'0.KQKD'!$E19,'10. 170KMP'!W:W)</f>
        <v>0</v>
      </c>
      <c r="R19" s="34">
        <f>SUMIF('10. 170KMP'!$J:$J,'0.KQKD'!$E19,'10. 170KMP'!X:X)</f>
        <v>0</v>
      </c>
      <c r="S19" s="34">
        <f>SUMIF('10. 170KMP'!$J:$J,'0.KQKD'!$E19,'10. 170KMP'!Y:Y)</f>
        <v>0</v>
      </c>
      <c r="T19" s="34">
        <f>SUMIF('10. 170KMP'!$J:$J,'0.KQKD'!$E19,'10. 170KMP'!Z:Z)</f>
        <v>0</v>
      </c>
      <c r="U19" s="34">
        <f t="shared" ref="U19:U22" si="103">SUM(I19:T19)</f>
        <v>0</v>
      </c>
      <c r="V19" s="34">
        <f>SUMIF('10. 170KMP'!$J:$J,'0.KQKD'!$E19,'10. 170KMP'!AB:AB)</f>
        <v>140123637.93103448</v>
      </c>
      <c r="W19" s="34">
        <f>SUMIF('10. 170KMP'!$J:$J,'0.KQKD'!$E19,'10. 170KMP'!AC:AC)</f>
        <v>108303940.61302683</v>
      </c>
      <c r="X19" s="34">
        <f>SUMIF('10. 170KMP'!$J:$J,'0.KQKD'!$E19,'10. 170KMP'!AD:AD)</f>
        <v>151554986.5900383</v>
      </c>
      <c r="Y19" s="34">
        <f>SUMIF('10. 170KMP'!$J:$J,'0.KQKD'!$E19,'10. 170KMP'!AE:AE)</f>
        <v>189211653.25670499</v>
      </c>
      <c r="Z19" s="34">
        <f>SUMIF('10. 170KMP'!$J:$J,'0.KQKD'!$E19,'10. 170KMP'!AF:AF)</f>
        <v>187911653.25670499</v>
      </c>
      <c r="AA19" s="34">
        <f>SUMIF('10. 170KMP'!$J:$J,'0.KQKD'!$E19,'10. 170KMP'!AG:AG)</f>
        <v>187569986.25670499</v>
      </c>
      <c r="AB19" s="34">
        <f>SUMIF('10. 170KMP'!$J:$J,'0.KQKD'!$E19,'10. 170KMP'!AH:AH)</f>
        <v>186946653.25670499</v>
      </c>
      <c r="AC19" s="34">
        <f>SUMIF('10. 170KMP'!$J:$J,'0.KQKD'!$E19,'10. 170KMP'!AI:AI)</f>
        <v>187061653.25670499</v>
      </c>
      <c r="AD19" s="34">
        <f>SUMIF('10. 170KMP'!$J:$J,'0.KQKD'!$E19,'10. 170KMP'!AJ:AJ)</f>
        <v>186796653.25670499</v>
      </c>
      <c r="AE19" s="34">
        <f>SUMIF('10. 170KMP'!$J:$J,'0.KQKD'!$E19,'10. 170KMP'!AK:AK)</f>
        <v>350435880.43960476</v>
      </c>
      <c r="AF19" s="34">
        <f>SUMIF('10. 170KMP'!$J:$J,'0.KQKD'!$E19,'10. 170KMP'!AL:AL)</f>
        <v>348895880.43960476</v>
      </c>
      <c r="AG19" s="34">
        <f>SUMIF('10. 170KMP'!$J:$J,'0.KQKD'!$E19,'10. 170KMP'!AM:AM)</f>
        <v>349010880.43960476</v>
      </c>
      <c r="AH19" s="34">
        <f t="shared" ref="AH19:AH22" si="104">SUM(V19:AG19)</f>
        <v>2573823458.993144</v>
      </c>
      <c r="AI19" s="41">
        <f t="shared" ref="AI19:AI27" si="105">SUM(AJ19:AU19)</f>
        <v>770434165</v>
      </c>
      <c r="AJ19" s="40">
        <f>SUMIF('10. 170KMP'!$J:$J,'0.KQKD'!$E19,'10. 170KMP'!AP:AP)</f>
        <v>135630857</v>
      </c>
      <c r="AK19" s="34">
        <f>SUMIF('10. 170KMP'!$J:$J,'0.KQKD'!$E19,'10. 170KMP'!AQ:AQ)</f>
        <v>152677040</v>
      </c>
      <c r="AL19" s="34">
        <f>SUMIF('10. 170KMP'!$J:$J,'0.KQKD'!$E19,'10. 170KMP'!AR:AR)</f>
        <v>138976171</v>
      </c>
      <c r="AM19" s="701">
        <f>SUMIF('10. 170KMP'!$J:$J,'0.KQKD'!$E19,'10. 170KMP'!AS:AS)</f>
        <v>180279734</v>
      </c>
      <c r="AN19" s="701">
        <f>SUMIF('10. 170KMP'!$J:$J,'0.KQKD'!$E19,'10. 170KMP'!AT:AT)</f>
        <v>162870363</v>
      </c>
      <c r="AO19" s="701">
        <f>SUMIF('10. 170KMP'!$J:$J,'0.KQKD'!$E19,'10. 170KMP'!AU:AU)</f>
        <v>0</v>
      </c>
      <c r="AP19" s="701">
        <f>SUMIF('10. 170KMP'!$J:$J,'0.KQKD'!$E19,'10. 170KMP'!AV:AV)</f>
        <v>0</v>
      </c>
      <c r="AQ19" s="701">
        <f>SUMIF('10. 170KMP'!$J:$J,'0.KQKD'!$E19,'10. 170KMP'!AW:AW)</f>
        <v>0</v>
      </c>
      <c r="AR19" s="701">
        <f>SUMIF('10. 170KMP'!$J:$J,'0.KQKD'!$E19,'10. 170KMP'!AX:AX)</f>
        <v>0</v>
      </c>
      <c r="AS19" s="701">
        <f>SUMIF('10. 170KMP'!$J:$J,'0.KQKD'!$E19,'10. 170KMP'!AY:AY)</f>
        <v>0</v>
      </c>
      <c r="AT19" s="701">
        <f>SUMIF('10. 170KMP'!$J:$J,'0.KQKD'!$E19,'10. 170KMP'!AZ:AZ)</f>
        <v>0</v>
      </c>
      <c r="AU19" s="702">
        <f>SUMIF('10. 170KMP'!$J:$J,'0.KQKD'!$E19,'10. 170KMP'!BA:BA)</f>
        <v>0</v>
      </c>
      <c r="AV19" s="703">
        <f t="shared" ref="AV19:AV28" si="106">AM19</f>
        <v>180279734</v>
      </c>
      <c r="AW19" s="701">
        <f t="shared" ref="AW19:AW28" si="107">AN19</f>
        <v>162870363</v>
      </c>
      <c r="AX19" s="701">
        <f t="shared" ref="AX19:AX28" si="108">Z19</f>
        <v>187911653.25670499</v>
      </c>
      <c r="AY19" s="727">
        <f t="shared" si="1"/>
        <v>0.90343134741922793</v>
      </c>
      <c r="AZ19" s="728">
        <f t="shared" si="2"/>
        <v>0.86673902430895955</v>
      </c>
      <c r="BA19" s="703">
        <f t="shared" ref="BA19:BA26" si="109">SUM(I19:M19)</f>
        <v>0</v>
      </c>
      <c r="BB19" s="701">
        <f t="shared" ref="BB19:BB26" si="110">SUM(AJ19:AN19)</f>
        <v>770434165</v>
      </c>
      <c r="BC19" s="701">
        <f t="shared" ref="BC19:BC26" si="111">SUM(V19:Z19)</f>
        <v>777105871.64750957</v>
      </c>
      <c r="BD19" s="727">
        <f t="shared" si="3"/>
        <v>0</v>
      </c>
      <c r="BE19" s="736">
        <f t="shared" si="4"/>
        <v>0.99141467476836176</v>
      </c>
      <c r="BF19" s="742">
        <f t="shared" si="0"/>
        <v>0.29933450264742972</v>
      </c>
      <c r="BG19" s="28"/>
      <c r="BH19" s="144"/>
    </row>
    <row r="20" spans="1:60" outlineLevel="1" x14ac:dyDescent="0.25">
      <c r="A20" s="143"/>
      <c r="B20" s="52"/>
      <c r="C20" s="118"/>
      <c r="D20" s="119" t="s">
        <v>34</v>
      </c>
      <c r="E20" s="281" t="s">
        <v>35</v>
      </c>
      <c r="F20" s="40">
        <f>SUMIF('10. 170KMP'!$J:$J,'0.KQKD'!$E20,'10. 170KMP'!L:L)</f>
        <v>0</v>
      </c>
      <c r="G20" s="34">
        <f>SUMIF('10. 170KMP'!$J:$J,'0.KQKD'!$E20,'10. 170KMP'!M:M)</f>
        <v>0</v>
      </c>
      <c r="H20" s="34">
        <f>SUMIF('10. 170KMP'!$J:$J,'0.KQKD'!$E20,'10. 170KMP'!N:N)</f>
        <v>0</v>
      </c>
      <c r="I20" s="34">
        <f>SUMIF('10. 170KMP'!$J:$J,'0.KQKD'!$E20,'10. 170KMP'!O:O)</f>
        <v>0</v>
      </c>
      <c r="J20" s="34">
        <f>SUMIF('10. 170KMP'!$J:$J,'0.KQKD'!$E20,'10. 170KMP'!P:P)</f>
        <v>0</v>
      </c>
      <c r="K20" s="34">
        <f>SUMIF('10. 170KMP'!$J:$J,'0.KQKD'!$E20,'10. 170KMP'!Q:Q)</f>
        <v>0</v>
      </c>
      <c r="L20" s="34">
        <f>SUMIF('10. 170KMP'!$J:$J,'0.KQKD'!$E20,'10. 170KMP'!R:R)</f>
        <v>0</v>
      </c>
      <c r="M20" s="34">
        <f>SUMIF('10. 170KMP'!$J:$J,'0.KQKD'!$E20,'10. 170KMP'!S:S)</f>
        <v>0</v>
      </c>
      <c r="N20" s="34">
        <f>SUMIF('10. 170KMP'!$J:$J,'0.KQKD'!$E20,'10. 170KMP'!T:T)</f>
        <v>0</v>
      </c>
      <c r="O20" s="34">
        <f>SUMIF('10. 170KMP'!$J:$J,'0.KQKD'!$E20,'10. 170KMP'!U:U)</f>
        <v>0</v>
      </c>
      <c r="P20" s="34">
        <f>SUMIF('10. 170KMP'!$J:$J,'0.KQKD'!$E20,'10. 170KMP'!V:V)</f>
        <v>0</v>
      </c>
      <c r="Q20" s="34">
        <f>SUMIF('10. 170KMP'!$J:$J,'0.KQKD'!$E20,'10. 170KMP'!W:W)</f>
        <v>0</v>
      </c>
      <c r="R20" s="34">
        <f>SUMIF('10. 170KMP'!$J:$J,'0.KQKD'!$E20,'10. 170KMP'!X:X)</f>
        <v>0</v>
      </c>
      <c r="S20" s="34">
        <f>SUMIF('10. 170KMP'!$J:$J,'0.KQKD'!$E20,'10. 170KMP'!Y:Y)</f>
        <v>0</v>
      </c>
      <c r="T20" s="34">
        <f>SUMIF('10. 170KMP'!$J:$J,'0.KQKD'!$E20,'10. 170KMP'!Z:Z)</f>
        <v>0</v>
      </c>
      <c r="U20" s="34">
        <f t="shared" si="103"/>
        <v>0</v>
      </c>
      <c r="V20" s="34">
        <f>SUMIF('10. 170KMP'!$J:$J,'0.KQKD'!$E20,'10. 170KMP'!AB:AB)</f>
        <v>77386422.413793117</v>
      </c>
      <c r="W20" s="34">
        <f>SUMIF('10. 170KMP'!$J:$J,'0.KQKD'!$E20,'10. 170KMP'!AC:AC)</f>
        <v>60189439.655172423</v>
      </c>
      <c r="X20" s="34">
        <f>SUMIF('10. 170KMP'!$J:$J,'0.KQKD'!$E20,'10. 170KMP'!AD:AD)</f>
        <v>85984913.793103456</v>
      </c>
      <c r="Y20" s="34">
        <f>SUMIF('10. 170KMP'!$J:$J,'0.KQKD'!$E20,'10. 170KMP'!AE:AE)</f>
        <v>107459556.65024632</v>
      </c>
      <c r="Z20" s="34">
        <f>SUMIF('10. 170KMP'!$J:$J,'0.KQKD'!$E20,'10. 170KMP'!AF:AF)</f>
        <v>107459556.65024632</v>
      </c>
      <c r="AA20" s="34">
        <f>SUMIF('10. 170KMP'!$J:$J,'0.KQKD'!$E20,'10. 170KMP'!AG:AG)</f>
        <v>107459556.65024632</v>
      </c>
      <c r="AB20" s="34">
        <f>SUMIF('10. 170KMP'!$J:$J,'0.KQKD'!$E20,'10. 170KMP'!AH:AH)</f>
        <v>107459556.65024632</v>
      </c>
      <c r="AC20" s="34">
        <f>SUMIF('10. 170KMP'!$J:$J,'0.KQKD'!$E20,'10. 170KMP'!AI:AI)</f>
        <v>107459556.65024632</v>
      </c>
      <c r="AD20" s="34">
        <f>SUMIF('10. 170KMP'!$J:$J,'0.KQKD'!$E20,'10. 170KMP'!AJ:AJ)</f>
        <v>107459556.65024632</v>
      </c>
      <c r="AE20" s="34">
        <f>SUMIF('10. 170KMP'!$J:$J,'0.KQKD'!$E20,'10. 170KMP'!AK:AK)</f>
        <v>142116326.60098523</v>
      </c>
      <c r="AF20" s="34">
        <f>SUMIF('10. 170KMP'!$J:$J,'0.KQKD'!$E20,'10. 170KMP'!AL:AL)</f>
        <v>142116326.60098523</v>
      </c>
      <c r="AG20" s="34">
        <f>SUMIF('10. 170KMP'!$J:$J,'0.KQKD'!$E20,'10. 170KMP'!AM:AM)</f>
        <v>142116326.60098523</v>
      </c>
      <c r="AH20" s="34">
        <f t="shared" si="104"/>
        <v>1294667095.566503</v>
      </c>
      <c r="AI20" s="41">
        <f t="shared" si="105"/>
        <v>221985940</v>
      </c>
      <c r="AJ20" s="40">
        <f>SUMIF('10. 170KMP'!$J:$J,'0.KQKD'!$E20,'10. 170KMP'!AP:AP)</f>
        <v>34725069</v>
      </c>
      <c r="AK20" s="34">
        <f>SUMIF('10. 170KMP'!$J:$J,'0.KQKD'!$E20,'10. 170KMP'!AQ:AQ)</f>
        <v>23690775</v>
      </c>
      <c r="AL20" s="34">
        <f>SUMIF('10. 170KMP'!$J:$J,'0.KQKD'!$E20,'10. 170KMP'!AR:AR)</f>
        <v>83036407</v>
      </c>
      <c r="AM20" s="701">
        <f>SUMIF('10. 170KMP'!$J:$J,'0.KQKD'!$E20,'10. 170KMP'!AS:AS)</f>
        <v>46534296</v>
      </c>
      <c r="AN20" s="701">
        <f>SUMIF('10. 170KMP'!$J:$J,'0.KQKD'!$E20,'10. 170KMP'!AT:AT)</f>
        <v>33999393</v>
      </c>
      <c r="AO20" s="701">
        <f>SUMIF('10. 170KMP'!$J:$J,'0.KQKD'!$E20,'10. 170KMP'!AU:AU)</f>
        <v>0</v>
      </c>
      <c r="AP20" s="701">
        <f>SUMIF('10. 170KMP'!$J:$J,'0.KQKD'!$E20,'10. 170KMP'!AV:AV)</f>
        <v>0</v>
      </c>
      <c r="AQ20" s="701">
        <f>SUMIF('10. 170KMP'!$J:$J,'0.KQKD'!$E20,'10. 170KMP'!AW:AW)</f>
        <v>0</v>
      </c>
      <c r="AR20" s="701">
        <f>SUMIF('10. 170KMP'!$J:$J,'0.KQKD'!$E20,'10. 170KMP'!AX:AX)</f>
        <v>0</v>
      </c>
      <c r="AS20" s="701">
        <f>SUMIF('10. 170KMP'!$J:$J,'0.KQKD'!$E20,'10. 170KMP'!AY:AY)</f>
        <v>0</v>
      </c>
      <c r="AT20" s="701">
        <f>SUMIF('10. 170KMP'!$J:$J,'0.KQKD'!$E20,'10. 170KMP'!AZ:AZ)</f>
        <v>0</v>
      </c>
      <c r="AU20" s="702">
        <f>SUMIF('10. 170KMP'!$J:$J,'0.KQKD'!$E20,'10. 170KMP'!BA:BA)</f>
        <v>0</v>
      </c>
      <c r="AV20" s="703">
        <f t="shared" si="106"/>
        <v>46534296</v>
      </c>
      <c r="AW20" s="701">
        <f t="shared" si="107"/>
        <v>33999393</v>
      </c>
      <c r="AX20" s="701">
        <f t="shared" si="108"/>
        <v>107459556.65024632</v>
      </c>
      <c r="AY20" s="727">
        <f t="shared" si="1"/>
        <v>0.73063086631846752</v>
      </c>
      <c r="AZ20" s="728">
        <f t="shared" si="2"/>
        <v>0.31639245554175721</v>
      </c>
      <c r="BA20" s="703">
        <f t="shared" si="109"/>
        <v>0</v>
      </c>
      <c r="BB20" s="701">
        <f t="shared" si="110"/>
        <v>221985940</v>
      </c>
      <c r="BC20" s="701">
        <f t="shared" si="111"/>
        <v>438479889.16256166</v>
      </c>
      <c r="BD20" s="727">
        <f t="shared" si="3"/>
        <v>0</v>
      </c>
      <c r="BE20" s="736">
        <f t="shared" si="4"/>
        <v>0.5062625344664351</v>
      </c>
      <c r="BF20" s="742">
        <f t="shared" si="0"/>
        <v>0.17146179180746565</v>
      </c>
      <c r="BG20" s="28"/>
      <c r="BH20" s="144"/>
    </row>
    <row r="21" spans="1:60" outlineLevel="1" x14ac:dyDescent="0.25">
      <c r="A21" s="143"/>
      <c r="B21" s="52"/>
      <c r="C21" s="118"/>
      <c r="D21" s="119" t="s">
        <v>36</v>
      </c>
      <c r="E21" s="281" t="s">
        <v>37</v>
      </c>
      <c r="F21" s="40">
        <f>SUMIF('10. 170KMP'!$J:$J,'0.KQKD'!$E21,'10. 170KMP'!L:L)</f>
        <v>0</v>
      </c>
      <c r="G21" s="34">
        <f>SUMIF('10. 170KMP'!$J:$J,'0.KQKD'!$E21,'10. 170KMP'!M:M)</f>
        <v>0</v>
      </c>
      <c r="H21" s="34">
        <f>SUMIF('10. 170KMP'!$J:$J,'0.KQKD'!$E21,'10. 170KMP'!N:N)</f>
        <v>0</v>
      </c>
      <c r="I21" s="34">
        <f>SUMIF('10. 170KMP'!$J:$J,'0.KQKD'!$E21,'10. 170KMP'!O:O)</f>
        <v>0</v>
      </c>
      <c r="J21" s="34">
        <f>SUMIF('10. 170KMP'!$J:$J,'0.KQKD'!$E21,'10. 170KMP'!P:P)</f>
        <v>0</v>
      </c>
      <c r="K21" s="34">
        <f>SUMIF('10. 170KMP'!$J:$J,'0.KQKD'!$E21,'10. 170KMP'!Q:Q)</f>
        <v>0</v>
      </c>
      <c r="L21" s="34">
        <f>SUMIF('10. 170KMP'!$J:$J,'0.KQKD'!$E21,'10. 170KMP'!R:R)</f>
        <v>0</v>
      </c>
      <c r="M21" s="34">
        <f>SUMIF('10. 170KMP'!$J:$J,'0.KQKD'!$E21,'10. 170KMP'!S:S)</f>
        <v>0</v>
      </c>
      <c r="N21" s="34">
        <f>SUMIF('10. 170KMP'!$J:$J,'0.KQKD'!$E21,'10. 170KMP'!T:T)</f>
        <v>0</v>
      </c>
      <c r="O21" s="34">
        <f>SUMIF('10. 170KMP'!$J:$J,'0.KQKD'!$E21,'10. 170KMP'!U:U)</f>
        <v>0</v>
      </c>
      <c r="P21" s="34">
        <f>SUMIF('10. 170KMP'!$J:$J,'0.KQKD'!$E21,'10. 170KMP'!V:V)</f>
        <v>0</v>
      </c>
      <c r="Q21" s="34">
        <f>SUMIF('10. 170KMP'!$J:$J,'0.KQKD'!$E21,'10. 170KMP'!W:W)</f>
        <v>0</v>
      </c>
      <c r="R21" s="34">
        <f>SUMIF('10. 170KMP'!$J:$J,'0.KQKD'!$E21,'10. 170KMP'!X:X)</f>
        <v>0</v>
      </c>
      <c r="S21" s="34">
        <f>SUMIF('10. 170KMP'!$J:$J,'0.KQKD'!$E21,'10. 170KMP'!Y:Y)</f>
        <v>0</v>
      </c>
      <c r="T21" s="34">
        <f>SUMIF('10. 170KMP'!$J:$J,'0.KQKD'!$E21,'10. 170KMP'!Z:Z)</f>
        <v>0</v>
      </c>
      <c r="U21" s="34">
        <f t="shared" si="103"/>
        <v>0</v>
      </c>
      <c r="V21" s="1075">
        <f>SUMIF('10. 170KMP'!$J:$J,'0.KQKD'!$E21,'10. 170KMP'!AB:AB)</f>
        <v>115678431.81818181</v>
      </c>
      <c r="W21" s="34">
        <f>SUMIF('10. 170KMP'!$J:$J,'0.KQKD'!$E21,'10. 170KMP'!AC:AC)</f>
        <v>89972113.63636364</v>
      </c>
      <c r="X21" s="34">
        <f>SUMIF('10. 170KMP'!$J:$J,'0.KQKD'!$E21,'10. 170KMP'!AD:AD)</f>
        <v>128531590.90909091</v>
      </c>
      <c r="Y21" s="34">
        <f>SUMIF('10. 170KMP'!$J:$J,'0.KQKD'!$E21,'10. 170KMP'!AE:AE)</f>
        <v>160712922.07792208</v>
      </c>
      <c r="Z21" s="34">
        <f>SUMIF('10. 170KMP'!$J:$J,'0.KQKD'!$E21,'10. 170KMP'!AF:AF)</f>
        <v>160712922.07792208</v>
      </c>
      <c r="AA21" s="34">
        <f>SUMIF('10. 170KMP'!$J:$J,'0.KQKD'!$E21,'10. 170KMP'!AG:AG)</f>
        <v>160712922.07792208</v>
      </c>
      <c r="AB21" s="34">
        <f>SUMIF('10. 170KMP'!$J:$J,'0.KQKD'!$E21,'10. 170KMP'!AH:AH)</f>
        <v>160712922.07792208</v>
      </c>
      <c r="AC21" s="34">
        <f>SUMIF('10. 170KMP'!$J:$J,'0.KQKD'!$E21,'10. 170KMP'!AI:AI)</f>
        <v>160712922.07792208</v>
      </c>
      <c r="AD21" s="34">
        <f>SUMIF('10. 170KMP'!$J:$J,'0.KQKD'!$E21,'10. 170KMP'!AJ:AJ)</f>
        <v>160712922.07792208</v>
      </c>
      <c r="AE21" s="34">
        <f>SUMIF('10. 170KMP'!$J:$J,'0.KQKD'!$E21,'10. 170KMP'!AK:AK)</f>
        <v>340096038.96103895</v>
      </c>
      <c r="AF21" s="34">
        <f>SUMIF('10. 170KMP'!$J:$J,'0.KQKD'!$E21,'10. 170KMP'!AL:AL)</f>
        <v>340096038.96103895</v>
      </c>
      <c r="AG21" s="34">
        <f>SUMIF('10. 170KMP'!$J:$J,'0.KQKD'!$E21,'10. 170KMP'!AM:AM)</f>
        <v>340096038.96103895</v>
      </c>
      <c r="AH21" s="34">
        <f t="shared" si="104"/>
        <v>2318747785.7142859</v>
      </c>
      <c r="AI21" s="41">
        <f t="shared" si="105"/>
        <v>762782095</v>
      </c>
      <c r="AJ21" s="40">
        <f>SUMIF('10. 170KMP'!$J:$J,'0.KQKD'!$E21,'10. 170KMP'!AP:AP)</f>
        <v>143712301</v>
      </c>
      <c r="AK21" s="34">
        <f>SUMIF('10. 170KMP'!$J:$J,'0.KQKD'!$E21,'10. 170KMP'!AQ:AQ)</f>
        <v>97799305</v>
      </c>
      <c r="AL21" s="34">
        <f>SUMIF('10. 170KMP'!$J:$J,'0.KQKD'!$E21,'10. 170KMP'!AR:AR)</f>
        <v>189407823</v>
      </c>
      <c r="AM21" s="701">
        <f>SUMIF('10. 170KMP'!$J:$J,'0.KQKD'!$E21,'10. 170KMP'!AS:AS)</f>
        <v>173664681</v>
      </c>
      <c r="AN21" s="701">
        <f>SUMIF('10. 170KMP'!$J:$J,'0.KQKD'!$E21,'10. 170KMP'!AT:AT)</f>
        <v>158197985</v>
      </c>
      <c r="AO21" s="701">
        <f>SUMIF('10. 170KMP'!$J:$J,'0.KQKD'!$E21,'10. 170KMP'!AU:AU)</f>
        <v>0</v>
      </c>
      <c r="AP21" s="701">
        <f>SUMIF('10. 170KMP'!$J:$J,'0.KQKD'!$E21,'10. 170KMP'!AV:AV)</f>
        <v>0</v>
      </c>
      <c r="AQ21" s="701">
        <f>SUMIF('10. 170KMP'!$J:$J,'0.KQKD'!$E21,'10. 170KMP'!AW:AW)</f>
        <v>0</v>
      </c>
      <c r="AR21" s="701">
        <f>SUMIF('10. 170KMP'!$J:$J,'0.KQKD'!$E21,'10. 170KMP'!AX:AX)</f>
        <v>0</v>
      </c>
      <c r="AS21" s="701">
        <f>SUMIF('10. 170KMP'!$J:$J,'0.KQKD'!$E21,'10. 170KMP'!AY:AY)</f>
        <v>0</v>
      </c>
      <c r="AT21" s="701">
        <f>SUMIF('10. 170KMP'!$J:$J,'0.KQKD'!$E21,'10. 170KMP'!AZ:AZ)</f>
        <v>0</v>
      </c>
      <c r="AU21" s="702">
        <f>SUMIF('10. 170KMP'!$J:$J,'0.KQKD'!$E21,'10. 170KMP'!BA:BA)</f>
        <v>0</v>
      </c>
      <c r="AV21" s="703">
        <f t="shared" si="106"/>
        <v>173664681</v>
      </c>
      <c r="AW21" s="701">
        <f t="shared" si="107"/>
        <v>158197985</v>
      </c>
      <c r="AX21" s="701">
        <f t="shared" si="108"/>
        <v>160712922.07792208</v>
      </c>
      <c r="AY21" s="727">
        <f t="shared" si="1"/>
        <v>0.91093931183393584</v>
      </c>
      <c r="AZ21" s="728">
        <f t="shared" si="2"/>
        <v>0.98435136985000682</v>
      </c>
      <c r="BA21" s="703">
        <f t="shared" si="109"/>
        <v>0</v>
      </c>
      <c r="BB21" s="701">
        <f t="shared" si="110"/>
        <v>762782095</v>
      </c>
      <c r="BC21" s="701">
        <f t="shared" si="111"/>
        <v>655607980.51948059</v>
      </c>
      <c r="BD21" s="727">
        <f t="shared" si="3"/>
        <v>0</v>
      </c>
      <c r="BE21" s="736">
        <f t="shared" si="4"/>
        <v>1.1634728643717827</v>
      </c>
      <c r="BF21" s="742">
        <f t="shared" si="0"/>
        <v>0.32896294271393833</v>
      </c>
      <c r="BG21" s="28"/>
      <c r="BH21" s="144"/>
    </row>
    <row r="22" spans="1:60" outlineLevel="1" x14ac:dyDescent="0.25">
      <c r="A22" s="143"/>
      <c r="B22" s="52"/>
      <c r="C22" s="118"/>
      <c r="D22" s="119" t="s">
        <v>38</v>
      </c>
      <c r="E22" s="281" t="s">
        <v>39</v>
      </c>
      <c r="F22" s="40">
        <f>SUMIF('10. 170KMP'!$J:$J,'0.KQKD'!$E22,'10. 170KMP'!L:L)</f>
        <v>0</v>
      </c>
      <c r="G22" s="34">
        <f>SUMIF('10. 170KMP'!$J:$J,'0.KQKD'!$E22,'10. 170KMP'!M:M)</f>
        <v>0</v>
      </c>
      <c r="H22" s="34">
        <f>SUMIF('10. 170KMP'!$J:$J,'0.KQKD'!$E22,'10. 170KMP'!N:N)</f>
        <v>0</v>
      </c>
      <c r="I22" s="34">
        <f>SUMIF('10. 170KMP'!$J:$J,'0.KQKD'!$E22,'10. 170KMP'!O:O)</f>
        <v>0</v>
      </c>
      <c r="J22" s="34">
        <f>SUMIF('10. 170KMP'!$J:$J,'0.KQKD'!$E22,'10. 170KMP'!P:P)</f>
        <v>0</v>
      </c>
      <c r="K22" s="34">
        <f>SUMIF('10. 170KMP'!$J:$J,'0.KQKD'!$E22,'10. 170KMP'!Q:Q)</f>
        <v>0</v>
      </c>
      <c r="L22" s="34">
        <f>SUMIF('10. 170KMP'!$J:$J,'0.KQKD'!$E22,'10. 170KMP'!R:R)</f>
        <v>0</v>
      </c>
      <c r="M22" s="34">
        <f>SUMIF('10. 170KMP'!$J:$J,'0.KQKD'!$E22,'10. 170KMP'!S:S)</f>
        <v>0</v>
      </c>
      <c r="N22" s="34">
        <f>SUMIF('10. 170KMP'!$J:$J,'0.KQKD'!$E22,'10. 170KMP'!T:T)</f>
        <v>0</v>
      </c>
      <c r="O22" s="34">
        <f>SUMIF('10. 170KMP'!$J:$J,'0.KQKD'!$E22,'10. 170KMP'!U:U)</f>
        <v>0</v>
      </c>
      <c r="P22" s="34">
        <f>SUMIF('10. 170KMP'!$J:$J,'0.KQKD'!$E22,'10. 170KMP'!V:V)</f>
        <v>0</v>
      </c>
      <c r="Q22" s="34">
        <f>SUMIF('10. 170KMP'!$J:$J,'0.KQKD'!$E22,'10. 170KMP'!W:W)</f>
        <v>0</v>
      </c>
      <c r="R22" s="34">
        <f>SUMIF('10. 170KMP'!$J:$J,'0.KQKD'!$E22,'10. 170KMP'!X:X)</f>
        <v>0</v>
      </c>
      <c r="S22" s="34">
        <f>SUMIF('10. 170KMP'!$J:$J,'0.KQKD'!$E22,'10. 170KMP'!Y:Y)</f>
        <v>0</v>
      </c>
      <c r="T22" s="34">
        <f>SUMIF('10. 170KMP'!$J:$J,'0.KQKD'!$E22,'10. 170KMP'!Z:Z)</f>
        <v>0</v>
      </c>
      <c r="U22" s="34">
        <f t="shared" si="103"/>
        <v>0</v>
      </c>
      <c r="V22" s="34">
        <f>SUMIF('10. 170KMP'!$J:$J,'0.KQKD'!$E22,'10. 170KMP'!AB:AB)</f>
        <v>14685000</v>
      </c>
      <c r="W22" s="34">
        <f>SUMIF('10. 170KMP'!$J:$J,'0.KQKD'!$E22,'10. 170KMP'!AC:AC)</f>
        <v>11421666.666666668</v>
      </c>
      <c r="X22" s="34">
        <f>SUMIF('10. 170KMP'!$J:$J,'0.KQKD'!$E22,'10. 170KMP'!AD:AD)</f>
        <v>16316666.666666668</v>
      </c>
      <c r="Y22" s="34">
        <f>SUMIF('10. 170KMP'!$J:$J,'0.KQKD'!$E22,'10. 170KMP'!AE:AE)</f>
        <v>17948333.333333336</v>
      </c>
      <c r="Z22" s="34">
        <f>SUMIF('10. 170KMP'!$J:$J,'0.KQKD'!$E22,'10. 170KMP'!AF:AF)</f>
        <v>17979278.735632181</v>
      </c>
      <c r="AA22" s="34">
        <f>SUMIF('10. 170KMP'!$J:$J,'0.KQKD'!$E22,'10. 170KMP'!AG:AG)</f>
        <v>18010224.137931034</v>
      </c>
      <c r="AB22" s="34">
        <f>SUMIF('10. 170KMP'!$J:$J,'0.KQKD'!$E22,'10. 170KMP'!AH:AH)</f>
        <v>18010224.137931034</v>
      </c>
      <c r="AC22" s="34">
        <f>SUMIF('10. 170KMP'!$J:$J,'0.KQKD'!$E22,'10. 170KMP'!AI:AI)</f>
        <v>18010224.137931034</v>
      </c>
      <c r="AD22" s="34">
        <f>SUMIF('10. 170KMP'!$J:$J,'0.KQKD'!$E22,'10. 170KMP'!AJ:AJ)</f>
        <v>18010224.137931034</v>
      </c>
      <c r="AE22" s="34">
        <f>SUMIF('10. 170KMP'!$J:$J,'0.KQKD'!$E22,'10. 170KMP'!AK:AK)</f>
        <v>18010224.137931034</v>
      </c>
      <c r="AF22" s="34">
        <f>SUMIF('10. 170KMP'!$J:$J,'0.KQKD'!$E22,'10. 170KMP'!AL:AL)</f>
        <v>18010224.137931034</v>
      </c>
      <c r="AG22" s="34">
        <f>SUMIF('10. 170KMP'!$J:$J,'0.KQKD'!$E22,'10. 170KMP'!AM:AM)</f>
        <v>18010224.137931034</v>
      </c>
      <c r="AH22" s="34">
        <f t="shared" si="104"/>
        <v>204422514.36781615</v>
      </c>
      <c r="AI22" s="41">
        <f t="shared" si="105"/>
        <v>74301500</v>
      </c>
      <c r="AJ22" s="40">
        <f>SUMIF('10. 170KMP'!$J:$J,'0.KQKD'!$E22,'10. 170KMP'!AP:AP)</f>
        <v>10833000</v>
      </c>
      <c r="AK22" s="34">
        <f>SUMIF('10. 170KMP'!$J:$J,'0.KQKD'!$E22,'10. 170KMP'!AQ:AQ)</f>
        <v>16525500</v>
      </c>
      <c r="AL22" s="34">
        <f>SUMIF('10. 170KMP'!$J:$J,'0.KQKD'!$E22,'10. 170KMP'!AR:AR)</f>
        <v>9602500</v>
      </c>
      <c r="AM22" s="701">
        <f>SUMIF('10. 170KMP'!$J:$J,'0.KQKD'!$E22,'10. 170KMP'!AS:AS)</f>
        <v>18733500</v>
      </c>
      <c r="AN22" s="701">
        <f>SUMIF('10. 170KMP'!$J:$J,'0.KQKD'!$E22,'10. 170KMP'!AT:AT)</f>
        <v>18607000</v>
      </c>
      <c r="AO22" s="701">
        <f>SUMIF('10. 170KMP'!$J:$J,'0.KQKD'!$E22,'10. 170KMP'!AU:AU)</f>
        <v>0</v>
      </c>
      <c r="AP22" s="701">
        <f>SUMIF('10. 170KMP'!$J:$J,'0.KQKD'!$E22,'10. 170KMP'!AV:AV)</f>
        <v>0</v>
      </c>
      <c r="AQ22" s="701">
        <f>SUMIF('10. 170KMP'!$J:$J,'0.KQKD'!$E22,'10. 170KMP'!AW:AW)</f>
        <v>0</v>
      </c>
      <c r="AR22" s="701">
        <f>SUMIF('10. 170KMP'!$J:$J,'0.KQKD'!$E22,'10. 170KMP'!AX:AX)</f>
        <v>0</v>
      </c>
      <c r="AS22" s="701">
        <f>SUMIF('10. 170KMP'!$J:$J,'0.KQKD'!$E22,'10. 170KMP'!AY:AY)</f>
        <v>0</v>
      </c>
      <c r="AT22" s="701">
        <f>SUMIF('10. 170KMP'!$J:$J,'0.KQKD'!$E22,'10. 170KMP'!AZ:AZ)</f>
        <v>0</v>
      </c>
      <c r="AU22" s="702">
        <f>SUMIF('10. 170KMP'!$J:$J,'0.KQKD'!$E22,'10. 170KMP'!BA:BA)</f>
        <v>0</v>
      </c>
      <c r="AV22" s="703">
        <f t="shared" si="106"/>
        <v>18733500</v>
      </c>
      <c r="AW22" s="701">
        <f t="shared" si="107"/>
        <v>18607000</v>
      </c>
      <c r="AX22" s="701">
        <f t="shared" si="108"/>
        <v>17979278.735632181</v>
      </c>
      <c r="AY22" s="727">
        <f t="shared" si="1"/>
        <v>0.9932473910374463</v>
      </c>
      <c r="AZ22" s="728">
        <f t="shared" si="2"/>
        <v>1.034913595456072</v>
      </c>
      <c r="BA22" s="703">
        <f t="shared" si="109"/>
        <v>0</v>
      </c>
      <c r="BB22" s="701">
        <f t="shared" si="110"/>
        <v>74301500</v>
      </c>
      <c r="BC22" s="701">
        <f t="shared" si="111"/>
        <v>78350945.402298853</v>
      </c>
      <c r="BD22" s="727">
        <f t="shared" si="3"/>
        <v>0</v>
      </c>
      <c r="BE22" s="736">
        <f t="shared" si="4"/>
        <v>0.94831657255050761</v>
      </c>
      <c r="BF22" s="742">
        <f t="shared" si="0"/>
        <v>0.36347023824543012</v>
      </c>
      <c r="BG22" s="28"/>
      <c r="BH22" s="144"/>
    </row>
    <row r="23" spans="1:60" outlineLevel="1" x14ac:dyDescent="0.25">
      <c r="A23" s="143"/>
      <c r="B23" s="58"/>
      <c r="C23" s="129"/>
      <c r="D23" s="119" t="s">
        <v>40</v>
      </c>
      <c r="E23" s="281" t="s">
        <v>41</v>
      </c>
      <c r="F23" s="40">
        <f>SUMIF('10. 170KMP'!$J:$J,'0.KQKD'!$E23,'10. 170KMP'!L:L)</f>
        <v>0</v>
      </c>
      <c r="G23" s="34">
        <f>SUMIF('10. 170KMP'!$J:$J,'0.KQKD'!$E23,'10. 170KMP'!M:M)</f>
        <v>0</v>
      </c>
      <c r="H23" s="34">
        <f>SUMIF('10. 170KMP'!$J:$J,'0.KQKD'!$E23,'10. 170KMP'!N:N)</f>
        <v>0</v>
      </c>
      <c r="I23" s="34">
        <f>SUMIF('10. 170KMP'!$J:$J,'0.KQKD'!$E23,'10. 170KMP'!O:O)</f>
        <v>0</v>
      </c>
      <c r="J23" s="34">
        <f>SUMIF('10. 170KMP'!$J:$J,'0.KQKD'!$E23,'10. 170KMP'!P:P)</f>
        <v>0</v>
      </c>
      <c r="K23" s="34">
        <f>SUMIF('10. 170KMP'!$J:$J,'0.KQKD'!$E23,'10. 170KMP'!Q:Q)</f>
        <v>0</v>
      </c>
      <c r="L23" s="34">
        <f>SUMIF('10. 170KMP'!$J:$J,'0.KQKD'!$E23,'10. 170KMP'!R:R)</f>
        <v>0</v>
      </c>
      <c r="M23" s="34">
        <f>SUMIF('10. 170KMP'!$J:$J,'0.KQKD'!$E23,'10. 170KMP'!S:S)</f>
        <v>0</v>
      </c>
      <c r="N23" s="34">
        <f>SUMIF('10. 170KMP'!$J:$J,'0.KQKD'!$E23,'10. 170KMP'!T:T)</f>
        <v>0</v>
      </c>
      <c r="O23" s="34">
        <f>SUMIF('10. 170KMP'!$J:$J,'0.KQKD'!$E23,'10. 170KMP'!U:U)</f>
        <v>0</v>
      </c>
      <c r="P23" s="34">
        <f>SUMIF('10. 170KMP'!$J:$J,'0.KQKD'!$E23,'10. 170KMP'!V:V)</f>
        <v>0</v>
      </c>
      <c r="Q23" s="34">
        <f>SUMIF('10. 170KMP'!$J:$J,'0.KQKD'!$E23,'10. 170KMP'!W:W)</f>
        <v>0</v>
      </c>
      <c r="R23" s="34">
        <f>SUMIF('10. 170KMP'!$J:$J,'0.KQKD'!$E23,'10. 170KMP'!X:X)</f>
        <v>0</v>
      </c>
      <c r="S23" s="34">
        <f>SUMIF('10. 170KMP'!$J:$J,'0.KQKD'!$E23,'10. 170KMP'!Y:Y)</f>
        <v>0</v>
      </c>
      <c r="T23" s="34">
        <f>SUMIF('10. 170KMP'!$J:$J,'0.KQKD'!$E23,'10. 170KMP'!Z:Z)</f>
        <v>0</v>
      </c>
      <c r="U23" s="34">
        <f>SUM(I23:T23)</f>
        <v>0</v>
      </c>
      <c r="V23" s="34">
        <f>SUMIF('10. 170KMP'!$J:$J,'0.KQKD'!$E23,'10. 170KMP'!AB:AB)</f>
        <v>33298363.636363637</v>
      </c>
      <c r="W23" s="34">
        <f>SUMIF('10. 170KMP'!$J:$J,'0.KQKD'!$E23,'10. 170KMP'!AC:AC)</f>
        <v>25898727.272727273</v>
      </c>
      <c r="X23" s="34">
        <f>SUMIF('10. 170KMP'!$J:$J,'0.KQKD'!$E23,'10. 170KMP'!AD:AD)</f>
        <v>36998181.81818182</v>
      </c>
      <c r="Y23" s="34">
        <f>SUMIF('10. 170KMP'!$J:$J,'0.KQKD'!$E23,'10. 170KMP'!AE:AE)</f>
        <v>46218068.181818187</v>
      </c>
      <c r="Z23" s="34">
        <f>SUMIF('10. 170KMP'!$J:$J,'0.KQKD'!$E23,'10. 170KMP'!AF:AF)</f>
        <v>46218068.181818187</v>
      </c>
      <c r="AA23" s="34">
        <f>SUMIF('10. 170KMP'!$J:$J,'0.KQKD'!$E23,'10. 170KMP'!AG:AG)</f>
        <v>46218068.181818187</v>
      </c>
      <c r="AB23" s="34">
        <f>SUMIF('10. 170KMP'!$J:$J,'0.KQKD'!$E23,'10. 170KMP'!AH:AH)</f>
        <v>46218068.181818187</v>
      </c>
      <c r="AC23" s="34">
        <f>SUMIF('10. 170KMP'!$J:$J,'0.KQKD'!$E23,'10. 170KMP'!AI:AI)</f>
        <v>46218068.181818187</v>
      </c>
      <c r="AD23" s="34">
        <f>SUMIF('10. 170KMP'!$J:$J,'0.KQKD'!$E23,'10. 170KMP'!AJ:AJ)</f>
        <v>46218068.181818187</v>
      </c>
      <c r="AE23" s="34">
        <f>SUMIF('10. 170KMP'!$J:$J,'0.KQKD'!$E23,'10. 170KMP'!AK:AK)</f>
        <v>63543976.36363636</v>
      </c>
      <c r="AF23" s="34">
        <f>SUMIF('10. 170KMP'!$J:$J,'0.KQKD'!$E23,'10. 170KMP'!AL:AL)</f>
        <v>63543976.36363636</v>
      </c>
      <c r="AG23" s="34">
        <f>SUMIF('10. 170KMP'!$J:$J,'0.KQKD'!$E23,'10. 170KMP'!AM:AM)</f>
        <v>63543976.36363636</v>
      </c>
      <c r="AH23" s="34">
        <f>SUM(V23:AG23)</f>
        <v>564135610.909091</v>
      </c>
      <c r="AI23" s="41">
        <f>SUM(AJ23:AU23)</f>
        <v>237880457</v>
      </c>
      <c r="AJ23" s="40">
        <f>SUMIF('10. 170KMP'!$J:$J,'0.KQKD'!$E23,'10. 170KMP'!AP:AP)</f>
        <v>27244448</v>
      </c>
      <c r="AK23" s="34">
        <f>SUMIF('10. 170KMP'!$J:$J,'0.KQKD'!$E23,'10. 170KMP'!AQ:AQ)</f>
        <v>19797175</v>
      </c>
      <c r="AL23" s="34">
        <f>SUMIF('10. 170KMP'!$J:$J,'0.KQKD'!$E23,'10. 170KMP'!AR:AR)</f>
        <v>58970664</v>
      </c>
      <c r="AM23" s="701">
        <f>SUMIF('10. 170KMP'!$J:$J,'0.KQKD'!$E23,'10. 170KMP'!AS:AS)</f>
        <v>78006420</v>
      </c>
      <c r="AN23" s="701">
        <f>SUMIF('10. 170KMP'!$J:$J,'0.KQKD'!$E23,'10. 170KMP'!AT:AT)</f>
        <v>53861750</v>
      </c>
      <c r="AO23" s="701">
        <f>SUMIF('10. 170KMP'!$J:$J,'0.KQKD'!$E23,'10. 170KMP'!AU:AU)</f>
        <v>0</v>
      </c>
      <c r="AP23" s="701">
        <f>SUMIF('10. 170KMP'!$J:$J,'0.KQKD'!$E23,'10. 170KMP'!AV:AV)</f>
        <v>0</v>
      </c>
      <c r="AQ23" s="701">
        <f>SUMIF('10. 170KMP'!$J:$J,'0.KQKD'!$E23,'10. 170KMP'!AW:AW)</f>
        <v>0</v>
      </c>
      <c r="AR23" s="701">
        <f>SUMIF('10. 170KMP'!$J:$J,'0.KQKD'!$E23,'10. 170KMP'!AX:AX)</f>
        <v>0</v>
      </c>
      <c r="AS23" s="701">
        <f>SUMIF('10. 170KMP'!$J:$J,'0.KQKD'!$E23,'10. 170KMP'!AY:AY)</f>
        <v>0</v>
      </c>
      <c r="AT23" s="701">
        <f>SUMIF('10. 170KMP'!$J:$J,'0.KQKD'!$E23,'10. 170KMP'!AZ:AZ)</f>
        <v>0</v>
      </c>
      <c r="AU23" s="702">
        <f>SUMIF('10. 170KMP'!$J:$J,'0.KQKD'!$E23,'10. 170KMP'!BA:BA)</f>
        <v>0</v>
      </c>
      <c r="AV23" s="703">
        <f t="shared" si="106"/>
        <v>78006420</v>
      </c>
      <c r="AW23" s="701">
        <f t="shared" si="107"/>
        <v>53861750</v>
      </c>
      <c r="AX23" s="701">
        <f t="shared" si="108"/>
        <v>46218068.181818187</v>
      </c>
      <c r="AY23" s="727">
        <f t="shared" si="1"/>
        <v>0.69047842472452914</v>
      </c>
      <c r="AZ23" s="728">
        <f t="shared" si="2"/>
        <v>1.16538297940347</v>
      </c>
      <c r="BA23" s="703">
        <f t="shared" si="109"/>
        <v>0</v>
      </c>
      <c r="BB23" s="701">
        <f t="shared" si="110"/>
        <v>237880457</v>
      </c>
      <c r="BC23" s="701">
        <f t="shared" si="111"/>
        <v>188631409.09090909</v>
      </c>
      <c r="BD23" s="727">
        <f t="shared" si="3"/>
        <v>0</v>
      </c>
      <c r="BE23" s="736">
        <f t="shared" si="4"/>
        <v>1.2610861475638757</v>
      </c>
      <c r="BF23" s="742">
        <f t="shared" si="0"/>
        <v>0.42167247094481652</v>
      </c>
      <c r="BG23" s="28"/>
      <c r="BH23" s="154"/>
    </row>
    <row r="24" spans="1:60" outlineLevel="1" x14ac:dyDescent="0.25">
      <c r="A24" s="143"/>
      <c r="B24" s="58"/>
      <c r="C24" s="129"/>
      <c r="D24" s="119" t="s">
        <v>42</v>
      </c>
      <c r="E24" s="281" t="s">
        <v>43</v>
      </c>
      <c r="F24" s="40">
        <f>SUMIF('10. 170KMP'!$J:$J,'0.KQKD'!$E24,'10. 170KMP'!L:L)</f>
        <v>0</v>
      </c>
      <c r="G24" s="34">
        <f>SUMIF('10. 170KMP'!$J:$J,'0.KQKD'!$E24,'10. 170KMP'!M:M)</f>
        <v>0</v>
      </c>
      <c r="H24" s="34">
        <f>SUMIF('10. 170KMP'!$J:$J,'0.KQKD'!$E24,'10. 170KMP'!N:N)</f>
        <v>0</v>
      </c>
      <c r="I24" s="34">
        <f>SUMIF('10. 170KMP'!$J:$J,'0.KQKD'!$E24,'10. 170KMP'!O:O)</f>
        <v>0</v>
      </c>
      <c r="J24" s="34">
        <f>SUMIF('10. 170KMP'!$J:$J,'0.KQKD'!$E24,'10. 170KMP'!P:P)</f>
        <v>0</v>
      </c>
      <c r="K24" s="34">
        <f>SUMIF('10. 170KMP'!$J:$J,'0.KQKD'!$E24,'10. 170KMP'!Q:Q)</f>
        <v>0</v>
      </c>
      <c r="L24" s="34">
        <f>SUMIF('10. 170KMP'!$J:$J,'0.KQKD'!$E24,'10. 170KMP'!R:R)</f>
        <v>0</v>
      </c>
      <c r="M24" s="34">
        <f>SUMIF('10. 170KMP'!$J:$J,'0.KQKD'!$E24,'10. 170KMP'!S:S)</f>
        <v>0</v>
      </c>
      <c r="N24" s="34">
        <f>SUMIF('10. 170KMP'!$J:$J,'0.KQKD'!$E24,'10. 170KMP'!T:T)</f>
        <v>0</v>
      </c>
      <c r="O24" s="34">
        <f>SUMIF('10. 170KMP'!$J:$J,'0.KQKD'!$E24,'10. 170KMP'!U:U)</f>
        <v>0</v>
      </c>
      <c r="P24" s="34">
        <f>SUMIF('10. 170KMP'!$J:$J,'0.KQKD'!$E24,'10. 170KMP'!V:V)</f>
        <v>0</v>
      </c>
      <c r="Q24" s="34">
        <f>SUMIF('10. 170KMP'!$J:$J,'0.KQKD'!$E24,'10. 170KMP'!W:W)</f>
        <v>0</v>
      </c>
      <c r="R24" s="34">
        <f>SUMIF('10. 170KMP'!$J:$J,'0.KQKD'!$E24,'10. 170KMP'!X:X)</f>
        <v>0</v>
      </c>
      <c r="S24" s="34">
        <f>SUMIF('10. 170KMP'!$J:$J,'0.KQKD'!$E24,'10. 170KMP'!Y:Y)</f>
        <v>0</v>
      </c>
      <c r="T24" s="34">
        <f>SUMIF('10. 170KMP'!$J:$J,'0.KQKD'!$E24,'10. 170KMP'!Z:Z)</f>
        <v>0</v>
      </c>
      <c r="U24" s="34">
        <f>SUM(I24:T24)</f>
        <v>0</v>
      </c>
      <c r="V24" s="34">
        <f>SUMIF('10. 170KMP'!$J:$J,'0.KQKD'!$E24,'10. 170KMP'!AB:AB)</f>
        <v>63414998.068965517</v>
      </c>
      <c r="W24" s="34">
        <f>SUMIF('10. 170KMP'!$J:$J,'0.KQKD'!$E24,'10. 170KMP'!AC:AC)</f>
        <v>50699776.275862075</v>
      </c>
      <c r="X24" s="34">
        <f>SUMIF('10. 170KMP'!$J:$J,'0.KQKD'!$E24,'10. 170KMP'!AD:AD)</f>
        <v>69772608.965517238</v>
      </c>
      <c r="Y24" s="34">
        <f>SUMIF('10. 170KMP'!$J:$J,'0.KQKD'!$E24,'10. 170KMP'!AE:AE)</f>
        <v>85730980.394088671</v>
      </c>
      <c r="Z24" s="34">
        <f>SUMIF('10. 170KMP'!$J:$J,'0.KQKD'!$E24,'10. 170KMP'!AF:AF)</f>
        <v>85730980.394088671</v>
      </c>
      <c r="AA24" s="34">
        <f>SUMIF('10. 170KMP'!$J:$J,'0.KQKD'!$E24,'10. 170KMP'!AG:AG)</f>
        <v>85730980.394088671</v>
      </c>
      <c r="AB24" s="34">
        <f>SUMIF('10. 170KMP'!$J:$J,'0.KQKD'!$E24,'10. 170KMP'!AH:AH)</f>
        <v>85730980.394088671</v>
      </c>
      <c r="AC24" s="34">
        <f>SUMIF('10. 170KMP'!$J:$J,'0.KQKD'!$E24,'10. 170KMP'!AI:AI)</f>
        <v>85730980.394088671</v>
      </c>
      <c r="AD24" s="34">
        <f>SUMIF('10. 170KMP'!$J:$J,'0.KQKD'!$E24,'10. 170KMP'!AJ:AJ)</f>
        <v>85730980.394088671</v>
      </c>
      <c r="AE24" s="34">
        <f>SUMIF('10. 170KMP'!$J:$J,'0.KQKD'!$E24,'10. 170KMP'!AK:AK)</f>
        <v>121756874.16985223</v>
      </c>
      <c r="AF24" s="34">
        <f>SUMIF('10. 170KMP'!$J:$J,'0.KQKD'!$E24,'10. 170KMP'!AL:AL)</f>
        <v>121756874.16985223</v>
      </c>
      <c r="AG24" s="34">
        <f>SUMIF('10. 170KMP'!$J:$J,'0.KQKD'!$E24,'10. 170KMP'!AM:AM)</f>
        <v>121756874.16985223</v>
      </c>
      <c r="AH24" s="34">
        <f>SUM(V24:AG24)</f>
        <v>1063543888.1844336</v>
      </c>
      <c r="AI24" s="41">
        <f>SUM(AJ24:AU24)</f>
        <v>333847543</v>
      </c>
      <c r="AJ24" s="40">
        <f>SUMIF('10. 170KMP'!$J:$J,'0.KQKD'!$E24,'10. 170KMP'!AP:AP)</f>
        <v>83507301</v>
      </c>
      <c r="AK24" s="34">
        <f>SUMIF('10. 170KMP'!$J:$J,'0.KQKD'!$E24,'10. 170KMP'!AQ:AQ)</f>
        <v>55749730</v>
      </c>
      <c r="AL24" s="34">
        <f>SUMIF('10. 170KMP'!$J:$J,'0.KQKD'!$E24,'10. 170KMP'!AR:AR)</f>
        <v>56842126</v>
      </c>
      <c r="AM24" s="701">
        <f>SUMIF('10. 170KMP'!$J:$J,'0.KQKD'!$E24,'10. 170KMP'!AS:AS)</f>
        <v>96189917</v>
      </c>
      <c r="AN24" s="701">
        <f>SUMIF('10. 170KMP'!$J:$J,'0.KQKD'!$E24,'10. 170KMP'!AT:AT)</f>
        <v>41558469</v>
      </c>
      <c r="AO24" s="701">
        <f>SUMIF('10. 170KMP'!$J:$J,'0.KQKD'!$E24,'10. 170KMP'!AU:AU)</f>
        <v>0</v>
      </c>
      <c r="AP24" s="701">
        <f>SUMIF('10. 170KMP'!$J:$J,'0.KQKD'!$E24,'10. 170KMP'!AV:AV)</f>
        <v>0</v>
      </c>
      <c r="AQ24" s="701">
        <f>SUMIF('10. 170KMP'!$J:$J,'0.KQKD'!$E24,'10. 170KMP'!AW:AW)</f>
        <v>0</v>
      </c>
      <c r="AR24" s="701">
        <f>SUMIF('10. 170KMP'!$J:$J,'0.KQKD'!$E24,'10. 170KMP'!AX:AX)</f>
        <v>0</v>
      </c>
      <c r="AS24" s="701">
        <f>SUMIF('10. 170KMP'!$J:$J,'0.KQKD'!$E24,'10. 170KMP'!AY:AY)</f>
        <v>0</v>
      </c>
      <c r="AT24" s="701">
        <f>SUMIF('10. 170KMP'!$J:$J,'0.KQKD'!$E24,'10. 170KMP'!AZ:AZ)</f>
        <v>0</v>
      </c>
      <c r="AU24" s="702">
        <f>SUMIF('10. 170KMP'!$J:$J,'0.KQKD'!$E24,'10. 170KMP'!BA:BA)</f>
        <v>0</v>
      </c>
      <c r="AV24" s="703">
        <f t="shared" si="106"/>
        <v>96189917</v>
      </c>
      <c r="AW24" s="701">
        <f t="shared" si="107"/>
        <v>41558469</v>
      </c>
      <c r="AX24" s="701">
        <f t="shared" si="108"/>
        <v>85730980.394088671</v>
      </c>
      <c r="AY24" s="727">
        <f t="shared" si="1"/>
        <v>0.43204600124563991</v>
      </c>
      <c r="AZ24" s="728">
        <f t="shared" si="2"/>
        <v>0.48475438877479049</v>
      </c>
      <c r="BA24" s="703">
        <f t="shared" si="109"/>
        <v>0</v>
      </c>
      <c r="BB24" s="701">
        <f t="shared" si="110"/>
        <v>333847543</v>
      </c>
      <c r="BC24" s="701">
        <f t="shared" si="111"/>
        <v>355349344.09852219</v>
      </c>
      <c r="BD24" s="727">
        <f t="shared" si="3"/>
        <v>0</v>
      </c>
      <c r="BE24" s="736">
        <f t="shared" si="4"/>
        <v>0.93949109107526385</v>
      </c>
      <c r="BF24" s="742">
        <f t="shared" si="0"/>
        <v>0.31390104979109812</v>
      </c>
      <c r="BG24" s="28"/>
      <c r="BH24" s="154"/>
    </row>
    <row r="25" spans="1:60" outlineLevel="1" x14ac:dyDescent="0.25">
      <c r="A25" s="143"/>
      <c r="B25" s="52"/>
      <c r="C25" s="118"/>
      <c r="D25" s="119" t="s">
        <v>44</v>
      </c>
      <c r="E25" s="281" t="s">
        <v>45</v>
      </c>
      <c r="F25" s="40">
        <f>SUMIF('10. 170KMP'!$J:$J,'0.KQKD'!$E25,'10. 170KMP'!L:L)</f>
        <v>0</v>
      </c>
      <c r="G25" s="34">
        <f>SUMIF('10. 170KMP'!$J:$J,'0.KQKD'!$E25,'10. 170KMP'!M:M)</f>
        <v>0</v>
      </c>
      <c r="H25" s="34">
        <f>SUMIF('10. 170KMP'!$J:$J,'0.KQKD'!$E25,'10. 170KMP'!N:N)</f>
        <v>0</v>
      </c>
      <c r="I25" s="34">
        <f>SUMIF('10. 170KMP'!$J:$J,'0.KQKD'!$E25,'10. 170KMP'!O:O)</f>
        <v>0</v>
      </c>
      <c r="J25" s="34">
        <f>SUMIF('10. 170KMP'!$J:$J,'0.KQKD'!$E25,'10. 170KMP'!P:P)</f>
        <v>0</v>
      </c>
      <c r="K25" s="34">
        <f>SUMIF('10. 170KMP'!$J:$J,'0.KQKD'!$E25,'10. 170KMP'!Q:Q)</f>
        <v>0</v>
      </c>
      <c r="L25" s="34">
        <f>SUMIF('10. 170KMP'!$J:$J,'0.KQKD'!$E25,'10. 170KMP'!R:R)</f>
        <v>0</v>
      </c>
      <c r="M25" s="34">
        <f>SUMIF('10. 170KMP'!$J:$J,'0.KQKD'!$E25,'10. 170KMP'!S:S)</f>
        <v>0</v>
      </c>
      <c r="N25" s="34">
        <f>SUMIF('10. 170KMP'!$J:$J,'0.KQKD'!$E25,'10. 170KMP'!T:T)</f>
        <v>0</v>
      </c>
      <c r="O25" s="34">
        <f>SUMIF('10. 170KMP'!$J:$J,'0.KQKD'!$E25,'10. 170KMP'!U:U)</f>
        <v>0</v>
      </c>
      <c r="P25" s="34">
        <f>SUMIF('10. 170KMP'!$J:$J,'0.KQKD'!$E25,'10. 170KMP'!V:V)</f>
        <v>0</v>
      </c>
      <c r="Q25" s="34">
        <f>SUMIF('10. 170KMP'!$J:$J,'0.KQKD'!$E25,'10. 170KMP'!W:W)</f>
        <v>0</v>
      </c>
      <c r="R25" s="34">
        <f>SUMIF('10. 170KMP'!$J:$J,'0.KQKD'!$E25,'10. 170KMP'!X:X)</f>
        <v>0</v>
      </c>
      <c r="S25" s="34">
        <f>SUMIF('10. 170KMP'!$J:$J,'0.KQKD'!$E25,'10. 170KMP'!Y:Y)</f>
        <v>0</v>
      </c>
      <c r="T25" s="34">
        <f>SUMIF('10. 170KMP'!$J:$J,'0.KQKD'!$E25,'10. 170KMP'!Z:Z)</f>
        <v>0</v>
      </c>
      <c r="U25" s="34">
        <f>SUM(I25:T25)</f>
        <v>0</v>
      </c>
      <c r="V25" s="34">
        <f>SUMIF('10. 170KMP'!$J:$J,'0.KQKD'!$E25,'10. 170KMP'!AB:AB)</f>
        <v>0</v>
      </c>
      <c r="W25" s="34">
        <f>SUMIF('10. 170KMP'!$J:$J,'0.KQKD'!$E25,'10. 170KMP'!AC:AC)</f>
        <v>0</v>
      </c>
      <c r="X25" s="34">
        <f>SUMIF('10. 170KMP'!$J:$J,'0.KQKD'!$E25,'10. 170KMP'!AD:AD)</f>
        <v>0</v>
      </c>
      <c r="Y25" s="34">
        <f>SUMIF('10. 170KMP'!$J:$J,'0.KQKD'!$E25,'10. 170KMP'!AE:AE)</f>
        <v>0</v>
      </c>
      <c r="Z25" s="34">
        <f>SUMIF('10. 170KMP'!$J:$J,'0.KQKD'!$E25,'10. 170KMP'!AF:AF)</f>
        <v>0</v>
      </c>
      <c r="AA25" s="34">
        <f>SUMIF('10. 170KMP'!$J:$J,'0.KQKD'!$E25,'10. 170KMP'!AG:AG)</f>
        <v>0</v>
      </c>
      <c r="AB25" s="34">
        <f>SUMIF('10. 170KMP'!$J:$J,'0.KQKD'!$E25,'10. 170KMP'!AH:AH)</f>
        <v>0</v>
      </c>
      <c r="AC25" s="34">
        <f>SUMIF('10. 170KMP'!$J:$J,'0.KQKD'!$E25,'10. 170KMP'!AI:AI)</f>
        <v>0</v>
      </c>
      <c r="AD25" s="34">
        <f>SUMIF('10. 170KMP'!$J:$J,'0.KQKD'!$E25,'10. 170KMP'!AJ:AJ)</f>
        <v>0</v>
      </c>
      <c r="AE25" s="34">
        <f>SUMIF('10. 170KMP'!$J:$J,'0.KQKD'!$E25,'10. 170KMP'!AK:AK)</f>
        <v>0</v>
      </c>
      <c r="AF25" s="34">
        <f>SUMIF('10. 170KMP'!$J:$J,'0.KQKD'!$E25,'10. 170KMP'!AL:AL)</f>
        <v>0</v>
      </c>
      <c r="AG25" s="34">
        <f>SUMIF('10. 170KMP'!$J:$J,'0.KQKD'!$E25,'10. 170KMP'!AM:AM)</f>
        <v>0</v>
      </c>
      <c r="AH25" s="34">
        <f t="shared" ref="AH25" si="112">SUM(V25:AG25)</f>
        <v>0</v>
      </c>
      <c r="AI25" s="41">
        <f>SUM(AJ25:AU25)</f>
        <v>0</v>
      </c>
      <c r="AJ25" s="40">
        <f>SUMIF('10. 170KMP'!$J:$J,'0.KQKD'!$E25,'10. 170KMP'!AP:AP)</f>
        <v>0</v>
      </c>
      <c r="AK25" s="34">
        <f>SUMIF('10. 170KMP'!$J:$J,'0.KQKD'!$E25,'10. 170KMP'!AQ:AQ)</f>
        <v>0</v>
      </c>
      <c r="AL25" s="34">
        <f>SUMIF('10. 170KMP'!$J:$J,'0.KQKD'!$E25,'10. 170KMP'!AR:AR)</f>
        <v>0</v>
      </c>
      <c r="AM25" s="701">
        <f>SUMIF('10. 170KMP'!$J:$J,'0.KQKD'!$E25,'10. 170KMP'!AS:AS)</f>
        <v>0</v>
      </c>
      <c r="AN25" s="701">
        <f>SUMIF('10. 170KMP'!$J:$J,'0.KQKD'!$E25,'10. 170KMP'!AT:AT)</f>
        <v>0</v>
      </c>
      <c r="AO25" s="701">
        <f>SUMIF('10. 170KMP'!$J:$J,'0.KQKD'!$E25,'10. 170KMP'!AU:AU)</f>
        <v>0</v>
      </c>
      <c r="AP25" s="701">
        <f>SUMIF('10. 170KMP'!$J:$J,'0.KQKD'!$E25,'10. 170KMP'!AV:AV)</f>
        <v>0</v>
      </c>
      <c r="AQ25" s="701">
        <f>SUMIF('10. 170KMP'!$J:$J,'0.KQKD'!$E25,'10. 170KMP'!AW:AW)</f>
        <v>0</v>
      </c>
      <c r="AR25" s="701">
        <f>SUMIF('10. 170KMP'!$J:$J,'0.KQKD'!$E25,'10. 170KMP'!AX:AX)</f>
        <v>0</v>
      </c>
      <c r="AS25" s="701">
        <f>SUMIF('10. 170KMP'!$J:$J,'0.KQKD'!$E25,'10. 170KMP'!AY:AY)</f>
        <v>0</v>
      </c>
      <c r="AT25" s="701">
        <f>SUMIF('10. 170KMP'!$J:$J,'0.KQKD'!$E25,'10. 170KMP'!AZ:AZ)</f>
        <v>0</v>
      </c>
      <c r="AU25" s="702">
        <f>SUMIF('10. 170KMP'!$J:$J,'0.KQKD'!$E25,'10. 170KMP'!BA:BA)</f>
        <v>0</v>
      </c>
      <c r="AV25" s="703">
        <f t="shared" si="106"/>
        <v>0</v>
      </c>
      <c r="AW25" s="701">
        <f t="shared" si="107"/>
        <v>0</v>
      </c>
      <c r="AX25" s="701">
        <f t="shared" si="108"/>
        <v>0</v>
      </c>
      <c r="AY25" s="727">
        <f t="shared" si="1"/>
        <v>0</v>
      </c>
      <c r="AZ25" s="728">
        <f t="shared" si="2"/>
        <v>0</v>
      </c>
      <c r="BA25" s="703">
        <f t="shared" si="109"/>
        <v>0</v>
      </c>
      <c r="BB25" s="701">
        <f t="shared" si="110"/>
        <v>0</v>
      </c>
      <c r="BC25" s="701">
        <f t="shared" si="111"/>
        <v>0</v>
      </c>
      <c r="BD25" s="727">
        <f t="shared" si="3"/>
        <v>0</v>
      </c>
      <c r="BE25" s="736">
        <f t="shared" si="4"/>
        <v>0</v>
      </c>
      <c r="BF25" s="742">
        <f t="shared" si="0"/>
        <v>0</v>
      </c>
      <c r="BG25" s="28"/>
      <c r="BH25" s="144"/>
    </row>
    <row r="26" spans="1:60" s="398" customFormat="1" outlineLevel="1" x14ac:dyDescent="0.25">
      <c r="A26" s="389"/>
      <c r="B26" s="390"/>
      <c r="C26" s="391"/>
      <c r="D26" s="392" t="s">
        <v>46</v>
      </c>
      <c r="E26" s="393"/>
      <c r="F26" s="394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>
        <f t="shared" ref="U26" si="113">SUM(I26:T26)</f>
        <v>0</v>
      </c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395"/>
      <c r="AH26" s="681">
        <f>SUM(V26:AG26)</f>
        <v>0</v>
      </c>
      <c r="AI26" s="682">
        <f t="shared" si="105"/>
        <v>-183493566</v>
      </c>
      <c r="AJ26" s="683">
        <v>-5748175</v>
      </c>
      <c r="AK26" s="681">
        <v>-56304451</v>
      </c>
      <c r="AL26" s="681">
        <v>-89032912</v>
      </c>
      <c r="AM26" s="681">
        <v>36269259</v>
      </c>
      <c r="AN26" s="681">
        <v>-68677287</v>
      </c>
      <c r="AO26" s="681"/>
      <c r="AP26" s="681"/>
      <c r="AQ26" s="681"/>
      <c r="AR26" s="681"/>
      <c r="AS26" s="681"/>
      <c r="AT26" s="681"/>
      <c r="AU26" s="682"/>
      <c r="AV26" s="683">
        <f t="shared" si="106"/>
        <v>36269259</v>
      </c>
      <c r="AW26" s="681">
        <f t="shared" si="107"/>
        <v>-68677287</v>
      </c>
      <c r="AX26" s="681">
        <f t="shared" si="108"/>
        <v>0</v>
      </c>
      <c r="AY26" s="729">
        <f t="shared" si="1"/>
        <v>-1.8935398432044062</v>
      </c>
      <c r="AZ26" s="730">
        <f t="shared" si="2"/>
        <v>0</v>
      </c>
      <c r="BA26" s="683">
        <f t="shared" si="109"/>
        <v>0</v>
      </c>
      <c r="BB26" s="681">
        <f t="shared" si="110"/>
        <v>-183493566</v>
      </c>
      <c r="BC26" s="681">
        <f t="shared" si="111"/>
        <v>0</v>
      </c>
      <c r="BD26" s="729">
        <f t="shared" si="3"/>
        <v>0</v>
      </c>
      <c r="BE26" s="737">
        <f t="shared" si="4"/>
        <v>0</v>
      </c>
      <c r="BF26" s="743">
        <f t="shared" si="0"/>
        <v>0</v>
      </c>
      <c r="BG26" s="396"/>
      <c r="BH26" s="397"/>
    </row>
    <row r="27" spans="1:60" s="155" customFormat="1" outlineLevel="1" x14ac:dyDescent="0.25">
      <c r="A27" s="143"/>
      <c r="B27" s="55"/>
      <c r="C27" s="122"/>
      <c r="D27" s="123" t="s">
        <v>47</v>
      </c>
      <c r="E27" s="56"/>
      <c r="F27" s="42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43">
        <f t="shared" si="105"/>
        <v>0</v>
      </c>
      <c r="AJ27" s="42"/>
      <c r="AK27" s="35"/>
      <c r="AL27" s="35"/>
      <c r="AM27" s="696"/>
      <c r="AN27" s="696"/>
      <c r="AO27" s="696"/>
      <c r="AP27" s="696"/>
      <c r="AQ27" s="696"/>
      <c r="AR27" s="696"/>
      <c r="AS27" s="696"/>
      <c r="AT27" s="696"/>
      <c r="AU27" s="697"/>
      <c r="AV27" s="698">
        <f t="shared" si="106"/>
        <v>0</v>
      </c>
      <c r="AW27" s="696">
        <f t="shared" si="107"/>
        <v>0</v>
      </c>
      <c r="AX27" s="696">
        <f t="shared" si="108"/>
        <v>0</v>
      </c>
      <c r="AY27" s="723">
        <f t="shared" si="1"/>
        <v>0</v>
      </c>
      <c r="AZ27" s="724">
        <f t="shared" si="2"/>
        <v>0</v>
      </c>
      <c r="BA27" s="698">
        <f t="shared" ref="BA27" si="114">SUM(I27:L27)</f>
        <v>0</v>
      </c>
      <c r="BB27" s="696">
        <f t="shared" ref="BB27" si="115">SUM(AJ27:AM27)</f>
        <v>0</v>
      </c>
      <c r="BC27" s="696">
        <f t="shared" ref="BC27" si="116">SUM(V27:Y27)</f>
        <v>0</v>
      </c>
      <c r="BD27" s="723">
        <f t="shared" si="3"/>
        <v>0</v>
      </c>
      <c r="BE27" s="733">
        <f t="shared" si="4"/>
        <v>0</v>
      </c>
      <c r="BF27" s="740">
        <f t="shared" si="0"/>
        <v>0</v>
      </c>
      <c r="BG27" s="27"/>
      <c r="BH27" s="144"/>
    </row>
    <row r="28" spans="1:60" x14ac:dyDescent="0.25">
      <c r="A28" s="143"/>
      <c r="B28" s="788">
        <v>4</v>
      </c>
      <c r="C28" s="789" t="s">
        <v>48</v>
      </c>
      <c r="D28" s="801"/>
      <c r="E28" s="799"/>
      <c r="F28" s="792">
        <f t="shared" ref="F28:AU28" si="117">F5-F10-F13</f>
        <v>0</v>
      </c>
      <c r="G28" s="793">
        <f t="shared" si="117"/>
        <v>0</v>
      </c>
      <c r="H28" s="793">
        <f t="shared" si="117"/>
        <v>0</v>
      </c>
      <c r="I28" s="793">
        <f t="shared" si="117"/>
        <v>0</v>
      </c>
      <c r="J28" s="793">
        <f t="shared" si="117"/>
        <v>0</v>
      </c>
      <c r="K28" s="793">
        <f t="shared" si="117"/>
        <v>0</v>
      </c>
      <c r="L28" s="793">
        <f t="shared" si="117"/>
        <v>0</v>
      </c>
      <c r="M28" s="793">
        <f t="shared" si="117"/>
        <v>0</v>
      </c>
      <c r="N28" s="793">
        <f t="shared" si="117"/>
        <v>0</v>
      </c>
      <c r="O28" s="793">
        <f t="shared" si="117"/>
        <v>0</v>
      </c>
      <c r="P28" s="793">
        <f t="shared" si="117"/>
        <v>0</v>
      </c>
      <c r="Q28" s="793">
        <f t="shared" si="117"/>
        <v>0</v>
      </c>
      <c r="R28" s="793">
        <f t="shared" si="117"/>
        <v>0</v>
      </c>
      <c r="S28" s="793">
        <f t="shared" si="117"/>
        <v>0</v>
      </c>
      <c r="T28" s="793">
        <f t="shared" si="117"/>
        <v>0</v>
      </c>
      <c r="U28" s="793">
        <f t="shared" si="117"/>
        <v>0</v>
      </c>
      <c r="V28" s="793">
        <f t="shared" si="117"/>
        <v>1811531271.1316605</v>
      </c>
      <c r="W28" s="793">
        <f t="shared" si="117"/>
        <v>1408272877.5468473</v>
      </c>
      <c r="X28" s="793">
        <f t="shared" si="117"/>
        <v>2017638967.9240685</v>
      </c>
      <c r="Y28" s="793">
        <f t="shared" si="117"/>
        <v>2507662236.1058865</v>
      </c>
      <c r="Z28" s="793">
        <f t="shared" si="117"/>
        <v>2508931290.7035885</v>
      </c>
      <c r="AA28" s="793">
        <f t="shared" si="117"/>
        <v>2509242012.3012886</v>
      </c>
      <c r="AB28" s="793">
        <f t="shared" si="117"/>
        <v>2509865345.3012886</v>
      </c>
      <c r="AC28" s="793">
        <f t="shared" si="117"/>
        <v>2509750345.3012886</v>
      </c>
      <c r="AD28" s="793">
        <f t="shared" si="117"/>
        <v>2510015345.3012886</v>
      </c>
      <c r="AE28" s="793">
        <f t="shared" si="117"/>
        <v>2968778645.993618</v>
      </c>
      <c r="AF28" s="793">
        <f t="shared" si="117"/>
        <v>2970318645.993618</v>
      </c>
      <c r="AG28" s="793">
        <f t="shared" si="117"/>
        <v>2970203645.993618</v>
      </c>
      <c r="AH28" s="793">
        <f t="shared" si="117"/>
        <v>29202210629.598053</v>
      </c>
      <c r="AI28" s="794">
        <f t="shared" si="117"/>
        <v>12088655101</v>
      </c>
      <c r="AJ28" s="792">
        <f t="shared" si="117"/>
        <v>2022847390</v>
      </c>
      <c r="AK28" s="793">
        <f t="shared" si="117"/>
        <v>1834147725</v>
      </c>
      <c r="AL28" s="793">
        <f t="shared" si="117"/>
        <v>2790776667</v>
      </c>
      <c r="AM28" s="793">
        <f t="shared" si="117"/>
        <v>2842695490</v>
      </c>
      <c r="AN28" s="793">
        <f t="shared" si="117"/>
        <v>2598187829</v>
      </c>
      <c r="AO28" s="793">
        <f t="shared" si="117"/>
        <v>0</v>
      </c>
      <c r="AP28" s="793">
        <f t="shared" si="117"/>
        <v>0</v>
      </c>
      <c r="AQ28" s="793">
        <f t="shared" si="117"/>
        <v>0</v>
      </c>
      <c r="AR28" s="793">
        <f t="shared" si="117"/>
        <v>0</v>
      </c>
      <c r="AS28" s="793">
        <f t="shared" si="117"/>
        <v>0</v>
      </c>
      <c r="AT28" s="793">
        <f t="shared" si="117"/>
        <v>0</v>
      </c>
      <c r="AU28" s="794">
        <f t="shared" si="117"/>
        <v>0</v>
      </c>
      <c r="AV28" s="792">
        <f t="shared" si="106"/>
        <v>2842695490</v>
      </c>
      <c r="AW28" s="793">
        <f t="shared" si="107"/>
        <v>2598187829</v>
      </c>
      <c r="AX28" s="793">
        <f t="shared" si="108"/>
        <v>2508931290.7035885</v>
      </c>
      <c r="AY28" s="796">
        <f t="shared" si="1"/>
        <v>0.91398738913115174</v>
      </c>
      <c r="AZ28" s="800">
        <f t="shared" si="2"/>
        <v>1.0355755211898932</v>
      </c>
      <c r="BA28" s="792">
        <f>SUM(I28:M28)</f>
        <v>0</v>
      </c>
      <c r="BB28" s="793">
        <f>SUM(AJ28:AN28)</f>
        <v>12088655101</v>
      </c>
      <c r="BC28" s="793">
        <f>SUM(V28:Z28)</f>
        <v>10254036643.412052</v>
      </c>
      <c r="BD28" s="796">
        <f t="shared" si="3"/>
        <v>0</v>
      </c>
      <c r="BE28" s="800">
        <f>IFERROR(BB28/BC28,0)</f>
        <v>1.1789167058191314</v>
      </c>
      <c r="BF28" s="797">
        <f t="shared" si="0"/>
        <v>0.41396369796564236</v>
      </c>
      <c r="BG28" s="77"/>
      <c r="BH28" s="142"/>
    </row>
    <row r="29" spans="1:60" s="151" customFormat="1" collapsed="1" x14ac:dyDescent="0.25">
      <c r="A29" s="149"/>
      <c r="B29" s="48"/>
      <c r="C29" s="114"/>
      <c r="D29" s="124" t="s">
        <v>49</v>
      </c>
      <c r="E29" s="49"/>
      <c r="F29" s="36">
        <f>IFERROR(F28/F$5,0)</f>
        <v>0</v>
      </c>
      <c r="G29" s="31">
        <f t="shared" ref="G29" si="118">IFERROR(G28/G$5,0)</f>
        <v>0</v>
      </c>
      <c r="H29" s="31">
        <f t="shared" ref="H29:T29" si="119">IFERROR(H28/H$5,0)</f>
        <v>0</v>
      </c>
      <c r="I29" s="31">
        <f t="shared" si="119"/>
        <v>0</v>
      </c>
      <c r="J29" s="31">
        <f t="shared" si="119"/>
        <v>0</v>
      </c>
      <c r="K29" s="31">
        <f t="shared" si="119"/>
        <v>0</v>
      </c>
      <c r="L29" s="31">
        <f t="shared" si="119"/>
        <v>0</v>
      </c>
      <c r="M29" s="31">
        <f t="shared" si="119"/>
        <v>0</v>
      </c>
      <c r="N29" s="31">
        <f t="shared" si="119"/>
        <v>0</v>
      </c>
      <c r="O29" s="31">
        <f t="shared" si="119"/>
        <v>0</v>
      </c>
      <c r="P29" s="31">
        <f t="shared" si="119"/>
        <v>0</v>
      </c>
      <c r="Q29" s="31">
        <f t="shared" si="119"/>
        <v>0</v>
      </c>
      <c r="R29" s="31">
        <f t="shared" si="119"/>
        <v>0</v>
      </c>
      <c r="S29" s="31">
        <f t="shared" si="119"/>
        <v>0</v>
      </c>
      <c r="T29" s="31">
        <f t="shared" si="119"/>
        <v>0</v>
      </c>
      <c r="U29" s="31">
        <f t="shared" ref="U29:AG29" si="120">IFERROR(U28/U$5,0)</f>
        <v>0</v>
      </c>
      <c r="V29" s="31">
        <f t="shared" si="120"/>
        <v>0.15731627079439203</v>
      </c>
      <c r="W29" s="31">
        <f t="shared" si="120"/>
        <v>0.15723857237587838</v>
      </c>
      <c r="X29" s="31">
        <f t="shared" si="120"/>
        <v>0.15769349332870133</v>
      </c>
      <c r="Y29" s="31">
        <f t="shared" si="120"/>
        <v>0.15698091771435463</v>
      </c>
      <c r="Z29" s="31">
        <f t="shared" si="120"/>
        <v>0.15706036117069755</v>
      </c>
      <c r="AA29" s="31">
        <f t="shared" si="120"/>
        <v>0.15707981249905362</v>
      </c>
      <c r="AB29" s="31">
        <f t="shared" si="120"/>
        <v>0.1571188334584846</v>
      </c>
      <c r="AC29" s="31">
        <f t="shared" si="120"/>
        <v>0.15711163440062217</v>
      </c>
      <c r="AD29" s="31">
        <f t="shared" si="120"/>
        <v>0.15712822353395733</v>
      </c>
      <c r="AE29" s="31">
        <f t="shared" si="120"/>
        <v>0.17126520112144775</v>
      </c>
      <c r="AF29" s="31">
        <f t="shared" si="120"/>
        <v>0.17135404183380026</v>
      </c>
      <c r="AG29" s="31">
        <f t="shared" si="120"/>
        <v>0.17134740762476094</v>
      </c>
      <c r="AH29" s="31">
        <f>IFERROR(AH28/AH$5,0)</f>
        <v>0.16123551734427027</v>
      </c>
      <c r="AI29" s="37">
        <f t="shared" ref="AI29" si="121">IFERROR(AI28/AI$5,0)</f>
        <v>0.19420714833133215</v>
      </c>
      <c r="AJ29" s="36">
        <f t="shared" ref="AJ29" si="122">IFERROR(AJ28/AJ$5,0)</f>
        <v>0.17178062234717495</v>
      </c>
      <c r="AK29" s="31">
        <f t="shared" ref="AK29" si="123">IFERROR(AK28/AK$5,0)</f>
        <v>0.2216273654778193</v>
      </c>
      <c r="AL29" s="31">
        <f t="shared" ref="AL29" si="124">IFERROR(AL28/AL$5,0)</f>
        <v>0.19044122106661068</v>
      </c>
      <c r="AM29" s="680">
        <f t="shared" ref="AM29" si="125">IFERROR(AM28/AM$5,0)</f>
        <v>0.1974575361483783</v>
      </c>
      <c r="AN29" s="680">
        <f t="shared" ref="AN29" si="126">IFERROR(AN28/AN$5,0)</f>
        <v>0.19767320889080833</v>
      </c>
      <c r="AO29" s="680">
        <f t="shared" ref="AO29" si="127">IFERROR(AO28/AO$5,0)</f>
        <v>0</v>
      </c>
      <c r="AP29" s="680">
        <f t="shared" ref="AP29" si="128">IFERROR(AP28/AP$5,0)</f>
        <v>0</v>
      </c>
      <c r="AQ29" s="680">
        <f t="shared" ref="AQ29" si="129">IFERROR(AQ28/AQ$5,0)</f>
        <v>0</v>
      </c>
      <c r="AR29" s="680">
        <f t="shared" ref="AR29" si="130">IFERROR(AR28/AR$5,0)</f>
        <v>0</v>
      </c>
      <c r="AS29" s="680">
        <f t="shared" ref="AS29" si="131">IFERROR(AS28/AS$5,0)</f>
        <v>0</v>
      </c>
      <c r="AT29" s="680">
        <f t="shared" ref="AT29" si="132">IFERROR(AT28/AT$5,0)</f>
        <v>0</v>
      </c>
      <c r="AU29" s="678">
        <f t="shared" ref="AU29:AX29" si="133">IFERROR(AU28/AU$5,0)</f>
        <v>0</v>
      </c>
      <c r="AV29" s="679">
        <f t="shared" si="133"/>
        <v>0.1974575361483783</v>
      </c>
      <c r="AW29" s="680">
        <f t="shared" si="133"/>
        <v>0.19767320889080833</v>
      </c>
      <c r="AX29" s="680">
        <f t="shared" si="133"/>
        <v>0.15706036117069755</v>
      </c>
      <c r="AY29" s="721">
        <f t="shared" si="1"/>
        <v>1.0010922487266729</v>
      </c>
      <c r="AZ29" s="722">
        <f t="shared" si="2"/>
        <v>1.2585811430547496</v>
      </c>
      <c r="BA29" s="679">
        <f t="shared" ref="BA29:BC29" si="134">IFERROR(BA28/BA$5,0)</f>
        <v>0</v>
      </c>
      <c r="BB29" s="680">
        <f t="shared" si="134"/>
        <v>0.19420714833133215</v>
      </c>
      <c r="BC29" s="680">
        <f t="shared" si="134"/>
        <v>0.15723477919087864</v>
      </c>
      <c r="BD29" s="721">
        <f t="shared" si="3"/>
        <v>0</v>
      </c>
      <c r="BE29" s="734">
        <f t="shared" si="4"/>
        <v>1.235141164891834</v>
      </c>
      <c r="BF29" s="741">
        <f t="shared" si="0"/>
        <v>1.2044935975034632</v>
      </c>
      <c r="BG29" s="32"/>
      <c r="BH29" s="150"/>
    </row>
    <row r="30" spans="1:60" collapsed="1" x14ac:dyDescent="0.25">
      <c r="A30" s="143"/>
      <c r="B30" s="81"/>
      <c r="C30" s="116"/>
      <c r="D30" s="125" t="s">
        <v>50</v>
      </c>
      <c r="E30" s="56"/>
      <c r="F30" s="42">
        <f>IFERROR(F28/F$4,0)*1000</f>
        <v>0</v>
      </c>
      <c r="G30" s="35">
        <f t="shared" ref="G30:AT30" si="135">IFERROR(G28/G$4,0)*1000</f>
        <v>0</v>
      </c>
      <c r="H30" s="35">
        <f t="shared" si="135"/>
        <v>0</v>
      </c>
      <c r="I30" s="35">
        <f t="shared" ref="I30:T30" si="136">IFERROR(I28/I$4,0)*1000</f>
        <v>0</v>
      </c>
      <c r="J30" s="35">
        <f t="shared" si="136"/>
        <v>0</v>
      </c>
      <c r="K30" s="35">
        <f t="shared" si="136"/>
        <v>0</v>
      </c>
      <c r="L30" s="35">
        <f t="shared" si="136"/>
        <v>0</v>
      </c>
      <c r="M30" s="35">
        <f t="shared" si="136"/>
        <v>0</v>
      </c>
      <c r="N30" s="35">
        <f t="shared" si="136"/>
        <v>0</v>
      </c>
      <c r="O30" s="35">
        <f t="shared" si="136"/>
        <v>0</v>
      </c>
      <c r="P30" s="35">
        <f t="shared" si="136"/>
        <v>0</v>
      </c>
      <c r="Q30" s="35">
        <f t="shared" si="136"/>
        <v>0</v>
      </c>
      <c r="R30" s="35">
        <f t="shared" si="136"/>
        <v>0</v>
      </c>
      <c r="S30" s="35">
        <f t="shared" si="136"/>
        <v>0</v>
      </c>
      <c r="T30" s="35">
        <f t="shared" si="136"/>
        <v>0</v>
      </c>
      <c r="U30" s="35">
        <f t="shared" si="135"/>
        <v>0</v>
      </c>
      <c r="V30" s="35">
        <f t="shared" si="135"/>
        <v>2381322.1218333305</v>
      </c>
      <c r="W30" s="35">
        <f t="shared" si="135"/>
        <v>2380145.9881638526</v>
      </c>
      <c r="X30" s="35">
        <f t="shared" si="135"/>
        <v>2387032.2010340947</v>
      </c>
      <c r="Y30" s="35">
        <f t="shared" si="135"/>
        <v>2376367.9091266394</v>
      </c>
      <c r="Z30" s="35">
        <f t="shared" si="135"/>
        <v>2377570.5195011501</v>
      </c>
      <c r="AA30" s="35">
        <f t="shared" si="135"/>
        <v>2377864.9725669636</v>
      </c>
      <c r="AB30" s="35">
        <f t="shared" si="135"/>
        <v>2378455.6695581982</v>
      </c>
      <c r="AC30" s="35">
        <f t="shared" si="135"/>
        <v>2378346.6906432491</v>
      </c>
      <c r="AD30" s="35">
        <f t="shared" si="135"/>
        <v>2378597.815969001</v>
      </c>
      <c r="AE30" s="35">
        <f t="shared" si="135"/>
        <v>2808120.4583315528</v>
      </c>
      <c r="AF30" s="35">
        <f t="shared" si="135"/>
        <v>2809577.119814775</v>
      </c>
      <c r="AG30" s="35">
        <f t="shared" si="135"/>
        <v>2809468.343145573</v>
      </c>
      <c r="AH30" s="35">
        <f>IFERROR(AH28/AH$4,0)*1000</f>
        <v>2495747.7753715054</v>
      </c>
      <c r="AI30" s="43">
        <f t="shared" si="135"/>
        <v>3010499.5945708351</v>
      </c>
      <c r="AJ30" s="42">
        <f t="shared" si="135"/>
        <v>2583187.1885702903</v>
      </c>
      <c r="AK30" s="35">
        <f t="shared" si="135"/>
        <v>3501130.474370697</v>
      </c>
      <c r="AL30" s="35">
        <f t="shared" si="135"/>
        <v>2818641.7594337622</v>
      </c>
      <c r="AM30" s="696">
        <f t="shared" si="135"/>
        <v>3105355.799597342</v>
      </c>
      <c r="AN30" s="696">
        <f t="shared" si="135"/>
        <v>3235552.9294705433</v>
      </c>
      <c r="AO30" s="696">
        <f t="shared" si="135"/>
        <v>0</v>
      </c>
      <c r="AP30" s="696">
        <f t="shared" si="135"/>
        <v>0</v>
      </c>
      <c r="AQ30" s="696">
        <f t="shared" si="135"/>
        <v>0</v>
      </c>
      <c r="AR30" s="696">
        <f t="shared" si="135"/>
        <v>0</v>
      </c>
      <c r="AS30" s="696">
        <f t="shared" si="135"/>
        <v>0</v>
      </c>
      <c r="AT30" s="696">
        <f t="shared" si="135"/>
        <v>0</v>
      </c>
      <c r="AU30" s="697">
        <f>IFERROR(AU28/AU$4,0)*1000</f>
        <v>0</v>
      </c>
      <c r="AV30" s="698">
        <f t="shared" ref="AV30:AX30" si="137">IFERROR(AV28/AV$4,0)*1000</f>
        <v>3105355.799597342</v>
      </c>
      <c r="AW30" s="696">
        <f t="shared" si="137"/>
        <v>3235552.9294705433</v>
      </c>
      <c r="AX30" s="696">
        <f t="shared" si="137"/>
        <v>2377570.5195011501</v>
      </c>
      <c r="AY30" s="723">
        <f t="shared" si="1"/>
        <v>1.0419266384515691</v>
      </c>
      <c r="AZ30" s="724">
        <f t="shared" si="2"/>
        <v>1.3608651785224064</v>
      </c>
      <c r="BA30" s="698">
        <f t="shared" ref="BA30:BC30" si="138">IFERROR(BA28/BA$4,0)*1000</f>
        <v>0</v>
      </c>
      <c r="BB30" s="696">
        <f t="shared" si="138"/>
        <v>3010499.5945708351</v>
      </c>
      <c r="BC30" s="696">
        <f t="shared" si="138"/>
        <v>2380148.4728739834</v>
      </c>
      <c r="BD30" s="723">
        <f t="shared" si="3"/>
        <v>0</v>
      </c>
      <c r="BE30" s="733">
        <f t="shared" si="4"/>
        <v>1.2648368910094565</v>
      </c>
      <c r="BF30" s="740">
        <f t="shared" si="0"/>
        <v>1.2062515388289612</v>
      </c>
      <c r="BG30" s="27"/>
      <c r="BH30" s="142"/>
    </row>
    <row r="31" spans="1:60" x14ac:dyDescent="0.25">
      <c r="A31" s="143"/>
      <c r="B31" s="788">
        <v>5</v>
      </c>
      <c r="C31" s="789" t="s">
        <v>51</v>
      </c>
      <c r="D31" s="801"/>
      <c r="E31" s="799"/>
      <c r="F31" s="792">
        <f t="shared" ref="F31:AU31" si="139">F34+F61+F63+F65</f>
        <v>0</v>
      </c>
      <c r="G31" s="793">
        <f t="shared" si="139"/>
        <v>0</v>
      </c>
      <c r="H31" s="793">
        <f t="shared" si="139"/>
        <v>0</v>
      </c>
      <c r="I31" s="793">
        <f t="shared" si="139"/>
        <v>0</v>
      </c>
      <c r="J31" s="793">
        <f t="shared" si="139"/>
        <v>0</v>
      </c>
      <c r="K31" s="793">
        <f t="shared" si="139"/>
        <v>0</v>
      </c>
      <c r="L31" s="793">
        <f t="shared" si="139"/>
        <v>0</v>
      </c>
      <c r="M31" s="793">
        <f t="shared" si="139"/>
        <v>0</v>
      </c>
      <c r="N31" s="793">
        <f t="shared" si="139"/>
        <v>0</v>
      </c>
      <c r="O31" s="793">
        <f t="shared" si="139"/>
        <v>0</v>
      </c>
      <c r="P31" s="793">
        <f t="shared" si="139"/>
        <v>0</v>
      </c>
      <c r="Q31" s="793">
        <f t="shared" si="139"/>
        <v>0</v>
      </c>
      <c r="R31" s="793">
        <f t="shared" si="139"/>
        <v>0</v>
      </c>
      <c r="S31" s="793">
        <f t="shared" si="139"/>
        <v>0</v>
      </c>
      <c r="T31" s="793">
        <f t="shared" si="139"/>
        <v>0</v>
      </c>
      <c r="U31" s="793">
        <f t="shared" si="139"/>
        <v>0</v>
      </c>
      <c r="V31" s="793">
        <f t="shared" si="139"/>
        <v>2590592060.675427</v>
      </c>
      <c r="W31" s="793">
        <f t="shared" si="139"/>
        <v>2341908783.4574785</v>
      </c>
      <c r="X31" s="793">
        <f t="shared" si="139"/>
        <v>2602948166.0472221</v>
      </c>
      <c r="Y31" s="793">
        <f t="shared" si="139"/>
        <v>2637977276.9318376</v>
      </c>
      <c r="Z31" s="793">
        <f t="shared" si="139"/>
        <v>2641691681.5130343</v>
      </c>
      <c r="AA31" s="793">
        <f t="shared" si="139"/>
        <v>2844102790.1207266</v>
      </c>
      <c r="AB31" s="793">
        <f t="shared" si="139"/>
        <v>2696319192.0702991</v>
      </c>
      <c r="AC31" s="793">
        <f t="shared" si="139"/>
        <v>2733830214.2036324</v>
      </c>
      <c r="AD31" s="793">
        <f t="shared" si="139"/>
        <v>2702038917.719872</v>
      </c>
      <c r="AE31" s="793">
        <f t="shared" si="139"/>
        <v>2797099976.3865385</v>
      </c>
      <c r="AF31" s="793">
        <f t="shared" si="139"/>
        <v>2853345308.3096156</v>
      </c>
      <c r="AG31" s="793">
        <f t="shared" si="139"/>
        <v>2835371914.2369661</v>
      </c>
      <c r="AH31" s="793">
        <f>AH34+AH61+AH63+AH65</f>
        <v>32277226281.672649</v>
      </c>
      <c r="AI31" s="794">
        <f t="shared" si="139"/>
        <v>13049782943</v>
      </c>
      <c r="AJ31" s="792">
        <f t="shared" si="139"/>
        <v>2440304469</v>
      </c>
      <c r="AK31" s="793">
        <f t="shared" si="139"/>
        <v>2734055341</v>
      </c>
      <c r="AL31" s="793">
        <f t="shared" si="139"/>
        <v>2544886096</v>
      </c>
      <c r="AM31" s="793">
        <f t="shared" si="139"/>
        <v>2903101307</v>
      </c>
      <c r="AN31" s="793">
        <f t="shared" si="139"/>
        <v>2427435730</v>
      </c>
      <c r="AO31" s="793">
        <f t="shared" si="139"/>
        <v>0</v>
      </c>
      <c r="AP31" s="793">
        <f t="shared" si="139"/>
        <v>0</v>
      </c>
      <c r="AQ31" s="793">
        <f t="shared" si="139"/>
        <v>0</v>
      </c>
      <c r="AR31" s="793">
        <f t="shared" si="139"/>
        <v>0</v>
      </c>
      <c r="AS31" s="793">
        <f t="shared" si="139"/>
        <v>0</v>
      </c>
      <c r="AT31" s="793">
        <f t="shared" si="139"/>
        <v>0</v>
      </c>
      <c r="AU31" s="794">
        <f t="shared" si="139"/>
        <v>0</v>
      </c>
      <c r="AV31" s="792">
        <f>AM31</f>
        <v>2903101307</v>
      </c>
      <c r="AW31" s="793">
        <f>AN31</f>
        <v>2427435730</v>
      </c>
      <c r="AX31" s="793">
        <f>Z31</f>
        <v>2641691681.5130343</v>
      </c>
      <c r="AY31" s="796">
        <f t="shared" si="1"/>
        <v>0.83615260829752369</v>
      </c>
      <c r="AZ31" s="800">
        <f t="shared" si="2"/>
        <v>0.91889441413150874</v>
      </c>
      <c r="BA31" s="792">
        <f>SUM(I31:M31)</f>
        <v>0</v>
      </c>
      <c r="BB31" s="793">
        <f>SUM(AJ31:AN31)</f>
        <v>13049782943</v>
      </c>
      <c r="BC31" s="793">
        <f>SUM(V31:Z31)</f>
        <v>12815117968.625</v>
      </c>
      <c r="BD31" s="796">
        <f t="shared" si="3"/>
        <v>0</v>
      </c>
      <c r="BE31" s="800">
        <f t="shared" si="4"/>
        <v>1.0183115734829382</v>
      </c>
      <c r="BF31" s="797">
        <f t="shared" si="0"/>
        <v>0.40430310922998375</v>
      </c>
      <c r="BG31" s="76"/>
      <c r="BH31" s="144"/>
    </row>
    <row r="32" spans="1:60" s="156" customFormat="1" x14ac:dyDescent="0.25">
      <c r="A32" s="152"/>
      <c r="B32" s="57"/>
      <c r="C32" s="126"/>
      <c r="D32" s="121" t="s">
        <v>52</v>
      </c>
      <c r="E32" s="54"/>
      <c r="F32" s="36">
        <f>IFERROR(F31/F$5,0)</f>
        <v>0</v>
      </c>
      <c r="G32" s="31">
        <f t="shared" ref="G32" si="140">IFERROR(G31/G$5,0)</f>
        <v>0</v>
      </c>
      <c r="H32" s="31">
        <f t="shared" ref="H32:T32" si="141">IFERROR(H31/H$5,0)</f>
        <v>0</v>
      </c>
      <c r="I32" s="31">
        <f t="shared" si="141"/>
        <v>0</v>
      </c>
      <c r="J32" s="31">
        <f t="shared" si="141"/>
        <v>0</v>
      </c>
      <c r="K32" s="31">
        <f t="shared" si="141"/>
        <v>0</v>
      </c>
      <c r="L32" s="31">
        <f t="shared" si="141"/>
        <v>0</v>
      </c>
      <c r="M32" s="31">
        <f t="shared" si="141"/>
        <v>0</v>
      </c>
      <c r="N32" s="31">
        <f t="shared" si="141"/>
        <v>0</v>
      </c>
      <c r="O32" s="31">
        <f t="shared" si="141"/>
        <v>0</v>
      </c>
      <c r="P32" s="31">
        <f t="shared" si="141"/>
        <v>0</v>
      </c>
      <c r="Q32" s="31">
        <f t="shared" si="141"/>
        <v>0</v>
      </c>
      <c r="R32" s="31">
        <f t="shared" si="141"/>
        <v>0</v>
      </c>
      <c r="S32" s="31">
        <f t="shared" si="141"/>
        <v>0</v>
      </c>
      <c r="T32" s="31">
        <f t="shared" si="141"/>
        <v>0</v>
      </c>
      <c r="U32" s="31">
        <f t="shared" ref="U32:AG32" si="142">IFERROR(U31/U$5,0)</f>
        <v>0</v>
      </c>
      <c r="V32" s="31">
        <f t="shared" si="142"/>
        <v>0.22497115486194535</v>
      </c>
      <c r="W32" s="31">
        <f t="shared" si="142"/>
        <v>0.26148227351139497</v>
      </c>
      <c r="X32" s="31">
        <f t="shared" si="142"/>
        <v>0.20343976092008673</v>
      </c>
      <c r="Y32" s="31">
        <f t="shared" si="142"/>
        <v>0.16513870483827317</v>
      </c>
      <c r="Z32" s="31">
        <f t="shared" si="142"/>
        <v>0.16537122843396448</v>
      </c>
      <c r="AA32" s="31">
        <f t="shared" si="142"/>
        <v>0.17804226567626785</v>
      </c>
      <c r="AB32" s="31">
        <f t="shared" si="142"/>
        <v>0.16879093808076556</v>
      </c>
      <c r="AC32" s="31">
        <f t="shared" si="142"/>
        <v>0.17113914694004093</v>
      </c>
      <c r="AD32" s="31">
        <f t="shared" si="142"/>
        <v>0.16914899578431761</v>
      </c>
      <c r="AE32" s="31">
        <f t="shared" si="142"/>
        <v>0.16136126910610601</v>
      </c>
      <c r="AF32" s="31">
        <f t="shared" si="142"/>
        <v>0.16460599336230747</v>
      </c>
      <c r="AG32" s="31">
        <f t="shared" si="142"/>
        <v>0.16356913028905631</v>
      </c>
      <c r="AH32" s="31">
        <f>IFERROR(AH31/AH$5,0)</f>
        <v>0.17821374360914946</v>
      </c>
      <c r="AI32" s="37">
        <f t="shared" ref="AI32" si="143">IFERROR(AI31/AI$5,0)</f>
        <v>0.20964789801085826</v>
      </c>
      <c r="AJ32" s="36">
        <f t="shared" ref="AJ32" si="144">IFERROR(AJ31/AJ$5,0)</f>
        <v>0.20723116458202628</v>
      </c>
      <c r="AK32" s="31">
        <f t="shared" ref="AK32" si="145">IFERROR(AK31/AK$5,0)</f>
        <v>0.3303667823683018</v>
      </c>
      <c r="AL32" s="31">
        <f t="shared" ref="AL32" si="146">IFERROR(AL31/AL$5,0)</f>
        <v>0.17366176997554775</v>
      </c>
      <c r="AM32" s="680">
        <f t="shared" ref="AM32" si="147">IFERROR(AM31/AM$5,0)</f>
        <v>0.20165340722771427</v>
      </c>
      <c r="AN32" s="680">
        <f t="shared" ref="AN32" si="148">IFERROR(AN31/AN$5,0)</f>
        <v>0.18468218685713111</v>
      </c>
      <c r="AO32" s="680">
        <f t="shared" ref="AO32" si="149">IFERROR(AO31/AO$5,0)</f>
        <v>0</v>
      </c>
      <c r="AP32" s="680">
        <f t="shared" ref="AP32" si="150">IFERROR(AP31/AP$5,0)</f>
        <v>0</v>
      </c>
      <c r="AQ32" s="680">
        <f t="shared" ref="AQ32" si="151">IFERROR(AQ31/AQ$5,0)</f>
        <v>0</v>
      </c>
      <c r="AR32" s="680">
        <f t="shared" ref="AR32" si="152">IFERROR(AR31/AR$5,0)</f>
        <v>0</v>
      </c>
      <c r="AS32" s="680">
        <f t="shared" ref="AS32" si="153">IFERROR(AS31/AS$5,0)</f>
        <v>0</v>
      </c>
      <c r="AT32" s="680">
        <f t="shared" ref="AT32" si="154">IFERROR(AT31/AT$5,0)</f>
        <v>0</v>
      </c>
      <c r="AU32" s="678">
        <f t="shared" ref="AU32:AX32" si="155">IFERROR(AU31/AU$5,0)</f>
        <v>0</v>
      </c>
      <c r="AV32" s="679">
        <f t="shared" si="155"/>
        <v>0.20165340722771427</v>
      </c>
      <c r="AW32" s="680">
        <f t="shared" si="155"/>
        <v>0.18468218685713111</v>
      </c>
      <c r="AX32" s="680">
        <f t="shared" si="155"/>
        <v>0.16537122843396448</v>
      </c>
      <c r="AY32" s="721">
        <f t="shared" si="1"/>
        <v>0.91583965476259643</v>
      </c>
      <c r="AZ32" s="722">
        <f t="shared" si="2"/>
        <v>1.1167733867979206</v>
      </c>
      <c r="BA32" s="679">
        <f t="shared" ref="BA32:BC32" si="156">IFERROR(BA31/BA$5,0)</f>
        <v>0</v>
      </c>
      <c r="BB32" s="680">
        <f t="shared" si="156"/>
        <v>0.20964789801085826</v>
      </c>
      <c r="BC32" s="680">
        <f t="shared" si="156"/>
        <v>0.19650624570338218</v>
      </c>
      <c r="BD32" s="721">
        <f t="shared" si="3"/>
        <v>0</v>
      </c>
      <c r="BE32" s="734">
        <f t="shared" si="4"/>
        <v>1.0668765120438606</v>
      </c>
      <c r="BF32" s="741">
        <f t="shared" si="0"/>
        <v>1.1763845692543713</v>
      </c>
      <c r="BG32" s="30"/>
    </row>
    <row r="33" spans="1:60" s="147" customFormat="1" x14ac:dyDescent="0.25">
      <c r="A33" s="143"/>
      <c r="B33" s="82"/>
      <c r="C33" s="127"/>
      <c r="D33" s="123" t="s">
        <v>53</v>
      </c>
      <c r="E33" s="56"/>
      <c r="F33" s="42">
        <f>IFERROR(F31/F$4,0)*1000</f>
        <v>0</v>
      </c>
      <c r="G33" s="35">
        <f t="shared" ref="G33:AU33" si="157">IFERROR(G31/G$4,0)*1000</f>
        <v>0</v>
      </c>
      <c r="H33" s="35">
        <f t="shared" si="157"/>
        <v>0</v>
      </c>
      <c r="I33" s="35">
        <f t="shared" ref="I33:T33" si="158">IFERROR(I31/I$4,0)*1000</f>
        <v>0</v>
      </c>
      <c r="J33" s="35">
        <f t="shared" si="158"/>
        <v>0</v>
      </c>
      <c r="K33" s="35">
        <f t="shared" si="158"/>
        <v>0</v>
      </c>
      <c r="L33" s="35">
        <f t="shared" si="158"/>
        <v>0</v>
      </c>
      <c r="M33" s="35">
        <f t="shared" si="158"/>
        <v>0</v>
      </c>
      <c r="N33" s="35">
        <f t="shared" si="158"/>
        <v>0</v>
      </c>
      <c r="O33" s="35">
        <f t="shared" si="158"/>
        <v>0</v>
      </c>
      <c r="P33" s="35">
        <f t="shared" si="158"/>
        <v>0</v>
      </c>
      <c r="Q33" s="35">
        <f t="shared" si="158"/>
        <v>0</v>
      </c>
      <c r="R33" s="35">
        <f t="shared" si="158"/>
        <v>0</v>
      </c>
      <c r="S33" s="35">
        <f t="shared" si="158"/>
        <v>0</v>
      </c>
      <c r="T33" s="35">
        <f t="shared" si="158"/>
        <v>0</v>
      </c>
      <c r="U33" s="35">
        <f t="shared" si="157"/>
        <v>0</v>
      </c>
      <c r="V33" s="35">
        <f t="shared" si="157"/>
        <v>3405425.1676695612</v>
      </c>
      <c r="W33" s="35">
        <f t="shared" si="157"/>
        <v>3958099.9424641547</v>
      </c>
      <c r="X33" s="35">
        <f t="shared" si="157"/>
        <v>3079500.9358736728</v>
      </c>
      <c r="Y33" s="35">
        <f t="shared" si="157"/>
        <v>2499860.0113071194</v>
      </c>
      <c r="Z33" s="35">
        <f t="shared" si="157"/>
        <v>2503379.9398370381</v>
      </c>
      <c r="AA33" s="35">
        <f t="shared" si="157"/>
        <v>2695193.3571388074</v>
      </c>
      <c r="AB33" s="35">
        <f t="shared" si="157"/>
        <v>2555147.3035492054</v>
      </c>
      <c r="AC33" s="35">
        <f t="shared" si="157"/>
        <v>2590694.3512946055</v>
      </c>
      <c r="AD33" s="35">
        <f t="shared" si="157"/>
        <v>2560567.5600283081</v>
      </c>
      <c r="AE33" s="35">
        <f t="shared" si="157"/>
        <v>2645732.3378721946</v>
      </c>
      <c r="AF33" s="35">
        <f t="shared" si="157"/>
        <v>2698933.9019133491</v>
      </c>
      <c r="AG33" s="35">
        <f t="shared" si="157"/>
        <v>2681933.1545962077</v>
      </c>
      <c r="AH33" s="35">
        <f>IFERROR(AH31/AH$4,0)*1000</f>
        <v>2758551.9709250857</v>
      </c>
      <c r="AI33" s="43">
        <f t="shared" si="157"/>
        <v>3249854.1757460716</v>
      </c>
      <c r="AJ33" s="42">
        <f t="shared" si="157"/>
        <v>3116282.1632983517</v>
      </c>
      <c r="AK33" s="35">
        <f t="shared" si="157"/>
        <v>5218927.7572999559</v>
      </c>
      <c r="AL33" s="35">
        <f t="shared" si="157"/>
        <v>2570296.0426779138</v>
      </c>
      <c r="AM33" s="696">
        <f t="shared" si="157"/>
        <v>3171343.0130749159</v>
      </c>
      <c r="AN33" s="696">
        <f t="shared" si="157"/>
        <v>3022913.3935731971</v>
      </c>
      <c r="AO33" s="696">
        <f t="shared" si="157"/>
        <v>0</v>
      </c>
      <c r="AP33" s="696">
        <f t="shared" si="157"/>
        <v>0</v>
      </c>
      <c r="AQ33" s="696">
        <f t="shared" si="157"/>
        <v>0</v>
      </c>
      <c r="AR33" s="696">
        <f t="shared" si="157"/>
        <v>0</v>
      </c>
      <c r="AS33" s="696">
        <f t="shared" si="157"/>
        <v>0</v>
      </c>
      <c r="AT33" s="696">
        <f t="shared" si="157"/>
        <v>0</v>
      </c>
      <c r="AU33" s="697">
        <f t="shared" si="157"/>
        <v>0</v>
      </c>
      <c r="AV33" s="698">
        <f t="shared" ref="AV33:AX33" si="159">IFERROR(AV31/AV$4,0)*1000</f>
        <v>3171343.0130749159</v>
      </c>
      <c r="AW33" s="696">
        <f t="shared" si="159"/>
        <v>3022913.3935731971</v>
      </c>
      <c r="AX33" s="696">
        <f t="shared" si="159"/>
        <v>2503379.9398370381</v>
      </c>
      <c r="AY33" s="723">
        <f t="shared" si="1"/>
        <v>0.95319660506928194</v>
      </c>
      <c r="AZ33" s="724">
        <f t="shared" si="2"/>
        <v>1.2075328021402851</v>
      </c>
      <c r="BA33" s="698">
        <f t="shared" ref="BA33:BC33" si="160">IFERROR(BA31/BA$4,0)*1000</f>
        <v>0</v>
      </c>
      <c r="BB33" s="696">
        <f t="shared" si="160"/>
        <v>3249854.1757460716</v>
      </c>
      <c r="BC33" s="696">
        <f t="shared" si="160"/>
        <v>2974622.046266959</v>
      </c>
      <c r="BD33" s="723">
        <f t="shared" si="3"/>
        <v>0</v>
      </c>
      <c r="BE33" s="733">
        <f t="shared" si="4"/>
        <v>1.0925267564074295</v>
      </c>
      <c r="BF33" s="740">
        <f t="shared" si="0"/>
        <v>1.1781014858517336</v>
      </c>
      <c r="BG33" s="83"/>
    </row>
    <row r="34" spans="1:60" x14ac:dyDescent="0.25">
      <c r="A34" s="143"/>
      <c r="B34" s="50">
        <v>5.0999999999999996</v>
      </c>
      <c r="C34" s="118" t="s">
        <v>54</v>
      </c>
      <c r="D34" s="128"/>
      <c r="E34" s="51"/>
      <c r="F34" s="38">
        <f t="shared" ref="F34:AU34" si="161">SUM(F36:F60)</f>
        <v>0</v>
      </c>
      <c r="G34" s="33">
        <f t="shared" si="161"/>
        <v>0</v>
      </c>
      <c r="H34" s="33">
        <f t="shared" si="161"/>
        <v>0</v>
      </c>
      <c r="I34" s="33">
        <f t="shared" si="161"/>
        <v>0</v>
      </c>
      <c r="J34" s="33">
        <f t="shared" si="161"/>
        <v>0</v>
      </c>
      <c r="K34" s="33">
        <f t="shared" si="161"/>
        <v>0</v>
      </c>
      <c r="L34" s="33">
        <f t="shared" si="161"/>
        <v>0</v>
      </c>
      <c r="M34" s="33">
        <f t="shared" si="161"/>
        <v>0</v>
      </c>
      <c r="N34" s="33">
        <f t="shared" si="161"/>
        <v>0</v>
      </c>
      <c r="O34" s="33">
        <f t="shared" si="161"/>
        <v>0</v>
      </c>
      <c r="P34" s="33">
        <f t="shared" si="161"/>
        <v>0</v>
      </c>
      <c r="Q34" s="33">
        <f t="shared" si="161"/>
        <v>0</v>
      </c>
      <c r="R34" s="33">
        <f t="shared" si="161"/>
        <v>0</v>
      </c>
      <c r="S34" s="33">
        <f t="shared" si="161"/>
        <v>0</v>
      </c>
      <c r="T34" s="33">
        <f t="shared" si="161"/>
        <v>0</v>
      </c>
      <c r="U34" s="33">
        <f t="shared" si="161"/>
        <v>0</v>
      </c>
      <c r="V34" s="33">
        <f>SUM(V36:V60)</f>
        <v>780785469.62327743</v>
      </c>
      <c r="W34" s="33">
        <f t="shared" si="161"/>
        <v>761598303.28994417</v>
      </c>
      <c r="X34" s="33">
        <f t="shared" si="161"/>
        <v>790465927.9566108</v>
      </c>
      <c r="Y34" s="33">
        <f t="shared" si="161"/>
        <v>787061321.95661092</v>
      </c>
      <c r="Z34" s="33">
        <f t="shared" si="161"/>
        <v>806598710.84549975</v>
      </c>
      <c r="AA34" s="33">
        <f t="shared" si="161"/>
        <v>807762669.17883313</v>
      </c>
      <c r="AB34" s="33">
        <f t="shared" si="161"/>
        <v>813917322.28994417</v>
      </c>
      <c r="AC34" s="33">
        <f t="shared" si="161"/>
        <v>851428344.62327754</v>
      </c>
      <c r="AD34" s="33">
        <f t="shared" si="161"/>
        <v>872096538.40105534</v>
      </c>
      <c r="AE34" s="33">
        <f t="shared" si="161"/>
        <v>873642658.62327754</v>
      </c>
      <c r="AF34" s="33">
        <f t="shared" si="161"/>
        <v>899022783.62327754</v>
      </c>
      <c r="AG34" s="33">
        <f t="shared" si="161"/>
        <v>905977640.5121665</v>
      </c>
      <c r="AH34" s="33">
        <f t="shared" si="161"/>
        <v>9950357690.9237747</v>
      </c>
      <c r="AI34" s="39">
        <f t="shared" si="161"/>
        <v>4675330374</v>
      </c>
      <c r="AJ34" s="38">
        <f t="shared" si="161"/>
        <v>671259531</v>
      </c>
      <c r="AK34" s="33">
        <f t="shared" si="161"/>
        <v>1047314718</v>
      </c>
      <c r="AL34" s="33">
        <f t="shared" si="161"/>
        <v>902990302</v>
      </c>
      <c r="AM34" s="407">
        <f t="shared" si="161"/>
        <v>1141642817</v>
      </c>
      <c r="AN34" s="407">
        <f t="shared" si="161"/>
        <v>912123006</v>
      </c>
      <c r="AO34" s="407">
        <f t="shared" si="161"/>
        <v>0</v>
      </c>
      <c r="AP34" s="407">
        <f t="shared" si="161"/>
        <v>0</v>
      </c>
      <c r="AQ34" s="407">
        <f t="shared" si="161"/>
        <v>0</v>
      </c>
      <c r="AR34" s="407">
        <f t="shared" si="161"/>
        <v>0</v>
      </c>
      <c r="AS34" s="407">
        <f t="shared" si="161"/>
        <v>0</v>
      </c>
      <c r="AT34" s="407">
        <f t="shared" si="161"/>
        <v>0</v>
      </c>
      <c r="AU34" s="405">
        <f t="shared" si="161"/>
        <v>0</v>
      </c>
      <c r="AV34" s="406">
        <f>AM34</f>
        <v>1141642817</v>
      </c>
      <c r="AW34" s="407">
        <f>AN34</f>
        <v>912123006</v>
      </c>
      <c r="AX34" s="407">
        <f>Z34</f>
        <v>806598710.84549975</v>
      </c>
      <c r="AY34" s="725">
        <f t="shared" si="1"/>
        <v>0.79895654964734908</v>
      </c>
      <c r="AZ34" s="726">
        <f t="shared" si="2"/>
        <v>1.130826263091701</v>
      </c>
      <c r="BA34" s="406">
        <f>SUM(I34:M34)</f>
        <v>0</v>
      </c>
      <c r="BB34" s="407">
        <f>SUM(AJ34:AN34)</f>
        <v>4675330374</v>
      </c>
      <c r="BC34" s="407">
        <f>SUM(V34:Z34)</f>
        <v>3926509733.6719437</v>
      </c>
      <c r="BD34" s="725">
        <f t="shared" si="3"/>
        <v>0</v>
      </c>
      <c r="BE34" s="735">
        <f t="shared" si="4"/>
        <v>1.1907089733934733</v>
      </c>
      <c r="BF34" s="720">
        <f t="shared" si="0"/>
        <v>0.46986555852807238</v>
      </c>
      <c r="BG34" s="27"/>
      <c r="BH34" s="144"/>
    </row>
    <row r="35" spans="1:60" s="156" customFormat="1" x14ac:dyDescent="0.25">
      <c r="A35" s="152"/>
      <c r="B35" s="57"/>
      <c r="C35" s="126"/>
      <c r="D35" s="121" t="s">
        <v>55</v>
      </c>
      <c r="E35" s="54"/>
      <c r="F35" s="36">
        <f>IFERROR(F34/F$5,0)</f>
        <v>0</v>
      </c>
      <c r="G35" s="31">
        <f t="shared" ref="G35" si="162">IFERROR(G34/G$5,0)</f>
        <v>0</v>
      </c>
      <c r="H35" s="31">
        <f t="shared" ref="H35:T35" si="163">IFERROR(H34/H$5,0)</f>
        <v>0</v>
      </c>
      <c r="I35" s="31">
        <f t="shared" si="163"/>
        <v>0</v>
      </c>
      <c r="J35" s="31">
        <f t="shared" si="163"/>
        <v>0</v>
      </c>
      <c r="K35" s="31">
        <f t="shared" si="163"/>
        <v>0</v>
      </c>
      <c r="L35" s="31">
        <f t="shared" si="163"/>
        <v>0</v>
      </c>
      <c r="M35" s="31">
        <f t="shared" si="163"/>
        <v>0</v>
      </c>
      <c r="N35" s="31">
        <f t="shared" si="163"/>
        <v>0</v>
      </c>
      <c r="O35" s="31">
        <f t="shared" si="163"/>
        <v>0</v>
      </c>
      <c r="P35" s="31">
        <f t="shared" si="163"/>
        <v>0</v>
      </c>
      <c r="Q35" s="31">
        <f t="shared" si="163"/>
        <v>0</v>
      </c>
      <c r="R35" s="31">
        <f t="shared" si="163"/>
        <v>0</v>
      </c>
      <c r="S35" s="31">
        <f t="shared" si="163"/>
        <v>0</v>
      </c>
      <c r="T35" s="31">
        <f t="shared" si="163"/>
        <v>0</v>
      </c>
      <c r="U35" s="31">
        <f t="shared" ref="U35:AG35" si="164">IFERROR(U34/U$5,0)</f>
        <v>0</v>
      </c>
      <c r="V35" s="31">
        <f t="shared" si="164"/>
        <v>6.7804658042060859E-2</v>
      </c>
      <c r="W35" s="31">
        <f t="shared" si="164"/>
        <v>8.5035103524684894E-2</v>
      </c>
      <c r="X35" s="31">
        <f t="shared" si="164"/>
        <v>6.1780792063628812E-2</v>
      </c>
      <c r="Y35" s="31">
        <f t="shared" si="164"/>
        <v>4.927043476560327E-2</v>
      </c>
      <c r="Z35" s="31">
        <f t="shared" si="164"/>
        <v>5.0493485140315097E-2</v>
      </c>
      <c r="AA35" s="31">
        <f t="shared" si="164"/>
        <v>5.05663495176292E-2</v>
      </c>
      <c r="AB35" s="31">
        <f t="shared" si="164"/>
        <v>5.0951633899107972E-2</v>
      </c>
      <c r="AC35" s="31">
        <f t="shared" si="164"/>
        <v>5.3299842770903445E-2</v>
      </c>
      <c r="AD35" s="31">
        <f t="shared" si="164"/>
        <v>5.459368210062595E-2</v>
      </c>
      <c r="AE35" s="31">
        <f t="shared" si="164"/>
        <v>5.0399374112755455E-2</v>
      </c>
      <c r="AF35" s="31">
        <f t="shared" si="164"/>
        <v>5.1863522414441206E-2</v>
      </c>
      <c r="AG35" s="31">
        <f t="shared" si="164"/>
        <v>5.2264739583479346E-2</v>
      </c>
      <c r="AH35" s="31">
        <f>IFERROR(AH34/AH$5,0)</f>
        <v>5.4939370529385023E-2</v>
      </c>
      <c r="AI35" s="37">
        <f t="shared" ref="AI35" si="165">IFERROR(AI34/AI$5,0)</f>
        <v>7.5110305642377903E-2</v>
      </c>
      <c r="AJ35" s="36">
        <f t="shared" ref="AJ35" si="166">IFERROR(AJ34/AJ$5,0)</f>
        <v>5.7003499404694478E-2</v>
      </c>
      <c r="AK35" s="31">
        <f t="shared" ref="AK35" si="167">IFERROR(AK34/AK$5,0)</f>
        <v>0.12655120338057027</v>
      </c>
      <c r="AL35" s="31">
        <f t="shared" ref="AL35" si="168">IFERROR(AL34/AL$5,0)</f>
        <v>6.1619612116453004E-2</v>
      </c>
      <c r="AM35" s="680">
        <f t="shared" ref="AM35" si="169">IFERROR(AM34/AM$5,0)</f>
        <v>7.930007930828846E-2</v>
      </c>
      <c r="AN35" s="680">
        <f t="shared" ref="AN35" si="170">IFERROR(AN34/AN$5,0)</f>
        <v>6.9395399165019342E-2</v>
      </c>
      <c r="AO35" s="680">
        <f t="shared" ref="AO35" si="171">IFERROR(AO34/AO$5,0)</f>
        <v>0</v>
      </c>
      <c r="AP35" s="680">
        <f t="shared" ref="AP35" si="172">IFERROR(AP34/AP$5,0)</f>
        <v>0</v>
      </c>
      <c r="AQ35" s="680">
        <f t="shared" ref="AQ35" si="173">IFERROR(AQ34/AQ$5,0)</f>
        <v>0</v>
      </c>
      <c r="AR35" s="680">
        <f t="shared" ref="AR35" si="174">IFERROR(AR34/AR$5,0)</f>
        <v>0</v>
      </c>
      <c r="AS35" s="680">
        <f t="shared" ref="AS35" si="175">IFERROR(AS34/AS$5,0)</f>
        <v>0</v>
      </c>
      <c r="AT35" s="680">
        <f t="shared" ref="AT35" si="176">IFERROR(AT34/AT$5,0)</f>
        <v>0</v>
      </c>
      <c r="AU35" s="678">
        <f t="shared" ref="AU35:AX35" si="177">IFERROR(AU34/AU$5,0)</f>
        <v>0</v>
      </c>
      <c r="AV35" s="679">
        <f t="shared" si="177"/>
        <v>7.930007930828846E-2</v>
      </c>
      <c r="AW35" s="680">
        <f t="shared" si="177"/>
        <v>6.9395399165019342E-2</v>
      </c>
      <c r="AX35" s="680">
        <f t="shared" si="177"/>
        <v>5.0493485140315097E-2</v>
      </c>
      <c r="AY35" s="721">
        <f t="shared" si="1"/>
        <v>0.87509873597019372</v>
      </c>
      <c r="AZ35" s="722">
        <f t="shared" si="2"/>
        <v>1.3743436202151265</v>
      </c>
      <c r="BA35" s="679">
        <f t="shared" ref="BA35:BC35" si="178">IFERROR(BA34/BA$5,0)</f>
        <v>0</v>
      </c>
      <c r="BB35" s="680">
        <f t="shared" si="178"/>
        <v>7.5110305642377903E-2</v>
      </c>
      <c r="BC35" s="680">
        <f t="shared" si="178"/>
        <v>6.0208863341774443E-2</v>
      </c>
      <c r="BD35" s="721">
        <f t="shared" si="3"/>
        <v>0</v>
      </c>
      <c r="BE35" s="734">
        <f t="shared" si="4"/>
        <v>1.2474958249255714</v>
      </c>
      <c r="BF35" s="741">
        <f t="shared" ref="BF35:BF66" si="179">IFERROR(BB35/AH35,0)</f>
        <v>1.3671490029578004</v>
      </c>
      <c r="BG35" s="30"/>
    </row>
    <row r="36" spans="1:60" outlineLevel="1" x14ac:dyDescent="0.25">
      <c r="B36" s="58"/>
      <c r="C36" s="129"/>
      <c r="D36" s="119" t="s">
        <v>56</v>
      </c>
      <c r="E36" s="281" t="s">
        <v>57</v>
      </c>
      <c r="F36" s="40">
        <f>SUMIF('10. 170KMP'!$J:$J,'0.KQKD'!$E36,'10. 170KMP'!L:L)</f>
        <v>0</v>
      </c>
      <c r="G36" s="34">
        <f>SUMIF('10. 170KMP'!$J:$J,'0.KQKD'!$E36,'10. 170KMP'!M:M)</f>
        <v>0</v>
      </c>
      <c r="H36" s="34">
        <f>SUMIF('10. 170KMP'!$J:$J,'0.KQKD'!$E36,'10. 170KMP'!N:N)</f>
        <v>0</v>
      </c>
      <c r="I36" s="34">
        <f>SUMIF('10. 170KMP'!$J:$J,'0.KQKD'!$E36,'10. 170KMP'!O:O)</f>
        <v>0</v>
      </c>
      <c r="J36" s="34">
        <f>SUMIF('10. 170KMP'!$J:$J,'0.KQKD'!$E36,'10. 170KMP'!P:P)</f>
        <v>0</v>
      </c>
      <c r="K36" s="34">
        <f>SUMIF('10. 170KMP'!$J:$J,'0.KQKD'!$E36,'10. 170KMP'!Q:Q)</f>
        <v>0</v>
      </c>
      <c r="L36" s="34">
        <f>SUMIF('10. 170KMP'!$J:$J,'0.KQKD'!$E36,'10. 170KMP'!R:R)</f>
        <v>0</v>
      </c>
      <c r="M36" s="34">
        <f>SUMIF('10. 170KMP'!$J:$J,'0.KQKD'!$E36,'10. 170KMP'!S:S)</f>
        <v>0</v>
      </c>
      <c r="N36" s="34">
        <f>SUMIF('10. 170KMP'!$J:$J,'0.KQKD'!$E36,'10. 170KMP'!T:T)</f>
        <v>0</v>
      </c>
      <c r="O36" s="34">
        <f>SUMIF('10. 170KMP'!$J:$J,'0.KQKD'!$E36,'10. 170KMP'!U:U)</f>
        <v>0</v>
      </c>
      <c r="P36" s="34">
        <f>SUMIF('10. 170KMP'!$J:$J,'0.KQKD'!$E36,'10. 170KMP'!V:V)</f>
        <v>0</v>
      </c>
      <c r="Q36" s="34">
        <f>SUMIF('10. 170KMP'!$J:$J,'0.KQKD'!$E36,'10. 170KMP'!W:W)</f>
        <v>0</v>
      </c>
      <c r="R36" s="34">
        <f>SUMIF('10. 170KMP'!$J:$J,'0.KQKD'!$E36,'10. 170KMP'!X:X)</f>
        <v>0</v>
      </c>
      <c r="S36" s="34">
        <f>SUMIF('10. 170KMP'!$J:$J,'0.KQKD'!$E36,'10. 170KMP'!Y:Y)</f>
        <v>0</v>
      </c>
      <c r="T36" s="34">
        <f>SUMIF('10. 170KMP'!$J:$J,'0.KQKD'!$E36,'10. 170KMP'!Z:Z)</f>
        <v>0</v>
      </c>
      <c r="U36" s="34">
        <f t="shared" ref="U36:U60" si="180">SUM(I36:T36)</f>
        <v>0</v>
      </c>
      <c r="V36" s="34">
        <f>SUMIF('10. 170KMP'!$J:$J,'0.KQKD'!$E36,'10. 170KMP'!AB:AB)</f>
        <v>179353247.40555555</v>
      </c>
      <c r="W36" s="34">
        <f>SUMIF('10. 170KMP'!$J:$J,'0.KQKD'!$E36,'10. 170KMP'!AC:AC)</f>
        <v>169657747.40555555</v>
      </c>
      <c r="X36" s="34">
        <f>SUMIF('10. 170KMP'!$J:$J,'0.KQKD'!$E36,'10. 170KMP'!AD:AD)</f>
        <v>156633427.9611111</v>
      </c>
      <c r="Y36" s="34">
        <f>SUMIF('10. 170KMP'!$J:$J,'0.KQKD'!$E36,'10. 170KMP'!AE:AE)</f>
        <v>157740927.96111113</v>
      </c>
      <c r="Z36" s="34">
        <f>SUMIF('10. 170KMP'!$J:$J,'0.KQKD'!$E36,'10. 170KMP'!AF:AF)</f>
        <v>180361650.18333331</v>
      </c>
      <c r="AA36" s="34">
        <f>SUMIF('10. 170KMP'!$J:$J,'0.KQKD'!$E36,'10. 170KMP'!AG:AG)</f>
        <v>197643664.07222223</v>
      </c>
      <c r="AB36" s="34">
        <f>SUMIF('10. 170KMP'!$J:$J,'0.KQKD'!$E36,'10. 170KMP'!AH:AH)</f>
        <v>207322483.84999996</v>
      </c>
      <c r="AC36" s="34">
        <f>SUMIF('10. 170KMP'!$J:$J,'0.KQKD'!$E36,'10. 170KMP'!AI:AI)</f>
        <v>213525172.85000002</v>
      </c>
      <c r="AD36" s="34">
        <f>SUMIF('10. 170KMP'!$J:$J,'0.KQKD'!$E36,'10. 170KMP'!AJ:AJ)</f>
        <v>256027395.07222223</v>
      </c>
      <c r="AE36" s="34">
        <f>SUMIF('10. 170KMP'!$J:$J,'0.KQKD'!$E36,'10. 170KMP'!AK:AK)</f>
        <v>249522895.07222223</v>
      </c>
      <c r="AF36" s="34">
        <f>SUMIF('10. 170KMP'!$J:$J,'0.KQKD'!$E36,'10. 170KMP'!AL:AL)</f>
        <v>274903020.07222223</v>
      </c>
      <c r="AG36" s="34">
        <f>SUMIF('10. 170KMP'!$J:$J,'0.KQKD'!$E36,'10. 170KMP'!AM:AM)</f>
        <v>279163575.62777781</v>
      </c>
      <c r="AH36" s="34">
        <f t="shared" ref="AH36:AH60" si="181">SUM(V36:AG36)</f>
        <v>2521855207.5333338</v>
      </c>
      <c r="AI36" s="41">
        <f t="shared" ref="AI36:AI60" si="182">SUM(AJ36:AU36)</f>
        <v>581194724</v>
      </c>
      <c r="AJ36" s="40">
        <f>SUMIF('10. 170KMP'!$J:$J,'0.KQKD'!$E36,'10. 170KMP'!AP:AP)</f>
        <v>119569951</v>
      </c>
      <c r="AK36" s="34">
        <f>SUMIF('10. 170KMP'!$J:$J,'0.KQKD'!$E36,'10. 170KMP'!AQ:AQ)</f>
        <v>112133103</v>
      </c>
      <c r="AL36" s="34">
        <f>SUMIF('10. 170KMP'!$J:$J,'0.KQKD'!$E36,'10. 170KMP'!AR:AR)</f>
        <v>117289856</v>
      </c>
      <c r="AM36" s="34">
        <f>SUMIF('10. 170KMP'!$J:$J,'0.KQKD'!$E36,'10. 170KMP'!AS:AS)</f>
        <v>115465878</v>
      </c>
      <c r="AN36" s="34">
        <f>SUMIF('10. 170KMP'!$J:$J,'0.KQKD'!$E36,'10. 170KMP'!AT:AT)</f>
        <v>116735936</v>
      </c>
      <c r="AO36" s="34">
        <f>SUMIF('10. 170KMP'!$J:$J,'0.KQKD'!$E36,'10. 170KMP'!AU:AU)</f>
        <v>0</v>
      </c>
      <c r="AP36" s="34">
        <f>SUMIF('10. 170KMP'!$J:$J,'0.KQKD'!$E36,'10. 170KMP'!AV:AV)</f>
        <v>0</v>
      </c>
      <c r="AQ36" s="34">
        <f>SUMIF('10. 170KMP'!$J:$J,'0.KQKD'!$E36,'10. 170KMP'!AW:AW)</f>
        <v>0</v>
      </c>
      <c r="AR36" s="34">
        <f>SUMIF('10. 170KMP'!$J:$J,'0.KQKD'!$E36,'10. 170KMP'!AX:AX)</f>
        <v>0</v>
      </c>
      <c r="AS36" s="34">
        <f>SUMIF('10. 170KMP'!$J:$J,'0.KQKD'!$E36,'10. 170KMP'!AY:AY)</f>
        <v>0</v>
      </c>
      <c r="AT36" s="34">
        <f>SUMIF('10. 170KMP'!$J:$J,'0.KQKD'!$E36,'10. 170KMP'!AZ:AZ)</f>
        <v>0</v>
      </c>
      <c r="AU36" s="41">
        <f>SUMIF('10. 170KMP'!$J:$J,'0.KQKD'!$E36,'10. 170KMP'!BA:BA)</f>
        <v>0</v>
      </c>
      <c r="AV36" s="40">
        <f t="shared" ref="AV36:AV61" si="183">AM36</f>
        <v>115465878</v>
      </c>
      <c r="AW36" s="34">
        <f t="shared" ref="AW36:AW61" si="184">AN36</f>
        <v>116735936</v>
      </c>
      <c r="AX36" s="34">
        <f t="shared" ref="AX36:AX61" si="185">Z36</f>
        <v>180361650.18333331</v>
      </c>
      <c r="AY36" s="1071">
        <f t="shared" si="1"/>
        <v>1.0109994227039092</v>
      </c>
      <c r="AZ36" s="1072">
        <f t="shared" si="2"/>
        <v>0.64723257899526154</v>
      </c>
      <c r="BA36" s="40">
        <f t="shared" ref="BA36:BA61" si="186">SUM(I36:M36)</f>
        <v>0</v>
      </c>
      <c r="BB36" s="34">
        <f t="shared" ref="BB36:BB61" si="187">SUM(AJ36:AN36)</f>
        <v>581194724</v>
      </c>
      <c r="BC36" s="34">
        <f t="shared" ref="BC36:BC61" si="188">SUM(V36:Z36)</f>
        <v>843747000.91666663</v>
      </c>
      <c r="BD36" s="1071">
        <f t="shared" si="3"/>
        <v>0</v>
      </c>
      <c r="BE36" s="1072">
        <f t="shared" si="4"/>
        <v>0.68882582500272749</v>
      </c>
      <c r="BF36" s="1073">
        <f t="shared" si="179"/>
        <v>0.2304631615105594</v>
      </c>
      <c r="BG36" s="28"/>
      <c r="BH36" s="1074"/>
    </row>
    <row r="37" spans="1:60" outlineLevel="1" x14ac:dyDescent="0.25">
      <c r="A37" s="143"/>
      <c r="B37" s="58"/>
      <c r="C37" s="129"/>
      <c r="D37" s="119" t="s">
        <v>58</v>
      </c>
      <c r="E37" s="281" t="s">
        <v>59</v>
      </c>
      <c r="F37" s="40">
        <f>SUMIF('10. 170KMP'!$J:$J,'0.KQKD'!$E37,'10. 170KMP'!L:L)</f>
        <v>0</v>
      </c>
      <c r="G37" s="34">
        <f>SUMIF('10. 170KMP'!$J:$J,'0.KQKD'!$E37,'10. 170KMP'!M:M)</f>
        <v>0</v>
      </c>
      <c r="H37" s="34">
        <f>SUMIF('10. 170KMP'!$J:$J,'0.KQKD'!$E37,'10. 170KMP'!N:N)</f>
        <v>0</v>
      </c>
      <c r="I37" s="34">
        <f>SUMIF('10. 170KMP'!$J:$J,'0.KQKD'!$E37,'10. 170KMP'!O:O)</f>
        <v>0</v>
      </c>
      <c r="J37" s="34">
        <f>SUMIF('10. 170KMP'!$J:$J,'0.KQKD'!$E37,'10. 170KMP'!P:P)</f>
        <v>0</v>
      </c>
      <c r="K37" s="34">
        <f>SUMIF('10. 170KMP'!$J:$J,'0.KQKD'!$E37,'10. 170KMP'!Q:Q)</f>
        <v>0</v>
      </c>
      <c r="L37" s="34">
        <f>SUMIF('10. 170KMP'!$J:$J,'0.KQKD'!$E37,'10. 170KMP'!R:R)</f>
        <v>0</v>
      </c>
      <c r="M37" s="34">
        <f>SUMIF('10. 170KMP'!$J:$J,'0.KQKD'!$E37,'10. 170KMP'!S:S)</f>
        <v>0</v>
      </c>
      <c r="N37" s="34">
        <f>SUMIF('10. 170KMP'!$J:$J,'0.KQKD'!$E37,'10. 170KMP'!T:T)</f>
        <v>0</v>
      </c>
      <c r="O37" s="34">
        <f>SUMIF('10. 170KMP'!$J:$J,'0.KQKD'!$E37,'10. 170KMP'!U:U)</f>
        <v>0</v>
      </c>
      <c r="P37" s="34">
        <f>SUMIF('10. 170KMP'!$J:$J,'0.KQKD'!$E37,'10. 170KMP'!V:V)</f>
        <v>0</v>
      </c>
      <c r="Q37" s="34">
        <f>SUMIF('10. 170KMP'!$J:$J,'0.KQKD'!$E37,'10. 170KMP'!W:W)</f>
        <v>0</v>
      </c>
      <c r="R37" s="34">
        <f>SUMIF('10. 170KMP'!$J:$J,'0.KQKD'!$E37,'10. 170KMP'!X:X)</f>
        <v>0</v>
      </c>
      <c r="S37" s="34">
        <f>SUMIF('10. 170KMP'!$J:$J,'0.KQKD'!$E37,'10. 170KMP'!Y:Y)</f>
        <v>0</v>
      </c>
      <c r="T37" s="34">
        <f>SUMIF('10. 170KMP'!$J:$J,'0.KQKD'!$E37,'10. 170KMP'!Z:Z)</f>
        <v>0</v>
      </c>
      <c r="U37" s="34">
        <f t="shared" si="180"/>
        <v>0</v>
      </c>
      <c r="V37" s="34">
        <f>SUMIF('10. 170KMP'!$J:$J,'0.KQKD'!$E37,'10. 170KMP'!AB:AB)</f>
        <v>0</v>
      </c>
      <c r="W37" s="34">
        <f>SUMIF('10. 170KMP'!$J:$J,'0.KQKD'!$E37,'10. 170KMP'!AC:AC)</f>
        <v>0</v>
      </c>
      <c r="X37" s="34">
        <f>SUMIF('10. 170KMP'!$J:$J,'0.KQKD'!$E37,'10. 170KMP'!AD:AD)</f>
        <v>0</v>
      </c>
      <c r="Y37" s="34">
        <f>SUMIF('10. 170KMP'!$J:$J,'0.KQKD'!$E37,'10. 170KMP'!AE:AE)</f>
        <v>0</v>
      </c>
      <c r="Z37" s="34">
        <f>SUMIF('10. 170KMP'!$J:$J,'0.KQKD'!$E37,'10. 170KMP'!AF:AF)</f>
        <v>0</v>
      </c>
      <c r="AA37" s="34">
        <f>SUMIF('10. 170KMP'!$J:$J,'0.KQKD'!$E37,'10. 170KMP'!AG:AG)</f>
        <v>0</v>
      </c>
      <c r="AB37" s="34">
        <f>SUMIF('10. 170KMP'!$J:$J,'0.KQKD'!$E37,'10. 170KMP'!AH:AH)</f>
        <v>0</v>
      </c>
      <c r="AC37" s="34">
        <f>SUMIF('10. 170KMP'!$J:$J,'0.KQKD'!$E37,'10. 170KMP'!AI:AI)</f>
        <v>0</v>
      </c>
      <c r="AD37" s="34">
        <f>SUMIF('10. 170KMP'!$J:$J,'0.KQKD'!$E37,'10. 170KMP'!AJ:AJ)</f>
        <v>0</v>
      </c>
      <c r="AE37" s="34">
        <f>SUMIF('10. 170KMP'!$J:$J,'0.KQKD'!$E37,'10. 170KMP'!AK:AK)</f>
        <v>0</v>
      </c>
      <c r="AF37" s="34">
        <f>SUMIF('10. 170KMP'!$J:$J,'0.KQKD'!$E37,'10. 170KMP'!AL:AL)</f>
        <v>0</v>
      </c>
      <c r="AG37" s="34">
        <f>SUMIF('10. 170KMP'!$J:$J,'0.KQKD'!$E37,'10. 170KMP'!AM:AM)</f>
        <v>0</v>
      </c>
      <c r="AH37" s="34">
        <f t="shared" si="181"/>
        <v>0</v>
      </c>
      <c r="AI37" s="41">
        <f t="shared" si="182"/>
        <v>0</v>
      </c>
      <c r="AJ37" s="40">
        <f>SUMIF('10. 170KMP'!$J:$J,'0.KQKD'!$E37,'10. 170KMP'!AP:AP)</f>
        <v>0</v>
      </c>
      <c r="AK37" s="34">
        <f>SUMIF('10. 170KMP'!$J:$J,'0.KQKD'!$E37,'10. 170KMP'!AQ:AQ)</f>
        <v>0</v>
      </c>
      <c r="AL37" s="34">
        <f>SUMIF('10. 170KMP'!$J:$J,'0.KQKD'!$E37,'10. 170KMP'!AR:AR)</f>
        <v>0</v>
      </c>
      <c r="AM37" s="701">
        <f>SUMIF('10. 170KMP'!$J:$J,'0.KQKD'!$E37,'10. 170KMP'!AS:AS)</f>
        <v>0</v>
      </c>
      <c r="AN37" s="701">
        <f>SUMIF('10. 170KMP'!$J:$J,'0.KQKD'!$E37,'10. 170KMP'!AT:AT)</f>
        <v>0</v>
      </c>
      <c r="AO37" s="701">
        <f>SUMIF('10. 170KMP'!$J:$J,'0.KQKD'!$E37,'10. 170KMP'!AU:AU)</f>
        <v>0</v>
      </c>
      <c r="AP37" s="701">
        <f>SUMIF('10. 170KMP'!$J:$J,'0.KQKD'!$E37,'10. 170KMP'!AV:AV)</f>
        <v>0</v>
      </c>
      <c r="AQ37" s="701">
        <f>SUMIF('10. 170KMP'!$J:$J,'0.KQKD'!$E37,'10. 170KMP'!AW:AW)</f>
        <v>0</v>
      </c>
      <c r="AR37" s="701">
        <f>SUMIF('10. 170KMP'!$J:$J,'0.KQKD'!$E37,'10. 170KMP'!AX:AX)</f>
        <v>0</v>
      </c>
      <c r="AS37" s="701">
        <f>SUMIF('10. 170KMP'!$J:$J,'0.KQKD'!$E37,'10. 170KMP'!AY:AY)</f>
        <v>0</v>
      </c>
      <c r="AT37" s="701">
        <f>SUMIF('10. 170KMP'!$J:$J,'0.KQKD'!$E37,'10. 170KMP'!AZ:AZ)</f>
        <v>0</v>
      </c>
      <c r="AU37" s="702">
        <f>SUMIF('10. 170KMP'!$J:$J,'0.KQKD'!$E37,'10. 170KMP'!BA:BA)</f>
        <v>0</v>
      </c>
      <c r="AV37" s="703">
        <f t="shared" si="183"/>
        <v>0</v>
      </c>
      <c r="AW37" s="701">
        <f t="shared" si="184"/>
        <v>0</v>
      </c>
      <c r="AX37" s="701">
        <f t="shared" si="185"/>
        <v>0</v>
      </c>
      <c r="AY37" s="727">
        <f t="shared" si="1"/>
        <v>0</v>
      </c>
      <c r="AZ37" s="728">
        <f t="shared" si="2"/>
        <v>0</v>
      </c>
      <c r="BA37" s="703">
        <f t="shared" si="186"/>
        <v>0</v>
      </c>
      <c r="BB37" s="701">
        <f t="shared" si="187"/>
        <v>0</v>
      </c>
      <c r="BC37" s="701">
        <f t="shared" si="188"/>
        <v>0</v>
      </c>
      <c r="BD37" s="727">
        <f t="shared" si="3"/>
        <v>0</v>
      </c>
      <c r="BE37" s="736">
        <f t="shared" si="4"/>
        <v>0</v>
      </c>
      <c r="BF37" s="742">
        <f t="shared" si="179"/>
        <v>0</v>
      </c>
      <c r="BG37" s="28"/>
      <c r="BH37" s="154"/>
    </row>
    <row r="38" spans="1:60" outlineLevel="1" x14ac:dyDescent="0.25">
      <c r="A38" s="143"/>
      <c r="B38" s="58"/>
      <c r="C38" s="129"/>
      <c r="D38" s="119" t="s">
        <v>60</v>
      </c>
      <c r="E38" s="281" t="s">
        <v>61</v>
      </c>
      <c r="F38" s="40">
        <f>SUMIF('10. 170KMP'!$J:$J,'0.KQKD'!$E38,'10. 170KMP'!L:L)</f>
        <v>0</v>
      </c>
      <c r="G38" s="34">
        <f>SUMIF('10. 170KMP'!$J:$J,'0.KQKD'!$E38,'10. 170KMP'!M:M)</f>
        <v>0</v>
      </c>
      <c r="H38" s="34">
        <f>SUMIF('10. 170KMP'!$J:$J,'0.KQKD'!$E38,'10. 170KMP'!N:N)</f>
        <v>0</v>
      </c>
      <c r="I38" s="34">
        <f>SUMIF('10. 170KMP'!$J:$J,'0.KQKD'!$E38,'10. 170KMP'!O:O)</f>
        <v>0</v>
      </c>
      <c r="J38" s="34">
        <f>SUMIF('10. 170KMP'!$J:$J,'0.KQKD'!$E38,'10. 170KMP'!P:P)</f>
        <v>0</v>
      </c>
      <c r="K38" s="34">
        <f>SUMIF('10. 170KMP'!$J:$J,'0.KQKD'!$E38,'10. 170KMP'!Q:Q)</f>
        <v>0</v>
      </c>
      <c r="L38" s="34">
        <f>SUMIF('10. 170KMP'!$J:$J,'0.KQKD'!$E38,'10. 170KMP'!R:R)</f>
        <v>0</v>
      </c>
      <c r="M38" s="34">
        <f>SUMIF('10. 170KMP'!$J:$J,'0.KQKD'!$E38,'10. 170KMP'!S:S)</f>
        <v>0</v>
      </c>
      <c r="N38" s="34">
        <f>SUMIF('10. 170KMP'!$J:$J,'0.KQKD'!$E38,'10. 170KMP'!T:T)</f>
        <v>0</v>
      </c>
      <c r="O38" s="34">
        <f>SUMIF('10. 170KMP'!$J:$J,'0.KQKD'!$E38,'10. 170KMP'!U:U)</f>
        <v>0</v>
      </c>
      <c r="P38" s="34">
        <f>SUMIF('10. 170KMP'!$J:$J,'0.KQKD'!$E38,'10. 170KMP'!V:V)</f>
        <v>0</v>
      </c>
      <c r="Q38" s="34">
        <f>SUMIF('10. 170KMP'!$J:$J,'0.KQKD'!$E38,'10. 170KMP'!W:W)</f>
        <v>0</v>
      </c>
      <c r="R38" s="34">
        <f>SUMIF('10. 170KMP'!$J:$J,'0.KQKD'!$E38,'10. 170KMP'!X:X)</f>
        <v>0</v>
      </c>
      <c r="S38" s="34">
        <f>SUMIF('10. 170KMP'!$J:$J,'0.KQKD'!$E38,'10. 170KMP'!Y:Y)</f>
        <v>0</v>
      </c>
      <c r="T38" s="34">
        <f>SUMIF('10. 170KMP'!$J:$J,'0.KQKD'!$E38,'10. 170KMP'!Z:Z)</f>
        <v>0</v>
      </c>
      <c r="U38" s="34">
        <f t="shared" si="180"/>
        <v>0</v>
      </c>
      <c r="V38" s="34">
        <f>SUMIF('10. 170KMP'!$J:$J,'0.KQKD'!$E38,'10. 170KMP'!AB:AB)</f>
        <v>6695000.666666667</v>
      </c>
      <c r="W38" s="34">
        <f>SUMIF('10. 170KMP'!$J:$J,'0.KQKD'!$E38,'10. 170KMP'!AC:AC)</f>
        <v>5986667.666666667</v>
      </c>
      <c r="X38" s="34">
        <f>SUMIF('10. 170KMP'!$J:$J,'0.KQKD'!$E38,'10. 170KMP'!AD:AD)</f>
        <v>5986667.666666667</v>
      </c>
      <c r="Y38" s="34">
        <f>SUMIF('10. 170KMP'!$J:$J,'0.KQKD'!$E38,'10. 170KMP'!AE:AE)</f>
        <v>11820001</v>
      </c>
      <c r="Z38" s="34">
        <f>SUMIF('10. 170KMP'!$J:$J,'0.KQKD'!$E38,'10. 170KMP'!AF:AF)</f>
        <v>11903334.333333332</v>
      </c>
      <c r="AA38" s="34">
        <f>SUMIF('10. 170KMP'!$J:$J,'0.KQKD'!$E38,'10. 170KMP'!AG:AG)</f>
        <v>12070001</v>
      </c>
      <c r="AB38" s="34">
        <f>SUMIF('10. 170KMP'!$J:$J,'0.KQKD'!$E38,'10. 170KMP'!AH:AH)</f>
        <v>9908334</v>
      </c>
      <c r="AC38" s="34">
        <f>SUMIF('10. 170KMP'!$J:$J,'0.KQKD'!$E38,'10. 170KMP'!AI:AI)</f>
        <v>9991667.3333333321</v>
      </c>
      <c r="AD38" s="34">
        <f>SUMIF('10. 170KMP'!$J:$J,'0.KQKD'!$E38,'10. 170KMP'!AJ:AJ)</f>
        <v>14183333.333333334</v>
      </c>
      <c r="AE38" s="34">
        <f>SUMIF('10. 170KMP'!$J:$J,'0.KQKD'!$E38,'10. 170KMP'!AK:AK)</f>
        <v>9266666.666666666</v>
      </c>
      <c r="AF38" s="34">
        <f>SUMIF('10. 170KMP'!$J:$J,'0.KQKD'!$E38,'10. 170KMP'!AL:AL)</f>
        <v>9266666.666666666</v>
      </c>
      <c r="AG38" s="34">
        <f>SUMIF('10. 170KMP'!$J:$J,'0.KQKD'!$E38,'10. 170KMP'!AM:AM)</f>
        <v>9266666.666666666</v>
      </c>
      <c r="AH38" s="34">
        <f t="shared" si="181"/>
        <v>116345007</v>
      </c>
      <c r="AI38" s="41">
        <f t="shared" si="182"/>
        <v>23123341</v>
      </c>
      <c r="AJ38" s="40">
        <f>SUMIF('10. 170KMP'!$J:$J,'0.KQKD'!$E38,'10. 170KMP'!AP:AP)</f>
        <v>4278334</v>
      </c>
      <c r="AK38" s="34">
        <f>SUMIF('10. 170KMP'!$J:$J,'0.KQKD'!$E38,'10. 170KMP'!AQ:AQ)</f>
        <v>3570001</v>
      </c>
      <c r="AL38" s="34">
        <f>SUMIF('10. 170KMP'!$J:$J,'0.KQKD'!$E38,'10. 170KMP'!AR:AR)</f>
        <v>4278338</v>
      </c>
      <c r="AM38" s="701">
        <f>SUMIF('10. 170KMP'!$J:$J,'0.KQKD'!$E38,'10. 170KMP'!AS:AS)</f>
        <v>4278334</v>
      </c>
      <c r="AN38" s="701">
        <f>SUMIF('10. 170KMP'!$J:$J,'0.KQKD'!$E38,'10. 170KMP'!AT:AT)</f>
        <v>6718334</v>
      </c>
      <c r="AO38" s="701">
        <f>SUMIF('10. 170KMP'!$J:$J,'0.KQKD'!$E38,'10. 170KMP'!AU:AU)</f>
        <v>0</v>
      </c>
      <c r="AP38" s="701">
        <f>SUMIF('10. 170KMP'!$J:$J,'0.KQKD'!$E38,'10. 170KMP'!AV:AV)</f>
        <v>0</v>
      </c>
      <c r="AQ38" s="701">
        <f>SUMIF('10. 170KMP'!$J:$J,'0.KQKD'!$E38,'10. 170KMP'!AW:AW)</f>
        <v>0</v>
      </c>
      <c r="AR38" s="701">
        <f>SUMIF('10. 170KMP'!$J:$J,'0.KQKD'!$E38,'10. 170KMP'!AX:AX)</f>
        <v>0</v>
      </c>
      <c r="AS38" s="701">
        <f>SUMIF('10. 170KMP'!$J:$J,'0.KQKD'!$E38,'10. 170KMP'!AY:AY)</f>
        <v>0</v>
      </c>
      <c r="AT38" s="701">
        <f>SUMIF('10. 170KMP'!$J:$J,'0.KQKD'!$E38,'10. 170KMP'!AZ:AZ)</f>
        <v>0</v>
      </c>
      <c r="AU38" s="702">
        <f>SUMIF('10. 170KMP'!$J:$J,'0.KQKD'!$E38,'10. 170KMP'!BA:BA)</f>
        <v>0</v>
      </c>
      <c r="AV38" s="703">
        <f t="shared" si="183"/>
        <v>4278334</v>
      </c>
      <c r="AW38" s="701">
        <f t="shared" si="184"/>
        <v>6718334</v>
      </c>
      <c r="AX38" s="701">
        <f t="shared" si="185"/>
        <v>11903334.333333332</v>
      </c>
      <c r="AY38" s="727">
        <f t="shared" si="1"/>
        <v>1.5703154545671283</v>
      </c>
      <c r="AZ38" s="728">
        <f t="shared" si="2"/>
        <v>0.56440773751825235</v>
      </c>
      <c r="BA38" s="703">
        <f t="shared" si="186"/>
        <v>0</v>
      </c>
      <c r="BB38" s="701">
        <f t="shared" si="187"/>
        <v>23123341</v>
      </c>
      <c r="BC38" s="701">
        <f t="shared" si="188"/>
        <v>42391671.333333328</v>
      </c>
      <c r="BD38" s="727">
        <f t="shared" si="3"/>
        <v>0</v>
      </c>
      <c r="BE38" s="736">
        <f t="shared" si="4"/>
        <v>0.54546896295210956</v>
      </c>
      <c r="BF38" s="742">
        <f t="shared" si="179"/>
        <v>0.19874803050207387</v>
      </c>
      <c r="BG38" s="28"/>
      <c r="BH38" s="154"/>
    </row>
    <row r="39" spans="1:60" outlineLevel="1" x14ac:dyDescent="0.25">
      <c r="B39" s="58"/>
      <c r="C39" s="129"/>
      <c r="D39" s="119" t="s">
        <v>62</v>
      </c>
      <c r="E39" s="281" t="s">
        <v>63</v>
      </c>
      <c r="F39" s="40">
        <f>SUMIF('10. 170KMP'!$J:$J,'0.KQKD'!$E39,'10. 170KMP'!L:L)</f>
        <v>0</v>
      </c>
      <c r="G39" s="34">
        <f>SUMIF('10. 170KMP'!$J:$J,'0.KQKD'!$E39,'10. 170KMP'!M:M)</f>
        <v>0</v>
      </c>
      <c r="H39" s="34">
        <f>SUMIF('10. 170KMP'!$J:$J,'0.KQKD'!$E39,'10. 170KMP'!N:N)</f>
        <v>0</v>
      </c>
      <c r="I39" s="34">
        <f>SUMIF('10. 170KMP'!$J:$J,'0.KQKD'!$E39,'10. 170KMP'!O:O)</f>
        <v>0</v>
      </c>
      <c r="J39" s="34">
        <f>SUMIF('10. 170KMP'!$J:$J,'0.KQKD'!$E39,'10. 170KMP'!P:P)</f>
        <v>0</v>
      </c>
      <c r="K39" s="34">
        <f>SUMIF('10. 170KMP'!$J:$J,'0.KQKD'!$E39,'10. 170KMP'!Q:Q)</f>
        <v>0</v>
      </c>
      <c r="L39" s="34">
        <f>SUMIF('10. 170KMP'!$J:$J,'0.KQKD'!$E39,'10. 170KMP'!R:R)</f>
        <v>0</v>
      </c>
      <c r="M39" s="34">
        <f>SUMIF('10. 170KMP'!$J:$J,'0.KQKD'!$E39,'10. 170KMP'!S:S)</f>
        <v>0</v>
      </c>
      <c r="N39" s="34">
        <f>SUMIF('10. 170KMP'!$J:$J,'0.KQKD'!$E39,'10. 170KMP'!T:T)</f>
        <v>0</v>
      </c>
      <c r="O39" s="34">
        <f>SUMIF('10. 170KMP'!$J:$J,'0.KQKD'!$E39,'10. 170KMP'!U:U)</f>
        <v>0</v>
      </c>
      <c r="P39" s="34">
        <f>SUMIF('10. 170KMP'!$J:$J,'0.KQKD'!$E39,'10. 170KMP'!V:V)</f>
        <v>0</v>
      </c>
      <c r="Q39" s="34">
        <f>SUMIF('10. 170KMP'!$J:$J,'0.KQKD'!$E39,'10. 170KMP'!W:W)</f>
        <v>0</v>
      </c>
      <c r="R39" s="34">
        <f>SUMIF('10. 170KMP'!$J:$J,'0.KQKD'!$E39,'10. 170KMP'!X:X)</f>
        <v>0</v>
      </c>
      <c r="S39" s="34">
        <f>SUMIF('10. 170KMP'!$J:$J,'0.KQKD'!$E39,'10. 170KMP'!Y:Y)</f>
        <v>0</v>
      </c>
      <c r="T39" s="34">
        <f>SUMIF('10. 170KMP'!$J:$J,'0.KQKD'!$E39,'10. 170KMP'!Z:Z)</f>
        <v>0</v>
      </c>
      <c r="U39" s="34">
        <f t="shared" si="180"/>
        <v>0</v>
      </c>
      <c r="V39" s="34">
        <f>SUMIF('10. 170KMP'!$J:$J,'0.KQKD'!$E39,'10. 170KMP'!AB:AB)</f>
        <v>10925795.111111112</v>
      </c>
      <c r="W39" s="34">
        <f>SUMIF('10. 170KMP'!$J:$J,'0.KQKD'!$E39,'10. 170KMP'!AC:AC)</f>
        <v>11142461.777777778</v>
      </c>
      <c r="X39" s="34">
        <f>SUMIF('10. 170KMP'!$J:$J,'0.KQKD'!$E39,'10. 170KMP'!AD:AD)</f>
        <v>12441072.888888888</v>
      </c>
      <c r="Y39" s="34">
        <f>SUMIF('10. 170KMP'!$J:$J,'0.KQKD'!$E39,'10. 170KMP'!AE:AE)</f>
        <v>12391073.222222222</v>
      </c>
      <c r="Z39" s="34">
        <f>SUMIF('10. 170KMP'!$J:$J,'0.KQKD'!$E39,'10. 170KMP'!AF:AF)</f>
        <v>13224406.555555556</v>
      </c>
      <c r="AA39" s="34">
        <f>SUMIF('10. 170KMP'!$J:$J,'0.KQKD'!$E39,'10. 170KMP'!AG:AG)</f>
        <v>16939684.333333332</v>
      </c>
      <c r="AB39" s="34">
        <f>SUMIF('10. 170KMP'!$J:$J,'0.KQKD'!$E39,'10. 170KMP'!AH:AH)</f>
        <v>15577184.666666668</v>
      </c>
      <c r="AC39" s="34">
        <f>SUMIF('10. 170KMP'!$J:$J,'0.KQKD'!$E39,'10. 170KMP'!AI:AI)</f>
        <v>15302184.666666668</v>
      </c>
      <c r="AD39" s="34">
        <f>SUMIF('10. 170KMP'!$J:$J,'0.KQKD'!$E39,'10. 170KMP'!AJ:AJ)</f>
        <v>16776490.222222224</v>
      </c>
      <c r="AE39" s="34">
        <f>SUMIF('10. 170KMP'!$J:$J,'0.KQKD'!$E39,'10. 170KMP'!AK:AK)</f>
        <v>33743777.111111112</v>
      </c>
      <c r="AF39" s="34">
        <f>SUMIF('10. 170KMP'!$J:$J,'0.KQKD'!$E39,'10. 170KMP'!AL:AL)</f>
        <v>33743777.111111112</v>
      </c>
      <c r="AG39" s="34">
        <f>SUMIF('10. 170KMP'!$J:$J,'0.KQKD'!$E39,'10. 170KMP'!AM:AM)</f>
        <v>34577110.44444444</v>
      </c>
      <c r="AH39" s="34">
        <f t="shared" si="181"/>
        <v>226785018.1111111</v>
      </c>
      <c r="AI39" s="41">
        <f t="shared" si="182"/>
        <v>121541778</v>
      </c>
      <c r="AJ39" s="40">
        <f>SUMIF('10. 170KMP'!$J:$J,'0.KQKD'!$E39,'10. 170KMP'!AP:AP)</f>
        <v>20725617</v>
      </c>
      <c r="AK39" s="34">
        <f>SUMIF('10. 170KMP'!$J:$J,'0.KQKD'!$E39,'10. 170KMP'!AQ:AQ)</f>
        <v>20949521</v>
      </c>
      <c r="AL39" s="34">
        <f>SUMIF('10. 170KMP'!$J:$J,'0.KQKD'!$E39,'10. 170KMP'!AR:AR)</f>
        <v>25835779</v>
      </c>
      <c r="AM39" s="34">
        <f>SUMIF('10. 170KMP'!$J:$J,'0.KQKD'!$E39,'10. 170KMP'!AS:AS)</f>
        <v>25294092</v>
      </c>
      <c r="AN39" s="34">
        <f>SUMIF('10. 170KMP'!$J:$J,'0.KQKD'!$E39,'10. 170KMP'!AT:AT)</f>
        <v>28736769</v>
      </c>
      <c r="AO39" s="34">
        <f>SUMIF('10. 170KMP'!$J:$J,'0.KQKD'!$E39,'10. 170KMP'!AU:AU)</f>
        <v>0</v>
      </c>
      <c r="AP39" s="34">
        <f>SUMIF('10. 170KMP'!$J:$J,'0.KQKD'!$E39,'10. 170KMP'!AV:AV)</f>
        <v>0</v>
      </c>
      <c r="AQ39" s="34">
        <f>SUMIF('10. 170KMP'!$J:$J,'0.KQKD'!$E39,'10. 170KMP'!AW:AW)</f>
        <v>0</v>
      </c>
      <c r="AR39" s="34">
        <f>SUMIF('10. 170KMP'!$J:$J,'0.KQKD'!$E39,'10. 170KMP'!AX:AX)</f>
        <v>0</v>
      </c>
      <c r="AS39" s="34">
        <f>SUMIF('10. 170KMP'!$J:$J,'0.KQKD'!$E39,'10. 170KMP'!AY:AY)</f>
        <v>0</v>
      </c>
      <c r="AT39" s="34">
        <f>SUMIF('10. 170KMP'!$J:$J,'0.KQKD'!$E39,'10. 170KMP'!AZ:AZ)</f>
        <v>0</v>
      </c>
      <c r="AU39" s="41">
        <f>SUMIF('10. 170KMP'!$J:$J,'0.KQKD'!$E39,'10. 170KMP'!BA:BA)</f>
        <v>0</v>
      </c>
      <c r="AV39" s="40">
        <f t="shared" si="183"/>
        <v>25294092</v>
      </c>
      <c r="AW39" s="34">
        <f t="shared" si="184"/>
        <v>28736769</v>
      </c>
      <c r="AX39" s="34">
        <f t="shared" si="185"/>
        <v>13224406.555555556</v>
      </c>
      <c r="AY39" s="1071">
        <f t="shared" si="1"/>
        <v>1.136105972888847</v>
      </c>
      <c r="AZ39" s="1072">
        <f t="shared" si="2"/>
        <v>2.1730100991131223</v>
      </c>
      <c r="BA39" s="40">
        <f t="shared" si="186"/>
        <v>0</v>
      </c>
      <c r="BB39" s="34">
        <f t="shared" si="187"/>
        <v>121541778</v>
      </c>
      <c r="BC39" s="34">
        <f t="shared" si="188"/>
        <v>60124809.555555552</v>
      </c>
      <c r="BD39" s="1071">
        <f t="shared" si="3"/>
        <v>0</v>
      </c>
      <c r="BE39" s="1072">
        <f t="shared" si="4"/>
        <v>2.021491276204292</v>
      </c>
      <c r="BF39" s="1073">
        <f t="shared" si="179"/>
        <v>0.53593389462989915</v>
      </c>
      <c r="BG39" s="28"/>
      <c r="BH39" s="1074"/>
    </row>
    <row r="40" spans="1:60" outlineLevel="1" x14ac:dyDescent="0.25">
      <c r="A40" s="143"/>
      <c r="B40" s="58"/>
      <c r="C40" s="129"/>
      <c r="D40" s="119" t="s">
        <v>64</v>
      </c>
      <c r="E40" s="281" t="s">
        <v>65</v>
      </c>
      <c r="F40" s="40">
        <f>SUMIF('10. 170KMP'!$J:$J,'0.KQKD'!$E40,'10. 170KMP'!L:L)</f>
        <v>0</v>
      </c>
      <c r="G40" s="34">
        <f>SUMIF('10. 170KMP'!$J:$J,'0.KQKD'!$E40,'10. 170KMP'!M:M)</f>
        <v>0</v>
      </c>
      <c r="H40" s="34">
        <f>SUMIF('10. 170KMP'!$J:$J,'0.KQKD'!$E40,'10. 170KMP'!N:N)</f>
        <v>0</v>
      </c>
      <c r="I40" s="34">
        <f>SUMIF('10. 170KMP'!$J:$J,'0.KQKD'!$E40,'10. 170KMP'!O:O)</f>
        <v>0</v>
      </c>
      <c r="J40" s="34">
        <f>SUMIF('10. 170KMP'!$J:$J,'0.KQKD'!$E40,'10. 170KMP'!P:P)</f>
        <v>0</v>
      </c>
      <c r="K40" s="34">
        <f>SUMIF('10. 170KMP'!$J:$J,'0.KQKD'!$E40,'10. 170KMP'!Q:Q)</f>
        <v>0</v>
      </c>
      <c r="L40" s="34">
        <f>SUMIF('10. 170KMP'!$J:$J,'0.KQKD'!$E40,'10. 170KMP'!R:R)</f>
        <v>0</v>
      </c>
      <c r="M40" s="34">
        <f>SUMIF('10. 170KMP'!$J:$J,'0.KQKD'!$E40,'10. 170KMP'!S:S)</f>
        <v>0</v>
      </c>
      <c r="N40" s="34">
        <f>SUMIF('10. 170KMP'!$J:$J,'0.KQKD'!$E40,'10. 170KMP'!T:T)</f>
        <v>0</v>
      </c>
      <c r="O40" s="34">
        <f>SUMIF('10. 170KMP'!$J:$J,'0.KQKD'!$E40,'10. 170KMP'!U:U)</f>
        <v>0</v>
      </c>
      <c r="P40" s="34">
        <f>SUMIF('10. 170KMP'!$J:$J,'0.KQKD'!$E40,'10. 170KMP'!V:V)</f>
        <v>0</v>
      </c>
      <c r="Q40" s="34">
        <f>SUMIF('10. 170KMP'!$J:$J,'0.KQKD'!$E40,'10. 170KMP'!W:W)</f>
        <v>0</v>
      </c>
      <c r="R40" s="34">
        <f>SUMIF('10. 170KMP'!$J:$J,'0.KQKD'!$E40,'10. 170KMP'!X:X)</f>
        <v>0</v>
      </c>
      <c r="S40" s="34">
        <f>SUMIF('10. 170KMP'!$J:$J,'0.KQKD'!$E40,'10. 170KMP'!Y:Y)</f>
        <v>0</v>
      </c>
      <c r="T40" s="34">
        <f>SUMIF('10. 170KMP'!$J:$J,'0.KQKD'!$E40,'10. 170KMP'!Z:Z)</f>
        <v>0</v>
      </c>
      <c r="U40" s="34">
        <f t="shared" si="180"/>
        <v>0</v>
      </c>
      <c r="V40" s="34">
        <f>SUMIF('10. 170KMP'!$J:$J,'0.KQKD'!$E40,'10. 170KMP'!AB:AB)</f>
        <v>461679352</v>
      </c>
      <c r="W40" s="34">
        <f>SUMIF('10. 170KMP'!$J:$J,'0.KQKD'!$E40,'10. 170KMP'!AC:AC)</f>
        <v>461679352</v>
      </c>
      <c r="X40" s="34">
        <f>SUMIF('10. 170KMP'!$J:$J,'0.KQKD'!$E40,'10. 170KMP'!AD:AD)</f>
        <v>461679352</v>
      </c>
      <c r="Y40" s="34">
        <f>SUMIF('10. 170KMP'!$J:$J,'0.KQKD'!$E40,'10. 170KMP'!AE:AE)</f>
        <v>461679352</v>
      </c>
      <c r="Z40" s="34">
        <f>SUMIF('10. 170KMP'!$J:$J,'0.KQKD'!$E40,'10. 170KMP'!AF:AF)</f>
        <v>461679352</v>
      </c>
      <c r="AA40" s="34">
        <f>SUMIF('10. 170KMP'!$J:$J,'0.KQKD'!$E40,'10. 170KMP'!AG:AG)</f>
        <v>461679352</v>
      </c>
      <c r="AB40" s="34">
        <f>SUMIF('10. 170KMP'!$J:$J,'0.KQKD'!$E40,'10. 170KMP'!AH:AH)</f>
        <v>461679352</v>
      </c>
      <c r="AC40" s="34">
        <f>SUMIF('10. 170KMP'!$J:$J,'0.KQKD'!$E40,'10. 170KMP'!AI:AI)</f>
        <v>461679352</v>
      </c>
      <c r="AD40" s="34">
        <f>SUMIF('10. 170KMP'!$J:$J,'0.KQKD'!$E40,'10. 170KMP'!AJ:AJ)</f>
        <v>461679352</v>
      </c>
      <c r="AE40" s="34">
        <f>SUMIF('10. 170KMP'!$J:$J,'0.KQKD'!$E40,'10. 170KMP'!AK:AK)</f>
        <v>461679352</v>
      </c>
      <c r="AF40" s="34">
        <f>SUMIF('10. 170KMP'!$J:$J,'0.KQKD'!$E40,'10. 170KMP'!AL:AL)</f>
        <v>461679352</v>
      </c>
      <c r="AG40" s="34">
        <f>SUMIF('10. 170KMP'!$J:$J,'0.KQKD'!$E40,'10. 170KMP'!AM:AM)</f>
        <v>461679352</v>
      </c>
      <c r="AH40" s="34">
        <f t="shared" si="181"/>
        <v>5540152224</v>
      </c>
      <c r="AI40" s="41">
        <f t="shared" si="182"/>
        <v>2308396760</v>
      </c>
      <c r="AJ40" s="40">
        <f>SUMIF('10. 170KMP'!$J:$J,'0.KQKD'!$E40,'10. 170KMP'!AP:AP)</f>
        <v>461679352</v>
      </c>
      <c r="AK40" s="34">
        <f>SUMIF('10. 170KMP'!$J:$J,'0.KQKD'!$E40,'10. 170KMP'!AQ:AQ)</f>
        <v>461679352</v>
      </c>
      <c r="AL40" s="34">
        <f>SUMIF('10. 170KMP'!$J:$J,'0.KQKD'!$E40,'10. 170KMP'!AR:AR)</f>
        <v>461679352</v>
      </c>
      <c r="AM40" s="701">
        <f>SUMIF('10. 170KMP'!$J:$J,'0.KQKD'!$E40,'10. 170KMP'!AS:AS)</f>
        <v>461679352</v>
      </c>
      <c r="AN40" s="701">
        <f>SUMIF('10. 170KMP'!$J:$J,'0.KQKD'!$E40,'10. 170KMP'!AT:AT)</f>
        <v>461679352</v>
      </c>
      <c r="AO40" s="701">
        <f>SUMIF('10. 170KMP'!$J:$J,'0.KQKD'!$E40,'10. 170KMP'!AU:AU)</f>
        <v>0</v>
      </c>
      <c r="AP40" s="701">
        <f>SUMIF('10. 170KMP'!$J:$J,'0.KQKD'!$E40,'10. 170KMP'!AV:AV)</f>
        <v>0</v>
      </c>
      <c r="AQ40" s="701">
        <f>SUMIF('10. 170KMP'!$J:$J,'0.KQKD'!$E40,'10. 170KMP'!AW:AW)</f>
        <v>0</v>
      </c>
      <c r="AR40" s="701">
        <f>SUMIF('10. 170KMP'!$J:$J,'0.KQKD'!$E40,'10. 170KMP'!AX:AX)</f>
        <v>0</v>
      </c>
      <c r="AS40" s="701">
        <f>SUMIF('10. 170KMP'!$J:$J,'0.KQKD'!$E40,'10. 170KMP'!AY:AY)</f>
        <v>0</v>
      </c>
      <c r="AT40" s="701">
        <f>SUMIF('10. 170KMP'!$J:$J,'0.KQKD'!$E40,'10. 170KMP'!AZ:AZ)</f>
        <v>0</v>
      </c>
      <c r="AU40" s="702">
        <f>SUMIF('10. 170KMP'!$J:$J,'0.KQKD'!$E40,'10. 170KMP'!BA:BA)</f>
        <v>0</v>
      </c>
      <c r="AV40" s="703">
        <f t="shared" si="183"/>
        <v>461679352</v>
      </c>
      <c r="AW40" s="701">
        <f t="shared" si="184"/>
        <v>461679352</v>
      </c>
      <c r="AX40" s="701">
        <f t="shared" si="185"/>
        <v>461679352</v>
      </c>
      <c r="AY40" s="727">
        <f t="shared" si="1"/>
        <v>1</v>
      </c>
      <c r="AZ40" s="728">
        <f t="shared" si="2"/>
        <v>1</v>
      </c>
      <c r="BA40" s="703">
        <f t="shared" si="186"/>
        <v>0</v>
      </c>
      <c r="BB40" s="701">
        <f t="shared" si="187"/>
        <v>2308396760</v>
      </c>
      <c r="BC40" s="701">
        <f t="shared" si="188"/>
        <v>2308396760</v>
      </c>
      <c r="BD40" s="727">
        <f t="shared" si="3"/>
        <v>0</v>
      </c>
      <c r="BE40" s="736">
        <f t="shared" si="4"/>
        <v>1</v>
      </c>
      <c r="BF40" s="742">
        <f t="shared" si="179"/>
        <v>0.41666666666666669</v>
      </c>
      <c r="BG40" s="28"/>
      <c r="BH40" s="154"/>
    </row>
    <row r="41" spans="1:60" outlineLevel="1" x14ac:dyDescent="0.25">
      <c r="A41" s="143"/>
      <c r="B41" s="58"/>
      <c r="C41" s="129"/>
      <c r="D41" s="119" t="s">
        <v>66</v>
      </c>
      <c r="E41" s="281" t="s">
        <v>67</v>
      </c>
      <c r="F41" s="40">
        <f>SUMIF('10. 170KMP'!$J:$J,'0.KQKD'!$E41,'10. 170KMP'!L:L)</f>
        <v>0</v>
      </c>
      <c r="G41" s="34">
        <f>SUMIF('10. 170KMP'!$J:$J,'0.KQKD'!$E41,'10. 170KMP'!M:M)</f>
        <v>0</v>
      </c>
      <c r="H41" s="34">
        <f>SUMIF('10. 170KMP'!$J:$J,'0.KQKD'!$E41,'10. 170KMP'!N:N)</f>
        <v>0</v>
      </c>
      <c r="I41" s="34">
        <f>SUMIF('10. 170KMP'!$J:$J,'0.KQKD'!$E41,'10. 170KMP'!O:O)</f>
        <v>0</v>
      </c>
      <c r="J41" s="34">
        <f>SUMIF('10. 170KMP'!$J:$J,'0.KQKD'!$E41,'10. 170KMP'!P:P)</f>
        <v>0</v>
      </c>
      <c r="K41" s="34">
        <f>SUMIF('10. 170KMP'!$J:$J,'0.KQKD'!$E41,'10. 170KMP'!Q:Q)</f>
        <v>0</v>
      </c>
      <c r="L41" s="34">
        <f>SUMIF('10. 170KMP'!$J:$J,'0.KQKD'!$E41,'10. 170KMP'!R:R)</f>
        <v>0</v>
      </c>
      <c r="M41" s="34">
        <f>SUMIF('10. 170KMP'!$J:$J,'0.KQKD'!$E41,'10. 170KMP'!S:S)</f>
        <v>0</v>
      </c>
      <c r="N41" s="34">
        <f>SUMIF('10. 170KMP'!$J:$J,'0.KQKD'!$E41,'10. 170KMP'!T:T)</f>
        <v>0</v>
      </c>
      <c r="O41" s="34">
        <f>SUMIF('10. 170KMP'!$J:$J,'0.KQKD'!$E41,'10. 170KMP'!U:U)</f>
        <v>0</v>
      </c>
      <c r="P41" s="34">
        <f>SUMIF('10. 170KMP'!$J:$J,'0.KQKD'!$E41,'10. 170KMP'!V:V)</f>
        <v>0</v>
      </c>
      <c r="Q41" s="34">
        <f>SUMIF('10. 170KMP'!$J:$J,'0.KQKD'!$E41,'10. 170KMP'!W:W)</f>
        <v>0</v>
      </c>
      <c r="R41" s="34">
        <f>SUMIF('10. 170KMP'!$J:$J,'0.KQKD'!$E41,'10. 170KMP'!X:X)</f>
        <v>0</v>
      </c>
      <c r="S41" s="34">
        <f>SUMIF('10. 170KMP'!$J:$J,'0.KQKD'!$E41,'10. 170KMP'!Y:Y)</f>
        <v>0</v>
      </c>
      <c r="T41" s="34">
        <f>SUMIF('10. 170KMP'!$J:$J,'0.KQKD'!$E41,'10. 170KMP'!Z:Z)</f>
        <v>0</v>
      </c>
      <c r="U41" s="34">
        <f t="shared" si="180"/>
        <v>0</v>
      </c>
      <c r="V41" s="34">
        <f>SUMIF('10. 170KMP'!$J:$J,'0.KQKD'!$E41,'10. 170KMP'!AB:AB)</f>
        <v>0</v>
      </c>
      <c r="W41" s="34">
        <f>SUMIF('10. 170KMP'!$J:$J,'0.KQKD'!$E41,'10. 170KMP'!AC:AC)</f>
        <v>0</v>
      </c>
      <c r="X41" s="34">
        <f>SUMIF('10. 170KMP'!$J:$J,'0.KQKD'!$E41,'10. 170KMP'!AD:AD)</f>
        <v>0</v>
      </c>
      <c r="Y41" s="34">
        <f>SUMIF('10. 170KMP'!$J:$J,'0.KQKD'!$E41,'10. 170KMP'!AE:AE)</f>
        <v>0</v>
      </c>
      <c r="Z41" s="34">
        <f>SUMIF('10. 170KMP'!$J:$J,'0.KQKD'!$E41,'10. 170KMP'!AF:AF)</f>
        <v>0</v>
      </c>
      <c r="AA41" s="34">
        <f>SUMIF('10. 170KMP'!$J:$J,'0.KQKD'!$E41,'10. 170KMP'!AG:AG)</f>
        <v>0</v>
      </c>
      <c r="AB41" s="34">
        <f>SUMIF('10. 170KMP'!$J:$J,'0.KQKD'!$E41,'10. 170KMP'!AH:AH)</f>
        <v>0</v>
      </c>
      <c r="AC41" s="34">
        <f>SUMIF('10. 170KMP'!$J:$J,'0.KQKD'!$E41,'10. 170KMP'!AI:AI)</f>
        <v>0</v>
      </c>
      <c r="AD41" s="34">
        <f>SUMIF('10. 170KMP'!$J:$J,'0.KQKD'!$E41,'10. 170KMP'!AJ:AJ)</f>
        <v>0</v>
      </c>
      <c r="AE41" s="34">
        <f>SUMIF('10. 170KMP'!$J:$J,'0.KQKD'!$E41,'10. 170KMP'!AK:AK)</f>
        <v>0</v>
      </c>
      <c r="AF41" s="34">
        <f>SUMIF('10. 170KMP'!$J:$J,'0.KQKD'!$E41,'10. 170KMP'!AL:AL)</f>
        <v>0</v>
      </c>
      <c r="AG41" s="34">
        <f>SUMIF('10. 170KMP'!$J:$J,'0.KQKD'!$E41,'10. 170KMP'!AM:AM)</f>
        <v>0</v>
      </c>
      <c r="AH41" s="34">
        <f t="shared" si="181"/>
        <v>0</v>
      </c>
      <c r="AI41" s="41">
        <f t="shared" si="182"/>
        <v>0</v>
      </c>
      <c r="AJ41" s="40">
        <f>SUMIF('10. 170KMP'!$J:$J,'0.KQKD'!$E41,'10. 170KMP'!AP:AP)</f>
        <v>0</v>
      </c>
      <c r="AK41" s="34">
        <f>SUMIF('10. 170KMP'!$J:$J,'0.KQKD'!$E41,'10. 170KMP'!AQ:AQ)</f>
        <v>0</v>
      </c>
      <c r="AL41" s="34">
        <f>SUMIF('10. 170KMP'!$J:$J,'0.KQKD'!$E41,'10. 170KMP'!AR:AR)</f>
        <v>0</v>
      </c>
      <c r="AM41" s="701">
        <f>SUMIF('10. 170KMP'!$J:$J,'0.KQKD'!$E41,'10. 170KMP'!AS:AS)</f>
        <v>0</v>
      </c>
      <c r="AN41" s="701">
        <f>SUMIF('10. 170KMP'!$J:$J,'0.KQKD'!$E41,'10. 170KMP'!AT:AT)</f>
        <v>0</v>
      </c>
      <c r="AO41" s="701">
        <f>SUMIF('10. 170KMP'!$J:$J,'0.KQKD'!$E41,'10. 170KMP'!AU:AU)</f>
        <v>0</v>
      </c>
      <c r="AP41" s="701">
        <f>SUMIF('10. 170KMP'!$J:$J,'0.KQKD'!$E41,'10. 170KMP'!AV:AV)</f>
        <v>0</v>
      </c>
      <c r="AQ41" s="701">
        <f>SUMIF('10. 170KMP'!$J:$J,'0.KQKD'!$E41,'10. 170KMP'!AW:AW)</f>
        <v>0</v>
      </c>
      <c r="AR41" s="701">
        <f>SUMIF('10. 170KMP'!$J:$J,'0.KQKD'!$E41,'10. 170KMP'!AX:AX)</f>
        <v>0</v>
      </c>
      <c r="AS41" s="701">
        <f>SUMIF('10. 170KMP'!$J:$J,'0.KQKD'!$E41,'10. 170KMP'!AY:AY)</f>
        <v>0</v>
      </c>
      <c r="AT41" s="701">
        <f>SUMIF('10. 170KMP'!$J:$J,'0.KQKD'!$E41,'10. 170KMP'!AZ:AZ)</f>
        <v>0</v>
      </c>
      <c r="AU41" s="702">
        <f>SUMIF('10. 170KMP'!$J:$J,'0.KQKD'!$E41,'10. 170KMP'!BA:BA)</f>
        <v>0</v>
      </c>
      <c r="AV41" s="703">
        <f t="shared" si="183"/>
        <v>0</v>
      </c>
      <c r="AW41" s="701">
        <f t="shared" si="184"/>
        <v>0</v>
      </c>
      <c r="AX41" s="701">
        <f t="shared" si="185"/>
        <v>0</v>
      </c>
      <c r="AY41" s="727">
        <f t="shared" si="1"/>
        <v>0</v>
      </c>
      <c r="AZ41" s="728">
        <f t="shared" si="2"/>
        <v>0</v>
      </c>
      <c r="BA41" s="703">
        <f t="shared" si="186"/>
        <v>0</v>
      </c>
      <c r="BB41" s="701">
        <f t="shared" si="187"/>
        <v>0</v>
      </c>
      <c r="BC41" s="701">
        <f t="shared" si="188"/>
        <v>0</v>
      </c>
      <c r="BD41" s="727">
        <f t="shared" si="3"/>
        <v>0</v>
      </c>
      <c r="BE41" s="736">
        <f t="shared" si="4"/>
        <v>0</v>
      </c>
      <c r="BF41" s="742">
        <f t="shared" si="179"/>
        <v>0</v>
      </c>
      <c r="BG41" s="28"/>
      <c r="BH41" s="154"/>
    </row>
    <row r="42" spans="1:60" outlineLevel="1" x14ac:dyDescent="0.25">
      <c r="A42" s="143"/>
      <c r="B42" s="58"/>
      <c r="C42" s="129"/>
      <c r="D42" s="119" t="s">
        <v>68</v>
      </c>
      <c r="E42" s="281" t="s">
        <v>69</v>
      </c>
      <c r="F42" s="40">
        <f>SUMIF('10. 170KMP'!$J:$J,'0.KQKD'!$E42,'10. 170KMP'!L:L)</f>
        <v>0</v>
      </c>
      <c r="G42" s="34">
        <f>SUMIF('10. 170KMP'!$J:$J,'0.KQKD'!$E42,'10. 170KMP'!M:M)</f>
        <v>0</v>
      </c>
      <c r="H42" s="34">
        <f>SUMIF('10. 170KMP'!$J:$J,'0.KQKD'!$E42,'10. 170KMP'!N:N)</f>
        <v>0</v>
      </c>
      <c r="I42" s="34">
        <f>SUMIF('10. 170KMP'!$J:$J,'0.KQKD'!$E42,'10. 170KMP'!O:O)</f>
        <v>0</v>
      </c>
      <c r="J42" s="34">
        <f>SUMIF('10. 170KMP'!$J:$J,'0.KQKD'!$E42,'10. 170KMP'!P:P)</f>
        <v>0</v>
      </c>
      <c r="K42" s="34">
        <f>SUMIF('10. 170KMP'!$J:$J,'0.KQKD'!$E42,'10. 170KMP'!Q:Q)</f>
        <v>0</v>
      </c>
      <c r="L42" s="34">
        <f>SUMIF('10. 170KMP'!$J:$J,'0.KQKD'!$E42,'10. 170KMP'!R:R)</f>
        <v>0</v>
      </c>
      <c r="M42" s="34">
        <f>SUMIF('10. 170KMP'!$J:$J,'0.KQKD'!$E42,'10. 170KMP'!S:S)</f>
        <v>0</v>
      </c>
      <c r="N42" s="34">
        <f>SUMIF('10. 170KMP'!$J:$J,'0.KQKD'!$E42,'10. 170KMP'!T:T)</f>
        <v>0</v>
      </c>
      <c r="O42" s="34">
        <f>SUMIF('10. 170KMP'!$J:$J,'0.KQKD'!$E42,'10. 170KMP'!U:U)</f>
        <v>0</v>
      </c>
      <c r="P42" s="34">
        <f>SUMIF('10. 170KMP'!$J:$J,'0.KQKD'!$E42,'10. 170KMP'!V:V)</f>
        <v>0</v>
      </c>
      <c r="Q42" s="34">
        <f>SUMIF('10. 170KMP'!$J:$J,'0.KQKD'!$E42,'10. 170KMP'!W:W)</f>
        <v>0</v>
      </c>
      <c r="R42" s="34">
        <f>SUMIF('10. 170KMP'!$J:$J,'0.KQKD'!$E42,'10. 170KMP'!X:X)</f>
        <v>0</v>
      </c>
      <c r="S42" s="34">
        <f>SUMIF('10. 170KMP'!$J:$J,'0.KQKD'!$E42,'10. 170KMP'!Y:Y)</f>
        <v>0</v>
      </c>
      <c r="T42" s="34">
        <f>SUMIF('10. 170KMP'!$J:$J,'0.KQKD'!$E42,'10. 170KMP'!Z:Z)</f>
        <v>0</v>
      </c>
      <c r="U42" s="34">
        <f t="shared" si="180"/>
        <v>0</v>
      </c>
      <c r="V42" s="34">
        <f>SUMIF('10. 170KMP'!$J:$J,'0.KQKD'!$E42,'10. 170KMP'!AB:AB)</f>
        <v>41440540.773277469</v>
      </c>
      <c r="W42" s="34">
        <f>SUMIF('10. 170KMP'!$J:$J,'0.KQKD'!$E42,'10. 170KMP'!AC:AC)</f>
        <v>41440540.773277469</v>
      </c>
      <c r="X42" s="34">
        <f>SUMIF('10. 170KMP'!$J:$J,'0.KQKD'!$E42,'10. 170KMP'!AD:AD)</f>
        <v>41440540.773277469</v>
      </c>
      <c r="Y42" s="34">
        <f>SUMIF('10. 170KMP'!$J:$J,'0.KQKD'!$E42,'10. 170KMP'!AE:AE)</f>
        <v>40731767.773277469</v>
      </c>
      <c r="Z42" s="34">
        <f>SUMIF('10. 170KMP'!$J:$J,'0.KQKD'!$E42,'10. 170KMP'!AF:AF)</f>
        <v>40731767.773277469</v>
      </c>
      <c r="AA42" s="34">
        <f>SUMIF('10. 170KMP'!$J:$J,'0.KQKD'!$E42,'10. 170KMP'!AG:AG)</f>
        <v>40731767.773277469</v>
      </c>
      <c r="AB42" s="34">
        <f>SUMIF('10. 170KMP'!$J:$J,'0.KQKD'!$E42,'10. 170KMP'!AH:AH)</f>
        <v>40731767.773277469</v>
      </c>
      <c r="AC42" s="34">
        <f>SUMIF('10. 170KMP'!$J:$J,'0.KQKD'!$E42,'10. 170KMP'!AI:AI)</f>
        <v>40731767.773277469</v>
      </c>
      <c r="AD42" s="34">
        <f>SUMIF('10. 170KMP'!$J:$J,'0.KQKD'!$E42,'10. 170KMP'!AJ:AJ)</f>
        <v>40731767.773277469</v>
      </c>
      <c r="AE42" s="34">
        <f>SUMIF('10. 170KMP'!$J:$J,'0.KQKD'!$E42,'10. 170KMP'!AK:AK)</f>
        <v>40731767.773277469</v>
      </c>
      <c r="AF42" s="34">
        <f>SUMIF('10. 170KMP'!$J:$J,'0.KQKD'!$E42,'10. 170KMP'!AL:AL)</f>
        <v>40731767.773277469</v>
      </c>
      <c r="AG42" s="34">
        <f>SUMIF('10. 170KMP'!$J:$J,'0.KQKD'!$E42,'10. 170KMP'!AM:AM)</f>
        <v>40731767.773277469</v>
      </c>
      <c r="AH42" s="34">
        <f t="shared" si="181"/>
        <v>490907532.2793296</v>
      </c>
      <c r="AI42" s="41">
        <f t="shared" si="182"/>
        <v>148019259</v>
      </c>
      <c r="AJ42" s="40">
        <f>SUMIF('10. 170KMP'!$J:$J,'0.KQKD'!$E42,'10. 170KMP'!AP:AP)</f>
        <v>29887361</v>
      </c>
      <c r="AK42" s="34">
        <f>SUMIF('10. 170KMP'!$J:$J,'0.KQKD'!$E42,'10. 170KMP'!AQ:AQ)</f>
        <v>29887361</v>
      </c>
      <c r="AL42" s="34">
        <f>SUMIF('10. 170KMP'!$J:$J,'0.KQKD'!$E42,'10. 170KMP'!AR:AR)</f>
        <v>29887361</v>
      </c>
      <c r="AM42" s="701">
        <f>SUMIF('10. 170KMP'!$J:$J,'0.KQKD'!$E42,'10. 170KMP'!AS:AS)</f>
        <v>29178588</v>
      </c>
      <c r="AN42" s="701">
        <f>SUMIF('10. 170KMP'!$J:$J,'0.KQKD'!$E42,'10. 170KMP'!AT:AT)</f>
        <v>29178588</v>
      </c>
      <c r="AO42" s="701">
        <f>SUMIF('10. 170KMP'!$J:$J,'0.KQKD'!$E42,'10. 170KMP'!AU:AU)</f>
        <v>0</v>
      </c>
      <c r="AP42" s="701">
        <f>SUMIF('10. 170KMP'!$J:$J,'0.KQKD'!$E42,'10. 170KMP'!AV:AV)</f>
        <v>0</v>
      </c>
      <c r="AQ42" s="701">
        <f>SUMIF('10. 170KMP'!$J:$J,'0.KQKD'!$E42,'10. 170KMP'!AW:AW)</f>
        <v>0</v>
      </c>
      <c r="AR42" s="701">
        <f>SUMIF('10. 170KMP'!$J:$J,'0.KQKD'!$E42,'10. 170KMP'!AX:AX)</f>
        <v>0</v>
      </c>
      <c r="AS42" s="701">
        <f>SUMIF('10. 170KMP'!$J:$J,'0.KQKD'!$E42,'10. 170KMP'!AY:AY)</f>
        <v>0</v>
      </c>
      <c r="AT42" s="701">
        <f>SUMIF('10. 170KMP'!$J:$J,'0.KQKD'!$E42,'10. 170KMP'!AZ:AZ)</f>
        <v>0</v>
      </c>
      <c r="AU42" s="702">
        <f>SUMIF('10. 170KMP'!$J:$J,'0.KQKD'!$E42,'10. 170KMP'!BA:BA)</f>
        <v>0</v>
      </c>
      <c r="AV42" s="703">
        <f t="shared" si="183"/>
        <v>29178588</v>
      </c>
      <c r="AW42" s="701">
        <f t="shared" si="184"/>
        <v>29178588</v>
      </c>
      <c r="AX42" s="701">
        <f t="shared" si="185"/>
        <v>40731767.773277469</v>
      </c>
      <c r="AY42" s="727">
        <f t="shared" si="1"/>
        <v>1</v>
      </c>
      <c r="AZ42" s="728">
        <f t="shared" si="2"/>
        <v>0.71635948045306641</v>
      </c>
      <c r="BA42" s="703">
        <f t="shared" si="186"/>
        <v>0</v>
      </c>
      <c r="BB42" s="701">
        <f t="shared" si="187"/>
        <v>148019259</v>
      </c>
      <c r="BC42" s="701">
        <f t="shared" si="188"/>
        <v>205785157.86638734</v>
      </c>
      <c r="BD42" s="727">
        <f t="shared" si="3"/>
        <v>0</v>
      </c>
      <c r="BE42" s="736">
        <f t="shared" si="4"/>
        <v>0.71929025656994316</v>
      </c>
      <c r="BF42" s="742">
        <f t="shared" si="179"/>
        <v>0.30152167010502512</v>
      </c>
      <c r="BG42" s="28"/>
      <c r="BH42" s="154"/>
    </row>
    <row r="43" spans="1:60" outlineLevel="1" x14ac:dyDescent="0.25">
      <c r="A43" s="143"/>
      <c r="B43" s="58"/>
      <c r="C43" s="129"/>
      <c r="D43" s="119" t="s">
        <v>70</v>
      </c>
      <c r="E43" s="281" t="s">
        <v>71</v>
      </c>
      <c r="F43" s="40">
        <f>SUMIF('10. 170KMP'!$J:$J,'0.KQKD'!$E43,'10. 170KMP'!L:L)</f>
        <v>0</v>
      </c>
      <c r="G43" s="34">
        <f>SUMIF('10. 170KMP'!$J:$J,'0.KQKD'!$E43,'10. 170KMP'!M:M)</f>
        <v>0</v>
      </c>
      <c r="H43" s="34">
        <f>SUMIF('10. 170KMP'!$J:$J,'0.KQKD'!$E43,'10. 170KMP'!N:N)</f>
        <v>0</v>
      </c>
      <c r="I43" s="34">
        <f>SUMIF('10. 170KMP'!$J:$J,'0.KQKD'!$E43,'10. 170KMP'!O:O)</f>
        <v>0</v>
      </c>
      <c r="J43" s="34">
        <f>SUMIF('10. 170KMP'!$J:$J,'0.KQKD'!$E43,'10. 170KMP'!P:P)</f>
        <v>0</v>
      </c>
      <c r="K43" s="34">
        <f>SUMIF('10. 170KMP'!$J:$J,'0.KQKD'!$E43,'10. 170KMP'!Q:Q)</f>
        <v>0</v>
      </c>
      <c r="L43" s="34">
        <f>SUMIF('10. 170KMP'!$J:$J,'0.KQKD'!$E43,'10. 170KMP'!R:R)</f>
        <v>0</v>
      </c>
      <c r="M43" s="34">
        <f>SUMIF('10. 170KMP'!$J:$J,'0.KQKD'!$E43,'10. 170KMP'!S:S)</f>
        <v>0</v>
      </c>
      <c r="N43" s="34">
        <f>SUMIF('10. 170KMP'!$J:$J,'0.KQKD'!$E43,'10. 170KMP'!T:T)</f>
        <v>0</v>
      </c>
      <c r="O43" s="34">
        <f>SUMIF('10. 170KMP'!$J:$J,'0.KQKD'!$E43,'10. 170KMP'!U:U)</f>
        <v>0</v>
      </c>
      <c r="P43" s="34">
        <f>SUMIF('10. 170KMP'!$J:$J,'0.KQKD'!$E43,'10. 170KMP'!V:V)</f>
        <v>0</v>
      </c>
      <c r="Q43" s="34">
        <f>SUMIF('10. 170KMP'!$J:$J,'0.KQKD'!$E43,'10. 170KMP'!W:W)</f>
        <v>0</v>
      </c>
      <c r="R43" s="34">
        <f>SUMIF('10. 170KMP'!$J:$J,'0.KQKD'!$E43,'10. 170KMP'!X:X)</f>
        <v>0</v>
      </c>
      <c r="S43" s="34">
        <f>SUMIF('10. 170KMP'!$J:$J,'0.KQKD'!$E43,'10. 170KMP'!Y:Y)</f>
        <v>0</v>
      </c>
      <c r="T43" s="34">
        <f>SUMIF('10. 170KMP'!$J:$J,'0.KQKD'!$E43,'10. 170KMP'!Z:Z)</f>
        <v>0</v>
      </c>
      <c r="U43" s="34">
        <f t="shared" si="180"/>
        <v>0</v>
      </c>
      <c r="V43" s="34">
        <f>SUMIF('10. 170KMP'!$J:$J,'0.KQKD'!$E43,'10. 170KMP'!AB:AB)</f>
        <v>0</v>
      </c>
      <c r="W43" s="34">
        <f>SUMIF('10. 170KMP'!$J:$J,'0.KQKD'!$E43,'10. 170KMP'!AC:AC)</f>
        <v>0</v>
      </c>
      <c r="X43" s="34">
        <f>SUMIF('10. 170KMP'!$J:$J,'0.KQKD'!$E43,'10. 170KMP'!AD:AD)</f>
        <v>0</v>
      </c>
      <c r="Y43" s="34">
        <f>SUMIF('10. 170KMP'!$J:$J,'0.KQKD'!$E43,'10. 170KMP'!AE:AE)</f>
        <v>0</v>
      </c>
      <c r="Z43" s="34">
        <f>SUMIF('10. 170KMP'!$J:$J,'0.KQKD'!$E43,'10. 170KMP'!AF:AF)</f>
        <v>0</v>
      </c>
      <c r="AA43" s="34">
        <f>SUMIF('10. 170KMP'!$J:$J,'0.KQKD'!$E43,'10. 170KMP'!AG:AG)</f>
        <v>0</v>
      </c>
      <c r="AB43" s="34">
        <f>SUMIF('10. 170KMP'!$J:$J,'0.KQKD'!$E43,'10. 170KMP'!AH:AH)</f>
        <v>0</v>
      </c>
      <c r="AC43" s="34">
        <f>SUMIF('10. 170KMP'!$J:$J,'0.KQKD'!$E43,'10. 170KMP'!AI:AI)</f>
        <v>0</v>
      </c>
      <c r="AD43" s="34">
        <f>SUMIF('10. 170KMP'!$J:$J,'0.KQKD'!$E43,'10. 170KMP'!AJ:AJ)</f>
        <v>0</v>
      </c>
      <c r="AE43" s="34">
        <f>SUMIF('10. 170KMP'!$J:$J,'0.KQKD'!$E43,'10. 170KMP'!AK:AK)</f>
        <v>0</v>
      </c>
      <c r="AF43" s="34">
        <f>SUMIF('10. 170KMP'!$J:$J,'0.KQKD'!$E43,'10. 170KMP'!AL:AL)</f>
        <v>0</v>
      </c>
      <c r="AG43" s="34">
        <f>SUMIF('10. 170KMP'!$J:$J,'0.KQKD'!$E43,'10. 170KMP'!AM:AM)</f>
        <v>0</v>
      </c>
      <c r="AH43" s="34">
        <f t="shared" si="181"/>
        <v>0</v>
      </c>
      <c r="AI43" s="41">
        <f t="shared" si="182"/>
        <v>0</v>
      </c>
      <c r="AJ43" s="40">
        <f>SUMIF('10. 170KMP'!$J:$J,'0.KQKD'!$E43,'10. 170KMP'!AP:AP)</f>
        <v>0</v>
      </c>
      <c r="AK43" s="34">
        <f>SUMIF('10. 170KMP'!$J:$J,'0.KQKD'!$E43,'10. 170KMP'!AQ:AQ)</f>
        <v>0</v>
      </c>
      <c r="AL43" s="34">
        <f>SUMIF('10. 170KMP'!$J:$J,'0.KQKD'!$E43,'10. 170KMP'!AR:AR)</f>
        <v>0</v>
      </c>
      <c r="AM43" s="701">
        <f>SUMIF('10. 170KMP'!$J:$J,'0.KQKD'!$E43,'10. 170KMP'!AS:AS)</f>
        <v>0</v>
      </c>
      <c r="AN43" s="701">
        <f>SUMIF('10. 170KMP'!$J:$J,'0.KQKD'!$E43,'10. 170KMP'!AT:AT)</f>
        <v>0</v>
      </c>
      <c r="AO43" s="701">
        <f>SUMIF('10. 170KMP'!$J:$J,'0.KQKD'!$E43,'10. 170KMP'!AU:AU)</f>
        <v>0</v>
      </c>
      <c r="AP43" s="701">
        <f>SUMIF('10. 170KMP'!$J:$J,'0.KQKD'!$E43,'10. 170KMP'!AV:AV)</f>
        <v>0</v>
      </c>
      <c r="AQ43" s="701">
        <f>SUMIF('10. 170KMP'!$J:$J,'0.KQKD'!$E43,'10. 170KMP'!AW:AW)</f>
        <v>0</v>
      </c>
      <c r="AR43" s="701">
        <f>SUMIF('10. 170KMP'!$J:$J,'0.KQKD'!$E43,'10. 170KMP'!AX:AX)</f>
        <v>0</v>
      </c>
      <c r="AS43" s="701">
        <f>SUMIF('10. 170KMP'!$J:$J,'0.KQKD'!$E43,'10. 170KMP'!AY:AY)</f>
        <v>0</v>
      </c>
      <c r="AT43" s="701">
        <f>SUMIF('10. 170KMP'!$J:$J,'0.KQKD'!$E43,'10. 170KMP'!AZ:AZ)</f>
        <v>0</v>
      </c>
      <c r="AU43" s="702">
        <f>SUMIF('10. 170KMP'!$J:$J,'0.KQKD'!$E43,'10. 170KMP'!BA:BA)</f>
        <v>0</v>
      </c>
      <c r="AV43" s="703">
        <f t="shared" si="183"/>
        <v>0</v>
      </c>
      <c r="AW43" s="701">
        <f t="shared" si="184"/>
        <v>0</v>
      </c>
      <c r="AX43" s="701">
        <f t="shared" si="185"/>
        <v>0</v>
      </c>
      <c r="AY43" s="727">
        <f t="shared" si="1"/>
        <v>0</v>
      </c>
      <c r="AZ43" s="728">
        <f t="shared" si="2"/>
        <v>0</v>
      </c>
      <c r="BA43" s="703">
        <f t="shared" si="186"/>
        <v>0</v>
      </c>
      <c r="BB43" s="701">
        <f t="shared" si="187"/>
        <v>0</v>
      </c>
      <c r="BC43" s="701">
        <f t="shared" si="188"/>
        <v>0</v>
      </c>
      <c r="BD43" s="727">
        <f t="shared" si="3"/>
        <v>0</v>
      </c>
      <c r="BE43" s="736">
        <f t="shared" si="4"/>
        <v>0</v>
      </c>
      <c r="BF43" s="742">
        <f t="shared" si="179"/>
        <v>0</v>
      </c>
      <c r="BG43" s="28"/>
      <c r="BH43" s="154"/>
    </row>
    <row r="44" spans="1:60" outlineLevel="1" x14ac:dyDescent="0.25">
      <c r="A44" s="143"/>
      <c r="B44" s="58"/>
      <c r="C44" s="129"/>
      <c r="D44" s="119" t="s">
        <v>72</v>
      </c>
      <c r="E44" s="281" t="s">
        <v>73</v>
      </c>
      <c r="F44" s="40">
        <f>SUMIF('10. 170KMP'!$J:$J,'0.KQKD'!$E44,'10. 170KMP'!L:L)</f>
        <v>0</v>
      </c>
      <c r="G44" s="34">
        <f>SUMIF('10. 170KMP'!$J:$J,'0.KQKD'!$E44,'10. 170KMP'!M:M)</f>
        <v>0</v>
      </c>
      <c r="H44" s="34">
        <f>SUMIF('10. 170KMP'!$J:$J,'0.KQKD'!$E44,'10. 170KMP'!N:N)</f>
        <v>0</v>
      </c>
      <c r="I44" s="34">
        <f>SUMIF('10. 170KMP'!$J:$J,'0.KQKD'!$E44,'10. 170KMP'!O:O)</f>
        <v>0</v>
      </c>
      <c r="J44" s="34">
        <f>SUMIF('10. 170KMP'!$J:$J,'0.KQKD'!$E44,'10. 170KMP'!P:P)</f>
        <v>0</v>
      </c>
      <c r="K44" s="34">
        <f>SUMIF('10. 170KMP'!$J:$J,'0.KQKD'!$E44,'10. 170KMP'!Q:Q)</f>
        <v>0</v>
      </c>
      <c r="L44" s="34">
        <f>SUMIF('10. 170KMP'!$J:$J,'0.KQKD'!$E44,'10. 170KMP'!R:R)</f>
        <v>0</v>
      </c>
      <c r="M44" s="34">
        <f>SUMIF('10. 170KMP'!$J:$J,'0.KQKD'!$E44,'10. 170KMP'!S:S)</f>
        <v>0</v>
      </c>
      <c r="N44" s="34">
        <f>SUMIF('10. 170KMP'!$J:$J,'0.KQKD'!$E44,'10. 170KMP'!T:T)</f>
        <v>0</v>
      </c>
      <c r="O44" s="34">
        <f>SUMIF('10. 170KMP'!$J:$J,'0.KQKD'!$E44,'10. 170KMP'!U:U)</f>
        <v>0</v>
      </c>
      <c r="P44" s="34">
        <f>SUMIF('10. 170KMP'!$J:$J,'0.KQKD'!$E44,'10. 170KMP'!V:V)</f>
        <v>0</v>
      </c>
      <c r="Q44" s="34">
        <f>SUMIF('10. 170KMP'!$J:$J,'0.KQKD'!$E44,'10. 170KMP'!W:W)</f>
        <v>0</v>
      </c>
      <c r="R44" s="34">
        <f>SUMIF('10. 170KMP'!$J:$J,'0.KQKD'!$E44,'10. 170KMP'!X:X)</f>
        <v>0</v>
      </c>
      <c r="S44" s="34">
        <f>SUMIF('10. 170KMP'!$J:$J,'0.KQKD'!$E44,'10. 170KMP'!Y:Y)</f>
        <v>0</v>
      </c>
      <c r="T44" s="34">
        <f>SUMIF('10. 170KMP'!$J:$J,'0.KQKD'!$E44,'10. 170KMP'!Z:Z)</f>
        <v>0</v>
      </c>
      <c r="U44" s="34">
        <f t="shared" si="180"/>
        <v>0</v>
      </c>
      <c r="V44" s="34">
        <f>SUMIF('10. 170KMP'!$J:$J,'0.KQKD'!$E44,'10. 170KMP'!AB:AB)</f>
        <v>0</v>
      </c>
      <c r="W44" s="34">
        <f>SUMIF('10. 170KMP'!$J:$J,'0.KQKD'!$E44,'10. 170KMP'!AC:AC)</f>
        <v>0</v>
      </c>
      <c r="X44" s="34">
        <f>SUMIF('10. 170KMP'!$J:$J,'0.KQKD'!$E44,'10. 170KMP'!AD:AD)</f>
        <v>0</v>
      </c>
      <c r="Y44" s="34">
        <f>SUMIF('10. 170KMP'!$J:$J,'0.KQKD'!$E44,'10. 170KMP'!AE:AE)</f>
        <v>0</v>
      </c>
      <c r="Z44" s="34">
        <f>SUMIF('10. 170KMP'!$J:$J,'0.KQKD'!$E44,'10. 170KMP'!AF:AF)</f>
        <v>0</v>
      </c>
      <c r="AA44" s="34">
        <f>SUMIF('10. 170KMP'!$J:$J,'0.KQKD'!$E44,'10. 170KMP'!AG:AG)</f>
        <v>0</v>
      </c>
      <c r="AB44" s="34">
        <f>SUMIF('10. 170KMP'!$J:$J,'0.KQKD'!$E44,'10. 170KMP'!AH:AH)</f>
        <v>0</v>
      </c>
      <c r="AC44" s="34">
        <f>SUMIF('10. 170KMP'!$J:$J,'0.KQKD'!$E44,'10. 170KMP'!AI:AI)</f>
        <v>0</v>
      </c>
      <c r="AD44" s="34">
        <f>SUMIF('10. 170KMP'!$J:$J,'0.KQKD'!$E44,'10. 170KMP'!AJ:AJ)</f>
        <v>0</v>
      </c>
      <c r="AE44" s="34">
        <f>SUMIF('10. 170KMP'!$J:$J,'0.KQKD'!$E44,'10. 170KMP'!AK:AK)</f>
        <v>0</v>
      </c>
      <c r="AF44" s="34">
        <f>SUMIF('10. 170KMP'!$J:$J,'0.KQKD'!$E44,'10. 170KMP'!AL:AL)</f>
        <v>0</v>
      </c>
      <c r="AG44" s="34">
        <f>SUMIF('10. 170KMP'!$J:$J,'0.KQKD'!$E44,'10. 170KMP'!AM:AM)</f>
        <v>0</v>
      </c>
      <c r="AH44" s="34">
        <f t="shared" si="181"/>
        <v>0</v>
      </c>
      <c r="AI44" s="41">
        <f t="shared" si="182"/>
        <v>0</v>
      </c>
      <c r="AJ44" s="40">
        <f>SUMIF('10. 170KMP'!$J:$J,'0.KQKD'!$E44,'10. 170KMP'!AP:AP)</f>
        <v>0</v>
      </c>
      <c r="AK44" s="34">
        <f>SUMIF('10. 170KMP'!$J:$J,'0.KQKD'!$E44,'10. 170KMP'!AQ:AQ)</f>
        <v>0</v>
      </c>
      <c r="AL44" s="34">
        <f>SUMIF('10. 170KMP'!$J:$J,'0.KQKD'!$E44,'10. 170KMP'!AR:AR)</f>
        <v>0</v>
      </c>
      <c r="AM44" s="701">
        <f>SUMIF('10. 170KMP'!$J:$J,'0.KQKD'!$E44,'10. 170KMP'!AS:AS)</f>
        <v>0</v>
      </c>
      <c r="AN44" s="701">
        <f>SUMIF('10. 170KMP'!$J:$J,'0.KQKD'!$E44,'10. 170KMP'!AT:AT)</f>
        <v>0</v>
      </c>
      <c r="AO44" s="701">
        <f>SUMIF('10. 170KMP'!$J:$J,'0.KQKD'!$E44,'10. 170KMP'!AU:AU)</f>
        <v>0</v>
      </c>
      <c r="AP44" s="701">
        <f>SUMIF('10. 170KMP'!$J:$J,'0.KQKD'!$E44,'10. 170KMP'!AV:AV)</f>
        <v>0</v>
      </c>
      <c r="AQ44" s="701">
        <f>SUMIF('10. 170KMP'!$J:$J,'0.KQKD'!$E44,'10. 170KMP'!AW:AW)</f>
        <v>0</v>
      </c>
      <c r="AR44" s="701">
        <f>SUMIF('10. 170KMP'!$J:$J,'0.KQKD'!$E44,'10. 170KMP'!AX:AX)</f>
        <v>0</v>
      </c>
      <c r="AS44" s="701">
        <f>SUMIF('10. 170KMP'!$J:$J,'0.KQKD'!$E44,'10. 170KMP'!AY:AY)</f>
        <v>0</v>
      </c>
      <c r="AT44" s="701">
        <f>SUMIF('10. 170KMP'!$J:$J,'0.KQKD'!$E44,'10. 170KMP'!AZ:AZ)</f>
        <v>0</v>
      </c>
      <c r="AU44" s="702">
        <f>SUMIF('10. 170KMP'!$J:$J,'0.KQKD'!$E44,'10. 170KMP'!BA:BA)</f>
        <v>0</v>
      </c>
      <c r="AV44" s="703">
        <f t="shared" si="183"/>
        <v>0</v>
      </c>
      <c r="AW44" s="701">
        <f t="shared" si="184"/>
        <v>0</v>
      </c>
      <c r="AX44" s="701">
        <f t="shared" si="185"/>
        <v>0</v>
      </c>
      <c r="AY44" s="727">
        <f t="shared" si="1"/>
        <v>0</v>
      </c>
      <c r="AZ44" s="728">
        <f t="shared" si="2"/>
        <v>0</v>
      </c>
      <c r="BA44" s="703">
        <f t="shared" si="186"/>
        <v>0</v>
      </c>
      <c r="BB44" s="701">
        <f t="shared" si="187"/>
        <v>0</v>
      </c>
      <c r="BC44" s="701">
        <f t="shared" si="188"/>
        <v>0</v>
      </c>
      <c r="BD44" s="727">
        <f t="shared" si="3"/>
        <v>0</v>
      </c>
      <c r="BE44" s="736">
        <f t="shared" si="4"/>
        <v>0</v>
      </c>
      <c r="BF44" s="742">
        <f t="shared" si="179"/>
        <v>0</v>
      </c>
      <c r="BG44" s="28"/>
      <c r="BH44" s="154"/>
    </row>
    <row r="45" spans="1:60" outlineLevel="1" x14ac:dyDescent="0.25">
      <c r="B45" s="58"/>
      <c r="C45" s="129"/>
      <c r="D45" s="119" t="s">
        <v>74</v>
      </c>
      <c r="E45" s="281" t="s">
        <v>75</v>
      </c>
      <c r="F45" s="40">
        <f>SUMIF('10. 170KMP'!$J:$J,'0.KQKD'!$E45,'10. 170KMP'!L:L)</f>
        <v>0</v>
      </c>
      <c r="G45" s="34">
        <f>SUMIF('10. 170KMP'!$J:$J,'0.KQKD'!$E45,'10. 170KMP'!M:M)</f>
        <v>0</v>
      </c>
      <c r="H45" s="34">
        <f>SUMIF('10. 170KMP'!$J:$J,'0.KQKD'!$E45,'10. 170KMP'!N:N)</f>
        <v>0</v>
      </c>
      <c r="I45" s="34">
        <f>SUMIF('10. 170KMP'!$J:$J,'0.KQKD'!$E45,'10. 170KMP'!O:O)</f>
        <v>0</v>
      </c>
      <c r="J45" s="34">
        <f>SUMIF('10. 170KMP'!$J:$J,'0.KQKD'!$E45,'10. 170KMP'!P:P)</f>
        <v>0</v>
      </c>
      <c r="K45" s="34">
        <f>SUMIF('10. 170KMP'!$J:$J,'0.KQKD'!$E45,'10. 170KMP'!Q:Q)</f>
        <v>0</v>
      </c>
      <c r="L45" s="34">
        <f>SUMIF('10. 170KMP'!$J:$J,'0.KQKD'!$E45,'10. 170KMP'!R:R)</f>
        <v>0</v>
      </c>
      <c r="M45" s="34">
        <f>SUMIF('10. 170KMP'!$J:$J,'0.KQKD'!$E45,'10. 170KMP'!S:S)</f>
        <v>0</v>
      </c>
      <c r="N45" s="34">
        <f>SUMIF('10. 170KMP'!$J:$J,'0.KQKD'!$E45,'10. 170KMP'!T:T)</f>
        <v>0</v>
      </c>
      <c r="O45" s="34">
        <f>SUMIF('10. 170KMP'!$J:$J,'0.KQKD'!$E45,'10. 170KMP'!U:U)</f>
        <v>0</v>
      </c>
      <c r="P45" s="34">
        <f>SUMIF('10. 170KMP'!$J:$J,'0.KQKD'!$E45,'10. 170KMP'!V:V)</f>
        <v>0</v>
      </c>
      <c r="Q45" s="34">
        <f>SUMIF('10. 170KMP'!$J:$J,'0.KQKD'!$E45,'10. 170KMP'!W:W)</f>
        <v>0</v>
      </c>
      <c r="R45" s="34">
        <f>SUMIF('10. 170KMP'!$J:$J,'0.KQKD'!$E45,'10. 170KMP'!X:X)</f>
        <v>0</v>
      </c>
      <c r="S45" s="34">
        <f>SUMIF('10. 170KMP'!$J:$J,'0.KQKD'!$E45,'10. 170KMP'!Y:Y)</f>
        <v>0</v>
      </c>
      <c r="T45" s="34">
        <f>SUMIF('10. 170KMP'!$J:$J,'0.KQKD'!$E45,'10. 170KMP'!Z:Z)</f>
        <v>0</v>
      </c>
      <c r="U45" s="34">
        <f t="shared" si="180"/>
        <v>0</v>
      </c>
      <c r="V45" s="34">
        <f>SUMIF('10. 170KMP'!$J:$J,'0.KQKD'!$E45,'10. 170KMP'!AB:AB)</f>
        <v>36000000</v>
      </c>
      <c r="W45" s="34">
        <f>SUMIF('10. 170KMP'!$J:$J,'0.KQKD'!$E45,'10. 170KMP'!AC:AC)</f>
        <v>36000000</v>
      </c>
      <c r="X45" s="34">
        <f>SUMIF('10. 170KMP'!$J:$J,'0.KQKD'!$E45,'10. 170KMP'!AD:AD)</f>
        <v>36000000</v>
      </c>
      <c r="Y45" s="34">
        <f>SUMIF('10. 170KMP'!$J:$J,'0.KQKD'!$E45,'10. 170KMP'!AE:AE)</f>
        <v>36000000</v>
      </c>
      <c r="Z45" s="34">
        <f>SUMIF('10. 170KMP'!$J:$J,'0.KQKD'!$E45,'10. 170KMP'!AF:AF)</f>
        <v>36000000</v>
      </c>
      <c r="AA45" s="34">
        <f>SUMIF('10. 170KMP'!$J:$J,'0.KQKD'!$E45,'10. 170KMP'!AG:AG)</f>
        <v>36000000</v>
      </c>
      <c r="AB45" s="34">
        <f>SUMIF('10. 170KMP'!$J:$J,'0.KQKD'!$E45,'10. 170KMP'!AH:AH)</f>
        <v>36000000</v>
      </c>
      <c r="AC45" s="34">
        <f>SUMIF('10. 170KMP'!$J:$J,'0.KQKD'!$E45,'10. 170KMP'!AI:AI)</f>
        <v>36000000</v>
      </c>
      <c r="AD45" s="34">
        <f>SUMIF('10. 170KMP'!$J:$J,'0.KQKD'!$E45,'10. 170KMP'!AJ:AJ)</f>
        <v>36000000</v>
      </c>
      <c r="AE45" s="34">
        <f>SUMIF('10. 170KMP'!$J:$J,'0.KQKD'!$E45,'10. 170KMP'!AK:AK)</f>
        <v>36000000</v>
      </c>
      <c r="AF45" s="34">
        <f>SUMIF('10. 170KMP'!$J:$J,'0.KQKD'!$E45,'10. 170KMP'!AL:AL)</f>
        <v>36000000</v>
      </c>
      <c r="AG45" s="34">
        <f>SUMIF('10. 170KMP'!$J:$J,'0.KQKD'!$E45,'10. 170KMP'!AM:AM)</f>
        <v>36000000</v>
      </c>
      <c r="AH45" s="34">
        <f t="shared" si="181"/>
        <v>432000000</v>
      </c>
      <c r="AI45" s="41">
        <f t="shared" si="182"/>
        <v>117000000</v>
      </c>
      <c r="AJ45" s="40">
        <f>SUMIF('10. 170KMP'!$J:$J,'0.KQKD'!$E45,'10. 170KMP'!AP:AP)</f>
        <v>9000000</v>
      </c>
      <c r="AK45" s="34">
        <f>SUMIF('10. 170KMP'!$J:$J,'0.KQKD'!$E45,'10. 170KMP'!AQ:AQ)</f>
        <v>27000000</v>
      </c>
      <c r="AL45" s="34">
        <f>SUMIF('10. 170KMP'!$J:$J,'0.KQKD'!$E45,'10. 170KMP'!AR:AR)</f>
        <v>27000000</v>
      </c>
      <c r="AM45" s="34">
        <f>SUMIF('10. 170KMP'!$J:$J,'0.KQKD'!$E45,'10. 170KMP'!AS:AS)</f>
        <v>27000000</v>
      </c>
      <c r="AN45" s="34">
        <f>SUMIF('10. 170KMP'!$J:$J,'0.KQKD'!$E45,'10. 170KMP'!AT:AT)</f>
        <v>27000000</v>
      </c>
      <c r="AO45" s="34">
        <f>SUMIF('10. 170KMP'!$J:$J,'0.KQKD'!$E45,'10. 170KMP'!AU:AU)</f>
        <v>0</v>
      </c>
      <c r="AP45" s="34">
        <f>SUMIF('10. 170KMP'!$J:$J,'0.KQKD'!$E45,'10. 170KMP'!AV:AV)</f>
        <v>0</v>
      </c>
      <c r="AQ45" s="34">
        <f>SUMIF('10. 170KMP'!$J:$J,'0.KQKD'!$E45,'10. 170KMP'!AW:AW)</f>
        <v>0</v>
      </c>
      <c r="AR45" s="34">
        <f>SUMIF('10. 170KMP'!$J:$J,'0.KQKD'!$E45,'10. 170KMP'!AX:AX)</f>
        <v>0</v>
      </c>
      <c r="AS45" s="34">
        <f>SUMIF('10. 170KMP'!$J:$J,'0.KQKD'!$E45,'10. 170KMP'!AY:AY)</f>
        <v>0</v>
      </c>
      <c r="AT45" s="34">
        <f>SUMIF('10. 170KMP'!$J:$J,'0.KQKD'!$E45,'10. 170KMP'!AZ:AZ)</f>
        <v>0</v>
      </c>
      <c r="AU45" s="41">
        <f>SUMIF('10. 170KMP'!$J:$J,'0.KQKD'!$E45,'10. 170KMP'!BA:BA)</f>
        <v>0</v>
      </c>
      <c r="AV45" s="40">
        <f t="shared" si="183"/>
        <v>27000000</v>
      </c>
      <c r="AW45" s="34">
        <f t="shared" si="184"/>
        <v>27000000</v>
      </c>
      <c r="AX45" s="34">
        <f t="shared" si="185"/>
        <v>36000000</v>
      </c>
      <c r="AY45" s="1071">
        <f t="shared" si="1"/>
        <v>1</v>
      </c>
      <c r="AZ45" s="1072">
        <f t="shared" si="2"/>
        <v>0.75</v>
      </c>
      <c r="BA45" s="40">
        <f t="shared" si="186"/>
        <v>0</v>
      </c>
      <c r="BB45" s="34">
        <f t="shared" si="187"/>
        <v>117000000</v>
      </c>
      <c r="BC45" s="34">
        <f t="shared" si="188"/>
        <v>180000000</v>
      </c>
      <c r="BD45" s="1071">
        <f t="shared" si="3"/>
        <v>0</v>
      </c>
      <c r="BE45" s="1072">
        <f t="shared" si="4"/>
        <v>0.65</v>
      </c>
      <c r="BF45" s="1073">
        <f t="shared" si="179"/>
        <v>0.27083333333333331</v>
      </c>
      <c r="BG45" s="28"/>
      <c r="BH45" s="1074"/>
    </row>
    <row r="46" spans="1:60" outlineLevel="1" x14ac:dyDescent="0.25">
      <c r="A46" s="143"/>
      <c r="B46" s="58"/>
      <c r="C46" s="129"/>
      <c r="D46" s="119" t="s">
        <v>76</v>
      </c>
      <c r="E46" s="281" t="s">
        <v>77</v>
      </c>
      <c r="F46" s="40">
        <f>SUMIF('10. 170KMP'!$J:$J,'0.KQKD'!$E46,'10. 170KMP'!L:L)</f>
        <v>0</v>
      </c>
      <c r="G46" s="34">
        <f>SUMIF('10. 170KMP'!$J:$J,'0.KQKD'!$E46,'10. 170KMP'!M:M)</f>
        <v>0</v>
      </c>
      <c r="H46" s="34">
        <f>SUMIF('10. 170KMP'!$J:$J,'0.KQKD'!$E46,'10. 170KMP'!N:N)</f>
        <v>0</v>
      </c>
      <c r="I46" s="34">
        <f>SUMIF('10. 170KMP'!$J:$J,'0.KQKD'!$E46,'10. 170KMP'!O:O)</f>
        <v>0</v>
      </c>
      <c r="J46" s="34">
        <f>SUMIF('10. 170KMP'!$J:$J,'0.KQKD'!$E46,'10. 170KMP'!P:P)</f>
        <v>0</v>
      </c>
      <c r="K46" s="34">
        <f>SUMIF('10. 170KMP'!$J:$J,'0.KQKD'!$E46,'10. 170KMP'!Q:Q)</f>
        <v>0</v>
      </c>
      <c r="L46" s="34">
        <f>SUMIF('10. 170KMP'!$J:$J,'0.KQKD'!$E46,'10. 170KMP'!R:R)</f>
        <v>0</v>
      </c>
      <c r="M46" s="34">
        <f>SUMIF('10. 170KMP'!$J:$J,'0.KQKD'!$E46,'10. 170KMP'!S:S)</f>
        <v>0</v>
      </c>
      <c r="N46" s="34">
        <f>SUMIF('10. 170KMP'!$J:$J,'0.KQKD'!$E46,'10. 170KMP'!T:T)</f>
        <v>0</v>
      </c>
      <c r="O46" s="34">
        <f>SUMIF('10. 170KMP'!$J:$J,'0.KQKD'!$E46,'10. 170KMP'!U:U)</f>
        <v>0</v>
      </c>
      <c r="P46" s="34">
        <f>SUMIF('10. 170KMP'!$J:$J,'0.KQKD'!$E46,'10. 170KMP'!V:V)</f>
        <v>0</v>
      </c>
      <c r="Q46" s="34">
        <f>SUMIF('10. 170KMP'!$J:$J,'0.KQKD'!$E46,'10. 170KMP'!W:W)</f>
        <v>0</v>
      </c>
      <c r="R46" s="34">
        <f>SUMIF('10. 170KMP'!$J:$J,'0.KQKD'!$E46,'10. 170KMP'!X:X)</f>
        <v>0</v>
      </c>
      <c r="S46" s="34">
        <f>SUMIF('10. 170KMP'!$J:$J,'0.KQKD'!$E46,'10. 170KMP'!Y:Y)</f>
        <v>0</v>
      </c>
      <c r="T46" s="34">
        <f>SUMIF('10. 170KMP'!$J:$J,'0.KQKD'!$E46,'10. 170KMP'!Z:Z)</f>
        <v>0</v>
      </c>
      <c r="U46" s="34">
        <f t="shared" si="180"/>
        <v>0</v>
      </c>
      <c r="V46" s="34">
        <f>SUMIF('10. 170KMP'!$J:$J,'0.KQKD'!$E46,'10. 170KMP'!AB:AB)</f>
        <v>0</v>
      </c>
      <c r="W46" s="34">
        <f>SUMIF('10. 170KMP'!$J:$J,'0.KQKD'!$E46,'10. 170KMP'!AC:AC)</f>
        <v>0</v>
      </c>
      <c r="X46" s="34">
        <f>SUMIF('10. 170KMP'!$J:$J,'0.KQKD'!$E46,'10. 170KMP'!AD:AD)</f>
        <v>0</v>
      </c>
      <c r="Y46" s="34">
        <f>SUMIF('10. 170KMP'!$J:$J,'0.KQKD'!$E46,'10. 170KMP'!AE:AE)</f>
        <v>0</v>
      </c>
      <c r="Z46" s="34">
        <f>SUMIF('10. 170KMP'!$J:$J,'0.KQKD'!$E46,'10. 170KMP'!AF:AF)</f>
        <v>0</v>
      </c>
      <c r="AA46" s="34">
        <f>SUMIF('10. 170KMP'!$J:$J,'0.KQKD'!$E46,'10. 170KMP'!AG:AG)</f>
        <v>0</v>
      </c>
      <c r="AB46" s="34">
        <f>SUMIF('10. 170KMP'!$J:$J,'0.KQKD'!$E46,'10. 170KMP'!AH:AH)</f>
        <v>0</v>
      </c>
      <c r="AC46" s="34">
        <f>SUMIF('10. 170KMP'!$J:$J,'0.KQKD'!$E46,'10. 170KMP'!AI:AI)</f>
        <v>0</v>
      </c>
      <c r="AD46" s="34">
        <f>SUMIF('10. 170KMP'!$J:$J,'0.KQKD'!$E46,'10. 170KMP'!AJ:AJ)</f>
        <v>0</v>
      </c>
      <c r="AE46" s="34">
        <f>SUMIF('10. 170KMP'!$J:$J,'0.KQKD'!$E46,'10. 170KMP'!AK:AK)</f>
        <v>0</v>
      </c>
      <c r="AF46" s="34">
        <f>SUMIF('10. 170KMP'!$J:$J,'0.KQKD'!$E46,'10. 170KMP'!AL:AL)</f>
        <v>0</v>
      </c>
      <c r="AG46" s="34">
        <f>SUMIF('10. 170KMP'!$J:$J,'0.KQKD'!$E46,'10. 170KMP'!AM:AM)</f>
        <v>0</v>
      </c>
      <c r="AH46" s="34">
        <f t="shared" si="181"/>
        <v>0</v>
      </c>
      <c r="AI46" s="41">
        <f t="shared" si="182"/>
        <v>0</v>
      </c>
      <c r="AJ46" s="40">
        <f>SUMIF('10. 170KMP'!$J:$J,'0.KQKD'!$E46,'10. 170KMP'!AP:AP)</f>
        <v>0</v>
      </c>
      <c r="AK46" s="34">
        <f>SUMIF('10. 170KMP'!$J:$J,'0.KQKD'!$E46,'10. 170KMP'!AQ:AQ)</f>
        <v>0</v>
      </c>
      <c r="AL46" s="34">
        <f>SUMIF('10. 170KMP'!$J:$J,'0.KQKD'!$E46,'10. 170KMP'!AR:AR)</f>
        <v>0</v>
      </c>
      <c r="AM46" s="701">
        <f>SUMIF('10. 170KMP'!$J:$J,'0.KQKD'!$E46,'10. 170KMP'!AS:AS)</f>
        <v>0</v>
      </c>
      <c r="AN46" s="701">
        <f>SUMIF('10. 170KMP'!$J:$J,'0.KQKD'!$E46,'10. 170KMP'!AT:AT)</f>
        <v>0</v>
      </c>
      <c r="AO46" s="701">
        <f>SUMIF('10. 170KMP'!$J:$J,'0.KQKD'!$E46,'10. 170KMP'!AU:AU)</f>
        <v>0</v>
      </c>
      <c r="AP46" s="701">
        <f>SUMIF('10. 170KMP'!$J:$J,'0.KQKD'!$E46,'10. 170KMP'!AV:AV)</f>
        <v>0</v>
      </c>
      <c r="AQ46" s="701">
        <f>SUMIF('10. 170KMP'!$J:$J,'0.KQKD'!$E46,'10. 170KMP'!AW:AW)</f>
        <v>0</v>
      </c>
      <c r="AR46" s="701">
        <f>SUMIF('10. 170KMP'!$J:$J,'0.KQKD'!$E46,'10. 170KMP'!AX:AX)</f>
        <v>0</v>
      </c>
      <c r="AS46" s="701">
        <f>SUMIF('10. 170KMP'!$J:$J,'0.KQKD'!$E46,'10. 170KMP'!AY:AY)</f>
        <v>0</v>
      </c>
      <c r="AT46" s="701">
        <f>SUMIF('10. 170KMP'!$J:$J,'0.KQKD'!$E46,'10. 170KMP'!AZ:AZ)</f>
        <v>0</v>
      </c>
      <c r="AU46" s="702">
        <f>SUMIF('10. 170KMP'!$J:$J,'0.KQKD'!$E46,'10. 170KMP'!BA:BA)</f>
        <v>0</v>
      </c>
      <c r="AV46" s="703">
        <f t="shared" si="183"/>
        <v>0</v>
      </c>
      <c r="AW46" s="701">
        <f t="shared" si="184"/>
        <v>0</v>
      </c>
      <c r="AX46" s="701">
        <f t="shared" si="185"/>
        <v>0</v>
      </c>
      <c r="AY46" s="727">
        <f t="shared" si="1"/>
        <v>0</v>
      </c>
      <c r="AZ46" s="728">
        <f t="shared" si="2"/>
        <v>0</v>
      </c>
      <c r="BA46" s="703">
        <f t="shared" si="186"/>
        <v>0</v>
      </c>
      <c r="BB46" s="701">
        <f t="shared" si="187"/>
        <v>0</v>
      </c>
      <c r="BC46" s="701">
        <f t="shared" si="188"/>
        <v>0</v>
      </c>
      <c r="BD46" s="727">
        <f t="shared" si="3"/>
        <v>0</v>
      </c>
      <c r="BE46" s="736">
        <f t="shared" si="4"/>
        <v>0</v>
      </c>
      <c r="BF46" s="742">
        <f t="shared" si="179"/>
        <v>0</v>
      </c>
      <c r="BG46" s="28"/>
      <c r="BH46" s="154"/>
    </row>
    <row r="47" spans="1:60" outlineLevel="1" x14ac:dyDescent="0.25">
      <c r="A47" s="143"/>
      <c r="B47" s="58"/>
      <c r="C47" s="129"/>
      <c r="D47" s="119" t="s">
        <v>78</v>
      </c>
      <c r="E47" s="281" t="s">
        <v>79</v>
      </c>
      <c r="F47" s="40">
        <f>SUMIF('10. 170KMP'!$J:$J,'0.KQKD'!$E47,'10. 170KMP'!L:L)</f>
        <v>0</v>
      </c>
      <c r="G47" s="34">
        <f>SUMIF('10. 170KMP'!$J:$J,'0.KQKD'!$E47,'10. 170KMP'!M:M)</f>
        <v>0</v>
      </c>
      <c r="H47" s="34">
        <f>SUMIF('10. 170KMP'!$J:$J,'0.KQKD'!$E47,'10. 170KMP'!N:N)</f>
        <v>0</v>
      </c>
      <c r="I47" s="34">
        <f>SUMIF('10. 170KMP'!$J:$J,'0.KQKD'!$E47,'10. 170KMP'!O:O)</f>
        <v>0</v>
      </c>
      <c r="J47" s="34">
        <f>SUMIF('10. 170KMP'!$J:$J,'0.KQKD'!$E47,'10. 170KMP'!P:P)</f>
        <v>0</v>
      </c>
      <c r="K47" s="34">
        <f>SUMIF('10. 170KMP'!$J:$J,'0.KQKD'!$E47,'10. 170KMP'!Q:Q)</f>
        <v>0</v>
      </c>
      <c r="L47" s="34">
        <f>SUMIF('10. 170KMP'!$J:$J,'0.KQKD'!$E47,'10. 170KMP'!R:R)</f>
        <v>0</v>
      </c>
      <c r="M47" s="34">
        <f>SUMIF('10. 170KMP'!$J:$J,'0.KQKD'!$E47,'10. 170KMP'!S:S)</f>
        <v>0</v>
      </c>
      <c r="N47" s="34">
        <f>SUMIF('10. 170KMP'!$J:$J,'0.KQKD'!$E47,'10. 170KMP'!T:T)</f>
        <v>0</v>
      </c>
      <c r="O47" s="34">
        <f>SUMIF('10. 170KMP'!$J:$J,'0.KQKD'!$E47,'10. 170KMP'!U:U)</f>
        <v>0</v>
      </c>
      <c r="P47" s="34">
        <f>SUMIF('10. 170KMP'!$J:$J,'0.KQKD'!$E47,'10. 170KMP'!V:V)</f>
        <v>0</v>
      </c>
      <c r="Q47" s="34">
        <f>SUMIF('10. 170KMP'!$J:$J,'0.KQKD'!$E47,'10. 170KMP'!W:W)</f>
        <v>0</v>
      </c>
      <c r="R47" s="34">
        <f>SUMIF('10. 170KMP'!$J:$J,'0.KQKD'!$E47,'10. 170KMP'!X:X)</f>
        <v>0</v>
      </c>
      <c r="S47" s="34">
        <f>SUMIF('10. 170KMP'!$J:$J,'0.KQKD'!$E47,'10. 170KMP'!Y:Y)</f>
        <v>0</v>
      </c>
      <c r="T47" s="34">
        <f>SUMIF('10. 170KMP'!$J:$J,'0.KQKD'!$E47,'10. 170KMP'!Z:Z)</f>
        <v>0</v>
      </c>
      <c r="U47" s="34">
        <f t="shared" si="180"/>
        <v>0</v>
      </c>
      <c r="V47" s="34">
        <f>SUMIF('10. 170KMP'!$J:$J,'0.KQKD'!$E47,'10. 170KMP'!AB:AB)</f>
        <v>0</v>
      </c>
      <c r="W47" s="34">
        <f>SUMIF('10. 170KMP'!$J:$J,'0.KQKD'!$E47,'10. 170KMP'!AC:AC)</f>
        <v>0</v>
      </c>
      <c r="X47" s="34">
        <f>SUMIF('10. 170KMP'!$J:$J,'0.KQKD'!$E47,'10. 170KMP'!AD:AD)</f>
        <v>0</v>
      </c>
      <c r="Y47" s="34">
        <f>SUMIF('10. 170KMP'!$J:$J,'0.KQKD'!$E47,'10. 170KMP'!AE:AE)</f>
        <v>0</v>
      </c>
      <c r="Z47" s="34">
        <f>SUMIF('10. 170KMP'!$J:$J,'0.KQKD'!$E47,'10. 170KMP'!AF:AF)</f>
        <v>0</v>
      </c>
      <c r="AA47" s="34">
        <f>SUMIF('10. 170KMP'!$J:$J,'0.KQKD'!$E47,'10. 170KMP'!AG:AG)</f>
        <v>0</v>
      </c>
      <c r="AB47" s="34">
        <f>SUMIF('10. 170KMP'!$J:$J,'0.KQKD'!$E47,'10. 170KMP'!AH:AH)</f>
        <v>0</v>
      </c>
      <c r="AC47" s="34">
        <f>SUMIF('10. 170KMP'!$J:$J,'0.KQKD'!$E47,'10. 170KMP'!AI:AI)</f>
        <v>0</v>
      </c>
      <c r="AD47" s="34">
        <f>SUMIF('10. 170KMP'!$J:$J,'0.KQKD'!$E47,'10. 170KMP'!AJ:AJ)</f>
        <v>0</v>
      </c>
      <c r="AE47" s="34">
        <f>SUMIF('10. 170KMP'!$J:$J,'0.KQKD'!$E47,'10. 170KMP'!AK:AK)</f>
        <v>0</v>
      </c>
      <c r="AF47" s="34">
        <f>SUMIF('10. 170KMP'!$J:$J,'0.KQKD'!$E47,'10. 170KMP'!AL:AL)</f>
        <v>0</v>
      </c>
      <c r="AG47" s="34">
        <f>SUMIF('10. 170KMP'!$J:$J,'0.KQKD'!$E47,'10. 170KMP'!AM:AM)</f>
        <v>0</v>
      </c>
      <c r="AH47" s="34">
        <f t="shared" si="181"/>
        <v>0</v>
      </c>
      <c r="AI47" s="41">
        <f t="shared" si="182"/>
        <v>0</v>
      </c>
      <c r="AJ47" s="40">
        <f>SUMIF('10. 170KMP'!$J:$J,'0.KQKD'!$E47,'10. 170KMP'!AP:AP)</f>
        <v>0</v>
      </c>
      <c r="AK47" s="34">
        <f>SUMIF('10. 170KMP'!$J:$J,'0.KQKD'!$E47,'10. 170KMP'!AQ:AQ)</f>
        <v>0</v>
      </c>
      <c r="AL47" s="34">
        <f>SUMIF('10. 170KMP'!$J:$J,'0.KQKD'!$E47,'10. 170KMP'!AR:AR)</f>
        <v>0</v>
      </c>
      <c r="AM47" s="701">
        <f>SUMIF('10. 170KMP'!$J:$J,'0.KQKD'!$E47,'10. 170KMP'!AS:AS)</f>
        <v>0</v>
      </c>
      <c r="AN47" s="701">
        <f>SUMIF('10. 170KMP'!$J:$J,'0.KQKD'!$E47,'10. 170KMP'!AT:AT)</f>
        <v>0</v>
      </c>
      <c r="AO47" s="701">
        <f>SUMIF('10. 170KMP'!$J:$J,'0.KQKD'!$E47,'10. 170KMP'!AU:AU)</f>
        <v>0</v>
      </c>
      <c r="AP47" s="701">
        <f>SUMIF('10. 170KMP'!$J:$J,'0.KQKD'!$E47,'10. 170KMP'!AV:AV)</f>
        <v>0</v>
      </c>
      <c r="AQ47" s="701">
        <f>SUMIF('10. 170KMP'!$J:$J,'0.KQKD'!$E47,'10. 170KMP'!AW:AW)</f>
        <v>0</v>
      </c>
      <c r="AR47" s="701">
        <f>SUMIF('10. 170KMP'!$J:$J,'0.KQKD'!$E47,'10. 170KMP'!AX:AX)</f>
        <v>0</v>
      </c>
      <c r="AS47" s="701">
        <f>SUMIF('10. 170KMP'!$J:$J,'0.KQKD'!$E47,'10. 170KMP'!AY:AY)</f>
        <v>0</v>
      </c>
      <c r="AT47" s="701">
        <f>SUMIF('10. 170KMP'!$J:$J,'0.KQKD'!$E47,'10. 170KMP'!AZ:AZ)</f>
        <v>0</v>
      </c>
      <c r="AU47" s="702">
        <f>SUMIF('10. 170KMP'!$J:$J,'0.KQKD'!$E47,'10. 170KMP'!BA:BA)</f>
        <v>0</v>
      </c>
      <c r="AV47" s="703">
        <f t="shared" si="183"/>
        <v>0</v>
      </c>
      <c r="AW47" s="701">
        <f t="shared" si="184"/>
        <v>0</v>
      </c>
      <c r="AX47" s="701">
        <f t="shared" si="185"/>
        <v>0</v>
      </c>
      <c r="AY47" s="727">
        <f t="shared" si="1"/>
        <v>0</v>
      </c>
      <c r="AZ47" s="728">
        <f t="shared" si="2"/>
        <v>0</v>
      </c>
      <c r="BA47" s="703">
        <f t="shared" si="186"/>
        <v>0</v>
      </c>
      <c r="BB47" s="701">
        <f t="shared" si="187"/>
        <v>0</v>
      </c>
      <c r="BC47" s="701">
        <f t="shared" si="188"/>
        <v>0</v>
      </c>
      <c r="BD47" s="727">
        <f t="shared" si="3"/>
        <v>0</v>
      </c>
      <c r="BE47" s="736">
        <f t="shared" si="4"/>
        <v>0</v>
      </c>
      <c r="BF47" s="742">
        <f t="shared" si="179"/>
        <v>0</v>
      </c>
      <c r="BG47" s="28"/>
      <c r="BH47" s="154"/>
    </row>
    <row r="48" spans="1:60" outlineLevel="1" x14ac:dyDescent="0.25">
      <c r="A48" s="143"/>
      <c r="B48" s="58"/>
      <c r="C48" s="129"/>
      <c r="D48" s="119" t="s">
        <v>80</v>
      </c>
      <c r="E48" s="281" t="s">
        <v>81</v>
      </c>
      <c r="F48" s="40">
        <f>SUMIF('10. 170KMP'!$J:$J,'0.KQKD'!$E48,'10. 170KMP'!L:L)</f>
        <v>0</v>
      </c>
      <c r="G48" s="34">
        <f>SUMIF('10. 170KMP'!$J:$J,'0.KQKD'!$E48,'10. 170KMP'!M:M)</f>
        <v>0</v>
      </c>
      <c r="H48" s="34">
        <f>SUMIF('10. 170KMP'!$J:$J,'0.KQKD'!$E48,'10. 170KMP'!N:N)</f>
        <v>0</v>
      </c>
      <c r="I48" s="34">
        <f>SUMIF('10. 170KMP'!$J:$J,'0.KQKD'!$E48,'10. 170KMP'!O:O)</f>
        <v>0</v>
      </c>
      <c r="J48" s="34">
        <f>SUMIF('10. 170KMP'!$J:$J,'0.KQKD'!$E48,'10. 170KMP'!P:P)</f>
        <v>0</v>
      </c>
      <c r="K48" s="34">
        <f>SUMIF('10. 170KMP'!$J:$J,'0.KQKD'!$E48,'10. 170KMP'!Q:Q)</f>
        <v>0</v>
      </c>
      <c r="L48" s="34">
        <f>SUMIF('10. 170KMP'!$J:$J,'0.KQKD'!$E48,'10. 170KMP'!R:R)</f>
        <v>0</v>
      </c>
      <c r="M48" s="34">
        <f>SUMIF('10. 170KMP'!$J:$J,'0.KQKD'!$E48,'10. 170KMP'!S:S)</f>
        <v>0</v>
      </c>
      <c r="N48" s="34">
        <f>SUMIF('10. 170KMP'!$J:$J,'0.KQKD'!$E48,'10. 170KMP'!T:T)</f>
        <v>0</v>
      </c>
      <c r="O48" s="34">
        <f>SUMIF('10. 170KMP'!$J:$J,'0.KQKD'!$E48,'10. 170KMP'!U:U)</f>
        <v>0</v>
      </c>
      <c r="P48" s="34">
        <f>SUMIF('10. 170KMP'!$J:$J,'0.KQKD'!$E48,'10. 170KMP'!V:V)</f>
        <v>0</v>
      </c>
      <c r="Q48" s="34">
        <f>SUMIF('10. 170KMP'!$J:$J,'0.KQKD'!$E48,'10. 170KMP'!W:W)</f>
        <v>0</v>
      </c>
      <c r="R48" s="34">
        <f>SUMIF('10. 170KMP'!$J:$J,'0.KQKD'!$E48,'10. 170KMP'!X:X)</f>
        <v>0</v>
      </c>
      <c r="S48" s="34">
        <f>SUMIF('10. 170KMP'!$J:$J,'0.KQKD'!$E48,'10. 170KMP'!Y:Y)</f>
        <v>0</v>
      </c>
      <c r="T48" s="34">
        <f>SUMIF('10. 170KMP'!$J:$J,'0.KQKD'!$E48,'10. 170KMP'!Z:Z)</f>
        <v>0</v>
      </c>
      <c r="U48" s="34">
        <f t="shared" si="180"/>
        <v>0</v>
      </c>
      <c r="V48" s="34">
        <f>SUMIF('10. 170KMP'!$J:$J,'0.KQKD'!$E48,'10. 170KMP'!AB:AB)</f>
        <v>0</v>
      </c>
      <c r="W48" s="34">
        <f>SUMIF('10. 170KMP'!$J:$J,'0.KQKD'!$E48,'10. 170KMP'!AC:AC)</f>
        <v>0</v>
      </c>
      <c r="X48" s="34">
        <f>SUMIF('10. 170KMP'!$J:$J,'0.KQKD'!$E48,'10. 170KMP'!AD:AD)</f>
        <v>0</v>
      </c>
      <c r="Y48" s="34">
        <f>SUMIF('10. 170KMP'!$J:$J,'0.KQKD'!$E48,'10. 170KMP'!AE:AE)</f>
        <v>0</v>
      </c>
      <c r="Z48" s="34">
        <f>SUMIF('10. 170KMP'!$J:$J,'0.KQKD'!$E48,'10. 170KMP'!AF:AF)</f>
        <v>0</v>
      </c>
      <c r="AA48" s="34">
        <f>SUMIF('10. 170KMP'!$J:$J,'0.KQKD'!$E48,'10. 170KMP'!AG:AG)</f>
        <v>0</v>
      </c>
      <c r="AB48" s="34">
        <f>SUMIF('10. 170KMP'!$J:$J,'0.KQKD'!$E48,'10. 170KMP'!AH:AH)</f>
        <v>0</v>
      </c>
      <c r="AC48" s="34">
        <f>SUMIF('10. 170KMP'!$J:$J,'0.KQKD'!$E48,'10. 170KMP'!AI:AI)</f>
        <v>0</v>
      </c>
      <c r="AD48" s="34">
        <f>SUMIF('10. 170KMP'!$J:$J,'0.KQKD'!$E48,'10. 170KMP'!AJ:AJ)</f>
        <v>0</v>
      </c>
      <c r="AE48" s="34">
        <f>SUMIF('10. 170KMP'!$J:$J,'0.KQKD'!$E48,'10. 170KMP'!AK:AK)</f>
        <v>0</v>
      </c>
      <c r="AF48" s="34">
        <f>SUMIF('10. 170KMP'!$J:$J,'0.KQKD'!$E48,'10. 170KMP'!AL:AL)</f>
        <v>0</v>
      </c>
      <c r="AG48" s="34">
        <f>SUMIF('10. 170KMP'!$J:$J,'0.KQKD'!$E48,'10. 170KMP'!AM:AM)</f>
        <v>0</v>
      </c>
      <c r="AH48" s="34">
        <f t="shared" si="181"/>
        <v>0</v>
      </c>
      <c r="AI48" s="41">
        <f>SUM(AJ48:AU48)</f>
        <v>0</v>
      </c>
      <c r="AJ48" s="40">
        <f>SUMIF('10. 170KMP'!$J:$J,'0.KQKD'!$E48,'10. 170KMP'!AP:AP)</f>
        <v>0</v>
      </c>
      <c r="AK48" s="34">
        <f>SUMIF('10. 170KMP'!$J:$J,'0.KQKD'!$E48,'10. 170KMP'!AQ:AQ)</f>
        <v>0</v>
      </c>
      <c r="AL48" s="34">
        <f>SUMIF('10. 170KMP'!$J:$J,'0.KQKD'!$E48,'10. 170KMP'!AR:AR)</f>
        <v>0</v>
      </c>
      <c r="AM48" s="701">
        <f>SUMIF('10. 170KMP'!$J:$J,'0.KQKD'!$E48,'10. 170KMP'!AS:AS)</f>
        <v>0</v>
      </c>
      <c r="AN48" s="701">
        <f>SUMIF('10. 170KMP'!$J:$J,'0.KQKD'!$E48,'10. 170KMP'!AT:AT)</f>
        <v>0</v>
      </c>
      <c r="AO48" s="701">
        <f>SUMIF('10. 170KMP'!$J:$J,'0.KQKD'!$E48,'10. 170KMP'!AU:AU)</f>
        <v>0</v>
      </c>
      <c r="AP48" s="701">
        <f>SUMIF('10. 170KMP'!$J:$J,'0.KQKD'!$E48,'10. 170KMP'!AV:AV)</f>
        <v>0</v>
      </c>
      <c r="AQ48" s="701">
        <f>SUMIF('10. 170KMP'!$J:$J,'0.KQKD'!$E48,'10. 170KMP'!AW:AW)</f>
        <v>0</v>
      </c>
      <c r="AR48" s="701">
        <f>SUMIF('10. 170KMP'!$J:$J,'0.KQKD'!$E48,'10. 170KMP'!AX:AX)</f>
        <v>0</v>
      </c>
      <c r="AS48" s="701">
        <f>SUMIF('10. 170KMP'!$J:$J,'0.KQKD'!$E48,'10. 170KMP'!AY:AY)</f>
        <v>0</v>
      </c>
      <c r="AT48" s="701">
        <f>SUMIF('10. 170KMP'!$J:$J,'0.KQKD'!$E48,'10. 170KMP'!AZ:AZ)</f>
        <v>0</v>
      </c>
      <c r="AU48" s="702">
        <f>SUMIF('10. 170KMP'!$J:$J,'0.KQKD'!$E48,'10. 170KMP'!BA:BA)</f>
        <v>0</v>
      </c>
      <c r="AV48" s="703">
        <f t="shared" si="183"/>
        <v>0</v>
      </c>
      <c r="AW48" s="701">
        <f t="shared" si="184"/>
        <v>0</v>
      </c>
      <c r="AX48" s="701">
        <f t="shared" si="185"/>
        <v>0</v>
      </c>
      <c r="AY48" s="727">
        <f t="shared" si="1"/>
        <v>0</v>
      </c>
      <c r="AZ48" s="728">
        <f t="shared" si="2"/>
        <v>0</v>
      </c>
      <c r="BA48" s="703">
        <f t="shared" si="186"/>
        <v>0</v>
      </c>
      <c r="BB48" s="701">
        <f t="shared" si="187"/>
        <v>0</v>
      </c>
      <c r="BC48" s="701">
        <f t="shared" si="188"/>
        <v>0</v>
      </c>
      <c r="BD48" s="727">
        <f t="shared" si="3"/>
        <v>0</v>
      </c>
      <c r="BE48" s="736">
        <f t="shared" si="4"/>
        <v>0</v>
      </c>
      <c r="BF48" s="742">
        <f t="shared" si="179"/>
        <v>0</v>
      </c>
      <c r="BG48" s="28"/>
      <c r="BH48" s="154"/>
    </row>
    <row r="49" spans="1:60" outlineLevel="1" x14ac:dyDescent="0.25">
      <c r="A49" s="143"/>
      <c r="B49" s="58"/>
      <c r="C49" s="129"/>
      <c r="D49" s="119" t="s">
        <v>82</v>
      </c>
      <c r="E49" s="281" t="s">
        <v>83</v>
      </c>
      <c r="F49" s="40">
        <f>SUMIF('10. 170KMP'!$J:$J,'0.KQKD'!$E49,'10. 170KMP'!L:L)</f>
        <v>0</v>
      </c>
      <c r="G49" s="34">
        <f>SUMIF('10. 170KMP'!$J:$J,'0.KQKD'!$E49,'10. 170KMP'!M:M)</f>
        <v>0</v>
      </c>
      <c r="H49" s="34">
        <f>SUMIF('10. 170KMP'!$J:$J,'0.KQKD'!$E49,'10. 170KMP'!N:N)</f>
        <v>0</v>
      </c>
      <c r="I49" s="34">
        <f>SUMIF('10. 170KMP'!$J:$J,'0.KQKD'!$E49,'10. 170KMP'!O:O)</f>
        <v>0</v>
      </c>
      <c r="J49" s="34">
        <f>SUMIF('10. 170KMP'!$J:$J,'0.KQKD'!$E49,'10. 170KMP'!P:P)</f>
        <v>0</v>
      </c>
      <c r="K49" s="34">
        <f>SUMIF('10. 170KMP'!$J:$J,'0.KQKD'!$E49,'10. 170KMP'!Q:Q)</f>
        <v>0</v>
      </c>
      <c r="L49" s="34">
        <f>SUMIF('10. 170KMP'!$J:$J,'0.KQKD'!$E49,'10. 170KMP'!R:R)</f>
        <v>0</v>
      </c>
      <c r="M49" s="34">
        <f>SUMIF('10. 170KMP'!$J:$J,'0.KQKD'!$E49,'10. 170KMP'!S:S)</f>
        <v>0</v>
      </c>
      <c r="N49" s="34">
        <f>SUMIF('10. 170KMP'!$J:$J,'0.KQKD'!$E49,'10. 170KMP'!T:T)</f>
        <v>0</v>
      </c>
      <c r="O49" s="34">
        <f>SUMIF('10. 170KMP'!$J:$J,'0.KQKD'!$E49,'10. 170KMP'!U:U)</f>
        <v>0</v>
      </c>
      <c r="P49" s="34">
        <f>SUMIF('10. 170KMP'!$J:$J,'0.KQKD'!$E49,'10. 170KMP'!V:V)</f>
        <v>0</v>
      </c>
      <c r="Q49" s="34">
        <f>SUMIF('10. 170KMP'!$J:$J,'0.KQKD'!$E49,'10. 170KMP'!W:W)</f>
        <v>0</v>
      </c>
      <c r="R49" s="34">
        <f>SUMIF('10. 170KMP'!$J:$J,'0.KQKD'!$E49,'10. 170KMP'!X:X)</f>
        <v>0</v>
      </c>
      <c r="S49" s="34">
        <f>SUMIF('10. 170KMP'!$J:$J,'0.KQKD'!$E49,'10. 170KMP'!Y:Y)</f>
        <v>0</v>
      </c>
      <c r="T49" s="34">
        <f>SUMIF('10. 170KMP'!$J:$J,'0.KQKD'!$E49,'10. 170KMP'!Z:Z)</f>
        <v>0</v>
      </c>
      <c r="U49" s="34">
        <f t="shared" si="180"/>
        <v>0</v>
      </c>
      <c r="V49" s="34">
        <f>SUMIF('10. 170KMP'!$J:$J,'0.KQKD'!$E49,'10. 170KMP'!AB:AB)</f>
        <v>0</v>
      </c>
      <c r="W49" s="34">
        <f>SUMIF('10. 170KMP'!$J:$J,'0.KQKD'!$E49,'10. 170KMP'!AC:AC)</f>
        <v>0</v>
      </c>
      <c r="X49" s="34">
        <f>SUMIF('10. 170KMP'!$J:$J,'0.KQKD'!$E49,'10. 170KMP'!AD:AD)</f>
        <v>0</v>
      </c>
      <c r="Y49" s="34">
        <f>SUMIF('10. 170KMP'!$J:$J,'0.KQKD'!$E49,'10. 170KMP'!AE:AE)</f>
        <v>0</v>
      </c>
      <c r="Z49" s="34">
        <f>SUMIF('10. 170KMP'!$J:$J,'0.KQKD'!$E49,'10. 170KMP'!AF:AF)</f>
        <v>0</v>
      </c>
      <c r="AA49" s="34">
        <f>SUMIF('10. 170KMP'!$J:$J,'0.KQKD'!$E49,'10. 170KMP'!AG:AG)</f>
        <v>0</v>
      </c>
      <c r="AB49" s="34">
        <f>SUMIF('10. 170KMP'!$J:$J,'0.KQKD'!$E49,'10. 170KMP'!AH:AH)</f>
        <v>0</v>
      </c>
      <c r="AC49" s="34">
        <f>SUMIF('10. 170KMP'!$J:$J,'0.KQKD'!$E49,'10. 170KMP'!AI:AI)</f>
        <v>0</v>
      </c>
      <c r="AD49" s="34">
        <f>SUMIF('10. 170KMP'!$J:$J,'0.KQKD'!$E49,'10. 170KMP'!AJ:AJ)</f>
        <v>0</v>
      </c>
      <c r="AE49" s="34">
        <f>SUMIF('10. 170KMP'!$J:$J,'0.KQKD'!$E49,'10. 170KMP'!AK:AK)</f>
        <v>0</v>
      </c>
      <c r="AF49" s="34">
        <f>SUMIF('10. 170KMP'!$J:$J,'0.KQKD'!$E49,'10. 170KMP'!AL:AL)</f>
        <v>0</v>
      </c>
      <c r="AG49" s="34">
        <f>SUMIF('10. 170KMP'!$J:$J,'0.KQKD'!$E49,'10. 170KMP'!AM:AM)</f>
        <v>0</v>
      </c>
      <c r="AH49" s="34">
        <f t="shared" si="181"/>
        <v>0</v>
      </c>
      <c r="AI49" s="41">
        <f t="shared" si="182"/>
        <v>0</v>
      </c>
      <c r="AJ49" s="40">
        <f>SUMIF('10. 170KMP'!$J:$J,'0.KQKD'!$E49,'10. 170KMP'!AP:AP)</f>
        <v>0</v>
      </c>
      <c r="AK49" s="34">
        <f>SUMIF('10. 170KMP'!$J:$J,'0.KQKD'!$E49,'10. 170KMP'!AQ:AQ)</f>
        <v>0</v>
      </c>
      <c r="AL49" s="34">
        <f>SUMIF('10. 170KMP'!$J:$J,'0.KQKD'!$E49,'10. 170KMP'!AR:AR)</f>
        <v>0</v>
      </c>
      <c r="AM49" s="701">
        <f>SUMIF('10. 170KMP'!$J:$J,'0.KQKD'!$E49,'10. 170KMP'!AS:AS)</f>
        <v>0</v>
      </c>
      <c r="AN49" s="701">
        <f>SUMIF('10. 170KMP'!$J:$J,'0.KQKD'!$E49,'10. 170KMP'!AT:AT)</f>
        <v>0</v>
      </c>
      <c r="AO49" s="701">
        <f>SUMIF('10. 170KMP'!$J:$J,'0.KQKD'!$E49,'10. 170KMP'!AU:AU)</f>
        <v>0</v>
      </c>
      <c r="AP49" s="701">
        <f>SUMIF('10. 170KMP'!$J:$J,'0.KQKD'!$E49,'10. 170KMP'!AV:AV)</f>
        <v>0</v>
      </c>
      <c r="AQ49" s="701">
        <f>SUMIF('10. 170KMP'!$J:$J,'0.KQKD'!$E49,'10. 170KMP'!AW:AW)</f>
        <v>0</v>
      </c>
      <c r="AR49" s="701">
        <f>SUMIF('10. 170KMP'!$J:$J,'0.KQKD'!$E49,'10. 170KMP'!AX:AX)</f>
        <v>0</v>
      </c>
      <c r="AS49" s="701">
        <f>SUMIF('10. 170KMP'!$J:$J,'0.KQKD'!$E49,'10. 170KMP'!AY:AY)</f>
        <v>0</v>
      </c>
      <c r="AT49" s="701">
        <f>SUMIF('10. 170KMP'!$J:$J,'0.KQKD'!$E49,'10. 170KMP'!AZ:AZ)</f>
        <v>0</v>
      </c>
      <c r="AU49" s="702">
        <f>SUMIF('10. 170KMP'!$J:$J,'0.KQKD'!$E49,'10. 170KMP'!BA:BA)</f>
        <v>0</v>
      </c>
      <c r="AV49" s="703">
        <f t="shared" si="183"/>
        <v>0</v>
      </c>
      <c r="AW49" s="701">
        <f t="shared" si="184"/>
        <v>0</v>
      </c>
      <c r="AX49" s="701">
        <f t="shared" si="185"/>
        <v>0</v>
      </c>
      <c r="AY49" s="727">
        <f t="shared" si="1"/>
        <v>0</v>
      </c>
      <c r="AZ49" s="728">
        <f t="shared" si="2"/>
        <v>0</v>
      </c>
      <c r="BA49" s="703">
        <f t="shared" si="186"/>
        <v>0</v>
      </c>
      <c r="BB49" s="701">
        <f t="shared" si="187"/>
        <v>0</v>
      </c>
      <c r="BC49" s="701">
        <f t="shared" si="188"/>
        <v>0</v>
      </c>
      <c r="BD49" s="727">
        <f t="shared" si="3"/>
        <v>0</v>
      </c>
      <c r="BE49" s="736">
        <f t="shared" si="4"/>
        <v>0</v>
      </c>
      <c r="BF49" s="742">
        <f t="shared" si="179"/>
        <v>0</v>
      </c>
      <c r="BG49" s="28"/>
      <c r="BH49" s="154"/>
    </row>
    <row r="50" spans="1:60" outlineLevel="1" x14ac:dyDescent="0.25">
      <c r="A50" s="143"/>
      <c r="B50" s="58"/>
      <c r="C50" s="129"/>
      <c r="D50" s="119" t="s">
        <v>84</v>
      </c>
      <c r="E50" s="281" t="s">
        <v>85</v>
      </c>
      <c r="F50" s="40">
        <f>SUMIF('10. 170KMP'!$J:$J,'0.KQKD'!$E50,'10. 170KMP'!L:L)</f>
        <v>0</v>
      </c>
      <c r="G50" s="34">
        <f>SUMIF('10. 170KMP'!$J:$J,'0.KQKD'!$E50,'10. 170KMP'!M:M)</f>
        <v>0</v>
      </c>
      <c r="H50" s="34">
        <f>SUMIF('10. 170KMP'!$J:$J,'0.KQKD'!$E50,'10. 170KMP'!N:N)</f>
        <v>0</v>
      </c>
      <c r="I50" s="34">
        <f>SUMIF('10. 170KMP'!$J:$J,'0.KQKD'!$E50,'10. 170KMP'!O:O)</f>
        <v>0</v>
      </c>
      <c r="J50" s="34">
        <f>SUMIF('10. 170KMP'!$J:$J,'0.KQKD'!$E50,'10. 170KMP'!P:P)</f>
        <v>0</v>
      </c>
      <c r="K50" s="34">
        <f>SUMIF('10. 170KMP'!$J:$J,'0.KQKD'!$E50,'10. 170KMP'!Q:Q)</f>
        <v>0</v>
      </c>
      <c r="L50" s="34">
        <f>SUMIF('10. 170KMP'!$J:$J,'0.KQKD'!$E50,'10. 170KMP'!R:R)</f>
        <v>0</v>
      </c>
      <c r="M50" s="34">
        <f>SUMIF('10. 170KMP'!$J:$J,'0.KQKD'!$E50,'10. 170KMP'!S:S)</f>
        <v>0</v>
      </c>
      <c r="N50" s="34">
        <f>SUMIF('10. 170KMP'!$J:$J,'0.KQKD'!$E50,'10. 170KMP'!T:T)</f>
        <v>0</v>
      </c>
      <c r="O50" s="34">
        <f>SUMIF('10. 170KMP'!$J:$J,'0.KQKD'!$E50,'10. 170KMP'!U:U)</f>
        <v>0</v>
      </c>
      <c r="P50" s="34">
        <f>SUMIF('10. 170KMP'!$J:$J,'0.KQKD'!$E50,'10. 170KMP'!V:V)</f>
        <v>0</v>
      </c>
      <c r="Q50" s="34">
        <f>SUMIF('10. 170KMP'!$J:$J,'0.KQKD'!$E50,'10. 170KMP'!W:W)</f>
        <v>0</v>
      </c>
      <c r="R50" s="34">
        <f>SUMIF('10. 170KMP'!$J:$J,'0.KQKD'!$E50,'10. 170KMP'!X:X)</f>
        <v>0</v>
      </c>
      <c r="S50" s="34">
        <f>SUMIF('10. 170KMP'!$J:$J,'0.KQKD'!$E50,'10. 170KMP'!Y:Y)</f>
        <v>0</v>
      </c>
      <c r="T50" s="34">
        <f>SUMIF('10. 170KMP'!$J:$J,'0.KQKD'!$E50,'10. 170KMP'!Z:Z)</f>
        <v>0</v>
      </c>
      <c r="U50" s="34">
        <f t="shared" si="180"/>
        <v>0</v>
      </c>
      <c r="V50" s="34">
        <f>SUMIF('10. 170KMP'!$J:$J,'0.KQKD'!$E50,'10. 170KMP'!AB:AB)</f>
        <v>1500000</v>
      </c>
      <c r="W50" s="34">
        <f>SUMIF('10. 170KMP'!$J:$J,'0.KQKD'!$E50,'10. 170KMP'!AC:AC)</f>
        <v>1500000</v>
      </c>
      <c r="X50" s="34">
        <f>SUMIF('10. 170KMP'!$J:$J,'0.KQKD'!$E50,'10. 170KMP'!AD:AD)</f>
        <v>1500000</v>
      </c>
      <c r="Y50" s="34">
        <f>SUMIF('10. 170KMP'!$J:$J,'0.KQKD'!$E50,'10. 170KMP'!AE:AE)</f>
        <v>1500000</v>
      </c>
      <c r="Z50" s="34">
        <f>SUMIF('10. 170KMP'!$J:$J,'0.KQKD'!$E50,'10. 170KMP'!AF:AF)</f>
        <v>1500000</v>
      </c>
      <c r="AA50" s="34">
        <f>SUMIF('10. 170KMP'!$J:$J,'0.KQKD'!$E50,'10. 170KMP'!AG:AG)</f>
        <v>1500000</v>
      </c>
      <c r="AB50" s="34">
        <f>SUMIF('10. 170KMP'!$J:$J,'0.KQKD'!$E50,'10. 170KMP'!AH:AH)</f>
        <v>1500000</v>
      </c>
      <c r="AC50" s="34">
        <f>SUMIF('10. 170KMP'!$J:$J,'0.KQKD'!$E50,'10. 170KMP'!AI:AI)</f>
        <v>1500000</v>
      </c>
      <c r="AD50" s="34">
        <f>SUMIF('10. 170KMP'!$J:$J,'0.KQKD'!$E50,'10. 170KMP'!AJ:AJ)</f>
        <v>1500000</v>
      </c>
      <c r="AE50" s="34">
        <f>SUMIF('10. 170KMP'!$J:$J,'0.KQKD'!$E50,'10. 170KMP'!AK:AK)</f>
        <v>1500000</v>
      </c>
      <c r="AF50" s="34">
        <f>SUMIF('10. 170KMP'!$J:$J,'0.KQKD'!$E50,'10. 170KMP'!AL:AL)</f>
        <v>1500000</v>
      </c>
      <c r="AG50" s="34">
        <f>SUMIF('10. 170KMP'!$J:$J,'0.KQKD'!$E50,'10. 170KMP'!AM:AM)</f>
        <v>1500000</v>
      </c>
      <c r="AH50" s="34">
        <f t="shared" si="181"/>
        <v>18000000</v>
      </c>
      <c r="AI50" s="41">
        <f t="shared" si="182"/>
        <v>4361474</v>
      </c>
      <c r="AJ50" s="40">
        <f>SUMIF('10. 170KMP'!$J:$J,'0.KQKD'!$E50,'10. 170KMP'!AP:AP)</f>
        <v>3708696</v>
      </c>
      <c r="AK50" s="34">
        <f>SUMIF('10. 170KMP'!$J:$J,'0.KQKD'!$E50,'10. 170KMP'!AQ:AQ)</f>
        <v>0</v>
      </c>
      <c r="AL50" s="34">
        <f>SUMIF('10. 170KMP'!$J:$J,'0.KQKD'!$E50,'10. 170KMP'!AR:AR)</f>
        <v>0</v>
      </c>
      <c r="AM50" s="701">
        <f>SUMIF('10. 170KMP'!$J:$J,'0.KQKD'!$E50,'10. 170KMP'!AS:AS)</f>
        <v>97222</v>
      </c>
      <c r="AN50" s="701">
        <f>SUMIF('10. 170KMP'!$J:$J,'0.KQKD'!$E50,'10. 170KMP'!AT:AT)</f>
        <v>555556</v>
      </c>
      <c r="AO50" s="701">
        <f>SUMIF('10. 170KMP'!$J:$J,'0.KQKD'!$E50,'10. 170KMP'!AU:AU)</f>
        <v>0</v>
      </c>
      <c r="AP50" s="701">
        <f>SUMIF('10. 170KMP'!$J:$J,'0.KQKD'!$E50,'10. 170KMP'!AV:AV)</f>
        <v>0</v>
      </c>
      <c r="AQ50" s="701">
        <f>SUMIF('10. 170KMP'!$J:$J,'0.KQKD'!$E50,'10. 170KMP'!AW:AW)</f>
        <v>0</v>
      </c>
      <c r="AR50" s="701">
        <f>SUMIF('10. 170KMP'!$J:$J,'0.KQKD'!$E50,'10. 170KMP'!AX:AX)</f>
        <v>0</v>
      </c>
      <c r="AS50" s="701">
        <f>SUMIF('10. 170KMP'!$J:$J,'0.KQKD'!$E50,'10. 170KMP'!AY:AY)</f>
        <v>0</v>
      </c>
      <c r="AT50" s="701">
        <f>SUMIF('10. 170KMP'!$J:$J,'0.KQKD'!$E50,'10. 170KMP'!AZ:AZ)</f>
        <v>0</v>
      </c>
      <c r="AU50" s="702">
        <f>SUMIF('10. 170KMP'!$J:$J,'0.KQKD'!$E50,'10. 170KMP'!BA:BA)</f>
        <v>0</v>
      </c>
      <c r="AV50" s="703">
        <f t="shared" si="183"/>
        <v>97222</v>
      </c>
      <c r="AW50" s="701">
        <f t="shared" si="184"/>
        <v>555556</v>
      </c>
      <c r="AX50" s="701">
        <f t="shared" si="185"/>
        <v>1500000</v>
      </c>
      <c r="AY50" s="727">
        <f t="shared" si="1"/>
        <v>5.7143033469790785</v>
      </c>
      <c r="AZ50" s="728">
        <f t="shared" si="2"/>
        <v>0.37037066666666668</v>
      </c>
      <c r="BA50" s="703">
        <f t="shared" si="186"/>
        <v>0</v>
      </c>
      <c r="BB50" s="701">
        <f t="shared" si="187"/>
        <v>4361474</v>
      </c>
      <c r="BC50" s="701">
        <f t="shared" si="188"/>
        <v>7500000</v>
      </c>
      <c r="BD50" s="727">
        <f t="shared" si="3"/>
        <v>0</v>
      </c>
      <c r="BE50" s="736">
        <f t="shared" si="4"/>
        <v>0.58152986666666662</v>
      </c>
      <c r="BF50" s="742">
        <f t="shared" si="179"/>
        <v>0.24230411111111111</v>
      </c>
      <c r="BG50" s="28"/>
      <c r="BH50" s="154"/>
    </row>
    <row r="51" spans="1:60" outlineLevel="1" x14ac:dyDescent="0.25">
      <c r="A51" s="143"/>
      <c r="B51" s="58"/>
      <c r="C51" s="129"/>
      <c r="D51" s="119" t="s">
        <v>86</v>
      </c>
      <c r="E51" s="281" t="s">
        <v>87</v>
      </c>
      <c r="F51" s="40">
        <f>SUMIF('10. 170KMP'!$J:$J,'0.KQKD'!$E51,'10. 170KMP'!L:L)</f>
        <v>0</v>
      </c>
      <c r="G51" s="34">
        <f>SUMIF('10. 170KMP'!$J:$J,'0.KQKD'!$E51,'10. 170KMP'!M:M)</f>
        <v>0</v>
      </c>
      <c r="H51" s="34">
        <f>SUMIF('10. 170KMP'!$J:$J,'0.KQKD'!$E51,'10. 170KMP'!N:N)</f>
        <v>0</v>
      </c>
      <c r="I51" s="34">
        <f>SUMIF('10. 170KMP'!$J:$J,'0.KQKD'!$E51,'10. 170KMP'!O:O)</f>
        <v>0</v>
      </c>
      <c r="J51" s="34">
        <f>SUMIF('10. 170KMP'!$J:$J,'0.KQKD'!$E51,'10. 170KMP'!P:P)</f>
        <v>0</v>
      </c>
      <c r="K51" s="34">
        <f>SUMIF('10. 170KMP'!$J:$J,'0.KQKD'!$E51,'10. 170KMP'!Q:Q)</f>
        <v>0</v>
      </c>
      <c r="L51" s="34">
        <f>SUMIF('10. 170KMP'!$J:$J,'0.KQKD'!$E51,'10. 170KMP'!R:R)</f>
        <v>0</v>
      </c>
      <c r="M51" s="34">
        <f>SUMIF('10. 170KMP'!$J:$J,'0.KQKD'!$E51,'10. 170KMP'!S:S)</f>
        <v>0</v>
      </c>
      <c r="N51" s="34">
        <f>SUMIF('10. 170KMP'!$J:$J,'0.KQKD'!$E51,'10. 170KMP'!T:T)</f>
        <v>0</v>
      </c>
      <c r="O51" s="34">
        <f>SUMIF('10. 170KMP'!$J:$J,'0.KQKD'!$E51,'10. 170KMP'!U:U)</f>
        <v>0</v>
      </c>
      <c r="P51" s="34">
        <f>SUMIF('10. 170KMP'!$J:$J,'0.KQKD'!$E51,'10. 170KMP'!V:V)</f>
        <v>0</v>
      </c>
      <c r="Q51" s="34">
        <f>SUMIF('10. 170KMP'!$J:$J,'0.KQKD'!$E51,'10. 170KMP'!W:W)</f>
        <v>0</v>
      </c>
      <c r="R51" s="34">
        <f>SUMIF('10. 170KMP'!$J:$J,'0.KQKD'!$E51,'10. 170KMP'!X:X)</f>
        <v>0</v>
      </c>
      <c r="S51" s="34">
        <f>SUMIF('10. 170KMP'!$J:$J,'0.KQKD'!$E51,'10. 170KMP'!Y:Y)</f>
        <v>0</v>
      </c>
      <c r="T51" s="34">
        <f>SUMIF('10. 170KMP'!$J:$J,'0.KQKD'!$E51,'10. 170KMP'!Z:Z)</f>
        <v>0</v>
      </c>
      <c r="U51" s="34">
        <f t="shared" si="180"/>
        <v>0</v>
      </c>
      <c r="V51" s="34">
        <f>SUMIF('10. 170KMP'!$J:$J,'0.KQKD'!$E51,'10. 170KMP'!AB:AB)</f>
        <v>5500000</v>
      </c>
      <c r="W51" s="34">
        <f>SUMIF('10. 170KMP'!$J:$J,'0.KQKD'!$E51,'10. 170KMP'!AC:AC)</f>
        <v>1500000</v>
      </c>
      <c r="X51" s="34">
        <f>SUMIF('10. 170KMP'!$J:$J,'0.KQKD'!$E51,'10. 170KMP'!AD:AD)</f>
        <v>31500000</v>
      </c>
      <c r="Y51" s="34">
        <f>SUMIF('10. 170KMP'!$J:$J,'0.KQKD'!$E51,'10. 170KMP'!AE:AE)</f>
        <v>25500000</v>
      </c>
      <c r="Z51" s="34">
        <f>SUMIF('10. 170KMP'!$J:$J,'0.KQKD'!$E51,'10. 170KMP'!AF:AF)</f>
        <v>21500000</v>
      </c>
      <c r="AA51" s="34">
        <f>SUMIF('10. 170KMP'!$J:$J,'0.KQKD'!$E51,'10. 170KMP'!AG:AG)</f>
        <v>1500000</v>
      </c>
      <c r="AB51" s="34">
        <f>SUMIF('10. 170KMP'!$J:$J,'0.KQKD'!$E51,'10. 170KMP'!AH:AH)</f>
        <v>1500000</v>
      </c>
      <c r="AC51" s="34">
        <f>SUMIF('10. 170KMP'!$J:$J,'0.KQKD'!$E51,'10. 170KMP'!AI:AI)</f>
        <v>31500000</v>
      </c>
      <c r="AD51" s="34">
        <f>SUMIF('10. 170KMP'!$J:$J,'0.KQKD'!$E51,'10. 170KMP'!AJ:AJ)</f>
        <v>5500000</v>
      </c>
      <c r="AE51" s="34">
        <f>SUMIF('10. 170KMP'!$J:$J,'0.KQKD'!$E51,'10. 170KMP'!AK:AK)</f>
        <v>1500000</v>
      </c>
      <c r="AF51" s="34">
        <f>SUMIF('10. 170KMP'!$J:$J,'0.KQKD'!$E51,'10. 170KMP'!AL:AL)</f>
        <v>1500000</v>
      </c>
      <c r="AG51" s="34">
        <f>SUMIF('10. 170KMP'!$J:$J,'0.KQKD'!$E51,'10. 170KMP'!AM:AM)</f>
        <v>1500000</v>
      </c>
      <c r="AH51" s="34">
        <f t="shared" si="181"/>
        <v>130000000</v>
      </c>
      <c r="AI51" s="41">
        <f t="shared" si="182"/>
        <v>36556565</v>
      </c>
      <c r="AJ51" s="40">
        <f>SUMIF('10. 170KMP'!$J:$J,'0.KQKD'!$E51,'10. 170KMP'!AP:AP)</f>
        <v>2028754</v>
      </c>
      <c r="AK51" s="34">
        <f>SUMIF('10. 170KMP'!$J:$J,'0.KQKD'!$E51,'10. 170KMP'!AQ:AQ)</f>
        <v>0</v>
      </c>
      <c r="AL51" s="34">
        <f>SUMIF('10. 170KMP'!$J:$J,'0.KQKD'!$E51,'10. 170KMP'!AR:AR)</f>
        <v>1423408</v>
      </c>
      <c r="AM51" s="701">
        <f>SUMIF('10. 170KMP'!$J:$J,'0.KQKD'!$E51,'10. 170KMP'!AS:AS)</f>
        <v>22846102</v>
      </c>
      <c r="AN51" s="701">
        <f>SUMIF('10. 170KMP'!$J:$J,'0.KQKD'!$E51,'10. 170KMP'!AT:AT)</f>
        <v>10258301</v>
      </c>
      <c r="AO51" s="701">
        <f>SUMIF('10. 170KMP'!$J:$J,'0.KQKD'!$E51,'10. 170KMP'!AU:AU)</f>
        <v>0</v>
      </c>
      <c r="AP51" s="701">
        <f>SUMIF('10. 170KMP'!$J:$J,'0.KQKD'!$E51,'10. 170KMP'!AV:AV)</f>
        <v>0</v>
      </c>
      <c r="AQ51" s="701">
        <f>SUMIF('10. 170KMP'!$J:$J,'0.KQKD'!$E51,'10. 170KMP'!AW:AW)</f>
        <v>0</v>
      </c>
      <c r="AR51" s="701">
        <f>SUMIF('10. 170KMP'!$J:$J,'0.KQKD'!$E51,'10. 170KMP'!AX:AX)</f>
        <v>0</v>
      </c>
      <c r="AS51" s="701">
        <f>SUMIF('10. 170KMP'!$J:$J,'0.KQKD'!$E51,'10. 170KMP'!AY:AY)</f>
        <v>0</v>
      </c>
      <c r="AT51" s="701">
        <f>SUMIF('10. 170KMP'!$J:$J,'0.KQKD'!$E51,'10. 170KMP'!AZ:AZ)</f>
        <v>0</v>
      </c>
      <c r="AU51" s="702">
        <f>SUMIF('10. 170KMP'!$J:$J,'0.KQKD'!$E51,'10. 170KMP'!BA:BA)</f>
        <v>0</v>
      </c>
      <c r="AV51" s="703">
        <f t="shared" si="183"/>
        <v>22846102</v>
      </c>
      <c r="AW51" s="701">
        <f t="shared" si="184"/>
        <v>10258301</v>
      </c>
      <c r="AX51" s="701">
        <f t="shared" si="185"/>
        <v>21500000</v>
      </c>
      <c r="AY51" s="727">
        <f t="shared" si="1"/>
        <v>0.44901756107015545</v>
      </c>
      <c r="AZ51" s="728">
        <f t="shared" si="2"/>
        <v>0.47713027906976746</v>
      </c>
      <c r="BA51" s="703">
        <f t="shared" si="186"/>
        <v>0</v>
      </c>
      <c r="BB51" s="701">
        <f t="shared" si="187"/>
        <v>36556565</v>
      </c>
      <c r="BC51" s="701">
        <f t="shared" si="188"/>
        <v>85500000</v>
      </c>
      <c r="BD51" s="727">
        <f t="shared" si="3"/>
        <v>0</v>
      </c>
      <c r="BE51" s="736">
        <f t="shared" si="4"/>
        <v>0.42756216374269007</v>
      </c>
      <c r="BF51" s="742">
        <f t="shared" si="179"/>
        <v>0.28120434615384615</v>
      </c>
      <c r="BG51" s="28"/>
      <c r="BH51" s="154"/>
    </row>
    <row r="52" spans="1:60" outlineLevel="1" x14ac:dyDescent="0.25">
      <c r="A52" s="143"/>
      <c r="B52" s="58"/>
      <c r="C52" s="129"/>
      <c r="D52" s="119" t="s">
        <v>88</v>
      </c>
      <c r="E52" s="281" t="s">
        <v>89</v>
      </c>
      <c r="F52" s="40">
        <f>SUMIF('10. 170KMP'!$J:$J,'0.KQKD'!$E52,'10. 170KMP'!L:L)</f>
        <v>0</v>
      </c>
      <c r="G52" s="34">
        <f>SUMIF('10. 170KMP'!$J:$J,'0.KQKD'!$E52,'10. 170KMP'!M:M)</f>
        <v>0</v>
      </c>
      <c r="H52" s="34">
        <f>SUMIF('10. 170KMP'!$J:$J,'0.KQKD'!$E52,'10. 170KMP'!N:N)</f>
        <v>0</v>
      </c>
      <c r="I52" s="34">
        <f>SUMIF('10. 170KMP'!$J:$J,'0.KQKD'!$E52,'10. 170KMP'!O:O)</f>
        <v>0</v>
      </c>
      <c r="J52" s="34">
        <f>SUMIF('10. 170KMP'!$J:$J,'0.KQKD'!$E52,'10. 170KMP'!P:P)</f>
        <v>0</v>
      </c>
      <c r="K52" s="34">
        <f>SUMIF('10. 170KMP'!$J:$J,'0.KQKD'!$E52,'10. 170KMP'!Q:Q)</f>
        <v>0</v>
      </c>
      <c r="L52" s="34">
        <f>SUMIF('10. 170KMP'!$J:$J,'0.KQKD'!$E52,'10. 170KMP'!R:R)</f>
        <v>0</v>
      </c>
      <c r="M52" s="34">
        <f>SUMIF('10. 170KMP'!$J:$J,'0.KQKD'!$E52,'10. 170KMP'!S:S)</f>
        <v>0</v>
      </c>
      <c r="N52" s="34">
        <f>SUMIF('10. 170KMP'!$J:$J,'0.KQKD'!$E52,'10. 170KMP'!T:T)</f>
        <v>0</v>
      </c>
      <c r="O52" s="34">
        <f>SUMIF('10. 170KMP'!$J:$J,'0.KQKD'!$E52,'10. 170KMP'!U:U)</f>
        <v>0</v>
      </c>
      <c r="P52" s="34">
        <f>SUMIF('10. 170KMP'!$J:$J,'0.KQKD'!$E52,'10. 170KMP'!V:V)</f>
        <v>0</v>
      </c>
      <c r="Q52" s="34">
        <f>SUMIF('10. 170KMP'!$J:$J,'0.KQKD'!$E52,'10. 170KMP'!W:W)</f>
        <v>0</v>
      </c>
      <c r="R52" s="34">
        <f>SUMIF('10. 170KMP'!$J:$J,'0.KQKD'!$E52,'10. 170KMP'!X:X)</f>
        <v>0</v>
      </c>
      <c r="S52" s="34">
        <f>SUMIF('10. 170KMP'!$J:$J,'0.KQKD'!$E52,'10. 170KMP'!Y:Y)</f>
        <v>0</v>
      </c>
      <c r="T52" s="34">
        <f>SUMIF('10. 170KMP'!$J:$J,'0.KQKD'!$E52,'10. 170KMP'!Z:Z)</f>
        <v>0</v>
      </c>
      <c r="U52" s="34">
        <f t="shared" si="180"/>
        <v>0</v>
      </c>
      <c r="V52" s="34">
        <f>SUMIF('10. 170KMP'!$J:$J,'0.KQKD'!$E52,'10. 170KMP'!AB:AB)</f>
        <v>1520000</v>
      </c>
      <c r="W52" s="34">
        <f>SUMIF('10. 170KMP'!$J:$J,'0.KQKD'!$E52,'10. 170KMP'!AC:AC)</f>
        <v>1520000</v>
      </c>
      <c r="X52" s="34">
        <f>SUMIF('10. 170KMP'!$J:$J,'0.KQKD'!$E52,'10. 170KMP'!AD:AD)</f>
        <v>1520000</v>
      </c>
      <c r="Y52" s="34">
        <f>SUMIF('10. 170KMP'!$J:$J,'0.KQKD'!$E52,'10. 170KMP'!AE:AE)</f>
        <v>1600000</v>
      </c>
      <c r="Z52" s="34">
        <f>SUMIF('10. 170KMP'!$J:$J,'0.KQKD'!$E52,'10. 170KMP'!AF:AF)</f>
        <v>1600000</v>
      </c>
      <c r="AA52" s="34">
        <f>SUMIF('10. 170KMP'!$J:$J,'0.KQKD'!$E52,'10. 170KMP'!AG:AG)</f>
        <v>1600000</v>
      </c>
      <c r="AB52" s="34">
        <f>SUMIF('10. 170KMP'!$J:$J,'0.KQKD'!$E52,'10. 170KMP'!AH:AH)</f>
        <v>1600000</v>
      </c>
      <c r="AC52" s="34">
        <f>SUMIF('10. 170KMP'!$J:$J,'0.KQKD'!$E52,'10. 170KMP'!AI:AI)</f>
        <v>1600000</v>
      </c>
      <c r="AD52" s="34">
        <f>SUMIF('10. 170KMP'!$J:$J,'0.KQKD'!$E52,'10. 170KMP'!AJ:AJ)</f>
        <v>1600000</v>
      </c>
      <c r="AE52" s="34">
        <f>SUMIF('10. 170KMP'!$J:$J,'0.KQKD'!$E52,'10. 170KMP'!AK:AK)</f>
        <v>1600000</v>
      </c>
      <c r="AF52" s="34">
        <f>SUMIF('10. 170KMP'!$J:$J,'0.KQKD'!$E52,'10. 170KMP'!AL:AL)</f>
        <v>1600000</v>
      </c>
      <c r="AG52" s="34">
        <f>SUMIF('10. 170KMP'!$J:$J,'0.KQKD'!$E52,'10. 170KMP'!AM:AM)</f>
        <v>1600000</v>
      </c>
      <c r="AH52" s="34">
        <f t="shared" si="181"/>
        <v>18960000</v>
      </c>
      <c r="AI52" s="41">
        <f t="shared" si="182"/>
        <v>9126832</v>
      </c>
      <c r="AJ52" s="40">
        <f>SUMIF('10. 170KMP'!$J:$J,'0.KQKD'!$E52,'10. 170KMP'!AP:AP)</f>
        <v>1960000</v>
      </c>
      <c r="AK52" s="34">
        <f>SUMIF('10. 170KMP'!$J:$J,'0.KQKD'!$E52,'10. 170KMP'!AQ:AQ)</f>
        <v>2185407</v>
      </c>
      <c r="AL52" s="34">
        <f>SUMIF('10. 170KMP'!$J:$J,'0.KQKD'!$E52,'10. 170KMP'!AR:AR)</f>
        <v>1769500</v>
      </c>
      <c r="AM52" s="701">
        <f>SUMIF('10. 170KMP'!$J:$J,'0.KQKD'!$E52,'10. 170KMP'!AS:AS)</f>
        <v>1440000</v>
      </c>
      <c r="AN52" s="701">
        <f>SUMIF('10. 170KMP'!$J:$J,'0.KQKD'!$E52,'10. 170KMP'!AT:AT)</f>
        <v>1771925</v>
      </c>
      <c r="AO52" s="701">
        <f>SUMIF('10. 170KMP'!$J:$J,'0.KQKD'!$E52,'10. 170KMP'!AU:AU)</f>
        <v>0</v>
      </c>
      <c r="AP52" s="701">
        <f>SUMIF('10. 170KMP'!$J:$J,'0.KQKD'!$E52,'10. 170KMP'!AV:AV)</f>
        <v>0</v>
      </c>
      <c r="AQ52" s="701">
        <f>SUMIF('10. 170KMP'!$J:$J,'0.KQKD'!$E52,'10. 170KMP'!AW:AW)</f>
        <v>0</v>
      </c>
      <c r="AR52" s="701">
        <f>SUMIF('10. 170KMP'!$J:$J,'0.KQKD'!$E52,'10. 170KMP'!AX:AX)</f>
        <v>0</v>
      </c>
      <c r="AS52" s="701">
        <f>SUMIF('10. 170KMP'!$J:$J,'0.KQKD'!$E52,'10. 170KMP'!AY:AY)</f>
        <v>0</v>
      </c>
      <c r="AT52" s="701">
        <f>SUMIF('10. 170KMP'!$J:$J,'0.KQKD'!$E52,'10. 170KMP'!AZ:AZ)</f>
        <v>0</v>
      </c>
      <c r="AU52" s="702">
        <f>SUMIF('10. 170KMP'!$J:$J,'0.KQKD'!$E52,'10. 170KMP'!BA:BA)</f>
        <v>0</v>
      </c>
      <c r="AV52" s="703">
        <f t="shared" si="183"/>
        <v>1440000</v>
      </c>
      <c r="AW52" s="701">
        <f t="shared" si="184"/>
        <v>1771925</v>
      </c>
      <c r="AX52" s="701">
        <f t="shared" si="185"/>
        <v>1600000</v>
      </c>
      <c r="AY52" s="727">
        <f t="shared" si="1"/>
        <v>1.2305034722222221</v>
      </c>
      <c r="AZ52" s="728">
        <f t="shared" si="2"/>
        <v>1.1074531249999999</v>
      </c>
      <c r="BA52" s="703">
        <f t="shared" si="186"/>
        <v>0</v>
      </c>
      <c r="BB52" s="701">
        <f t="shared" si="187"/>
        <v>9126832</v>
      </c>
      <c r="BC52" s="701">
        <f t="shared" si="188"/>
        <v>7760000</v>
      </c>
      <c r="BD52" s="727">
        <f t="shared" si="3"/>
        <v>0</v>
      </c>
      <c r="BE52" s="736">
        <f t="shared" si="4"/>
        <v>1.1761381443298968</v>
      </c>
      <c r="BF52" s="742">
        <f t="shared" si="179"/>
        <v>0.48137299578059073</v>
      </c>
      <c r="BG52" s="28"/>
      <c r="BH52" s="154"/>
    </row>
    <row r="53" spans="1:60" outlineLevel="1" x14ac:dyDescent="0.25">
      <c r="A53" s="143"/>
      <c r="B53" s="58"/>
      <c r="C53" s="129"/>
      <c r="D53" s="119" t="s">
        <v>90</v>
      </c>
      <c r="E53" s="281" t="s">
        <v>91</v>
      </c>
      <c r="F53" s="40">
        <f>SUMIF('10. 170KMP'!$J:$J,'0.KQKD'!$E53,'10. 170KMP'!L:L)</f>
        <v>0</v>
      </c>
      <c r="G53" s="34">
        <f>SUMIF('10. 170KMP'!$J:$J,'0.KQKD'!$E53,'10. 170KMP'!M:M)</f>
        <v>0</v>
      </c>
      <c r="H53" s="34">
        <f>SUMIF('10. 170KMP'!$J:$J,'0.KQKD'!$E53,'10. 170KMP'!N:N)</f>
        <v>0</v>
      </c>
      <c r="I53" s="34">
        <f>SUMIF('10. 170KMP'!$J:$J,'0.KQKD'!$E53,'10. 170KMP'!O:O)</f>
        <v>0</v>
      </c>
      <c r="J53" s="34">
        <f>SUMIF('10. 170KMP'!$J:$J,'0.KQKD'!$E53,'10. 170KMP'!P:P)</f>
        <v>0</v>
      </c>
      <c r="K53" s="34">
        <f>SUMIF('10. 170KMP'!$J:$J,'0.KQKD'!$E53,'10. 170KMP'!Q:Q)</f>
        <v>0</v>
      </c>
      <c r="L53" s="34">
        <f>SUMIF('10. 170KMP'!$J:$J,'0.KQKD'!$E53,'10. 170KMP'!R:R)</f>
        <v>0</v>
      </c>
      <c r="M53" s="34">
        <f>SUMIF('10. 170KMP'!$J:$J,'0.KQKD'!$E53,'10. 170KMP'!S:S)</f>
        <v>0</v>
      </c>
      <c r="N53" s="34">
        <f>SUMIF('10. 170KMP'!$J:$J,'0.KQKD'!$E53,'10. 170KMP'!T:T)</f>
        <v>0</v>
      </c>
      <c r="O53" s="34">
        <f>SUMIF('10. 170KMP'!$J:$J,'0.KQKD'!$E53,'10. 170KMP'!U:U)</f>
        <v>0</v>
      </c>
      <c r="P53" s="34">
        <f>SUMIF('10. 170KMP'!$J:$J,'0.KQKD'!$E53,'10. 170KMP'!V:V)</f>
        <v>0</v>
      </c>
      <c r="Q53" s="34">
        <f>SUMIF('10. 170KMP'!$J:$J,'0.KQKD'!$E53,'10. 170KMP'!W:W)</f>
        <v>0</v>
      </c>
      <c r="R53" s="34">
        <f>SUMIF('10. 170KMP'!$J:$J,'0.KQKD'!$E53,'10. 170KMP'!X:X)</f>
        <v>0</v>
      </c>
      <c r="S53" s="34">
        <f>SUMIF('10. 170KMP'!$J:$J,'0.KQKD'!$E53,'10. 170KMP'!Y:Y)</f>
        <v>0</v>
      </c>
      <c r="T53" s="34">
        <f>SUMIF('10. 170KMP'!$J:$J,'0.KQKD'!$E53,'10. 170KMP'!Z:Z)</f>
        <v>0</v>
      </c>
      <c r="U53" s="34">
        <f t="shared" si="180"/>
        <v>0</v>
      </c>
      <c r="V53" s="34">
        <f>SUMIF('10. 170KMP'!$J:$J,'0.KQKD'!$E53,'10. 170KMP'!AB:AB)</f>
        <v>8000000</v>
      </c>
      <c r="W53" s="34">
        <f>SUMIF('10. 170KMP'!$J:$J,'0.KQKD'!$E53,'10. 170KMP'!AC:AC)</f>
        <v>5000000</v>
      </c>
      <c r="X53" s="34">
        <f>SUMIF('10. 170KMP'!$J:$J,'0.KQKD'!$E53,'10. 170KMP'!AD:AD)</f>
        <v>5000000</v>
      </c>
      <c r="Y53" s="34">
        <f>SUMIF('10. 170KMP'!$J:$J,'0.KQKD'!$E53,'10. 170KMP'!AE:AE)</f>
        <v>5000000</v>
      </c>
      <c r="Z53" s="34">
        <f>SUMIF('10. 170KMP'!$J:$J,'0.KQKD'!$E53,'10. 170KMP'!AF:AF)</f>
        <v>5000000</v>
      </c>
      <c r="AA53" s="34">
        <f>SUMIF('10. 170KMP'!$J:$J,'0.KQKD'!$E53,'10. 170KMP'!AG:AG)</f>
        <v>5000000</v>
      </c>
      <c r="AB53" s="34">
        <f>SUMIF('10. 170KMP'!$J:$J,'0.KQKD'!$E53,'10. 170KMP'!AH:AH)</f>
        <v>5000000</v>
      </c>
      <c r="AC53" s="34">
        <f>SUMIF('10. 170KMP'!$J:$J,'0.KQKD'!$E53,'10. 170KMP'!AI:AI)</f>
        <v>5000000</v>
      </c>
      <c r="AD53" s="34">
        <f>SUMIF('10. 170KMP'!$J:$J,'0.KQKD'!$E53,'10. 170KMP'!AJ:AJ)</f>
        <v>5000000</v>
      </c>
      <c r="AE53" s="34">
        <f>SUMIF('10. 170KMP'!$J:$J,'0.KQKD'!$E53,'10. 170KMP'!AK:AK)</f>
        <v>5000000</v>
      </c>
      <c r="AF53" s="34">
        <f>SUMIF('10. 170KMP'!$J:$J,'0.KQKD'!$E53,'10. 170KMP'!AL:AL)</f>
        <v>5000000</v>
      </c>
      <c r="AG53" s="34">
        <f>SUMIF('10. 170KMP'!$J:$J,'0.KQKD'!$E53,'10. 170KMP'!AM:AM)</f>
        <v>5000000</v>
      </c>
      <c r="AH53" s="34">
        <f t="shared" si="181"/>
        <v>63000000</v>
      </c>
      <c r="AI53" s="41">
        <f t="shared" si="182"/>
        <v>19369859</v>
      </c>
      <c r="AJ53" s="40">
        <f>SUMIF('10. 170KMP'!$J:$J,'0.KQKD'!$E53,'10. 170KMP'!AP:AP)</f>
        <v>5721401</v>
      </c>
      <c r="AK53" s="34">
        <f>SUMIF('10. 170KMP'!$J:$J,'0.KQKD'!$E53,'10. 170KMP'!AQ:AQ)</f>
        <v>2201557</v>
      </c>
      <c r="AL53" s="34">
        <f>SUMIF('10. 170KMP'!$J:$J,'0.KQKD'!$E53,'10. 170KMP'!AR:AR)</f>
        <v>6067489</v>
      </c>
      <c r="AM53" s="701">
        <f>SUMIF('10. 170KMP'!$J:$J,'0.KQKD'!$E53,'10. 170KMP'!AS:AS)</f>
        <v>2422447</v>
      </c>
      <c r="AN53" s="701">
        <f>SUMIF('10. 170KMP'!$J:$J,'0.KQKD'!$E53,'10. 170KMP'!AT:AT)</f>
        <v>2956965</v>
      </c>
      <c r="AO53" s="701">
        <f>SUMIF('10. 170KMP'!$J:$J,'0.KQKD'!$E53,'10. 170KMP'!AU:AU)</f>
        <v>0</v>
      </c>
      <c r="AP53" s="701">
        <f>SUMIF('10. 170KMP'!$J:$J,'0.KQKD'!$E53,'10. 170KMP'!AV:AV)</f>
        <v>0</v>
      </c>
      <c r="AQ53" s="701">
        <f>SUMIF('10. 170KMP'!$J:$J,'0.KQKD'!$E53,'10. 170KMP'!AW:AW)</f>
        <v>0</v>
      </c>
      <c r="AR53" s="701">
        <f>SUMIF('10. 170KMP'!$J:$J,'0.KQKD'!$E53,'10. 170KMP'!AX:AX)</f>
        <v>0</v>
      </c>
      <c r="AS53" s="701">
        <f>SUMIF('10. 170KMP'!$J:$J,'0.KQKD'!$E53,'10. 170KMP'!AY:AY)</f>
        <v>0</v>
      </c>
      <c r="AT53" s="701">
        <f>SUMIF('10. 170KMP'!$J:$J,'0.KQKD'!$E53,'10. 170KMP'!AZ:AZ)</f>
        <v>0</v>
      </c>
      <c r="AU53" s="702">
        <f>SUMIF('10. 170KMP'!$J:$J,'0.KQKD'!$E53,'10. 170KMP'!BA:BA)</f>
        <v>0</v>
      </c>
      <c r="AV53" s="703">
        <f t="shared" si="183"/>
        <v>2422447</v>
      </c>
      <c r="AW53" s="701">
        <f t="shared" si="184"/>
        <v>2956965</v>
      </c>
      <c r="AX53" s="701">
        <f t="shared" si="185"/>
        <v>5000000</v>
      </c>
      <c r="AY53" s="727">
        <f t="shared" si="1"/>
        <v>1.2206520926980033</v>
      </c>
      <c r="AZ53" s="728">
        <f t="shared" si="2"/>
        <v>0.59139299999999995</v>
      </c>
      <c r="BA53" s="703">
        <f t="shared" si="186"/>
        <v>0</v>
      </c>
      <c r="BB53" s="701">
        <f t="shared" si="187"/>
        <v>19369859</v>
      </c>
      <c r="BC53" s="701">
        <f t="shared" si="188"/>
        <v>28000000</v>
      </c>
      <c r="BD53" s="727">
        <f t="shared" si="3"/>
        <v>0</v>
      </c>
      <c r="BE53" s="736">
        <f t="shared" si="4"/>
        <v>0.69178067857142855</v>
      </c>
      <c r="BF53" s="742">
        <f t="shared" si="179"/>
        <v>0.30745807936507935</v>
      </c>
      <c r="BG53" s="28"/>
      <c r="BH53" s="154"/>
    </row>
    <row r="54" spans="1:60" outlineLevel="1" x14ac:dyDescent="0.25">
      <c r="A54" s="143"/>
      <c r="B54" s="58"/>
      <c r="C54" s="129"/>
      <c r="D54" s="119" t="s">
        <v>92</v>
      </c>
      <c r="E54" s="281" t="s">
        <v>93</v>
      </c>
      <c r="F54" s="40">
        <f>SUMIF('10. 170KMP'!$J:$J,'0.KQKD'!$E54,'10. 170KMP'!L:L)</f>
        <v>0</v>
      </c>
      <c r="G54" s="34">
        <f>SUMIF('10. 170KMP'!$J:$J,'0.KQKD'!$E54,'10. 170KMP'!M:M)</f>
        <v>0</v>
      </c>
      <c r="H54" s="34">
        <f>SUMIF('10. 170KMP'!$J:$J,'0.KQKD'!$E54,'10. 170KMP'!N:N)</f>
        <v>0</v>
      </c>
      <c r="I54" s="34">
        <f>SUMIF('10. 170KMP'!$J:$J,'0.KQKD'!$E54,'10. 170KMP'!O:O)</f>
        <v>0</v>
      </c>
      <c r="J54" s="34">
        <f>SUMIF('10. 170KMP'!$J:$J,'0.KQKD'!$E54,'10. 170KMP'!P:P)</f>
        <v>0</v>
      </c>
      <c r="K54" s="34">
        <f>SUMIF('10. 170KMP'!$J:$J,'0.KQKD'!$E54,'10. 170KMP'!Q:Q)</f>
        <v>0</v>
      </c>
      <c r="L54" s="34">
        <f>SUMIF('10. 170KMP'!$J:$J,'0.KQKD'!$E54,'10. 170KMP'!R:R)</f>
        <v>0</v>
      </c>
      <c r="M54" s="34">
        <f>SUMIF('10. 170KMP'!$J:$J,'0.KQKD'!$E54,'10. 170KMP'!S:S)</f>
        <v>0</v>
      </c>
      <c r="N54" s="34">
        <f>SUMIF('10. 170KMP'!$J:$J,'0.KQKD'!$E54,'10. 170KMP'!T:T)</f>
        <v>0</v>
      </c>
      <c r="O54" s="34">
        <f>SUMIF('10. 170KMP'!$J:$J,'0.KQKD'!$E54,'10. 170KMP'!U:U)</f>
        <v>0</v>
      </c>
      <c r="P54" s="34">
        <f>SUMIF('10. 170KMP'!$J:$J,'0.KQKD'!$E54,'10. 170KMP'!V:V)</f>
        <v>0</v>
      </c>
      <c r="Q54" s="34">
        <f>SUMIF('10. 170KMP'!$J:$J,'0.KQKD'!$E54,'10. 170KMP'!W:W)</f>
        <v>0</v>
      </c>
      <c r="R54" s="34">
        <f>SUMIF('10. 170KMP'!$J:$J,'0.KQKD'!$E54,'10. 170KMP'!X:X)</f>
        <v>0</v>
      </c>
      <c r="S54" s="34">
        <f>SUMIF('10. 170KMP'!$J:$J,'0.KQKD'!$E54,'10. 170KMP'!Y:Y)</f>
        <v>0</v>
      </c>
      <c r="T54" s="34">
        <f>SUMIF('10. 170KMP'!$J:$J,'0.KQKD'!$E54,'10. 170KMP'!Z:Z)</f>
        <v>0</v>
      </c>
      <c r="U54" s="34">
        <f t="shared" si="180"/>
        <v>0</v>
      </c>
      <c r="V54" s="34">
        <f>SUMIF('10. 170KMP'!$J:$J,'0.KQKD'!$E54,'10. 170KMP'!AB:AB)</f>
        <v>10473200</v>
      </c>
      <c r="W54" s="34">
        <f>SUMIF('10. 170KMP'!$J:$J,'0.KQKD'!$E54,'10. 170KMP'!AC:AC)</f>
        <v>10473200</v>
      </c>
      <c r="X54" s="34">
        <f>SUMIF('10. 170KMP'!$J:$J,'0.KQKD'!$E54,'10. 170KMP'!AD:AD)</f>
        <v>10473200</v>
      </c>
      <c r="Y54" s="34">
        <f>SUMIF('10. 170KMP'!$J:$J,'0.KQKD'!$E54,'10. 170KMP'!AE:AE)</f>
        <v>10473200</v>
      </c>
      <c r="Z54" s="34">
        <f>SUMIF('10. 170KMP'!$J:$J,'0.KQKD'!$E54,'10. 170KMP'!AF:AF)</f>
        <v>10473200</v>
      </c>
      <c r="AA54" s="34">
        <f>SUMIF('10. 170KMP'!$J:$J,'0.KQKD'!$E54,'10. 170KMP'!AG:AG)</f>
        <v>10473200</v>
      </c>
      <c r="AB54" s="34">
        <f>SUMIF('10. 170KMP'!$J:$J,'0.KQKD'!$E54,'10. 170KMP'!AH:AH)</f>
        <v>10473200</v>
      </c>
      <c r="AC54" s="34">
        <f>SUMIF('10. 170KMP'!$J:$J,'0.KQKD'!$E54,'10. 170KMP'!AI:AI)</f>
        <v>10473200</v>
      </c>
      <c r="AD54" s="34">
        <f>SUMIF('10. 170KMP'!$J:$J,'0.KQKD'!$E54,'10. 170KMP'!AJ:AJ)</f>
        <v>10473200</v>
      </c>
      <c r="AE54" s="34">
        <f>SUMIF('10. 170KMP'!$J:$J,'0.KQKD'!$E54,'10. 170KMP'!AK:AK)</f>
        <v>10473200</v>
      </c>
      <c r="AF54" s="34">
        <f>SUMIF('10. 170KMP'!$J:$J,'0.KQKD'!$E54,'10. 170KMP'!AL:AL)</f>
        <v>10473200</v>
      </c>
      <c r="AG54" s="34">
        <f>SUMIF('10. 170KMP'!$J:$J,'0.KQKD'!$E54,'10. 170KMP'!AM:AM)</f>
        <v>10473200</v>
      </c>
      <c r="AH54" s="34">
        <f t="shared" si="181"/>
        <v>125678400</v>
      </c>
      <c r="AI54" s="41">
        <f t="shared" si="182"/>
        <v>39276330</v>
      </c>
      <c r="AJ54" s="40">
        <f>SUMIF('10. 170KMP'!$J:$J,'0.KQKD'!$E54,'10. 170KMP'!AP:AP)</f>
        <v>5808448</v>
      </c>
      <c r="AK54" s="34">
        <f>SUMIF('10. 170KMP'!$J:$J,'0.KQKD'!$E54,'10. 170KMP'!AQ:AQ)</f>
        <v>7004017</v>
      </c>
      <c r="AL54" s="34">
        <f>SUMIF('10. 170KMP'!$J:$J,'0.KQKD'!$E54,'10. 170KMP'!AR:AR)</f>
        <v>6329479</v>
      </c>
      <c r="AM54" s="701">
        <f>SUMIF('10. 170KMP'!$J:$J,'0.KQKD'!$E54,'10. 170KMP'!AS:AS)</f>
        <v>10088552</v>
      </c>
      <c r="AN54" s="701">
        <f>SUMIF('10. 170KMP'!$J:$J,'0.KQKD'!$E54,'10. 170KMP'!AT:AT)</f>
        <v>10045834</v>
      </c>
      <c r="AO54" s="701">
        <f>SUMIF('10. 170KMP'!$J:$J,'0.KQKD'!$E54,'10. 170KMP'!AU:AU)</f>
        <v>0</v>
      </c>
      <c r="AP54" s="701">
        <f>SUMIF('10. 170KMP'!$J:$J,'0.KQKD'!$E54,'10. 170KMP'!AV:AV)</f>
        <v>0</v>
      </c>
      <c r="AQ54" s="701">
        <f>SUMIF('10. 170KMP'!$J:$J,'0.KQKD'!$E54,'10. 170KMP'!AW:AW)</f>
        <v>0</v>
      </c>
      <c r="AR54" s="701">
        <f>SUMIF('10. 170KMP'!$J:$J,'0.KQKD'!$E54,'10. 170KMP'!AX:AX)</f>
        <v>0</v>
      </c>
      <c r="AS54" s="701">
        <f>SUMIF('10. 170KMP'!$J:$J,'0.KQKD'!$E54,'10. 170KMP'!AY:AY)</f>
        <v>0</v>
      </c>
      <c r="AT54" s="701">
        <f>SUMIF('10. 170KMP'!$J:$J,'0.KQKD'!$E54,'10. 170KMP'!AZ:AZ)</f>
        <v>0</v>
      </c>
      <c r="AU54" s="702">
        <f>SUMIF('10. 170KMP'!$J:$J,'0.KQKD'!$E54,'10. 170KMP'!BA:BA)</f>
        <v>0</v>
      </c>
      <c r="AV54" s="703">
        <f t="shared" si="183"/>
        <v>10088552</v>
      </c>
      <c r="AW54" s="701">
        <f t="shared" si="184"/>
        <v>10045834</v>
      </c>
      <c r="AX54" s="701">
        <f t="shared" si="185"/>
        <v>10473200</v>
      </c>
      <c r="AY54" s="727">
        <f t="shared" si="1"/>
        <v>0.99576569561221473</v>
      </c>
      <c r="AZ54" s="728">
        <f t="shared" si="2"/>
        <v>0.95919432456173859</v>
      </c>
      <c r="BA54" s="703">
        <f t="shared" si="186"/>
        <v>0</v>
      </c>
      <c r="BB54" s="701">
        <f t="shared" si="187"/>
        <v>39276330</v>
      </c>
      <c r="BC54" s="701">
        <f t="shared" si="188"/>
        <v>52366000</v>
      </c>
      <c r="BD54" s="727">
        <f t="shared" si="3"/>
        <v>0</v>
      </c>
      <c r="BE54" s="736">
        <f t="shared" si="4"/>
        <v>0.75003494633922774</v>
      </c>
      <c r="BF54" s="742">
        <f t="shared" si="179"/>
        <v>0.31251456097467822</v>
      </c>
      <c r="BG54" s="28"/>
      <c r="BH54" s="154"/>
    </row>
    <row r="55" spans="1:60" outlineLevel="1" x14ac:dyDescent="0.25">
      <c r="A55" s="143"/>
      <c r="B55" s="58"/>
      <c r="C55" s="129"/>
      <c r="D55" s="119" t="s">
        <v>94</v>
      </c>
      <c r="E55" s="281" t="s">
        <v>95</v>
      </c>
      <c r="F55" s="40">
        <f>SUMIF('10. 170KMP'!$J:$J,'0.KQKD'!$E55,'10. 170KMP'!L:L)</f>
        <v>0</v>
      </c>
      <c r="G55" s="34">
        <f>SUMIF('10. 170KMP'!$J:$J,'0.KQKD'!$E55,'10. 170KMP'!M:M)</f>
        <v>0</v>
      </c>
      <c r="H55" s="34">
        <f>SUMIF('10. 170KMP'!$J:$J,'0.KQKD'!$E55,'10. 170KMP'!N:N)</f>
        <v>0</v>
      </c>
      <c r="I55" s="34">
        <f>SUMIF('10. 170KMP'!$J:$J,'0.KQKD'!$E55,'10. 170KMP'!O:O)</f>
        <v>0</v>
      </c>
      <c r="J55" s="34">
        <f>SUMIF('10. 170KMP'!$J:$J,'0.KQKD'!$E55,'10. 170KMP'!P:P)</f>
        <v>0</v>
      </c>
      <c r="K55" s="34">
        <f>SUMIF('10. 170KMP'!$J:$J,'0.KQKD'!$E55,'10. 170KMP'!Q:Q)</f>
        <v>0</v>
      </c>
      <c r="L55" s="34">
        <f>SUMIF('10. 170KMP'!$J:$J,'0.KQKD'!$E55,'10. 170KMP'!R:R)</f>
        <v>0</v>
      </c>
      <c r="M55" s="34">
        <f>SUMIF('10. 170KMP'!$J:$J,'0.KQKD'!$E55,'10. 170KMP'!S:S)</f>
        <v>0</v>
      </c>
      <c r="N55" s="34">
        <f>SUMIF('10. 170KMP'!$J:$J,'0.KQKD'!$E55,'10. 170KMP'!T:T)</f>
        <v>0</v>
      </c>
      <c r="O55" s="34">
        <f>SUMIF('10. 170KMP'!$J:$J,'0.KQKD'!$E55,'10. 170KMP'!U:U)</f>
        <v>0</v>
      </c>
      <c r="P55" s="34">
        <f>SUMIF('10. 170KMP'!$J:$J,'0.KQKD'!$E55,'10. 170KMP'!V:V)</f>
        <v>0</v>
      </c>
      <c r="Q55" s="34">
        <f>SUMIF('10. 170KMP'!$J:$J,'0.KQKD'!$E55,'10. 170KMP'!W:W)</f>
        <v>0</v>
      </c>
      <c r="R55" s="34">
        <f>SUMIF('10. 170KMP'!$J:$J,'0.KQKD'!$E55,'10. 170KMP'!X:X)</f>
        <v>0</v>
      </c>
      <c r="S55" s="34">
        <f>SUMIF('10. 170KMP'!$J:$J,'0.KQKD'!$E55,'10. 170KMP'!Y:Y)</f>
        <v>0</v>
      </c>
      <c r="T55" s="34">
        <f>SUMIF('10. 170KMP'!$J:$J,'0.KQKD'!$E55,'10. 170KMP'!Z:Z)</f>
        <v>0</v>
      </c>
      <c r="U55" s="34">
        <f t="shared" si="180"/>
        <v>0</v>
      </c>
      <c r="V55" s="34">
        <f>SUMIF('10. 170KMP'!$J:$J,'0.KQKD'!$E55,'10. 170KMP'!AB:AB)</f>
        <v>0</v>
      </c>
      <c r="W55" s="34">
        <f>SUMIF('10. 170KMP'!$J:$J,'0.KQKD'!$E55,'10. 170KMP'!AC:AC)</f>
        <v>0</v>
      </c>
      <c r="X55" s="34">
        <f>SUMIF('10. 170KMP'!$J:$J,'0.KQKD'!$E55,'10. 170KMP'!AD:AD)</f>
        <v>0</v>
      </c>
      <c r="Y55" s="34">
        <f>SUMIF('10. 170KMP'!$J:$J,'0.KQKD'!$E55,'10. 170KMP'!AE:AE)</f>
        <v>0</v>
      </c>
      <c r="Z55" s="34">
        <f>SUMIF('10. 170KMP'!$J:$J,'0.KQKD'!$E55,'10. 170KMP'!AF:AF)</f>
        <v>0</v>
      </c>
      <c r="AA55" s="34">
        <f>SUMIF('10. 170KMP'!$J:$J,'0.KQKD'!$E55,'10. 170KMP'!AG:AG)</f>
        <v>0</v>
      </c>
      <c r="AB55" s="34">
        <f>SUMIF('10. 170KMP'!$J:$J,'0.KQKD'!$E55,'10. 170KMP'!AH:AH)</f>
        <v>0</v>
      </c>
      <c r="AC55" s="34">
        <f>SUMIF('10. 170KMP'!$J:$J,'0.KQKD'!$E55,'10. 170KMP'!AI:AI)</f>
        <v>0</v>
      </c>
      <c r="AD55" s="34">
        <f>SUMIF('10. 170KMP'!$J:$J,'0.KQKD'!$E55,'10. 170KMP'!AJ:AJ)</f>
        <v>0</v>
      </c>
      <c r="AE55" s="34">
        <f>SUMIF('10. 170KMP'!$J:$J,'0.KQKD'!$E55,'10. 170KMP'!AK:AK)</f>
        <v>0</v>
      </c>
      <c r="AF55" s="34">
        <f>SUMIF('10. 170KMP'!$J:$J,'0.KQKD'!$E55,'10. 170KMP'!AL:AL)</f>
        <v>0</v>
      </c>
      <c r="AG55" s="34">
        <f>SUMIF('10. 170KMP'!$J:$J,'0.KQKD'!$E55,'10. 170KMP'!AM:AM)</f>
        <v>0</v>
      </c>
      <c r="AH55" s="34">
        <f t="shared" si="181"/>
        <v>0</v>
      </c>
      <c r="AI55" s="41">
        <f t="shared" si="182"/>
        <v>0</v>
      </c>
      <c r="AJ55" s="40">
        <f>SUMIF('10. 170KMP'!$J:$J,'0.KQKD'!$E55,'10. 170KMP'!AP:AP)</f>
        <v>0</v>
      </c>
      <c r="AK55" s="34">
        <f>SUMIF('10. 170KMP'!$J:$J,'0.KQKD'!$E55,'10. 170KMP'!AQ:AQ)</f>
        <v>0</v>
      </c>
      <c r="AL55" s="34">
        <f>SUMIF('10. 170KMP'!$J:$J,'0.KQKD'!$E55,'10. 170KMP'!AR:AR)</f>
        <v>0</v>
      </c>
      <c r="AM55" s="701">
        <f>SUMIF('10. 170KMP'!$J:$J,'0.KQKD'!$E55,'10. 170KMP'!AS:AS)</f>
        <v>0</v>
      </c>
      <c r="AN55" s="701">
        <f>SUMIF('10. 170KMP'!$J:$J,'0.KQKD'!$E55,'10. 170KMP'!AT:AT)</f>
        <v>0</v>
      </c>
      <c r="AO55" s="701">
        <f>SUMIF('10. 170KMP'!$J:$J,'0.KQKD'!$E55,'10. 170KMP'!AU:AU)</f>
        <v>0</v>
      </c>
      <c r="AP55" s="701">
        <f>SUMIF('10. 170KMP'!$J:$J,'0.KQKD'!$E55,'10. 170KMP'!AV:AV)</f>
        <v>0</v>
      </c>
      <c r="AQ55" s="701">
        <f>SUMIF('10. 170KMP'!$J:$J,'0.KQKD'!$E55,'10. 170KMP'!AW:AW)</f>
        <v>0</v>
      </c>
      <c r="AR55" s="701">
        <f>SUMIF('10. 170KMP'!$J:$J,'0.KQKD'!$E55,'10. 170KMP'!AX:AX)</f>
        <v>0</v>
      </c>
      <c r="AS55" s="701">
        <f>SUMIF('10. 170KMP'!$J:$J,'0.KQKD'!$E55,'10. 170KMP'!AY:AY)</f>
        <v>0</v>
      </c>
      <c r="AT55" s="701">
        <f>SUMIF('10. 170KMP'!$J:$J,'0.KQKD'!$E55,'10. 170KMP'!AZ:AZ)</f>
        <v>0</v>
      </c>
      <c r="AU55" s="702">
        <f>SUMIF('10. 170KMP'!$J:$J,'0.KQKD'!$E55,'10. 170KMP'!BA:BA)</f>
        <v>0</v>
      </c>
      <c r="AV55" s="703">
        <f t="shared" si="183"/>
        <v>0</v>
      </c>
      <c r="AW55" s="701">
        <f t="shared" si="184"/>
        <v>0</v>
      </c>
      <c r="AX55" s="701">
        <f t="shared" si="185"/>
        <v>0</v>
      </c>
      <c r="AY55" s="727">
        <f t="shared" si="1"/>
        <v>0</v>
      </c>
      <c r="AZ55" s="728">
        <f t="shared" si="2"/>
        <v>0</v>
      </c>
      <c r="BA55" s="703">
        <f t="shared" si="186"/>
        <v>0</v>
      </c>
      <c r="BB55" s="701">
        <f t="shared" si="187"/>
        <v>0</v>
      </c>
      <c r="BC55" s="701">
        <f t="shared" si="188"/>
        <v>0</v>
      </c>
      <c r="BD55" s="727">
        <f t="shared" si="3"/>
        <v>0</v>
      </c>
      <c r="BE55" s="736">
        <f t="shared" si="4"/>
        <v>0</v>
      </c>
      <c r="BF55" s="742">
        <f t="shared" si="179"/>
        <v>0</v>
      </c>
      <c r="BG55" s="28"/>
      <c r="BH55" s="154"/>
    </row>
    <row r="56" spans="1:60" outlineLevel="1" x14ac:dyDescent="0.25">
      <c r="A56" s="143"/>
      <c r="B56" s="58"/>
      <c r="C56" s="129"/>
      <c r="D56" s="119" t="s">
        <v>96</v>
      </c>
      <c r="E56" s="281" t="s">
        <v>97</v>
      </c>
      <c r="F56" s="40">
        <f>SUMIF('10. 170KMP'!$J:$J,'0.KQKD'!$E56,'10. 170KMP'!L:L)</f>
        <v>0</v>
      </c>
      <c r="G56" s="34">
        <f>SUMIF('10. 170KMP'!$J:$J,'0.KQKD'!$E56,'10. 170KMP'!M:M)</f>
        <v>0</v>
      </c>
      <c r="H56" s="34">
        <f>SUMIF('10. 170KMP'!$J:$J,'0.KQKD'!$E56,'10. 170KMP'!N:N)</f>
        <v>0</v>
      </c>
      <c r="I56" s="34">
        <f>SUMIF('10. 170KMP'!$J:$J,'0.KQKD'!$E56,'10. 170KMP'!O:O)</f>
        <v>0</v>
      </c>
      <c r="J56" s="34">
        <f>SUMIF('10. 170KMP'!$J:$J,'0.KQKD'!$E56,'10. 170KMP'!P:P)</f>
        <v>0</v>
      </c>
      <c r="K56" s="34">
        <f>SUMIF('10. 170KMP'!$J:$J,'0.KQKD'!$E56,'10. 170KMP'!Q:Q)</f>
        <v>0</v>
      </c>
      <c r="L56" s="34">
        <f>SUMIF('10. 170KMP'!$J:$J,'0.KQKD'!$E56,'10. 170KMP'!R:R)</f>
        <v>0</v>
      </c>
      <c r="M56" s="34">
        <f>SUMIF('10. 170KMP'!$J:$J,'0.KQKD'!$E56,'10. 170KMP'!S:S)</f>
        <v>0</v>
      </c>
      <c r="N56" s="34">
        <f>SUMIF('10. 170KMP'!$J:$J,'0.KQKD'!$E56,'10. 170KMP'!T:T)</f>
        <v>0</v>
      </c>
      <c r="O56" s="34">
        <f>SUMIF('10. 170KMP'!$J:$J,'0.KQKD'!$E56,'10. 170KMP'!U:U)</f>
        <v>0</v>
      </c>
      <c r="P56" s="34">
        <f>SUMIF('10. 170KMP'!$J:$J,'0.KQKD'!$E56,'10. 170KMP'!V:V)</f>
        <v>0</v>
      </c>
      <c r="Q56" s="34">
        <f>SUMIF('10. 170KMP'!$J:$J,'0.KQKD'!$E56,'10. 170KMP'!W:W)</f>
        <v>0</v>
      </c>
      <c r="R56" s="34">
        <f>SUMIF('10. 170KMP'!$J:$J,'0.KQKD'!$E56,'10. 170KMP'!X:X)</f>
        <v>0</v>
      </c>
      <c r="S56" s="34">
        <f>SUMIF('10. 170KMP'!$J:$J,'0.KQKD'!$E56,'10. 170KMP'!Y:Y)</f>
        <v>0</v>
      </c>
      <c r="T56" s="34">
        <f>SUMIF('10. 170KMP'!$J:$J,'0.KQKD'!$E56,'10. 170KMP'!Z:Z)</f>
        <v>0</v>
      </c>
      <c r="U56" s="34">
        <f t="shared" si="180"/>
        <v>0</v>
      </c>
      <c r="V56" s="34">
        <f>SUMIF('10. 170KMP'!$J:$J,'0.KQKD'!$E56,'10. 170KMP'!AB:AB)</f>
        <v>0</v>
      </c>
      <c r="W56" s="34">
        <f>SUMIF('10. 170KMP'!$J:$J,'0.KQKD'!$E56,'10. 170KMP'!AC:AC)</f>
        <v>0</v>
      </c>
      <c r="X56" s="34">
        <f>SUMIF('10. 170KMP'!$J:$J,'0.KQKD'!$E56,'10. 170KMP'!AD:AD)</f>
        <v>0</v>
      </c>
      <c r="Y56" s="34">
        <f>SUMIF('10. 170KMP'!$J:$J,'0.KQKD'!$E56,'10. 170KMP'!AE:AE)</f>
        <v>7333333.333333333</v>
      </c>
      <c r="Z56" s="34">
        <f>SUMIF('10. 170KMP'!$J:$J,'0.KQKD'!$E56,'10. 170KMP'!AF:AF)</f>
        <v>7333333.333333333</v>
      </c>
      <c r="AA56" s="34">
        <f>SUMIF('10. 170KMP'!$J:$J,'0.KQKD'!$E56,'10. 170KMP'!AG:AG)</f>
        <v>7333333.333333333</v>
      </c>
      <c r="AB56" s="34">
        <f>SUMIF('10. 170KMP'!$J:$J,'0.KQKD'!$E56,'10. 170KMP'!AH:AH)</f>
        <v>7333333.333333333</v>
      </c>
      <c r="AC56" s="34">
        <f>SUMIF('10. 170KMP'!$J:$J,'0.KQKD'!$E56,'10. 170KMP'!AI:AI)</f>
        <v>7333333.333333333</v>
      </c>
      <c r="AD56" s="34">
        <f>SUMIF('10. 170KMP'!$J:$J,'0.KQKD'!$E56,'10. 170KMP'!AJ:AJ)</f>
        <v>7333333.333333333</v>
      </c>
      <c r="AE56" s="34">
        <f>SUMIF('10. 170KMP'!$J:$J,'0.KQKD'!$E56,'10. 170KMP'!AK:AK)</f>
        <v>7333333.333333333</v>
      </c>
      <c r="AF56" s="34">
        <f>SUMIF('10. 170KMP'!$J:$J,'0.KQKD'!$E56,'10. 170KMP'!AL:AL)</f>
        <v>7333333.333333333</v>
      </c>
      <c r="AG56" s="34">
        <f>SUMIF('10. 170KMP'!$J:$J,'0.KQKD'!$E56,'10. 170KMP'!AM:AM)</f>
        <v>7333333.333333333</v>
      </c>
      <c r="AH56" s="34">
        <f t="shared" si="181"/>
        <v>66000000.000000007</v>
      </c>
      <c r="AI56" s="41">
        <f t="shared" si="182"/>
        <v>32895946</v>
      </c>
      <c r="AJ56" s="40">
        <f>SUMIF('10. 170KMP'!$J:$J,'0.KQKD'!$E56,'10. 170KMP'!AP:AP)</f>
        <v>6484950</v>
      </c>
      <c r="AK56" s="34">
        <f>SUMIF('10. 170KMP'!$J:$J,'0.KQKD'!$E56,'10. 170KMP'!AQ:AQ)</f>
        <v>6484950</v>
      </c>
      <c r="AL56" s="34">
        <f>SUMIF('10. 170KMP'!$J:$J,'0.KQKD'!$E56,'10. 170KMP'!AR:AR)</f>
        <v>6484950</v>
      </c>
      <c r="AM56" s="701">
        <f>SUMIF('10. 170KMP'!$J:$J,'0.KQKD'!$E56,'10. 170KMP'!AS:AS)</f>
        <v>6484950</v>
      </c>
      <c r="AN56" s="701">
        <f>SUMIF('10. 170KMP'!$J:$J,'0.KQKD'!$E56,'10. 170KMP'!AT:AT)</f>
        <v>6956146</v>
      </c>
      <c r="AO56" s="701">
        <f>SUMIF('10. 170KMP'!$J:$J,'0.KQKD'!$E56,'10. 170KMP'!AU:AU)</f>
        <v>0</v>
      </c>
      <c r="AP56" s="701">
        <f>SUMIF('10. 170KMP'!$J:$J,'0.KQKD'!$E56,'10. 170KMP'!AV:AV)</f>
        <v>0</v>
      </c>
      <c r="AQ56" s="701">
        <f>SUMIF('10. 170KMP'!$J:$J,'0.KQKD'!$E56,'10. 170KMP'!AW:AW)</f>
        <v>0</v>
      </c>
      <c r="AR56" s="701">
        <f>SUMIF('10. 170KMP'!$J:$J,'0.KQKD'!$E56,'10. 170KMP'!AX:AX)</f>
        <v>0</v>
      </c>
      <c r="AS56" s="701">
        <f>SUMIF('10. 170KMP'!$J:$J,'0.KQKD'!$E56,'10. 170KMP'!AY:AY)</f>
        <v>0</v>
      </c>
      <c r="AT56" s="701">
        <f>SUMIF('10. 170KMP'!$J:$J,'0.KQKD'!$E56,'10. 170KMP'!AZ:AZ)</f>
        <v>0</v>
      </c>
      <c r="AU56" s="702">
        <f>SUMIF('10. 170KMP'!$J:$J,'0.KQKD'!$E56,'10. 170KMP'!BA:BA)</f>
        <v>0</v>
      </c>
      <c r="AV56" s="703">
        <f t="shared" si="183"/>
        <v>6484950</v>
      </c>
      <c r="AW56" s="701">
        <f t="shared" si="184"/>
        <v>6956146</v>
      </c>
      <c r="AX56" s="701">
        <f t="shared" si="185"/>
        <v>7333333.333333333</v>
      </c>
      <c r="AY56" s="727">
        <f t="shared" si="1"/>
        <v>1.0726599279871085</v>
      </c>
      <c r="AZ56" s="728">
        <f t="shared" si="2"/>
        <v>0.94856536363636368</v>
      </c>
      <c r="BA56" s="703">
        <f t="shared" si="186"/>
        <v>0</v>
      </c>
      <c r="BB56" s="701">
        <f t="shared" si="187"/>
        <v>32895946</v>
      </c>
      <c r="BC56" s="701">
        <f t="shared" si="188"/>
        <v>14666666.666666666</v>
      </c>
      <c r="BD56" s="727">
        <f t="shared" si="3"/>
        <v>0</v>
      </c>
      <c r="BE56" s="736">
        <f t="shared" si="4"/>
        <v>2.2429054090909091</v>
      </c>
      <c r="BF56" s="742">
        <f t="shared" si="179"/>
        <v>0.4984234242424242</v>
      </c>
      <c r="BG56" s="28"/>
      <c r="BH56" s="154"/>
    </row>
    <row r="57" spans="1:60" outlineLevel="1" x14ac:dyDescent="0.25">
      <c r="A57" s="143"/>
      <c r="B57" s="58"/>
      <c r="C57" s="129"/>
      <c r="D57" s="119" t="s">
        <v>98</v>
      </c>
      <c r="E57" s="281" t="s">
        <v>99</v>
      </c>
      <c r="F57" s="40">
        <f>SUMIF('10. 170KMP'!$J:$J,'0.KQKD'!$E57,'10. 170KMP'!L:L)</f>
        <v>0</v>
      </c>
      <c r="G57" s="34">
        <f>SUMIF('10. 170KMP'!$J:$J,'0.KQKD'!$E57,'10. 170KMP'!M:M)</f>
        <v>0</v>
      </c>
      <c r="H57" s="34">
        <f>SUMIF('10. 170KMP'!$J:$J,'0.KQKD'!$E57,'10. 170KMP'!N:N)</f>
        <v>0</v>
      </c>
      <c r="I57" s="34">
        <f>SUMIF('10. 170KMP'!$J:$J,'0.KQKD'!$E57,'10. 170KMP'!O:O)</f>
        <v>0</v>
      </c>
      <c r="J57" s="34">
        <f>SUMIF('10. 170KMP'!$J:$J,'0.KQKD'!$E57,'10. 170KMP'!P:P)</f>
        <v>0</v>
      </c>
      <c r="K57" s="34">
        <f>SUMIF('10. 170KMP'!$J:$J,'0.KQKD'!$E57,'10. 170KMP'!Q:Q)</f>
        <v>0</v>
      </c>
      <c r="L57" s="34">
        <f>SUMIF('10. 170KMP'!$J:$J,'0.KQKD'!$E57,'10. 170KMP'!R:R)</f>
        <v>0</v>
      </c>
      <c r="M57" s="34">
        <f>SUMIF('10. 170KMP'!$J:$J,'0.KQKD'!$E57,'10. 170KMP'!S:S)</f>
        <v>0</v>
      </c>
      <c r="N57" s="34">
        <f>SUMIF('10. 170KMP'!$J:$J,'0.KQKD'!$E57,'10. 170KMP'!T:T)</f>
        <v>0</v>
      </c>
      <c r="O57" s="34">
        <f>SUMIF('10. 170KMP'!$J:$J,'0.KQKD'!$E57,'10. 170KMP'!U:U)</f>
        <v>0</v>
      </c>
      <c r="P57" s="34">
        <f>SUMIF('10. 170KMP'!$J:$J,'0.KQKD'!$E57,'10. 170KMP'!V:V)</f>
        <v>0</v>
      </c>
      <c r="Q57" s="34">
        <f>SUMIF('10. 170KMP'!$J:$J,'0.KQKD'!$E57,'10. 170KMP'!W:W)</f>
        <v>0</v>
      </c>
      <c r="R57" s="34">
        <f>SUMIF('10. 170KMP'!$J:$J,'0.KQKD'!$E57,'10. 170KMP'!X:X)</f>
        <v>0</v>
      </c>
      <c r="S57" s="34">
        <f>SUMIF('10. 170KMP'!$J:$J,'0.KQKD'!$E57,'10. 170KMP'!Y:Y)</f>
        <v>0</v>
      </c>
      <c r="T57" s="34">
        <f>SUMIF('10. 170KMP'!$J:$J,'0.KQKD'!$E57,'10. 170KMP'!Z:Z)</f>
        <v>0</v>
      </c>
      <c r="U57" s="34">
        <f t="shared" si="180"/>
        <v>0</v>
      </c>
      <c r="V57" s="34">
        <f>SUMIF('10. 170KMP'!$J:$J,'0.KQKD'!$E57,'10. 170KMP'!AB:AB)</f>
        <v>0</v>
      </c>
      <c r="W57" s="34">
        <f>SUMIF('10. 170KMP'!$J:$J,'0.KQKD'!$E57,'10. 170KMP'!AC:AC)</f>
        <v>0</v>
      </c>
      <c r="X57" s="34">
        <f>SUMIF('10. 170KMP'!$J:$J,'0.KQKD'!$E57,'10. 170KMP'!AD:AD)</f>
        <v>0</v>
      </c>
      <c r="Y57" s="34">
        <f>SUMIF('10. 170KMP'!$J:$J,'0.KQKD'!$E57,'10. 170KMP'!AE:AE)</f>
        <v>0</v>
      </c>
      <c r="Z57" s="34">
        <f>SUMIF('10. 170KMP'!$J:$J,'0.KQKD'!$E57,'10. 170KMP'!AF:AF)</f>
        <v>0</v>
      </c>
      <c r="AA57" s="34">
        <f>SUMIF('10. 170KMP'!$J:$J,'0.KQKD'!$E57,'10. 170KMP'!AG:AG)</f>
        <v>0</v>
      </c>
      <c r="AB57" s="34">
        <f>SUMIF('10. 170KMP'!$J:$J,'0.KQKD'!$E57,'10. 170KMP'!AH:AH)</f>
        <v>0</v>
      </c>
      <c r="AC57" s="34">
        <f>SUMIF('10. 170KMP'!$J:$J,'0.KQKD'!$E57,'10. 170KMP'!AI:AI)</f>
        <v>0</v>
      </c>
      <c r="AD57" s="34">
        <f>SUMIF('10. 170KMP'!$J:$J,'0.KQKD'!$E57,'10. 170KMP'!AJ:AJ)</f>
        <v>0</v>
      </c>
      <c r="AE57" s="34">
        <f>SUMIF('10. 170KMP'!$J:$J,'0.KQKD'!$E57,'10. 170KMP'!AK:AK)</f>
        <v>0</v>
      </c>
      <c r="AF57" s="34">
        <f>SUMIF('10. 170KMP'!$J:$J,'0.KQKD'!$E57,'10. 170KMP'!AL:AL)</f>
        <v>0</v>
      </c>
      <c r="AG57" s="34">
        <f>SUMIF('10. 170KMP'!$J:$J,'0.KQKD'!$E57,'10. 170KMP'!AM:AM)</f>
        <v>0</v>
      </c>
      <c r="AH57" s="34">
        <f t="shared" si="181"/>
        <v>0</v>
      </c>
      <c r="AI57" s="41">
        <f t="shared" si="182"/>
        <v>0</v>
      </c>
      <c r="AJ57" s="40">
        <f>SUMIF('10. 170KMP'!$J:$J,'0.KQKD'!$E57,'10. 170KMP'!AP:AP)</f>
        <v>0</v>
      </c>
      <c r="AK57" s="34">
        <f>SUMIF('10. 170KMP'!$J:$J,'0.KQKD'!$E57,'10. 170KMP'!AQ:AQ)</f>
        <v>0</v>
      </c>
      <c r="AL57" s="34">
        <f>SUMIF('10. 170KMP'!$J:$J,'0.KQKD'!$E57,'10. 170KMP'!AR:AR)</f>
        <v>0</v>
      </c>
      <c r="AM57" s="701">
        <f>SUMIF('10. 170KMP'!$J:$J,'0.KQKD'!$E57,'10. 170KMP'!AS:AS)</f>
        <v>0</v>
      </c>
      <c r="AN57" s="701">
        <f>SUMIF('10. 170KMP'!$J:$J,'0.KQKD'!$E57,'10. 170KMP'!AT:AT)</f>
        <v>0</v>
      </c>
      <c r="AO57" s="701">
        <f>SUMIF('10. 170KMP'!$J:$J,'0.KQKD'!$E57,'10. 170KMP'!AU:AU)</f>
        <v>0</v>
      </c>
      <c r="AP57" s="701">
        <f>SUMIF('10. 170KMP'!$J:$J,'0.KQKD'!$E57,'10. 170KMP'!AV:AV)</f>
        <v>0</v>
      </c>
      <c r="AQ57" s="701">
        <f>SUMIF('10. 170KMP'!$J:$J,'0.KQKD'!$E57,'10. 170KMP'!AW:AW)</f>
        <v>0</v>
      </c>
      <c r="AR57" s="701">
        <f>SUMIF('10. 170KMP'!$J:$J,'0.KQKD'!$E57,'10. 170KMP'!AX:AX)</f>
        <v>0</v>
      </c>
      <c r="AS57" s="701">
        <f>SUMIF('10. 170KMP'!$J:$J,'0.KQKD'!$E57,'10. 170KMP'!AY:AY)</f>
        <v>0</v>
      </c>
      <c r="AT57" s="701">
        <f>SUMIF('10. 170KMP'!$J:$J,'0.KQKD'!$E57,'10. 170KMP'!AZ:AZ)</f>
        <v>0</v>
      </c>
      <c r="AU57" s="702">
        <f>SUMIF('10. 170KMP'!$J:$J,'0.KQKD'!$E57,'10. 170KMP'!BA:BA)</f>
        <v>0</v>
      </c>
      <c r="AV57" s="703">
        <f t="shared" si="183"/>
        <v>0</v>
      </c>
      <c r="AW57" s="701">
        <f t="shared" si="184"/>
        <v>0</v>
      </c>
      <c r="AX57" s="701">
        <f t="shared" si="185"/>
        <v>0</v>
      </c>
      <c r="AY57" s="727">
        <f t="shared" si="1"/>
        <v>0</v>
      </c>
      <c r="AZ57" s="728">
        <f t="shared" si="2"/>
        <v>0</v>
      </c>
      <c r="BA57" s="703">
        <f t="shared" si="186"/>
        <v>0</v>
      </c>
      <c r="BB57" s="701">
        <f t="shared" si="187"/>
        <v>0</v>
      </c>
      <c r="BC57" s="701">
        <f t="shared" si="188"/>
        <v>0</v>
      </c>
      <c r="BD57" s="727">
        <f t="shared" si="3"/>
        <v>0</v>
      </c>
      <c r="BE57" s="736">
        <f t="shared" si="4"/>
        <v>0</v>
      </c>
      <c r="BF57" s="742">
        <f t="shared" si="179"/>
        <v>0</v>
      </c>
      <c r="BG57" s="28"/>
      <c r="BH57" s="154"/>
    </row>
    <row r="58" spans="1:60" outlineLevel="1" x14ac:dyDescent="0.25">
      <c r="A58" s="143"/>
      <c r="B58" s="58"/>
      <c r="C58" s="129"/>
      <c r="D58" s="119" t="s">
        <v>100</v>
      </c>
      <c r="E58" s="281" t="s">
        <v>101</v>
      </c>
      <c r="F58" s="40">
        <f>SUMIF('10. 170KMP'!$J:$J,'0.KQKD'!$E58,'10. 170KMP'!L:L)</f>
        <v>0</v>
      </c>
      <c r="G58" s="34">
        <f>SUMIF('10. 170KMP'!$J:$J,'0.KQKD'!$E58,'10. 170KMP'!M:M)</f>
        <v>0</v>
      </c>
      <c r="H58" s="34">
        <f>SUMIF('10. 170KMP'!$J:$J,'0.KQKD'!$E58,'10. 170KMP'!N:N)</f>
        <v>0</v>
      </c>
      <c r="I58" s="34">
        <f>SUMIF('10. 170KMP'!$J:$J,'0.KQKD'!$E58,'10. 170KMP'!O:O)</f>
        <v>0</v>
      </c>
      <c r="J58" s="34">
        <f>SUMIF('10. 170KMP'!$J:$J,'0.KQKD'!$E58,'10. 170KMP'!P:P)</f>
        <v>0</v>
      </c>
      <c r="K58" s="34">
        <f>SUMIF('10. 170KMP'!$J:$J,'0.KQKD'!$E58,'10. 170KMP'!Q:Q)</f>
        <v>0</v>
      </c>
      <c r="L58" s="34">
        <f>SUMIF('10. 170KMP'!$J:$J,'0.KQKD'!$E58,'10. 170KMP'!R:R)</f>
        <v>0</v>
      </c>
      <c r="M58" s="34">
        <f>SUMIF('10. 170KMP'!$J:$J,'0.KQKD'!$E58,'10. 170KMP'!S:S)</f>
        <v>0</v>
      </c>
      <c r="N58" s="34">
        <f>SUMIF('10. 170KMP'!$J:$J,'0.KQKD'!$E58,'10. 170KMP'!T:T)</f>
        <v>0</v>
      </c>
      <c r="O58" s="34">
        <f>SUMIF('10. 170KMP'!$J:$J,'0.KQKD'!$E58,'10. 170KMP'!U:U)</f>
        <v>0</v>
      </c>
      <c r="P58" s="34">
        <f>SUMIF('10. 170KMP'!$J:$J,'0.KQKD'!$E58,'10. 170KMP'!V:V)</f>
        <v>0</v>
      </c>
      <c r="Q58" s="34">
        <f>SUMIF('10. 170KMP'!$J:$J,'0.KQKD'!$E58,'10. 170KMP'!W:W)</f>
        <v>0</v>
      </c>
      <c r="R58" s="34">
        <f>SUMIF('10. 170KMP'!$J:$J,'0.KQKD'!$E58,'10. 170KMP'!X:X)</f>
        <v>0</v>
      </c>
      <c r="S58" s="34">
        <f>SUMIF('10. 170KMP'!$J:$J,'0.KQKD'!$E58,'10. 170KMP'!Y:Y)</f>
        <v>0</v>
      </c>
      <c r="T58" s="34">
        <f>SUMIF('10. 170KMP'!$J:$J,'0.KQKD'!$E58,'10. 170KMP'!Z:Z)</f>
        <v>0</v>
      </c>
      <c r="U58" s="34">
        <f t="shared" si="180"/>
        <v>0</v>
      </c>
      <c r="V58" s="34">
        <f>SUMIF('10. 170KMP'!$J:$J,'0.KQKD'!$E58,'10. 170KMP'!AB:AB)</f>
        <v>0</v>
      </c>
      <c r="W58" s="34">
        <f>SUMIF('10. 170KMP'!$J:$J,'0.KQKD'!$E58,'10. 170KMP'!AC:AC)</f>
        <v>0</v>
      </c>
      <c r="X58" s="34">
        <f>SUMIF('10. 170KMP'!$J:$J,'0.KQKD'!$E58,'10. 170KMP'!AD:AD)</f>
        <v>0</v>
      </c>
      <c r="Y58" s="34">
        <f>SUMIF('10. 170KMP'!$J:$J,'0.KQKD'!$E58,'10. 170KMP'!AE:AE)</f>
        <v>0</v>
      </c>
      <c r="Z58" s="34">
        <f>SUMIF('10. 170KMP'!$J:$J,'0.KQKD'!$E58,'10. 170KMP'!AF:AF)</f>
        <v>0</v>
      </c>
      <c r="AA58" s="34">
        <f>SUMIF('10. 170KMP'!$J:$J,'0.KQKD'!$E58,'10. 170KMP'!AG:AG)</f>
        <v>0</v>
      </c>
      <c r="AB58" s="34">
        <f>SUMIF('10. 170KMP'!$J:$J,'0.KQKD'!$E58,'10. 170KMP'!AH:AH)</f>
        <v>0</v>
      </c>
      <c r="AC58" s="34">
        <f>SUMIF('10. 170KMP'!$J:$J,'0.KQKD'!$E58,'10. 170KMP'!AI:AI)</f>
        <v>0</v>
      </c>
      <c r="AD58" s="34">
        <f>SUMIF('10. 170KMP'!$J:$J,'0.KQKD'!$E58,'10. 170KMP'!AJ:AJ)</f>
        <v>0</v>
      </c>
      <c r="AE58" s="34">
        <f>SUMIF('10. 170KMP'!$J:$J,'0.KQKD'!$E58,'10. 170KMP'!AK:AK)</f>
        <v>0</v>
      </c>
      <c r="AF58" s="34">
        <f>SUMIF('10. 170KMP'!$J:$J,'0.KQKD'!$E58,'10. 170KMP'!AL:AL)</f>
        <v>0</v>
      </c>
      <c r="AG58" s="34">
        <f>SUMIF('10. 170KMP'!$J:$J,'0.KQKD'!$E58,'10. 170KMP'!AM:AM)</f>
        <v>0</v>
      </c>
      <c r="AH58" s="34">
        <f t="shared" si="181"/>
        <v>0</v>
      </c>
      <c r="AI58" s="41">
        <f t="shared" si="182"/>
        <v>0</v>
      </c>
      <c r="AJ58" s="40">
        <f>SUMIF('10. 170KMP'!$J:$J,'0.KQKD'!$E58,'10. 170KMP'!AP:AP)</f>
        <v>0</v>
      </c>
      <c r="AK58" s="34">
        <f>SUMIF('10. 170KMP'!$J:$J,'0.KQKD'!$E58,'10. 170KMP'!AQ:AQ)</f>
        <v>0</v>
      </c>
      <c r="AL58" s="34">
        <f>SUMIF('10. 170KMP'!$J:$J,'0.KQKD'!$E58,'10. 170KMP'!AR:AR)</f>
        <v>0</v>
      </c>
      <c r="AM58" s="701">
        <f>SUMIF('10. 170KMP'!$J:$J,'0.KQKD'!$E58,'10. 170KMP'!AS:AS)</f>
        <v>0</v>
      </c>
      <c r="AN58" s="701">
        <f>SUMIF('10. 170KMP'!$J:$J,'0.KQKD'!$E58,'10. 170KMP'!AT:AT)</f>
        <v>0</v>
      </c>
      <c r="AO58" s="701">
        <f>SUMIF('10. 170KMP'!$J:$J,'0.KQKD'!$E58,'10. 170KMP'!AU:AU)</f>
        <v>0</v>
      </c>
      <c r="AP58" s="701">
        <f>SUMIF('10. 170KMP'!$J:$J,'0.KQKD'!$E58,'10. 170KMP'!AV:AV)</f>
        <v>0</v>
      </c>
      <c r="AQ58" s="701">
        <f>SUMIF('10. 170KMP'!$J:$J,'0.KQKD'!$E58,'10. 170KMP'!AW:AW)</f>
        <v>0</v>
      </c>
      <c r="AR58" s="701">
        <f>SUMIF('10. 170KMP'!$J:$J,'0.KQKD'!$E58,'10. 170KMP'!AX:AX)</f>
        <v>0</v>
      </c>
      <c r="AS58" s="701">
        <f>SUMIF('10. 170KMP'!$J:$J,'0.KQKD'!$E58,'10. 170KMP'!AY:AY)</f>
        <v>0</v>
      </c>
      <c r="AT58" s="701">
        <f>SUMIF('10. 170KMP'!$J:$J,'0.KQKD'!$E58,'10. 170KMP'!AZ:AZ)</f>
        <v>0</v>
      </c>
      <c r="AU58" s="702">
        <f>SUMIF('10. 170KMP'!$J:$J,'0.KQKD'!$E58,'10. 170KMP'!BA:BA)</f>
        <v>0</v>
      </c>
      <c r="AV58" s="703">
        <f t="shared" si="183"/>
        <v>0</v>
      </c>
      <c r="AW58" s="701">
        <f t="shared" si="184"/>
        <v>0</v>
      </c>
      <c r="AX58" s="701">
        <f t="shared" si="185"/>
        <v>0</v>
      </c>
      <c r="AY58" s="727">
        <f t="shared" si="1"/>
        <v>0</v>
      </c>
      <c r="AZ58" s="728">
        <f t="shared" si="2"/>
        <v>0</v>
      </c>
      <c r="BA58" s="703">
        <f t="shared" si="186"/>
        <v>0</v>
      </c>
      <c r="BB58" s="701">
        <f t="shared" si="187"/>
        <v>0</v>
      </c>
      <c r="BC58" s="701">
        <f t="shared" si="188"/>
        <v>0</v>
      </c>
      <c r="BD58" s="727">
        <f t="shared" si="3"/>
        <v>0</v>
      </c>
      <c r="BE58" s="736">
        <f t="shared" si="4"/>
        <v>0</v>
      </c>
      <c r="BF58" s="742">
        <f t="shared" si="179"/>
        <v>0</v>
      </c>
      <c r="BG58" s="28"/>
      <c r="BH58" s="154"/>
    </row>
    <row r="59" spans="1:60" outlineLevel="1" x14ac:dyDescent="0.25">
      <c r="A59" s="143"/>
      <c r="B59" s="58"/>
      <c r="C59" s="129"/>
      <c r="D59" s="119" t="s">
        <v>102</v>
      </c>
      <c r="E59" s="281" t="s">
        <v>103</v>
      </c>
      <c r="F59" s="40">
        <f>SUMIF('10. 170KMP'!$J:$J,'0.KQKD'!$E59,'10. 170KMP'!L:L)</f>
        <v>0</v>
      </c>
      <c r="G59" s="34">
        <f>SUMIF('10. 170KMP'!$J:$J,'0.KQKD'!$E59,'10. 170KMP'!M:M)</f>
        <v>0</v>
      </c>
      <c r="H59" s="34">
        <f>SUMIF('10. 170KMP'!$J:$J,'0.KQKD'!$E59,'10. 170KMP'!N:N)</f>
        <v>0</v>
      </c>
      <c r="I59" s="34">
        <f>SUMIF('10. 170KMP'!$J:$J,'0.KQKD'!$E59,'10. 170KMP'!O:O)</f>
        <v>0</v>
      </c>
      <c r="J59" s="34">
        <f>SUMIF('10. 170KMP'!$J:$J,'0.KQKD'!$E59,'10. 170KMP'!P:P)</f>
        <v>0</v>
      </c>
      <c r="K59" s="34">
        <f>SUMIF('10. 170KMP'!$J:$J,'0.KQKD'!$E59,'10. 170KMP'!Q:Q)</f>
        <v>0</v>
      </c>
      <c r="L59" s="34">
        <f>SUMIF('10. 170KMP'!$J:$J,'0.KQKD'!$E59,'10. 170KMP'!R:R)</f>
        <v>0</v>
      </c>
      <c r="M59" s="34">
        <f>SUMIF('10. 170KMP'!$J:$J,'0.KQKD'!$E59,'10. 170KMP'!S:S)</f>
        <v>0</v>
      </c>
      <c r="N59" s="34">
        <f>SUMIF('10. 170KMP'!$J:$J,'0.KQKD'!$E59,'10. 170KMP'!T:T)</f>
        <v>0</v>
      </c>
      <c r="O59" s="34">
        <f>SUMIF('10. 170KMP'!$J:$J,'0.KQKD'!$E59,'10. 170KMP'!U:U)</f>
        <v>0</v>
      </c>
      <c r="P59" s="34">
        <f>SUMIF('10. 170KMP'!$J:$J,'0.KQKD'!$E59,'10. 170KMP'!V:V)</f>
        <v>0</v>
      </c>
      <c r="Q59" s="34">
        <f>SUMIF('10. 170KMP'!$J:$J,'0.KQKD'!$E59,'10. 170KMP'!W:W)</f>
        <v>0</v>
      </c>
      <c r="R59" s="34">
        <f>SUMIF('10. 170KMP'!$J:$J,'0.KQKD'!$E59,'10. 170KMP'!X:X)</f>
        <v>0</v>
      </c>
      <c r="S59" s="34">
        <f>SUMIF('10. 170KMP'!$J:$J,'0.KQKD'!$E59,'10. 170KMP'!Y:Y)</f>
        <v>0</v>
      </c>
      <c r="T59" s="34">
        <f>SUMIF('10. 170KMP'!$J:$J,'0.KQKD'!$E59,'10. 170KMP'!Z:Z)</f>
        <v>0</v>
      </c>
      <c r="U59" s="34">
        <f t="shared" si="180"/>
        <v>0</v>
      </c>
      <c r="V59" s="34">
        <f>SUMIF('10. 170KMP'!$J:$J,'0.KQKD'!$E59,'10. 170KMP'!AB:AB)</f>
        <v>0</v>
      </c>
      <c r="W59" s="34">
        <f>SUMIF('10. 170KMP'!$J:$J,'0.KQKD'!$E59,'10. 170KMP'!AC:AC)</f>
        <v>0</v>
      </c>
      <c r="X59" s="34">
        <f>SUMIF('10. 170KMP'!$J:$J,'0.KQKD'!$E59,'10. 170KMP'!AD:AD)</f>
        <v>0</v>
      </c>
      <c r="Y59" s="34">
        <f>SUMIF('10. 170KMP'!$J:$J,'0.KQKD'!$E59,'10. 170KMP'!AE:AE)</f>
        <v>0</v>
      </c>
      <c r="Z59" s="34">
        <f>SUMIF('10. 170KMP'!$J:$J,'0.KQKD'!$E59,'10. 170KMP'!AF:AF)</f>
        <v>0</v>
      </c>
      <c r="AA59" s="34">
        <f>SUMIF('10. 170KMP'!$J:$J,'0.KQKD'!$E59,'10. 170KMP'!AG:AG)</f>
        <v>0</v>
      </c>
      <c r="AB59" s="34">
        <f>SUMIF('10. 170KMP'!$J:$J,'0.KQKD'!$E59,'10. 170KMP'!AH:AH)</f>
        <v>0</v>
      </c>
      <c r="AC59" s="34">
        <f>SUMIF('10. 170KMP'!$J:$J,'0.KQKD'!$E59,'10. 170KMP'!AI:AI)</f>
        <v>0</v>
      </c>
      <c r="AD59" s="34">
        <f>SUMIF('10. 170KMP'!$J:$J,'0.KQKD'!$E59,'10. 170KMP'!AJ:AJ)</f>
        <v>0</v>
      </c>
      <c r="AE59" s="34">
        <f>SUMIF('10. 170KMP'!$J:$J,'0.KQKD'!$E59,'10. 170KMP'!AK:AK)</f>
        <v>0</v>
      </c>
      <c r="AF59" s="34">
        <f>SUMIF('10. 170KMP'!$J:$J,'0.KQKD'!$E59,'10. 170KMP'!AL:AL)</f>
        <v>0</v>
      </c>
      <c r="AG59" s="34">
        <f>SUMIF('10. 170KMP'!$J:$J,'0.KQKD'!$E59,'10. 170KMP'!AM:AM)</f>
        <v>0</v>
      </c>
      <c r="AH59" s="34">
        <f t="shared" si="181"/>
        <v>0</v>
      </c>
      <c r="AI59" s="41">
        <f t="shared" si="182"/>
        <v>0</v>
      </c>
      <c r="AJ59" s="40">
        <f>SUMIF('10. 170KMP'!$J:$J,'0.KQKD'!$E59,'10. 170KMP'!AP:AP)</f>
        <v>0</v>
      </c>
      <c r="AK59" s="34">
        <f>SUMIF('10. 170KMP'!$J:$J,'0.KQKD'!$E59,'10. 170KMP'!AQ:AQ)</f>
        <v>0</v>
      </c>
      <c r="AL59" s="34">
        <f>SUMIF('10. 170KMP'!$J:$J,'0.KQKD'!$E59,'10. 170KMP'!AR:AR)</f>
        <v>0</v>
      </c>
      <c r="AM59" s="701">
        <f>SUMIF('10. 170KMP'!$J:$J,'0.KQKD'!$E59,'10. 170KMP'!AS:AS)</f>
        <v>0</v>
      </c>
      <c r="AN59" s="701">
        <f>SUMIF('10. 170KMP'!$J:$J,'0.KQKD'!$E59,'10. 170KMP'!AT:AT)</f>
        <v>0</v>
      </c>
      <c r="AO59" s="701">
        <f>SUMIF('10. 170KMP'!$J:$J,'0.KQKD'!$E59,'10. 170KMP'!AU:AU)</f>
        <v>0</v>
      </c>
      <c r="AP59" s="701">
        <f>SUMIF('10. 170KMP'!$J:$J,'0.KQKD'!$E59,'10. 170KMP'!AV:AV)</f>
        <v>0</v>
      </c>
      <c r="AQ59" s="701">
        <f>SUMIF('10. 170KMP'!$J:$J,'0.KQKD'!$E59,'10. 170KMP'!AW:AW)</f>
        <v>0</v>
      </c>
      <c r="AR59" s="701">
        <f>SUMIF('10. 170KMP'!$J:$J,'0.KQKD'!$E59,'10. 170KMP'!AX:AX)</f>
        <v>0</v>
      </c>
      <c r="AS59" s="701">
        <f>SUMIF('10. 170KMP'!$J:$J,'0.KQKD'!$E59,'10. 170KMP'!AY:AY)</f>
        <v>0</v>
      </c>
      <c r="AT59" s="701">
        <f>SUMIF('10. 170KMP'!$J:$J,'0.KQKD'!$E59,'10. 170KMP'!AZ:AZ)</f>
        <v>0</v>
      </c>
      <c r="AU59" s="702">
        <f>SUMIF('10. 170KMP'!$J:$J,'0.KQKD'!$E59,'10. 170KMP'!BA:BA)</f>
        <v>0</v>
      </c>
      <c r="AV59" s="703">
        <f t="shared" si="183"/>
        <v>0</v>
      </c>
      <c r="AW59" s="701">
        <f t="shared" si="184"/>
        <v>0</v>
      </c>
      <c r="AX59" s="701">
        <f t="shared" si="185"/>
        <v>0</v>
      </c>
      <c r="AY59" s="727">
        <f t="shared" si="1"/>
        <v>0</v>
      </c>
      <c r="AZ59" s="728">
        <f t="shared" si="2"/>
        <v>0</v>
      </c>
      <c r="BA59" s="703">
        <f t="shared" si="186"/>
        <v>0</v>
      </c>
      <c r="BB59" s="701">
        <f t="shared" si="187"/>
        <v>0</v>
      </c>
      <c r="BC59" s="701">
        <f t="shared" si="188"/>
        <v>0</v>
      </c>
      <c r="BD59" s="727">
        <f t="shared" si="3"/>
        <v>0</v>
      </c>
      <c r="BE59" s="736">
        <f t="shared" si="4"/>
        <v>0</v>
      </c>
      <c r="BF59" s="742">
        <f t="shared" si="179"/>
        <v>0</v>
      </c>
      <c r="BG59" s="28"/>
      <c r="BH59" s="154"/>
    </row>
    <row r="60" spans="1:60" outlineLevel="1" x14ac:dyDescent="0.25">
      <c r="A60" s="143"/>
      <c r="B60" s="58"/>
      <c r="C60" s="129"/>
      <c r="D60" s="119" t="s">
        <v>104</v>
      </c>
      <c r="E60" s="281" t="s">
        <v>105</v>
      </c>
      <c r="F60" s="40">
        <f>SUMIF('10. 170KMP'!$J:$J,'0.KQKD'!$E60,'10. 170KMP'!L:L)</f>
        <v>0</v>
      </c>
      <c r="G60" s="34">
        <f>SUMIF('10. 170KMP'!$J:$J,'0.KQKD'!$E60,'10. 170KMP'!M:M)</f>
        <v>0</v>
      </c>
      <c r="H60" s="34">
        <f>SUMIF('10. 170KMP'!$J:$J,'0.KQKD'!$E60,'10. 170KMP'!N:N)</f>
        <v>0</v>
      </c>
      <c r="I60" s="34">
        <f>SUMIF('10. 170KMP'!$J:$J,'0.KQKD'!$E60,'10. 170KMP'!O:O)</f>
        <v>0</v>
      </c>
      <c r="J60" s="34">
        <f>SUMIF('10. 170KMP'!$J:$J,'0.KQKD'!$E60,'10. 170KMP'!P:P)</f>
        <v>0</v>
      </c>
      <c r="K60" s="34">
        <f>SUMIF('10. 170KMP'!$J:$J,'0.KQKD'!$E60,'10. 170KMP'!Q:Q)</f>
        <v>0</v>
      </c>
      <c r="L60" s="34">
        <f>SUMIF('10. 170KMP'!$J:$J,'0.KQKD'!$E60,'10. 170KMP'!R:R)</f>
        <v>0</v>
      </c>
      <c r="M60" s="34">
        <f>SUMIF('10. 170KMP'!$J:$J,'0.KQKD'!$E60,'10. 170KMP'!S:S)</f>
        <v>0</v>
      </c>
      <c r="N60" s="34">
        <f>SUMIF('10. 170KMP'!$J:$J,'0.KQKD'!$E60,'10. 170KMP'!T:T)</f>
        <v>0</v>
      </c>
      <c r="O60" s="34">
        <f>SUMIF('10. 170KMP'!$J:$J,'0.KQKD'!$E60,'10. 170KMP'!U:U)</f>
        <v>0</v>
      </c>
      <c r="P60" s="34">
        <f>SUMIF('10. 170KMP'!$J:$J,'0.KQKD'!$E60,'10. 170KMP'!V:V)</f>
        <v>0</v>
      </c>
      <c r="Q60" s="34">
        <f>SUMIF('10. 170KMP'!$J:$J,'0.KQKD'!$E60,'10. 170KMP'!W:W)</f>
        <v>0</v>
      </c>
      <c r="R60" s="34">
        <f>SUMIF('10. 170KMP'!$J:$J,'0.KQKD'!$E60,'10. 170KMP'!X:X)</f>
        <v>0</v>
      </c>
      <c r="S60" s="34">
        <f>SUMIF('10. 170KMP'!$J:$J,'0.KQKD'!$E60,'10. 170KMP'!Y:Y)</f>
        <v>0</v>
      </c>
      <c r="T60" s="34">
        <f>SUMIF('10. 170KMP'!$J:$J,'0.KQKD'!$E60,'10. 170KMP'!Z:Z)</f>
        <v>0</v>
      </c>
      <c r="U60" s="34">
        <f t="shared" si="180"/>
        <v>0</v>
      </c>
      <c r="V60" s="34">
        <f>SUMIF('10. 170KMP'!$J:$J,'0.KQKD'!$E60,'10. 170KMP'!AB:AB)</f>
        <v>17698333.666666664</v>
      </c>
      <c r="W60" s="34">
        <f>SUMIF('10. 170KMP'!$J:$J,'0.KQKD'!$E60,'10. 170KMP'!AC:AC)</f>
        <v>15698333.666666666</v>
      </c>
      <c r="X60" s="34">
        <f>SUMIF('10. 170KMP'!$J:$J,'0.KQKD'!$E60,'10. 170KMP'!AD:AD)</f>
        <v>26291666.666666664</v>
      </c>
      <c r="Y60" s="34">
        <f>SUMIF('10. 170KMP'!$J:$J,'0.KQKD'!$E60,'10. 170KMP'!AE:AE)</f>
        <v>15291666.666666666</v>
      </c>
      <c r="Z60" s="34">
        <f>SUMIF('10. 170KMP'!$J:$J,'0.KQKD'!$E60,'10. 170KMP'!AF:AF)</f>
        <v>15291666.666666666</v>
      </c>
      <c r="AA60" s="34">
        <f>SUMIF('10. 170KMP'!$J:$J,'0.KQKD'!$E60,'10. 170KMP'!AG:AG)</f>
        <v>15291666.666666666</v>
      </c>
      <c r="AB60" s="34">
        <f>SUMIF('10. 170KMP'!$J:$J,'0.KQKD'!$E60,'10. 170KMP'!AH:AH)</f>
        <v>15291666.666666666</v>
      </c>
      <c r="AC60" s="34">
        <f>SUMIF('10. 170KMP'!$J:$J,'0.KQKD'!$E60,'10. 170KMP'!AI:AI)</f>
        <v>16791666.666666664</v>
      </c>
      <c r="AD60" s="34">
        <f>SUMIF('10. 170KMP'!$J:$J,'0.KQKD'!$E60,'10. 170KMP'!AJ:AJ)</f>
        <v>15291666.666666666</v>
      </c>
      <c r="AE60" s="34">
        <f>SUMIF('10. 170KMP'!$J:$J,'0.KQKD'!$E60,'10. 170KMP'!AK:AK)</f>
        <v>15291666.666666666</v>
      </c>
      <c r="AF60" s="34">
        <f>SUMIF('10. 170KMP'!$J:$J,'0.KQKD'!$E60,'10. 170KMP'!AL:AL)</f>
        <v>15291666.666666666</v>
      </c>
      <c r="AG60" s="34">
        <f>SUMIF('10. 170KMP'!$J:$J,'0.KQKD'!$E60,'10. 170KMP'!AM:AM)</f>
        <v>17152634.666666664</v>
      </c>
      <c r="AH60" s="34">
        <f t="shared" si="181"/>
        <v>200674301.99999997</v>
      </c>
      <c r="AI60" s="41">
        <f t="shared" si="182"/>
        <v>1234467506</v>
      </c>
      <c r="AJ60" s="40">
        <f>SUMIF('10. 170KMP'!$J:$J,'0.KQKD'!$E60,'10. 170KMP'!AP:AP)</f>
        <v>406667</v>
      </c>
      <c r="AK60" s="34">
        <f>SUMIF('10. 170KMP'!$J:$J,'0.KQKD'!$E60,'10. 170KMP'!AQ:AQ)</f>
        <v>374219449</v>
      </c>
      <c r="AL60" s="34">
        <f>SUMIF('10. 170KMP'!$J:$J,'0.KQKD'!$E60,'10. 170KMP'!AR:AR)</f>
        <v>214944790</v>
      </c>
      <c r="AM60" s="701">
        <f>SUMIF('10. 170KMP'!$J:$J,'0.KQKD'!$E60,'10. 170KMP'!AS:AS)</f>
        <v>435367300</v>
      </c>
      <c r="AN60" s="701">
        <f>SUMIF('10. 170KMP'!$J:$J,'0.KQKD'!$E60,'10. 170KMP'!AT:AT)</f>
        <v>209529300</v>
      </c>
      <c r="AO60" s="701">
        <f>SUMIF('10. 170KMP'!$J:$J,'0.KQKD'!$E60,'10. 170KMP'!AU:AU)</f>
        <v>0</v>
      </c>
      <c r="AP60" s="701">
        <f>SUMIF('10. 170KMP'!$J:$J,'0.KQKD'!$E60,'10. 170KMP'!AV:AV)</f>
        <v>0</v>
      </c>
      <c r="AQ60" s="701">
        <f>SUMIF('10. 170KMP'!$J:$J,'0.KQKD'!$E60,'10. 170KMP'!AW:AW)</f>
        <v>0</v>
      </c>
      <c r="AR60" s="701">
        <f>SUMIF('10. 170KMP'!$J:$J,'0.KQKD'!$E60,'10. 170KMP'!AX:AX)</f>
        <v>0</v>
      </c>
      <c r="AS60" s="701">
        <f>SUMIF('10. 170KMP'!$J:$J,'0.KQKD'!$E60,'10. 170KMP'!AY:AY)</f>
        <v>0</v>
      </c>
      <c r="AT60" s="701">
        <f>SUMIF('10. 170KMP'!$J:$J,'0.KQKD'!$E60,'10. 170KMP'!AZ:AZ)</f>
        <v>0</v>
      </c>
      <c r="AU60" s="702">
        <f>SUMIF('10. 170KMP'!$J:$J,'0.KQKD'!$E60,'10. 170KMP'!BA:BA)</f>
        <v>0</v>
      </c>
      <c r="AV60" s="703">
        <f t="shared" si="183"/>
        <v>435367300</v>
      </c>
      <c r="AW60" s="701">
        <f t="shared" si="184"/>
        <v>209529300</v>
      </c>
      <c r="AX60" s="701">
        <f t="shared" si="185"/>
        <v>15291666.666666666</v>
      </c>
      <c r="AY60" s="727">
        <f t="shared" si="1"/>
        <v>0.48127018267104582</v>
      </c>
      <c r="AZ60" s="728">
        <f t="shared" si="2"/>
        <v>13.702188555858312</v>
      </c>
      <c r="BA60" s="703">
        <f t="shared" si="186"/>
        <v>0</v>
      </c>
      <c r="BB60" s="701">
        <f t="shared" si="187"/>
        <v>1234467506</v>
      </c>
      <c r="BC60" s="701">
        <f t="shared" si="188"/>
        <v>90271667.333333328</v>
      </c>
      <c r="BD60" s="727">
        <f t="shared" si="3"/>
        <v>0</v>
      </c>
      <c r="BE60" s="736">
        <f t="shared" si="4"/>
        <v>13.675027198087054</v>
      </c>
      <c r="BF60" s="742">
        <f t="shared" si="179"/>
        <v>6.1515973579915588</v>
      </c>
      <c r="BG60" s="28"/>
      <c r="BH60" s="154"/>
    </row>
    <row r="61" spans="1:60" x14ac:dyDescent="0.25">
      <c r="A61" s="143"/>
      <c r="B61" s="50">
        <v>5.2</v>
      </c>
      <c r="C61" s="118" t="s">
        <v>106</v>
      </c>
      <c r="D61" s="128"/>
      <c r="E61" s="51">
        <v>38</v>
      </c>
      <c r="F61" s="38">
        <f>SUMIF('10. 170KMP'!$J:$J,'0.KQKD'!$E61,'10. 170KMP'!L:L)</f>
        <v>0</v>
      </c>
      <c r="G61" s="33">
        <f>SUMIF('10. 170KMP'!$J:$J,'0.KQKD'!$E61,'10. 170KMP'!M:M)</f>
        <v>0</v>
      </c>
      <c r="H61" s="33">
        <f>SUMIF('10. 170KMP'!$J:$J,'0.KQKD'!$E61,'10. 170KMP'!N:N)</f>
        <v>0</v>
      </c>
      <c r="I61" s="33">
        <f>SUMIF('10. 170KMP'!$J:$J,'0.KQKD'!$E61,'10. 170KMP'!O:O)</f>
        <v>0</v>
      </c>
      <c r="J61" s="33">
        <f>SUMIF('10. 170KMP'!$J:$J,'0.KQKD'!$E61,'10. 170KMP'!P:P)</f>
        <v>0</v>
      </c>
      <c r="K61" s="33">
        <f>SUMIF('10. 170KMP'!$J:$J,'0.KQKD'!$E61,'10. 170KMP'!Q:Q)</f>
        <v>0</v>
      </c>
      <c r="L61" s="33">
        <f>SUMIF('10. 170KMP'!$J:$J,'0.KQKD'!$E61,'10. 170KMP'!R:R)</f>
        <v>0</v>
      </c>
      <c r="M61" s="33">
        <f>SUMIF('10. 170KMP'!$J:$J,'0.KQKD'!$E61,'10. 170KMP'!S:S)</f>
        <v>0</v>
      </c>
      <c r="N61" s="33">
        <f>SUMIF('10. 170KMP'!$J:$J,'0.KQKD'!$E61,'10. 170KMP'!T:T)</f>
        <v>0</v>
      </c>
      <c r="O61" s="33">
        <f>SUMIF('10. 170KMP'!$J:$J,'0.KQKD'!$E61,'10. 170KMP'!U:U)</f>
        <v>0</v>
      </c>
      <c r="P61" s="33">
        <f>SUMIF('10. 170KMP'!$J:$J,'0.KQKD'!$E61,'10. 170KMP'!V:V)</f>
        <v>0</v>
      </c>
      <c r="Q61" s="33">
        <f>SUMIF('10. 170KMP'!$J:$J,'0.KQKD'!$E61,'10. 170KMP'!W:W)</f>
        <v>0</v>
      </c>
      <c r="R61" s="33">
        <f>SUMIF('10. 170KMP'!$J:$J,'0.KQKD'!$E61,'10. 170KMP'!X:X)</f>
        <v>0</v>
      </c>
      <c r="S61" s="33">
        <f>SUMIF('10. 170KMP'!$J:$J,'0.KQKD'!$E61,'10. 170KMP'!Y:Y)</f>
        <v>0</v>
      </c>
      <c r="T61" s="33">
        <f>SUMIF('10. 170KMP'!$J:$J,'0.KQKD'!$E61,'10. 170KMP'!Z:Z)</f>
        <v>0</v>
      </c>
      <c r="U61" s="33">
        <f t="shared" ref="U61" si="189">SUM(I61:T61)</f>
        <v>0</v>
      </c>
      <c r="V61" s="33">
        <f>SUMIF('10. 170KMP'!$J:$J,'0.KQKD'!$E61,'10. 170KMP'!AB:AB)</f>
        <v>1428978512.7717948</v>
      </c>
      <c r="W61" s="33">
        <f>SUMIF('10. 170KMP'!$J:$J,'0.KQKD'!$E61,'10. 170KMP'!AC:AC)</f>
        <v>1199482401.8871796</v>
      </c>
      <c r="X61" s="33">
        <f>SUMIF('10. 170KMP'!$J:$J,'0.KQKD'!$E61,'10. 170KMP'!AD:AD)</f>
        <v>1434217795.8102565</v>
      </c>
      <c r="Y61" s="33">
        <f>SUMIF('10. 170KMP'!$J:$J,'0.KQKD'!$E61,'10. 170KMP'!AE:AE)</f>
        <v>1472651512.6948719</v>
      </c>
      <c r="Z61" s="33">
        <f>SUMIF('10. 170KMP'!$J:$J,'0.KQKD'!$E61,'10. 170KMP'!AF:AF)</f>
        <v>1456828528.3871796</v>
      </c>
      <c r="AA61" s="33">
        <f>SUMIF('10. 170KMP'!$J:$J,'0.KQKD'!$E61,'10. 170KMP'!AG:AG)</f>
        <v>1658075678.6615386</v>
      </c>
      <c r="AB61" s="33">
        <f>SUMIF('10. 170KMP'!$J:$J,'0.KQKD'!$E61,'10. 170KMP'!AH:AH)</f>
        <v>1504137427.5</v>
      </c>
      <c r="AC61" s="33">
        <f>SUMIF('10. 170KMP'!$J:$J,'0.KQKD'!$E61,'10. 170KMP'!AI:AI)</f>
        <v>1504137427.3</v>
      </c>
      <c r="AD61" s="33">
        <f>SUMIF('10. 170KMP'!$J:$J,'0.KQKD'!$E61,'10. 170KMP'!AJ:AJ)</f>
        <v>1451677937.0384614</v>
      </c>
      <c r="AE61" s="33">
        <f>SUMIF('10. 170KMP'!$J:$J,'0.KQKD'!$E61,'10. 170KMP'!AK:AK)</f>
        <v>1527831764.3717947</v>
      </c>
      <c r="AF61" s="33">
        <f>SUMIF('10. 170KMP'!$J:$J,'0.KQKD'!$E61,'10. 170KMP'!AL:AL)</f>
        <v>1558696971.2948718</v>
      </c>
      <c r="AG61" s="33">
        <f>SUMIF('10. 170KMP'!$J:$J,'0.KQKD'!$E61,'10. 170KMP'!AM:AM)</f>
        <v>1533768720.3333333</v>
      </c>
      <c r="AH61" s="33">
        <f t="shared" ref="AH61" si="190">SUM(V61:AG61)</f>
        <v>17730484678.051281</v>
      </c>
      <c r="AI61" s="39">
        <f t="shared" ref="AI61" si="191">SUM(AJ61:AU61)</f>
        <v>6546201377</v>
      </c>
      <c r="AJ61" s="38">
        <f>SUMIF('10. 170KMP'!$J:$J,'0.KQKD'!$E61,'10. 170KMP'!AP:AP)</f>
        <v>1402508508</v>
      </c>
      <c r="AK61" s="33">
        <f>SUMIF('10. 170KMP'!$J:$J,'0.KQKD'!$E61,'10. 170KMP'!AQ:AQ)</f>
        <v>1314629614</v>
      </c>
      <c r="AL61" s="33">
        <f>SUMIF('10. 170KMP'!$J:$J,'0.KQKD'!$E61,'10. 170KMP'!AR:AR)</f>
        <v>1281666691</v>
      </c>
      <c r="AM61" s="407">
        <f>SUMIF('10. 170KMP'!$J:$J,'0.KQKD'!$E61,'10. 170KMP'!AS:AS)</f>
        <v>1396220341</v>
      </c>
      <c r="AN61" s="407">
        <f>SUMIF('10. 170KMP'!$J:$J,'0.KQKD'!$E61,'10. 170KMP'!AT:AT)</f>
        <v>1151176223</v>
      </c>
      <c r="AO61" s="407">
        <f>SUMIF('10. 170KMP'!$J:$J,'0.KQKD'!$E61,'10. 170KMP'!AU:AU)</f>
        <v>0</v>
      </c>
      <c r="AP61" s="407">
        <f>SUMIF('10. 170KMP'!$J:$J,'0.KQKD'!$E61,'10. 170KMP'!AV:AV)</f>
        <v>0</v>
      </c>
      <c r="AQ61" s="407">
        <f>SUMIF('10. 170KMP'!$J:$J,'0.KQKD'!$E61,'10. 170KMP'!AW:AW)</f>
        <v>0</v>
      </c>
      <c r="AR61" s="407">
        <f>SUMIF('10. 170KMP'!$J:$J,'0.KQKD'!$E61,'10. 170KMP'!AX:AX)</f>
        <v>0</v>
      </c>
      <c r="AS61" s="407">
        <f>SUMIF('10. 170KMP'!$J:$J,'0.KQKD'!$E61,'10. 170KMP'!AY:AY)</f>
        <v>0</v>
      </c>
      <c r="AT61" s="407">
        <f>SUMIF('10. 170KMP'!$J:$J,'0.KQKD'!$E61,'10. 170KMP'!AZ:AZ)</f>
        <v>0</v>
      </c>
      <c r="AU61" s="405">
        <f>SUMIF('10. 170KMP'!$J:$J,'0.KQKD'!$E61,'10. 170KMP'!BA:BA)</f>
        <v>0</v>
      </c>
      <c r="AV61" s="406">
        <f t="shared" si="183"/>
        <v>1396220341</v>
      </c>
      <c r="AW61" s="407">
        <f t="shared" si="184"/>
        <v>1151176223</v>
      </c>
      <c r="AX61" s="407">
        <f t="shared" si="185"/>
        <v>1456828528.3871796</v>
      </c>
      <c r="AY61" s="725">
        <f t="shared" si="1"/>
        <v>0.82449466548775918</v>
      </c>
      <c r="AZ61" s="726">
        <f t="shared" si="2"/>
        <v>0.79019335533910773</v>
      </c>
      <c r="BA61" s="406">
        <f t="shared" si="186"/>
        <v>0</v>
      </c>
      <c r="BB61" s="407">
        <f t="shared" si="187"/>
        <v>6546201377</v>
      </c>
      <c r="BC61" s="407">
        <f t="shared" si="188"/>
        <v>6992158751.5512819</v>
      </c>
      <c r="BD61" s="725">
        <f t="shared" si="3"/>
        <v>0</v>
      </c>
      <c r="BE61" s="735">
        <f t="shared" si="4"/>
        <v>0.93622035906259393</v>
      </c>
      <c r="BF61" s="720">
        <f t="shared" si="179"/>
        <v>0.36920600287388639</v>
      </c>
      <c r="BG61" s="27"/>
      <c r="BH61" s="144"/>
    </row>
    <row r="62" spans="1:60" s="151" customFormat="1" ht="17.649999999999999" customHeight="1" collapsed="1" x14ac:dyDescent="0.25">
      <c r="A62" s="149"/>
      <c r="B62" s="48"/>
      <c r="C62" s="114"/>
      <c r="D62" s="115" t="s">
        <v>107</v>
      </c>
      <c r="E62" s="49"/>
      <c r="F62" s="36">
        <f>IFERROR(F61/F$5,0)</f>
        <v>0</v>
      </c>
      <c r="G62" s="31">
        <f t="shared" ref="G62" si="192">IFERROR(G61/G$5,0)</f>
        <v>0</v>
      </c>
      <c r="H62" s="31">
        <f t="shared" ref="H62:T62" si="193">IFERROR(H61/H$5,0)</f>
        <v>0</v>
      </c>
      <c r="I62" s="31">
        <f t="shared" si="193"/>
        <v>0</v>
      </c>
      <c r="J62" s="31">
        <f t="shared" si="193"/>
        <v>0</v>
      </c>
      <c r="K62" s="31">
        <f t="shared" si="193"/>
        <v>0</v>
      </c>
      <c r="L62" s="31">
        <f t="shared" si="193"/>
        <v>0</v>
      </c>
      <c r="M62" s="31">
        <f t="shared" si="193"/>
        <v>0</v>
      </c>
      <c r="N62" s="31">
        <f t="shared" si="193"/>
        <v>0</v>
      </c>
      <c r="O62" s="31">
        <f t="shared" si="193"/>
        <v>0</v>
      </c>
      <c r="P62" s="31">
        <f t="shared" si="193"/>
        <v>0</v>
      </c>
      <c r="Q62" s="31">
        <f t="shared" si="193"/>
        <v>0</v>
      </c>
      <c r="R62" s="31">
        <f t="shared" si="193"/>
        <v>0</v>
      </c>
      <c r="S62" s="31">
        <f t="shared" si="193"/>
        <v>0</v>
      </c>
      <c r="T62" s="31">
        <f t="shared" si="193"/>
        <v>0</v>
      </c>
      <c r="U62" s="31">
        <f t="shared" ref="U62:AG62" si="194">IFERROR(U61/U$5,0)</f>
        <v>0</v>
      </c>
      <c r="V62" s="31">
        <f t="shared" si="194"/>
        <v>0.12409477785837067</v>
      </c>
      <c r="W62" s="31">
        <f t="shared" si="194"/>
        <v>0.13392638846476373</v>
      </c>
      <c r="X62" s="31">
        <f t="shared" si="194"/>
        <v>0.11209478901381972</v>
      </c>
      <c r="Y62" s="31">
        <f t="shared" si="194"/>
        <v>9.2188725661581483E-2</v>
      </c>
      <c r="Z62" s="31">
        <f t="shared" si="194"/>
        <v>9.1198198882560963E-2</v>
      </c>
      <c r="AA62" s="31">
        <f t="shared" si="194"/>
        <v>0.10379637174755024</v>
      </c>
      <c r="AB62" s="31">
        <f t="shared" si="194"/>
        <v>9.415975977056916E-2</v>
      </c>
      <c r="AC62" s="31">
        <f t="shared" si="194"/>
        <v>9.415975975804905E-2</v>
      </c>
      <c r="AD62" s="31">
        <f t="shared" si="194"/>
        <v>9.0875769272603213E-2</v>
      </c>
      <c r="AE62" s="31">
        <f t="shared" si="194"/>
        <v>8.8138741754286473E-2</v>
      </c>
      <c r="AF62" s="31">
        <f t="shared" si="194"/>
        <v>8.9919317708802168E-2</v>
      </c>
      <c r="AG62" s="31">
        <f t="shared" si="194"/>
        <v>8.848123746651286E-2</v>
      </c>
      <c r="AH62" s="31">
        <f>IFERROR(AH61/AH$5,0)</f>
        <v>9.7896145812081781E-2</v>
      </c>
      <c r="AI62" s="37">
        <f t="shared" ref="AI62" si="195">IFERROR(AI61/AI$5,0)</f>
        <v>0.10516629775669946</v>
      </c>
      <c r="AJ62" s="36">
        <f t="shared" ref="AJ62" si="196">IFERROR(AJ61/AJ$5,0)</f>
        <v>0.11910131507817195</v>
      </c>
      <c r="AK62" s="31">
        <f t="shared" ref="AK62" si="197">IFERROR(AK61/AK$5,0)</f>
        <v>0.15885192558845962</v>
      </c>
      <c r="AL62" s="31">
        <f t="shared" ref="AL62" si="198">IFERROR(AL61/AL$5,0)</f>
        <v>8.7460301829462878E-2</v>
      </c>
      <c r="AM62" s="680">
        <f t="shared" ref="AM62" si="199">IFERROR(AM61/AM$5,0)</f>
        <v>9.6983384053600685E-2</v>
      </c>
      <c r="AN62" s="680">
        <f t="shared" ref="AN62" si="200">IFERROR(AN61/AN$5,0)</f>
        <v>8.7582851193169359E-2</v>
      </c>
      <c r="AO62" s="680">
        <f t="shared" ref="AO62" si="201">IFERROR(AO61/AO$5,0)</f>
        <v>0</v>
      </c>
      <c r="AP62" s="680">
        <f t="shared" ref="AP62" si="202">IFERROR(AP61/AP$5,0)</f>
        <v>0</v>
      </c>
      <c r="AQ62" s="680">
        <f t="shared" ref="AQ62" si="203">IFERROR(AQ61/AQ$5,0)</f>
        <v>0</v>
      </c>
      <c r="AR62" s="680">
        <f t="shared" ref="AR62" si="204">IFERROR(AR61/AR$5,0)</f>
        <v>0</v>
      </c>
      <c r="AS62" s="680">
        <f t="shared" ref="AS62" si="205">IFERROR(AS61/AS$5,0)</f>
        <v>0</v>
      </c>
      <c r="AT62" s="680">
        <f t="shared" ref="AT62" si="206">IFERROR(AT61/AT$5,0)</f>
        <v>0</v>
      </c>
      <c r="AU62" s="678">
        <f t="shared" ref="AU62:AX62" si="207">IFERROR(AU61/AU$5,0)</f>
        <v>0</v>
      </c>
      <c r="AV62" s="679">
        <f t="shared" si="207"/>
        <v>9.6983384053600685E-2</v>
      </c>
      <c r="AW62" s="680">
        <f t="shared" si="207"/>
        <v>8.7582851193169359E-2</v>
      </c>
      <c r="AX62" s="680">
        <f t="shared" si="207"/>
        <v>9.1198198882560963E-2</v>
      </c>
      <c r="AY62" s="721">
        <f t="shared" si="1"/>
        <v>0.90307068626069131</v>
      </c>
      <c r="AZ62" s="722">
        <f t="shared" si="2"/>
        <v>0.96035724681309542</v>
      </c>
      <c r="BA62" s="679">
        <f t="shared" ref="BA62:BC62" si="208">IFERROR(BA61/BA$5,0)</f>
        <v>0</v>
      </c>
      <c r="BB62" s="680">
        <f t="shared" si="208"/>
        <v>0.10516629775669946</v>
      </c>
      <c r="BC62" s="680">
        <f t="shared" si="208"/>
        <v>0.10721734040945502</v>
      </c>
      <c r="BD62" s="721">
        <f t="shared" si="3"/>
        <v>0</v>
      </c>
      <c r="BE62" s="734">
        <f t="shared" si="4"/>
        <v>0.98087023381737715</v>
      </c>
      <c r="BF62" s="741">
        <f t="shared" si="179"/>
        <v>1.0742639241239713</v>
      </c>
      <c r="BG62" s="32"/>
      <c r="BH62" s="150"/>
    </row>
    <row r="63" spans="1:60" x14ac:dyDescent="0.25">
      <c r="A63" s="143"/>
      <c r="B63" s="50">
        <v>5.3</v>
      </c>
      <c r="C63" s="118" t="s">
        <v>108</v>
      </c>
      <c r="D63" s="113"/>
      <c r="E63" s="281">
        <v>39</v>
      </c>
      <c r="F63" s="38">
        <f>SUMIF('10. 170KMP'!$J:$J,'0.KQKD'!$E63,'10. 170KMP'!L:L)</f>
        <v>0</v>
      </c>
      <c r="G63" s="33">
        <f>SUMIF('10. 170KMP'!$J:$J,'0.KQKD'!$E63,'10. 170KMP'!M:M)</f>
        <v>0</v>
      </c>
      <c r="H63" s="33">
        <f>SUMIF('10. 170KMP'!$J:$J,'0.KQKD'!$E63,'10. 170KMP'!N:N)</f>
        <v>0</v>
      </c>
      <c r="I63" s="33">
        <f>SUMIF('10. 170KMP'!$J:$J,'0.KQKD'!$E63,'10. 170KMP'!O:O)</f>
        <v>0</v>
      </c>
      <c r="J63" s="33">
        <f>SUMIF('10. 170KMP'!$J:$J,'0.KQKD'!$E63,'10. 170KMP'!P:P)</f>
        <v>0</v>
      </c>
      <c r="K63" s="33">
        <f>SUMIF('10. 170KMP'!$J:$J,'0.KQKD'!$E63,'10. 170KMP'!Q:Q)</f>
        <v>0</v>
      </c>
      <c r="L63" s="33">
        <f>SUMIF('10. 170KMP'!$J:$J,'0.KQKD'!$E63,'10. 170KMP'!R:R)</f>
        <v>0</v>
      </c>
      <c r="M63" s="33">
        <f>SUMIF('10. 170KMP'!$J:$J,'0.KQKD'!$E63,'10. 170KMP'!S:S)</f>
        <v>0</v>
      </c>
      <c r="N63" s="33">
        <f>SUMIF('10. 170KMP'!$J:$J,'0.KQKD'!$E63,'10. 170KMP'!T:T)</f>
        <v>0</v>
      </c>
      <c r="O63" s="33">
        <f>SUMIF('10. 170KMP'!$J:$J,'0.KQKD'!$E63,'10. 170KMP'!U:U)</f>
        <v>0</v>
      </c>
      <c r="P63" s="33">
        <f>SUMIF('10. 170KMP'!$J:$J,'0.KQKD'!$E63,'10. 170KMP'!V:V)</f>
        <v>0</v>
      </c>
      <c r="Q63" s="33">
        <f>SUMIF('10. 170KMP'!$J:$J,'0.KQKD'!$E63,'10. 170KMP'!W:W)</f>
        <v>0</v>
      </c>
      <c r="R63" s="33">
        <f>SUMIF('10. 170KMP'!$J:$J,'0.KQKD'!$E63,'10. 170KMP'!X:X)</f>
        <v>0</v>
      </c>
      <c r="S63" s="33">
        <f>SUMIF('10. 170KMP'!$J:$J,'0.KQKD'!$E63,'10. 170KMP'!Y:Y)</f>
        <v>0</v>
      </c>
      <c r="T63" s="33">
        <f>SUMIF('10. 170KMP'!$J:$J,'0.KQKD'!$E63,'10. 170KMP'!Z:Z)</f>
        <v>0</v>
      </c>
      <c r="U63" s="33">
        <f>SUM(I63:T63)</f>
        <v>0</v>
      </c>
      <c r="V63" s="33">
        <f>SUMIF('10. 170KMP'!$J:$J,'0.KQKD'!$E63,'10. 170KMP'!AB:AB)</f>
        <v>700000</v>
      </c>
      <c r="W63" s="33">
        <f>SUMIF('10. 170KMP'!$J:$J,'0.KQKD'!$E63,'10. 170KMP'!AC:AC)</f>
        <v>700000</v>
      </c>
      <c r="X63" s="33">
        <f>SUMIF('10. 170KMP'!$J:$J,'0.KQKD'!$E63,'10. 170KMP'!AD:AD)</f>
        <v>700000</v>
      </c>
      <c r="Y63" s="33">
        <f>SUMIF('10. 170KMP'!$J:$J,'0.KQKD'!$E63,'10. 170KMP'!AE:AE)</f>
        <v>700000</v>
      </c>
      <c r="Z63" s="33">
        <f>SUMIF('10. 170KMP'!$J:$J,'0.KQKD'!$E63,'10. 170KMP'!AF:AF)</f>
        <v>700000</v>
      </c>
      <c r="AA63" s="33">
        <f>SUMIF('10. 170KMP'!$J:$J,'0.KQKD'!$E63,'10. 170KMP'!AG:AG)</f>
        <v>700000</v>
      </c>
      <c r="AB63" s="33">
        <f>SUMIF('10. 170KMP'!$J:$J,'0.KQKD'!$E63,'10. 170KMP'!AH:AH)</f>
        <v>700000</v>
      </c>
      <c r="AC63" s="33">
        <f>SUMIF('10. 170KMP'!$J:$J,'0.KQKD'!$E63,'10. 170KMP'!AI:AI)</f>
        <v>700000</v>
      </c>
      <c r="AD63" s="33">
        <f>SUMIF('10. 170KMP'!$J:$J,'0.KQKD'!$E63,'10. 170KMP'!AJ:AJ)</f>
        <v>700000</v>
      </c>
      <c r="AE63" s="33">
        <f>SUMIF('10. 170KMP'!$J:$J,'0.KQKD'!$E63,'10. 170KMP'!AK:AK)</f>
        <v>700000</v>
      </c>
      <c r="AF63" s="33">
        <f>SUMIF('10. 170KMP'!$J:$J,'0.KQKD'!$E63,'10. 170KMP'!AL:AL)</f>
        <v>700000</v>
      </c>
      <c r="AG63" s="33">
        <f>SUMIF('10. 170KMP'!$J:$J,'0.KQKD'!$E63,'10. 170KMP'!AM:AM)</f>
        <v>700000</v>
      </c>
      <c r="AH63" s="33">
        <f>SUM(V63:AG63)</f>
        <v>8400000</v>
      </c>
      <c r="AI63" s="39">
        <f>SUM(AJ63:AU63)</f>
        <v>23188576</v>
      </c>
      <c r="AJ63" s="38">
        <f>SUMIF('10. 170KMP'!$J:$J,'0.KQKD'!$E63,'10. 170KMP'!AP:AP)</f>
        <v>7327109</v>
      </c>
      <c r="AK63" s="33">
        <f>SUMIF('10. 170KMP'!$J:$J,'0.KQKD'!$E63,'10. 170KMP'!AQ:AQ)</f>
        <v>10485372</v>
      </c>
      <c r="AL63" s="33">
        <f>SUMIF('10. 170KMP'!$J:$J,'0.KQKD'!$E63,'10. 170KMP'!AR:AR)</f>
        <v>1167109</v>
      </c>
      <c r="AM63" s="407">
        <f>SUMIF('10. 170KMP'!$J:$J,'0.KQKD'!$E63,'10. 170KMP'!AS:AS)</f>
        <v>2655321</v>
      </c>
      <c r="AN63" s="407">
        <f>SUMIF('10. 170KMP'!$J:$J,'0.KQKD'!$E63,'10. 170KMP'!AT:AT)</f>
        <v>1553665</v>
      </c>
      <c r="AO63" s="407">
        <f>SUMIF('10. 170KMP'!$J:$J,'0.KQKD'!$E63,'10. 170KMP'!AU:AU)</f>
        <v>0</v>
      </c>
      <c r="AP63" s="407">
        <f>SUMIF('10. 170KMP'!$J:$J,'0.KQKD'!$E63,'10. 170KMP'!AV:AV)</f>
        <v>0</v>
      </c>
      <c r="AQ63" s="407">
        <f>SUMIF('10. 170KMP'!$J:$J,'0.KQKD'!$E63,'10. 170KMP'!AW:AW)</f>
        <v>0</v>
      </c>
      <c r="AR63" s="407">
        <f>SUMIF('10. 170KMP'!$J:$J,'0.KQKD'!$E63,'10. 170KMP'!AX:AX)</f>
        <v>0</v>
      </c>
      <c r="AS63" s="407">
        <f>SUMIF('10. 170KMP'!$J:$J,'0.KQKD'!$E63,'10. 170KMP'!AY:AY)</f>
        <v>0</v>
      </c>
      <c r="AT63" s="407">
        <f>SUMIF('10. 170KMP'!$J:$J,'0.KQKD'!$E63,'10. 170KMP'!AZ:AZ)</f>
        <v>0</v>
      </c>
      <c r="AU63" s="405">
        <f>SUMIF('10. 170KMP'!$J:$J,'0.KQKD'!$E63,'10. 170KMP'!BA:BA)</f>
        <v>0</v>
      </c>
      <c r="AV63" s="406">
        <f>AM63</f>
        <v>2655321</v>
      </c>
      <c r="AW63" s="407">
        <f>AN63</f>
        <v>1553665</v>
      </c>
      <c r="AX63" s="407">
        <f>Z63</f>
        <v>700000</v>
      </c>
      <c r="AY63" s="725">
        <f t="shared" si="1"/>
        <v>0.58511381486456815</v>
      </c>
      <c r="AZ63" s="726">
        <f t="shared" si="2"/>
        <v>2.2195214285714284</v>
      </c>
      <c r="BA63" s="406">
        <f>SUM(I63:M63)</f>
        <v>0</v>
      </c>
      <c r="BB63" s="407">
        <f>SUM(AJ63:AN63)</f>
        <v>23188576</v>
      </c>
      <c r="BC63" s="407">
        <f>SUM(V63:Z63)</f>
        <v>3500000</v>
      </c>
      <c r="BD63" s="725">
        <f t="shared" si="3"/>
        <v>0</v>
      </c>
      <c r="BE63" s="735">
        <f t="shared" si="4"/>
        <v>6.6253074285714284</v>
      </c>
      <c r="BF63" s="720">
        <f t="shared" si="179"/>
        <v>2.7605447619047618</v>
      </c>
      <c r="BG63" s="27"/>
      <c r="BH63" s="144"/>
    </row>
    <row r="64" spans="1:60" s="151" customFormat="1" collapsed="1" x14ac:dyDescent="0.25">
      <c r="A64" s="149"/>
      <c r="B64" s="48"/>
      <c r="C64" s="114"/>
      <c r="D64" s="115" t="s">
        <v>109</v>
      </c>
      <c r="E64" s="49"/>
      <c r="F64" s="36">
        <f>IFERROR(F63/F$5,0)</f>
        <v>0</v>
      </c>
      <c r="G64" s="31">
        <f t="shared" ref="G64" si="209">IFERROR(G63/G$5,0)</f>
        <v>0</v>
      </c>
      <c r="H64" s="31">
        <f t="shared" ref="H64:T64" si="210">IFERROR(H63/H$5,0)</f>
        <v>0</v>
      </c>
      <c r="I64" s="31">
        <f t="shared" si="210"/>
        <v>0</v>
      </c>
      <c r="J64" s="31">
        <f t="shared" si="210"/>
        <v>0</v>
      </c>
      <c r="K64" s="31">
        <f t="shared" si="210"/>
        <v>0</v>
      </c>
      <c r="L64" s="31">
        <f t="shared" si="210"/>
        <v>0</v>
      </c>
      <c r="M64" s="31">
        <f t="shared" si="210"/>
        <v>0</v>
      </c>
      <c r="N64" s="31">
        <f t="shared" si="210"/>
        <v>0</v>
      </c>
      <c r="O64" s="31">
        <f t="shared" si="210"/>
        <v>0</v>
      </c>
      <c r="P64" s="31">
        <f t="shared" si="210"/>
        <v>0</v>
      </c>
      <c r="Q64" s="31">
        <f t="shared" si="210"/>
        <v>0</v>
      </c>
      <c r="R64" s="31">
        <f t="shared" si="210"/>
        <v>0</v>
      </c>
      <c r="S64" s="31">
        <f t="shared" si="210"/>
        <v>0</v>
      </c>
      <c r="T64" s="31">
        <f t="shared" si="210"/>
        <v>0</v>
      </c>
      <c r="U64" s="31">
        <f t="shared" ref="U64:AG64" si="211">IFERROR(U63/U$5,0)</f>
        <v>0</v>
      </c>
      <c r="V64" s="31">
        <f t="shared" si="211"/>
        <v>6.0789118747744151E-5</v>
      </c>
      <c r="W64" s="31">
        <f t="shared" si="211"/>
        <v>7.8157438389956773E-5</v>
      </c>
      <c r="X64" s="31">
        <f t="shared" si="211"/>
        <v>5.471020687296974E-5</v>
      </c>
      <c r="Y64" s="31">
        <f t="shared" si="211"/>
        <v>4.382035220608086E-5</v>
      </c>
      <c r="Z64" s="31">
        <f t="shared" si="211"/>
        <v>4.382035220608086E-5</v>
      </c>
      <c r="AA64" s="31">
        <f t="shared" si="211"/>
        <v>4.382035220608086E-5</v>
      </c>
      <c r="AB64" s="31">
        <f t="shared" si="211"/>
        <v>4.382035220608086E-5</v>
      </c>
      <c r="AC64" s="31">
        <f t="shared" si="211"/>
        <v>4.382035220608086E-5</v>
      </c>
      <c r="AD64" s="31">
        <f t="shared" si="211"/>
        <v>4.382035220608086E-5</v>
      </c>
      <c r="AE64" s="31">
        <f t="shared" si="211"/>
        <v>4.0382141978419209E-5</v>
      </c>
      <c r="AF64" s="31">
        <f t="shared" si="211"/>
        <v>4.0382141978419209E-5</v>
      </c>
      <c r="AG64" s="31">
        <f t="shared" si="211"/>
        <v>4.0382141978419209E-5</v>
      </c>
      <c r="AH64" s="31">
        <f>IFERROR(AH63/AH$5,0)</f>
        <v>4.6379308843116592E-5</v>
      </c>
      <c r="AI64" s="37">
        <f t="shared" ref="AI64" si="212">IFERROR(AI63/AI$5,0)</f>
        <v>3.7253004417768846E-4</v>
      </c>
      <c r="AJ64" s="36">
        <f t="shared" ref="AJ64" si="213">IFERROR(AJ63/AJ$5,0)</f>
        <v>6.2221962479610822E-4</v>
      </c>
      <c r="AK64" s="31">
        <f t="shared" ref="AK64" si="214">IFERROR(AK63/AK$5,0)</f>
        <v>1.2669892074341467E-3</v>
      </c>
      <c r="AL64" s="31">
        <f t="shared" ref="AL64" si="215">IFERROR(AL63/AL$5,0)</f>
        <v>7.9642941589002088E-5</v>
      </c>
      <c r="AM64" s="680">
        <f t="shared" ref="AM64" si="216">IFERROR(AM63/AM$5,0)</f>
        <v>1.8444224651830294E-4</v>
      </c>
      <c r="AN64" s="680">
        <f t="shared" ref="AN64" si="217">IFERROR(AN63/AN$5,0)</f>
        <v>1.1820467429775559E-4</v>
      </c>
      <c r="AO64" s="680">
        <f t="shared" ref="AO64" si="218">IFERROR(AO63/AO$5,0)</f>
        <v>0</v>
      </c>
      <c r="AP64" s="680">
        <f t="shared" ref="AP64" si="219">IFERROR(AP63/AP$5,0)</f>
        <v>0</v>
      </c>
      <c r="AQ64" s="680">
        <f t="shared" ref="AQ64" si="220">IFERROR(AQ63/AQ$5,0)</f>
        <v>0</v>
      </c>
      <c r="AR64" s="680">
        <f t="shared" ref="AR64" si="221">IFERROR(AR63/AR$5,0)</f>
        <v>0</v>
      </c>
      <c r="AS64" s="680">
        <f t="shared" ref="AS64" si="222">IFERROR(AS63/AS$5,0)</f>
        <v>0</v>
      </c>
      <c r="AT64" s="680">
        <f t="shared" ref="AT64" si="223">IFERROR(AT63/AT$5,0)</f>
        <v>0</v>
      </c>
      <c r="AU64" s="678">
        <f t="shared" ref="AU64:AX64" si="224">IFERROR(AU63/AU$5,0)</f>
        <v>0</v>
      </c>
      <c r="AV64" s="679">
        <f t="shared" si="224"/>
        <v>1.8444224651830294E-4</v>
      </c>
      <c r="AW64" s="680">
        <f t="shared" si="224"/>
        <v>1.1820467429775559E-4</v>
      </c>
      <c r="AX64" s="680">
        <f t="shared" si="224"/>
        <v>4.382035220608086E-5</v>
      </c>
      <c r="AY64" s="721">
        <f t="shared" si="1"/>
        <v>0.64087635305410184</v>
      </c>
      <c r="AZ64" s="722">
        <f t="shared" si="2"/>
        <v>2.6974834374186654</v>
      </c>
      <c r="BA64" s="679">
        <f t="shared" ref="BA64:BC64" si="225">IFERROR(BA63/BA$5,0)</f>
        <v>0</v>
      </c>
      <c r="BB64" s="680">
        <f t="shared" si="225"/>
        <v>3.7253004417768846E-4</v>
      </c>
      <c r="BC64" s="680">
        <f t="shared" si="225"/>
        <v>5.3668788820024594E-5</v>
      </c>
      <c r="BD64" s="721">
        <f t="shared" si="3"/>
        <v>0</v>
      </c>
      <c r="BE64" s="734">
        <f t="shared" si="4"/>
        <v>6.9412791376184764</v>
      </c>
      <c r="BF64" s="741">
        <f t="shared" si="179"/>
        <v>8.0322465657652344</v>
      </c>
      <c r="BG64" s="32"/>
      <c r="BH64" s="150"/>
    </row>
    <row r="65" spans="1:64" x14ac:dyDescent="0.25">
      <c r="A65" s="143"/>
      <c r="B65" s="50">
        <v>5.4</v>
      </c>
      <c r="C65" s="118" t="s">
        <v>110</v>
      </c>
      <c r="D65" s="113"/>
      <c r="E65" s="281">
        <v>40</v>
      </c>
      <c r="F65" s="38">
        <f>SUMIF('10. 170KMP'!$J:$J,'0.KQKD'!$E65,'10. 170KMP'!L:L)</f>
        <v>0</v>
      </c>
      <c r="G65" s="33">
        <f>SUMIF('10. 170KMP'!$J:$J,'0.KQKD'!$E65,'10. 170KMP'!M:M)</f>
        <v>0</v>
      </c>
      <c r="H65" s="33">
        <f>SUMIF('10. 170KMP'!$J:$J,'0.KQKD'!$E65,'10. 170KMP'!N:N)</f>
        <v>0</v>
      </c>
      <c r="I65" s="33">
        <f>SUMIF('10. 170KMP'!$J:$J,'0.KQKD'!$E65,'10. 170KMP'!O:O)</f>
        <v>0</v>
      </c>
      <c r="J65" s="33">
        <f>SUMIF('10. 170KMP'!$J:$J,'0.KQKD'!$E65,'10. 170KMP'!P:P)</f>
        <v>0</v>
      </c>
      <c r="K65" s="33">
        <f>SUMIF('10. 170KMP'!$J:$J,'0.KQKD'!$E65,'10. 170KMP'!Q:Q)</f>
        <v>0</v>
      </c>
      <c r="L65" s="33">
        <f>SUMIF('10. 170KMP'!$J:$J,'0.KQKD'!$E65,'10. 170KMP'!R:R)</f>
        <v>0</v>
      </c>
      <c r="M65" s="33">
        <f>SUMIF('10. 170KMP'!$J:$J,'0.KQKD'!$E65,'10. 170KMP'!S:S)</f>
        <v>0</v>
      </c>
      <c r="N65" s="33">
        <f>SUMIF('10. 170KMP'!$J:$J,'0.KQKD'!$E65,'10. 170KMP'!T:T)</f>
        <v>0</v>
      </c>
      <c r="O65" s="33">
        <f>SUMIF('10. 170KMP'!$J:$J,'0.KQKD'!$E65,'10. 170KMP'!U:U)</f>
        <v>0</v>
      </c>
      <c r="P65" s="33">
        <f>SUMIF('10. 170KMP'!$J:$J,'0.KQKD'!$E65,'10. 170KMP'!V:V)</f>
        <v>0</v>
      </c>
      <c r="Q65" s="33">
        <f>SUMIF('10. 170KMP'!$J:$J,'0.KQKD'!$E65,'10. 170KMP'!W:W)</f>
        <v>0</v>
      </c>
      <c r="R65" s="33">
        <f>SUMIF('10. 170KMP'!$J:$J,'0.KQKD'!$E65,'10. 170KMP'!X:X)</f>
        <v>0</v>
      </c>
      <c r="S65" s="33">
        <f>SUMIF('10. 170KMP'!$J:$J,'0.KQKD'!$E65,'10. 170KMP'!Y:Y)</f>
        <v>0</v>
      </c>
      <c r="T65" s="33">
        <f>SUMIF('10. 170KMP'!$J:$J,'0.KQKD'!$E65,'10. 170KMP'!Z:Z)</f>
        <v>0</v>
      </c>
      <c r="U65" s="33">
        <f>SUM(I65:T65)</f>
        <v>0</v>
      </c>
      <c r="V65" s="33">
        <f>SUMIF('10. 170KMP'!$J:$J,'0.KQKD'!$E65,'10. 170KMP'!AB:AB)</f>
        <v>380128078.28035498</v>
      </c>
      <c r="W65" s="33">
        <f>SUMIF('10. 170KMP'!$J:$J,'0.KQKD'!$E65,'10. 170KMP'!AC:AC)</f>
        <v>380128078.28035498</v>
      </c>
      <c r="X65" s="33">
        <f>SUMIF('10. 170KMP'!$J:$J,'0.KQKD'!$E65,'10. 170KMP'!AD:AD)</f>
        <v>377564442.28035498</v>
      </c>
      <c r="Y65" s="33">
        <f>SUMIF('10. 170KMP'!$J:$J,'0.KQKD'!$E65,'10. 170KMP'!AE:AE)</f>
        <v>377564442.28035498</v>
      </c>
      <c r="Z65" s="33">
        <f>SUMIF('10. 170KMP'!$J:$J,'0.KQKD'!$E65,'10. 170KMP'!AF:AF)</f>
        <v>377564442.28035498</v>
      </c>
      <c r="AA65" s="33">
        <f>SUMIF('10. 170KMP'!$J:$J,'0.KQKD'!$E65,'10. 170KMP'!AG:AG)</f>
        <v>377564442.28035498</v>
      </c>
      <c r="AB65" s="33">
        <f>SUMIF('10. 170KMP'!$J:$J,'0.KQKD'!$E65,'10. 170KMP'!AH:AH)</f>
        <v>377564442.28035498</v>
      </c>
      <c r="AC65" s="33">
        <f>SUMIF('10. 170KMP'!$J:$J,'0.KQKD'!$E65,'10. 170KMP'!AI:AI)</f>
        <v>377564442.28035498</v>
      </c>
      <c r="AD65" s="33">
        <f>SUMIF('10. 170KMP'!$J:$J,'0.KQKD'!$E65,'10. 170KMP'!AJ:AJ)</f>
        <v>377564442.28035498</v>
      </c>
      <c r="AE65" s="33">
        <f>SUMIF('10. 170KMP'!$J:$J,'0.KQKD'!$E65,'10. 170KMP'!AK:AK)</f>
        <v>394925553.39146608</v>
      </c>
      <c r="AF65" s="33">
        <f>SUMIF('10. 170KMP'!$J:$J,'0.KQKD'!$E65,'10. 170KMP'!AL:AL)</f>
        <v>394925553.39146608</v>
      </c>
      <c r="AG65" s="33">
        <f>SUMIF('10. 170KMP'!$J:$J,'0.KQKD'!$E65,'10. 170KMP'!AM:AM)</f>
        <v>394925553.39146608</v>
      </c>
      <c r="AH65" s="33">
        <f>SUM(V65:AG65)</f>
        <v>4587983912.6975927</v>
      </c>
      <c r="AI65" s="405">
        <f>SUM(AJ65:AU65)</f>
        <v>1805062616</v>
      </c>
      <c r="AJ65" s="406">
        <f>SUMIF('10. 170KMP'!$J:$J,'0.KQKD'!$E65,'10. 170KMP'!AP:AP)</f>
        <v>359209321</v>
      </c>
      <c r="AK65" s="407">
        <f>SUMIF('10. 170KMP'!$J:$J,'0.KQKD'!$E65,'10. 170KMP'!AQ:AQ)</f>
        <v>361625637</v>
      </c>
      <c r="AL65" s="407">
        <f>SUMIF('10. 170KMP'!$J:$J,'0.KQKD'!$E65,'10. 170KMP'!AR:AR)</f>
        <v>359061994</v>
      </c>
      <c r="AM65" s="407">
        <f>SUMIF('10. 170KMP'!$J:$J,'0.KQKD'!$E65,'10. 170KMP'!AS:AS)</f>
        <v>362582828</v>
      </c>
      <c r="AN65" s="407">
        <f>SUMIF('10. 170KMP'!$J:$J,'0.KQKD'!$E65,'10. 170KMP'!AT:AT)</f>
        <v>362582836</v>
      </c>
      <c r="AO65" s="407">
        <f>SUMIF('10. 170KMP'!$J:$J,'0.KQKD'!$E65,'10. 170KMP'!AU:AU)</f>
        <v>0</v>
      </c>
      <c r="AP65" s="407">
        <f>SUMIF('10. 170KMP'!$J:$J,'0.KQKD'!$E65,'10. 170KMP'!AV:AV)</f>
        <v>0</v>
      </c>
      <c r="AQ65" s="407">
        <f>SUMIF('10. 170KMP'!$J:$J,'0.KQKD'!$E65,'10. 170KMP'!AW:AW)</f>
        <v>0</v>
      </c>
      <c r="AR65" s="407">
        <f>SUMIF('10. 170KMP'!$J:$J,'0.KQKD'!$E65,'10. 170KMP'!AX:AX)</f>
        <v>0</v>
      </c>
      <c r="AS65" s="407">
        <f>SUMIF('10. 170KMP'!$J:$J,'0.KQKD'!$E65,'10. 170KMP'!AY:AY)</f>
        <v>0</v>
      </c>
      <c r="AT65" s="407">
        <f>SUMIF('10. 170KMP'!$J:$J,'0.KQKD'!$E65,'10. 170KMP'!AZ:AZ)</f>
        <v>0</v>
      </c>
      <c r="AU65" s="405">
        <f>SUMIF('10. 170KMP'!$J:$J,'0.KQKD'!$E65,'10. 170KMP'!BA:BA)</f>
        <v>0</v>
      </c>
      <c r="AV65" s="406">
        <f>AM65</f>
        <v>362582828</v>
      </c>
      <c r="AW65" s="407">
        <f>AN65</f>
        <v>362582836</v>
      </c>
      <c r="AX65" s="407">
        <f>Z65</f>
        <v>377564442.28035498</v>
      </c>
      <c r="AY65" s="725">
        <f t="shared" si="1"/>
        <v>1.000000022063924</v>
      </c>
      <c r="AZ65" s="726">
        <f t="shared" si="2"/>
        <v>0.96032039937375613</v>
      </c>
      <c r="BA65" s="406">
        <f>SUM(I65:M65)</f>
        <v>0</v>
      </c>
      <c r="BB65" s="407">
        <f>SUM(AJ65:AN65)</f>
        <v>1805062616</v>
      </c>
      <c r="BC65" s="407">
        <f>SUM(V65:Z65)</f>
        <v>1892949483.4017749</v>
      </c>
      <c r="BD65" s="725">
        <f t="shared" si="3"/>
        <v>0</v>
      </c>
      <c r="BE65" s="735">
        <f t="shared" si="4"/>
        <v>0.95357146708224061</v>
      </c>
      <c r="BF65" s="720">
        <f t="shared" si="179"/>
        <v>0.39343263846334608</v>
      </c>
      <c r="BG65" s="27"/>
      <c r="BH65" s="144"/>
    </row>
    <row r="66" spans="1:64" s="151" customFormat="1" collapsed="1" x14ac:dyDescent="0.25">
      <c r="A66" s="149"/>
      <c r="B66" s="48"/>
      <c r="C66" s="114"/>
      <c r="D66" s="115" t="s">
        <v>111</v>
      </c>
      <c r="E66" s="49"/>
      <c r="F66" s="36">
        <f>IFERROR(F65/F$5,0)</f>
        <v>0</v>
      </c>
      <c r="G66" s="31">
        <f t="shared" ref="G66" si="226">IFERROR(G65/G$5,0)</f>
        <v>0</v>
      </c>
      <c r="H66" s="31">
        <f t="shared" ref="H66:T66" si="227">IFERROR(H65/H$5,0)</f>
        <v>0</v>
      </c>
      <c r="I66" s="31">
        <f t="shared" si="227"/>
        <v>0</v>
      </c>
      <c r="J66" s="31">
        <f t="shared" si="227"/>
        <v>0</v>
      </c>
      <c r="K66" s="31">
        <f t="shared" si="227"/>
        <v>0</v>
      </c>
      <c r="L66" s="31">
        <f t="shared" si="227"/>
        <v>0</v>
      </c>
      <c r="M66" s="31">
        <f t="shared" si="227"/>
        <v>0</v>
      </c>
      <c r="N66" s="31">
        <f t="shared" si="227"/>
        <v>0</v>
      </c>
      <c r="O66" s="31">
        <f t="shared" si="227"/>
        <v>0</v>
      </c>
      <c r="P66" s="31">
        <f t="shared" si="227"/>
        <v>0</v>
      </c>
      <c r="Q66" s="31">
        <f t="shared" si="227"/>
        <v>0</v>
      </c>
      <c r="R66" s="31">
        <f t="shared" si="227"/>
        <v>0</v>
      </c>
      <c r="S66" s="31">
        <f t="shared" si="227"/>
        <v>0</v>
      </c>
      <c r="T66" s="31">
        <f t="shared" si="227"/>
        <v>0</v>
      </c>
      <c r="U66" s="31">
        <f t="shared" ref="U66:AG66" si="228">IFERROR(U65/U$5,0)</f>
        <v>0</v>
      </c>
      <c r="V66" s="31">
        <f t="shared" si="228"/>
        <v>3.3010929842766122E-2</v>
      </c>
      <c r="W66" s="31">
        <f t="shared" si="228"/>
        <v>4.2442624083556438E-2</v>
      </c>
      <c r="X66" s="31">
        <f t="shared" si="228"/>
        <v>2.9509469635765232E-2</v>
      </c>
      <c r="Y66" s="31">
        <f t="shared" si="228"/>
        <v>2.3635724058882344E-2</v>
      </c>
      <c r="Z66" s="31">
        <f t="shared" si="228"/>
        <v>2.3635724058882344E-2</v>
      </c>
      <c r="AA66" s="31">
        <f t="shared" si="228"/>
        <v>2.3635724058882344E-2</v>
      </c>
      <c r="AB66" s="31">
        <f t="shared" si="228"/>
        <v>2.3635724058882344E-2</v>
      </c>
      <c r="AC66" s="31">
        <f t="shared" si="228"/>
        <v>2.3635724058882344E-2</v>
      </c>
      <c r="AD66" s="31">
        <f t="shared" si="228"/>
        <v>2.3635724058882344E-2</v>
      </c>
      <c r="AE66" s="31">
        <f t="shared" si="228"/>
        <v>2.2782771097085656E-2</v>
      </c>
      <c r="AF66" s="31">
        <f t="shared" si="228"/>
        <v>2.2782771097085656E-2</v>
      </c>
      <c r="AG66" s="31">
        <f t="shared" si="228"/>
        <v>2.2782771097085656E-2</v>
      </c>
      <c r="AH66" s="31">
        <f>IFERROR(AH65/AH$5,0)</f>
        <v>2.5331847958839537E-2</v>
      </c>
      <c r="AI66" s="37">
        <f t="shared" ref="AI66" si="229">IFERROR(AI65/AI$5,0)</f>
        <v>2.8998764567603197E-2</v>
      </c>
      <c r="AJ66" s="36">
        <f t="shared" ref="AJ66" si="230">IFERROR(AJ65/AJ$5,0)</f>
        <v>3.0504130474363733E-2</v>
      </c>
      <c r="AK66" s="31">
        <f t="shared" ref="AK66" si="231">IFERROR(AK65/AK$5,0)</f>
        <v>4.3696664191837771E-2</v>
      </c>
      <c r="AL66" s="31">
        <f t="shared" ref="AL66" si="232">IFERROR(AL65/AL$5,0)</f>
        <v>2.4502213088042863E-2</v>
      </c>
      <c r="AM66" s="680">
        <f t="shared" ref="AM66" si="233">IFERROR(AM65/AM$5,0)</f>
        <v>2.5185501619306834E-2</v>
      </c>
      <c r="AN66" s="680">
        <f t="shared" ref="AN66" si="234">IFERROR(AN65/AN$5,0)</f>
        <v>2.7585731824644653E-2</v>
      </c>
      <c r="AO66" s="680">
        <f t="shared" ref="AO66" si="235">IFERROR(AO65/AO$5,0)</f>
        <v>0</v>
      </c>
      <c r="AP66" s="680">
        <f t="shared" ref="AP66" si="236">IFERROR(AP65/AP$5,0)</f>
        <v>0</v>
      </c>
      <c r="AQ66" s="680">
        <f t="shared" ref="AQ66" si="237">IFERROR(AQ65/AQ$5,0)</f>
        <v>0</v>
      </c>
      <c r="AR66" s="680">
        <f t="shared" ref="AR66" si="238">IFERROR(AR65/AR$5,0)</f>
        <v>0</v>
      </c>
      <c r="AS66" s="680">
        <f t="shared" ref="AS66" si="239">IFERROR(AS65/AS$5,0)</f>
        <v>0</v>
      </c>
      <c r="AT66" s="680">
        <f t="shared" ref="AT66" si="240">IFERROR(AT65/AT$5,0)</f>
        <v>0</v>
      </c>
      <c r="AU66" s="678">
        <f t="shared" ref="AU66:AX66" si="241">IFERROR(AU65/AU$5,0)</f>
        <v>0</v>
      </c>
      <c r="AV66" s="679">
        <f t="shared" si="241"/>
        <v>2.5185501619306834E-2</v>
      </c>
      <c r="AW66" s="680">
        <f t="shared" si="241"/>
        <v>2.7585731824644653E-2</v>
      </c>
      <c r="AX66" s="680">
        <f t="shared" si="241"/>
        <v>2.3635724058882344E-2</v>
      </c>
      <c r="AY66" s="721">
        <f t="shared" si="1"/>
        <v>1.0953020607498181</v>
      </c>
      <c r="AZ66" s="722">
        <f t="shared" si="2"/>
        <v>1.1671202352812158</v>
      </c>
      <c r="BA66" s="679">
        <f t="shared" ref="BA66:BC66" si="242">IFERROR(BA65/BA$5,0)</f>
        <v>0</v>
      </c>
      <c r="BB66" s="680">
        <f t="shared" si="242"/>
        <v>2.8998764567603197E-2</v>
      </c>
      <c r="BC66" s="680">
        <f t="shared" si="242"/>
        <v>2.9026373163332717E-2</v>
      </c>
      <c r="BD66" s="721">
        <f t="shared" si="3"/>
        <v>0</v>
      </c>
      <c r="BE66" s="734">
        <f t="shared" si="4"/>
        <v>0.9990488444569301</v>
      </c>
      <c r="BF66" s="741">
        <f t="shared" si="179"/>
        <v>1.1447551957015474</v>
      </c>
      <c r="BG66" s="32"/>
      <c r="BH66" s="150"/>
    </row>
    <row r="67" spans="1:64" x14ac:dyDescent="0.25">
      <c r="A67" s="143"/>
      <c r="B67" s="788">
        <v>6</v>
      </c>
      <c r="C67" s="789" t="s">
        <v>112</v>
      </c>
      <c r="D67" s="790"/>
      <c r="E67" s="799"/>
      <c r="F67" s="792">
        <f t="shared" ref="F67:AU67" si="243">F7+F31</f>
        <v>0</v>
      </c>
      <c r="G67" s="793">
        <f t="shared" si="243"/>
        <v>0</v>
      </c>
      <c r="H67" s="793">
        <f t="shared" si="243"/>
        <v>0</v>
      </c>
      <c r="I67" s="793">
        <f t="shared" si="243"/>
        <v>0</v>
      </c>
      <c r="J67" s="793">
        <f t="shared" si="243"/>
        <v>0</v>
      </c>
      <c r="K67" s="793">
        <f t="shared" si="243"/>
        <v>0</v>
      </c>
      <c r="L67" s="793">
        <f t="shared" si="243"/>
        <v>0</v>
      </c>
      <c r="M67" s="793">
        <f t="shared" si="243"/>
        <v>0</v>
      </c>
      <c r="N67" s="793">
        <f t="shared" si="243"/>
        <v>0</v>
      </c>
      <c r="O67" s="793">
        <f t="shared" si="243"/>
        <v>0</v>
      </c>
      <c r="P67" s="793">
        <f t="shared" si="243"/>
        <v>0</v>
      </c>
      <c r="Q67" s="793">
        <f t="shared" si="243"/>
        <v>0</v>
      </c>
      <c r="R67" s="793">
        <f t="shared" si="243"/>
        <v>0</v>
      </c>
      <c r="S67" s="793">
        <f t="shared" si="243"/>
        <v>0</v>
      </c>
      <c r="T67" s="793">
        <f t="shared" si="243"/>
        <v>0</v>
      </c>
      <c r="U67" s="793">
        <f t="shared" si="243"/>
        <v>0</v>
      </c>
      <c r="V67" s="793">
        <f t="shared" si="243"/>
        <v>12294279539.543766</v>
      </c>
      <c r="W67" s="793">
        <f t="shared" si="243"/>
        <v>9889917155.9106293</v>
      </c>
      <c r="X67" s="793">
        <f t="shared" si="243"/>
        <v>13379996698.123154</v>
      </c>
      <c r="Y67" s="793">
        <f t="shared" si="243"/>
        <v>16104627540.825951</v>
      </c>
      <c r="Z67" s="793">
        <f t="shared" si="243"/>
        <v>16107072890.809446</v>
      </c>
      <c r="AA67" s="793">
        <f t="shared" si="243"/>
        <v>16309173277.819439</v>
      </c>
      <c r="AB67" s="793">
        <f t="shared" si="243"/>
        <v>16160766346.769011</v>
      </c>
      <c r="AC67" s="793">
        <f t="shared" si="243"/>
        <v>16198392368.902344</v>
      </c>
      <c r="AD67" s="793">
        <f t="shared" si="243"/>
        <v>16166336072.418583</v>
      </c>
      <c r="AE67" s="793">
        <f t="shared" si="243"/>
        <v>17162716330.392921</v>
      </c>
      <c r="AF67" s="793">
        <f t="shared" si="243"/>
        <v>17217421662.315998</v>
      </c>
      <c r="AG67" s="793">
        <f t="shared" si="243"/>
        <v>17199563268.243347</v>
      </c>
      <c r="AH67" s="793">
        <f t="shared" si="243"/>
        <v>184190263152.07458</v>
      </c>
      <c r="AI67" s="794">
        <f t="shared" si="243"/>
        <v>63207318082</v>
      </c>
      <c r="AJ67" s="792">
        <f t="shared" si="243"/>
        <v>12193217129</v>
      </c>
      <c r="AK67" s="793">
        <f t="shared" si="243"/>
        <v>9175725546</v>
      </c>
      <c r="AL67" s="793">
        <f t="shared" si="243"/>
        <v>14408377299</v>
      </c>
      <c r="AM67" s="793">
        <f t="shared" si="243"/>
        <v>14456896047</v>
      </c>
      <c r="AN67" s="793">
        <f t="shared" si="243"/>
        <v>12973102061</v>
      </c>
      <c r="AO67" s="793">
        <f t="shared" si="243"/>
        <v>0</v>
      </c>
      <c r="AP67" s="793">
        <f t="shared" si="243"/>
        <v>0</v>
      </c>
      <c r="AQ67" s="793">
        <f t="shared" si="243"/>
        <v>0</v>
      </c>
      <c r="AR67" s="793">
        <f t="shared" si="243"/>
        <v>0</v>
      </c>
      <c r="AS67" s="793">
        <f t="shared" si="243"/>
        <v>0</v>
      </c>
      <c r="AT67" s="793">
        <f t="shared" si="243"/>
        <v>0</v>
      </c>
      <c r="AU67" s="794">
        <f t="shared" si="243"/>
        <v>0</v>
      </c>
      <c r="AV67" s="792">
        <f>AM67</f>
        <v>14456896047</v>
      </c>
      <c r="AW67" s="793">
        <f>AN67</f>
        <v>12973102061</v>
      </c>
      <c r="AX67" s="793">
        <f>Z67</f>
        <v>16107072890.809446</v>
      </c>
      <c r="AY67" s="796">
        <f t="shared" si="1"/>
        <v>0.89736427645490979</v>
      </c>
      <c r="AZ67" s="800">
        <f t="shared" si="2"/>
        <v>0.8054289037459027</v>
      </c>
      <c r="BA67" s="792">
        <f>SUM(I67:M67)</f>
        <v>0</v>
      </c>
      <c r="BB67" s="793">
        <f>SUM(AJ67:AN67)</f>
        <v>63207318082</v>
      </c>
      <c r="BC67" s="793">
        <f>SUM(V67:Z67)</f>
        <v>67775893825.212944</v>
      </c>
      <c r="BD67" s="796">
        <f t="shared" si="3"/>
        <v>0</v>
      </c>
      <c r="BE67" s="800">
        <f t="shared" si="4"/>
        <v>0.93259291046762394</v>
      </c>
      <c r="BF67" s="797">
        <f t="shared" ref="BF67:BF82" si="244">IFERROR(BB67/AH67,0)</f>
        <v>0.34316318897820131</v>
      </c>
      <c r="BG67" s="76"/>
      <c r="BH67" s="148"/>
      <c r="BI67" s="148"/>
      <c r="BJ67" s="148"/>
      <c r="BK67" s="148"/>
      <c r="BL67" s="148"/>
    </row>
    <row r="68" spans="1:64" s="151" customFormat="1" collapsed="1" x14ac:dyDescent="0.25">
      <c r="A68" s="149"/>
      <c r="B68" s="48"/>
      <c r="C68" s="114"/>
      <c r="D68" s="115" t="s">
        <v>20</v>
      </c>
      <c r="E68" s="49"/>
      <c r="F68" s="36">
        <f>IFERROR(F67/F$5,0)</f>
        <v>0</v>
      </c>
      <c r="G68" s="31">
        <f t="shared" ref="G68" si="245">IFERROR(G67/G$5,0)</f>
        <v>0</v>
      </c>
      <c r="H68" s="31">
        <f t="shared" ref="H68:T68" si="246">IFERROR(H67/H$5,0)</f>
        <v>0</v>
      </c>
      <c r="I68" s="31">
        <f t="shared" si="246"/>
        <v>0</v>
      </c>
      <c r="J68" s="31">
        <f t="shared" si="246"/>
        <v>0</v>
      </c>
      <c r="K68" s="31">
        <f t="shared" si="246"/>
        <v>0</v>
      </c>
      <c r="L68" s="31">
        <f t="shared" si="246"/>
        <v>0</v>
      </c>
      <c r="M68" s="31">
        <f t="shared" si="246"/>
        <v>0</v>
      </c>
      <c r="N68" s="31">
        <f t="shared" si="246"/>
        <v>0</v>
      </c>
      <c r="O68" s="31">
        <f t="shared" si="246"/>
        <v>0</v>
      </c>
      <c r="P68" s="31">
        <f t="shared" si="246"/>
        <v>0</v>
      </c>
      <c r="Q68" s="31">
        <f t="shared" si="246"/>
        <v>0</v>
      </c>
      <c r="R68" s="31">
        <f t="shared" si="246"/>
        <v>0</v>
      </c>
      <c r="S68" s="31">
        <f t="shared" si="246"/>
        <v>0</v>
      </c>
      <c r="T68" s="31">
        <f t="shared" si="246"/>
        <v>0</v>
      </c>
      <c r="U68" s="31">
        <f t="shared" ref="U68:AG68" si="247">IFERROR(U67/U$5,0)</f>
        <v>0</v>
      </c>
      <c r="V68" s="31">
        <f t="shared" si="247"/>
        <v>1.0676548840675533</v>
      </c>
      <c r="W68" s="31">
        <f t="shared" si="247"/>
        <v>1.1042437011355164</v>
      </c>
      <c r="X68" s="31">
        <f t="shared" si="247"/>
        <v>1.0457462675913853</v>
      </c>
      <c r="Y68" s="31">
        <f t="shared" si="247"/>
        <v>1.0081577871239185</v>
      </c>
      <c r="Z68" s="31">
        <f t="shared" si="247"/>
        <v>1.008310867263267</v>
      </c>
      <c r="AA68" s="31">
        <f t="shared" si="247"/>
        <v>1.0209624531772143</v>
      </c>
      <c r="AB68" s="31">
        <f t="shared" si="247"/>
        <v>1.011672104622281</v>
      </c>
      <c r="AC68" s="31">
        <f t="shared" si="247"/>
        <v>1.0140275125394187</v>
      </c>
      <c r="AD68" s="31">
        <f t="shared" si="247"/>
        <v>1.0120207722503602</v>
      </c>
      <c r="AE68" s="31">
        <f t="shared" si="247"/>
        <v>0.99009606798465832</v>
      </c>
      <c r="AF68" s="31">
        <f t="shared" si="247"/>
        <v>0.9932519515285072</v>
      </c>
      <c r="AG68" s="31">
        <f t="shared" si="247"/>
        <v>0.99222172266429531</v>
      </c>
      <c r="AH68" s="31">
        <f>IFERROR(AH67/AH$5,0)</f>
        <v>1.0169782262648792</v>
      </c>
      <c r="AI68" s="37">
        <f t="shared" ref="AI68" si="248">IFERROR(AI67/AI$5,0)</f>
        <v>1.0154407496795261</v>
      </c>
      <c r="AJ68" s="36">
        <f t="shared" ref="AJ68" si="249">IFERROR(AJ67/AJ$5,0)</f>
        <v>1.0354505422348512</v>
      </c>
      <c r="AK68" s="31">
        <f t="shared" ref="AK68" si="250">IFERROR(AK67/AK$5,0)</f>
        <v>1.1087394168904825</v>
      </c>
      <c r="AL68" s="31">
        <f t="shared" ref="AL68" si="251">IFERROR(AL67/AL$5,0)</f>
        <v>0.98322054890893706</v>
      </c>
      <c r="AM68" s="680">
        <f t="shared" ref="AM68" si="252">IFERROR(AM67/AM$5,0)</f>
        <v>1.0041958710793359</v>
      </c>
      <c r="AN68" s="680">
        <f t="shared" ref="AN68" si="253">IFERROR(AN67/AN$5,0)</f>
        <v>0.98700897796632281</v>
      </c>
      <c r="AO68" s="680">
        <f t="shared" ref="AO68" si="254">IFERROR(AO67/AO$5,0)</f>
        <v>0</v>
      </c>
      <c r="AP68" s="680">
        <f t="shared" ref="AP68" si="255">IFERROR(AP67/AP$5,0)</f>
        <v>0</v>
      </c>
      <c r="AQ68" s="680">
        <f t="shared" ref="AQ68" si="256">IFERROR(AQ67/AQ$5,0)</f>
        <v>0</v>
      </c>
      <c r="AR68" s="680">
        <f t="shared" ref="AR68" si="257">IFERROR(AR67/AR$5,0)</f>
        <v>0</v>
      </c>
      <c r="AS68" s="680">
        <f t="shared" ref="AS68" si="258">IFERROR(AS67/AS$5,0)</f>
        <v>0</v>
      </c>
      <c r="AT68" s="680">
        <f t="shared" ref="AT68" si="259">IFERROR(AT67/AT$5,0)</f>
        <v>0</v>
      </c>
      <c r="AU68" s="678">
        <f t="shared" ref="AU68:AX68" si="260">IFERROR(AU67/AU$5,0)</f>
        <v>0</v>
      </c>
      <c r="AV68" s="679">
        <f t="shared" si="260"/>
        <v>1.0041958710793359</v>
      </c>
      <c r="AW68" s="680">
        <f t="shared" si="260"/>
        <v>0.98700897796632281</v>
      </c>
      <c r="AX68" s="680">
        <f t="shared" si="260"/>
        <v>1.008310867263267</v>
      </c>
      <c r="AY68" s="721">
        <f t="shared" ref="AY68:AY82" si="261">IFERROR(AW68/AV68,0)</f>
        <v>0.98288491955803381</v>
      </c>
      <c r="AZ68" s="722">
        <f t="shared" ref="AZ68:AZ82" si="262">IFERROR(AW68/AX68,0)</f>
        <v>0.9788736886722631</v>
      </c>
      <c r="BA68" s="679">
        <f t="shared" ref="BA68:BC68" si="263">IFERROR(BA67/BA$5,0)</f>
        <v>0</v>
      </c>
      <c r="BB68" s="680">
        <f t="shared" si="263"/>
        <v>1.0154407496795261</v>
      </c>
      <c r="BC68" s="680">
        <f t="shared" si="263"/>
        <v>1.0392714665125036</v>
      </c>
      <c r="BD68" s="721">
        <f t="shared" ref="BD68:BD82" si="264">IFERROR(BB68/BA68,0)</f>
        <v>0</v>
      </c>
      <c r="BE68" s="734">
        <f t="shared" ref="BE68:BE82" si="265">IFERROR(BB68/BC68,0)</f>
        <v>0.97706978628697805</v>
      </c>
      <c r="BF68" s="741">
        <f t="shared" si="244"/>
        <v>0.99848819124574584</v>
      </c>
      <c r="BG68" s="32"/>
      <c r="BH68" s="150"/>
    </row>
    <row r="69" spans="1:64" x14ac:dyDescent="0.25">
      <c r="A69" s="143"/>
      <c r="B69" s="81"/>
      <c r="C69" s="116"/>
      <c r="D69" s="117" t="s">
        <v>21</v>
      </c>
      <c r="E69" s="56"/>
      <c r="F69" s="42">
        <f>IFERROR(F67/F$4,0)*1000</f>
        <v>0</v>
      </c>
      <c r="G69" s="35"/>
      <c r="H69" s="35"/>
      <c r="I69" s="35"/>
      <c r="J69" s="35">
        <f t="shared" ref="J69:T69" si="266">IFERROR(J67/J$4,0)*1000</f>
        <v>0</v>
      </c>
      <c r="K69" s="35">
        <f t="shared" si="266"/>
        <v>0</v>
      </c>
      <c r="L69" s="35">
        <f t="shared" si="266"/>
        <v>0</v>
      </c>
      <c r="M69" s="35">
        <f t="shared" si="266"/>
        <v>0</v>
      </c>
      <c r="N69" s="35">
        <f t="shared" si="266"/>
        <v>0</v>
      </c>
      <c r="O69" s="35">
        <f t="shared" si="266"/>
        <v>0</v>
      </c>
      <c r="P69" s="35">
        <f t="shared" si="266"/>
        <v>0</v>
      </c>
      <c r="Q69" s="35">
        <f t="shared" si="266"/>
        <v>0</v>
      </c>
      <c r="R69" s="35">
        <f t="shared" si="266"/>
        <v>0</v>
      </c>
      <c r="S69" s="35">
        <f t="shared" si="266"/>
        <v>0</v>
      </c>
      <c r="T69" s="35">
        <f t="shared" si="266"/>
        <v>0</v>
      </c>
      <c r="U69" s="35">
        <f t="shared" ref="U69:AU69" si="267">IFERROR(U67/U$4,0)*1000</f>
        <v>0</v>
      </c>
      <c r="V69" s="35">
        <f>IFERROR(V67/V$4,0)*1000</f>
        <v>16161266.606912833</v>
      </c>
      <c r="W69" s="35">
        <f t="shared" si="267"/>
        <v>16715117.515376903</v>
      </c>
      <c r="X69" s="35">
        <f t="shared" si="267"/>
        <v>15829632.295916183</v>
      </c>
      <c r="Y69" s="35">
        <f t="shared" si="267"/>
        <v>15261433.34833068</v>
      </c>
      <c r="Z69" s="35">
        <f t="shared" si="267"/>
        <v>15263750.66648609</v>
      </c>
      <c r="AA69" s="35">
        <f t="shared" si="267"/>
        <v>15455269.630722046</v>
      </c>
      <c r="AB69" s="35">
        <f t="shared" si="267"/>
        <v>15314632.88014121</v>
      </c>
      <c r="AC69" s="35">
        <f t="shared" si="267"/>
        <v>15350288.906801557</v>
      </c>
      <c r="AD69" s="35">
        <f t="shared" si="267"/>
        <v>15319910.990209509</v>
      </c>
      <c r="AE69" s="35">
        <f t="shared" si="267"/>
        <v>16233940.146718843</v>
      </c>
      <c r="AF69" s="35">
        <f t="shared" si="267"/>
        <v>16285685.049276775</v>
      </c>
      <c r="AG69" s="35">
        <f t="shared" si="267"/>
        <v>16268793.078628834</v>
      </c>
      <c r="AH69" s="35">
        <f>IFERROR(AH67/AH$4,0)*1000</f>
        <v>15741700.015031006</v>
      </c>
      <c r="AI69" s="43">
        <f t="shared" si="267"/>
        <v>15740841.62960609</v>
      </c>
      <c r="AJ69" s="42">
        <f t="shared" si="267"/>
        <v>15570805.010203274</v>
      </c>
      <c r="AK69" s="35">
        <f t="shared" si="267"/>
        <v>17515171.703828983</v>
      </c>
      <c r="AL69" s="35">
        <f t="shared" si="267"/>
        <v>14552240.751065029</v>
      </c>
      <c r="AM69" s="696">
        <f t="shared" si="267"/>
        <v>15792689.066294378</v>
      </c>
      <c r="AN69" s="696">
        <f t="shared" si="267"/>
        <v>16155551.92325893</v>
      </c>
      <c r="AO69" s="696">
        <f t="shared" si="267"/>
        <v>0</v>
      </c>
      <c r="AP69" s="696">
        <f t="shared" si="267"/>
        <v>0</v>
      </c>
      <c r="AQ69" s="696">
        <f t="shared" si="267"/>
        <v>0</v>
      </c>
      <c r="AR69" s="696">
        <f t="shared" si="267"/>
        <v>0</v>
      </c>
      <c r="AS69" s="696">
        <f t="shared" si="267"/>
        <v>0</v>
      </c>
      <c r="AT69" s="696">
        <f t="shared" si="267"/>
        <v>0</v>
      </c>
      <c r="AU69" s="697">
        <f t="shared" si="267"/>
        <v>0</v>
      </c>
      <c r="AV69" s="698">
        <f t="shared" ref="AV69:AX69" si="268">IFERROR(AV67/AV$4,0)*1000</f>
        <v>15792689.066294378</v>
      </c>
      <c r="AW69" s="696">
        <f t="shared" si="268"/>
        <v>16155551.92325893</v>
      </c>
      <c r="AX69" s="696">
        <f t="shared" si="268"/>
        <v>15263750.66648609</v>
      </c>
      <c r="AY69" s="723">
        <f t="shared" si="261"/>
        <v>1.0229766352925287</v>
      </c>
      <c r="AZ69" s="724">
        <f t="shared" si="262"/>
        <v>1.0584260891217863</v>
      </c>
      <c r="BA69" s="698">
        <f t="shared" ref="BA69:BC69" si="269">IFERROR(BA67/BA$4,0)*1000</f>
        <v>0</v>
      </c>
      <c r="BB69" s="696">
        <f t="shared" si="269"/>
        <v>15740841.62960609</v>
      </c>
      <c r="BC69" s="696">
        <f t="shared" si="269"/>
        <v>15732018.111071561</v>
      </c>
      <c r="BD69" s="723">
        <f t="shared" si="264"/>
        <v>0</v>
      </c>
      <c r="BE69" s="733">
        <f t="shared" si="265"/>
        <v>1.0005608637412082</v>
      </c>
      <c r="BF69" s="740">
        <f t="shared" si="244"/>
        <v>0.99994547060202543</v>
      </c>
      <c r="BG69" s="27"/>
    </row>
    <row r="70" spans="1:64" s="338" customFormat="1" ht="15" customHeight="1" x14ac:dyDescent="0.25">
      <c r="A70" s="337"/>
      <c r="B70" s="803">
        <v>7</v>
      </c>
      <c r="C70" s="112" t="s">
        <v>113</v>
      </c>
      <c r="D70" s="113"/>
      <c r="E70" s="804"/>
      <c r="F70" s="805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4"/>
      <c r="R70" s="364"/>
      <c r="S70" s="364"/>
      <c r="T70" s="364"/>
      <c r="U70" s="364">
        <f t="shared" ref="U70:U71" si="270">SUM(I70:T70)</f>
        <v>0</v>
      </c>
      <c r="V70" s="364"/>
      <c r="W70" s="364"/>
      <c r="X70" s="364"/>
      <c r="Y70" s="364"/>
      <c r="Z70" s="364"/>
      <c r="AA70" s="364"/>
      <c r="AB70" s="364"/>
      <c r="AC70" s="364"/>
      <c r="AD70" s="364"/>
      <c r="AE70" s="364"/>
      <c r="AF70" s="364"/>
      <c r="AG70" s="364"/>
      <c r="AH70" s="816">
        <f t="shared" ref="AH70:AH71" si="271">SUM(V70:AG70)</f>
        <v>0</v>
      </c>
      <c r="AI70" s="39">
        <f>SUM(AJ70:AU70)</f>
        <v>96473</v>
      </c>
      <c r="AJ70" s="805">
        <v>10853</v>
      </c>
      <c r="AK70" s="364">
        <v>7889</v>
      </c>
      <c r="AL70" s="364">
        <v>4769</v>
      </c>
      <c r="AM70" s="806">
        <v>40928</v>
      </c>
      <c r="AN70" s="806">
        <v>32034</v>
      </c>
      <c r="AO70" s="806"/>
      <c r="AP70" s="806"/>
      <c r="AQ70" s="806"/>
      <c r="AR70" s="806"/>
      <c r="AS70" s="806"/>
      <c r="AT70" s="806"/>
      <c r="AU70" s="807"/>
      <c r="AV70" s="808">
        <f t="shared" ref="AV70:AW72" si="272">AM70</f>
        <v>40928</v>
      </c>
      <c r="AW70" s="806">
        <f t="shared" si="272"/>
        <v>32034</v>
      </c>
      <c r="AX70" s="806">
        <f>Z70</f>
        <v>0</v>
      </c>
      <c r="AY70" s="725">
        <f t="shared" si="261"/>
        <v>0.78269155590304929</v>
      </c>
      <c r="AZ70" s="726">
        <f t="shared" si="262"/>
        <v>0</v>
      </c>
      <c r="BA70" s="808">
        <f>SUM(I70:M70)</f>
        <v>0</v>
      </c>
      <c r="BB70" s="806">
        <f>SUM(AJ70:AN70)</f>
        <v>96473</v>
      </c>
      <c r="BC70" s="806">
        <f>SUM(V70:Z70)</f>
        <v>0</v>
      </c>
      <c r="BD70" s="725">
        <f t="shared" si="264"/>
        <v>0</v>
      </c>
      <c r="BE70" s="726">
        <f t="shared" si="265"/>
        <v>0</v>
      </c>
      <c r="BF70" s="720">
        <f t="shared" si="244"/>
        <v>0</v>
      </c>
      <c r="BG70" s="76"/>
    </row>
    <row r="71" spans="1:64" s="338" customFormat="1" ht="15" customHeight="1" x14ac:dyDescent="0.25">
      <c r="A71" s="337"/>
      <c r="B71" s="803">
        <v>8</v>
      </c>
      <c r="C71" s="112" t="s">
        <v>114</v>
      </c>
      <c r="D71" s="113"/>
      <c r="E71" s="804"/>
      <c r="F71" s="805"/>
      <c r="G71" s="364"/>
      <c r="H71" s="364"/>
      <c r="I71" s="364"/>
      <c r="J71" s="364"/>
      <c r="K71" s="364"/>
      <c r="L71" s="364"/>
      <c r="M71" s="364"/>
      <c r="N71" s="364"/>
      <c r="O71" s="364"/>
      <c r="P71" s="364"/>
      <c r="Q71" s="364"/>
      <c r="R71" s="364"/>
      <c r="S71" s="364"/>
      <c r="T71" s="364"/>
      <c r="U71" s="364">
        <f t="shared" si="270"/>
        <v>0</v>
      </c>
      <c r="V71" s="364"/>
      <c r="W71" s="364"/>
      <c r="X71" s="364"/>
      <c r="Y71" s="364"/>
      <c r="Z71" s="364"/>
      <c r="AA71" s="364"/>
      <c r="AB71" s="364"/>
      <c r="AC71" s="364"/>
      <c r="AD71" s="364"/>
      <c r="AE71" s="364"/>
      <c r="AF71" s="364"/>
      <c r="AG71" s="364"/>
      <c r="AH71" s="816">
        <f t="shared" si="271"/>
        <v>0</v>
      </c>
      <c r="AI71" s="809">
        <f>SUM(AJ71:AU71)</f>
        <v>-519018321</v>
      </c>
      <c r="AJ71" s="805">
        <v>-128152205</v>
      </c>
      <c r="AK71" s="364">
        <v>-37583728</v>
      </c>
      <c r="AL71" s="364">
        <v>9104140</v>
      </c>
      <c r="AM71" s="806">
        <v>-355839097</v>
      </c>
      <c r="AN71" s="806">
        <v>-6547431</v>
      </c>
      <c r="AO71" s="806"/>
      <c r="AP71" s="806"/>
      <c r="AQ71" s="806"/>
      <c r="AR71" s="806"/>
      <c r="AS71" s="806"/>
      <c r="AT71" s="806"/>
      <c r="AU71" s="807"/>
      <c r="AV71" s="808">
        <f t="shared" si="272"/>
        <v>-355839097</v>
      </c>
      <c r="AW71" s="806">
        <f t="shared" si="272"/>
        <v>-6547431</v>
      </c>
      <c r="AX71" s="806">
        <f>Z71</f>
        <v>0</v>
      </c>
      <c r="AY71" s="725">
        <f t="shared" si="261"/>
        <v>1.8399976436540923E-2</v>
      </c>
      <c r="AZ71" s="726">
        <f t="shared" si="262"/>
        <v>0</v>
      </c>
      <c r="BA71" s="808">
        <f>SUM(I71:M71)</f>
        <v>0</v>
      </c>
      <c r="BB71" s="806">
        <f>SUM(AJ71:AN71)</f>
        <v>-519018321</v>
      </c>
      <c r="BC71" s="806">
        <f>SUM(V71:Z71)</f>
        <v>0</v>
      </c>
      <c r="BD71" s="725">
        <f t="shared" si="264"/>
        <v>0</v>
      </c>
      <c r="BE71" s="726">
        <f t="shared" si="265"/>
        <v>0</v>
      </c>
      <c r="BF71" s="720">
        <f t="shared" si="244"/>
        <v>0</v>
      </c>
      <c r="BG71" s="76"/>
    </row>
    <row r="72" spans="1:64" x14ac:dyDescent="0.25">
      <c r="A72" s="143"/>
      <c r="B72" s="788">
        <v>9</v>
      </c>
      <c r="C72" s="789" t="s">
        <v>115</v>
      </c>
      <c r="D72" s="790"/>
      <c r="E72" s="799"/>
      <c r="F72" s="792">
        <f t="shared" ref="F72:AU72" si="273">F5-F67+F70+F71</f>
        <v>0</v>
      </c>
      <c r="G72" s="793">
        <f t="shared" si="273"/>
        <v>0</v>
      </c>
      <c r="H72" s="793">
        <f t="shared" si="273"/>
        <v>0</v>
      </c>
      <c r="I72" s="793">
        <f t="shared" si="273"/>
        <v>0</v>
      </c>
      <c r="J72" s="793">
        <f t="shared" si="273"/>
        <v>0</v>
      </c>
      <c r="K72" s="793">
        <f t="shared" si="273"/>
        <v>0</v>
      </c>
      <c r="L72" s="793">
        <f t="shared" si="273"/>
        <v>0</v>
      </c>
      <c r="M72" s="793">
        <f t="shared" si="273"/>
        <v>0</v>
      </c>
      <c r="N72" s="793">
        <f t="shared" si="273"/>
        <v>0</v>
      </c>
      <c r="O72" s="793">
        <f t="shared" si="273"/>
        <v>0</v>
      </c>
      <c r="P72" s="793">
        <f t="shared" si="273"/>
        <v>0</v>
      </c>
      <c r="Q72" s="793">
        <f t="shared" si="273"/>
        <v>0</v>
      </c>
      <c r="R72" s="793">
        <f t="shared" si="273"/>
        <v>0</v>
      </c>
      <c r="S72" s="793">
        <f t="shared" si="273"/>
        <v>0</v>
      </c>
      <c r="T72" s="793">
        <f t="shared" si="273"/>
        <v>0</v>
      </c>
      <c r="U72" s="793">
        <f t="shared" si="273"/>
        <v>0</v>
      </c>
      <c r="V72" s="793">
        <f t="shared" si="273"/>
        <v>-779060789.54376602</v>
      </c>
      <c r="W72" s="793">
        <f t="shared" si="273"/>
        <v>-933635905.91062927</v>
      </c>
      <c r="X72" s="793">
        <f t="shared" si="273"/>
        <v>-585309198.12315369</v>
      </c>
      <c r="Y72" s="793">
        <f t="shared" si="273"/>
        <v>-130315040.82595062</v>
      </c>
      <c r="Z72" s="793">
        <f t="shared" si="273"/>
        <v>-132760390.80944633</v>
      </c>
      <c r="AA72" s="793">
        <f t="shared" si="273"/>
        <v>-334860777.81943893</v>
      </c>
      <c r="AB72" s="793">
        <f t="shared" si="273"/>
        <v>-186453846.76901054</v>
      </c>
      <c r="AC72" s="793">
        <f t="shared" si="273"/>
        <v>-224079868.90234375</v>
      </c>
      <c r="AD72" s="793">
        <f t="shared" si="273"/>
        <v>-192023572.41858292</v>
      </c>
      <c r="AE72" s="793">
        <f t="shared" si="273"/>
        <v>171678669.60707855</v>
      </c>
      <c r="AF72" s="793">
        <f t="shared" si="273"/>
        <v>116973337.68400192</v>
      </c>
      <c r="AG72" s="793">
        <f t="shared" si="273"/>
        <v>134831731.75665283</v>
      </c>
      <c r="AH72" s="793">
        <f t="shared" si="273"/>
        <v>-3075015652.074585</v>
      </c>
      <c r="AI72" s="794">
        <f t="shared" si="273"/>
        <v>-1480049690</v>
      </c>
      <c r="AJ72" s="792">
        <f>AJ5-AJ67+AJ70+AJ71</f>
        <v>-545598431</v>
      </c>
      <c r="AK72" s="793">
        <f>AK5-AK67+AK70+AK71</f>
        <v>-937483455</v>
      </c>
      <c r="AL72" s="793">
        <f t="shared" si="273"/>
        <v>254999480</v>
      </c>
      <c r="AM72" s="793">
        <f t="shared" si="273"/>
        <v>-416203986</v>
      </c>
      <c r="AN72" s="793">
        <f t="shared" si="273"/>
        <v>164236702</v>
      </c>
      <c r="AO72" s="793">
        <f t="shared" si="273"/>
        <v>0</v>
      </c>
      <c r="AP72" s="793">
        <f t="shared" si="273"/>
        <v>0</v>
      </c>
      <c r="AQ72" s="793">
        <f t="shared" si="273"/>
        <v>0</v>
      </c>
      <c r="AR72" s="793">
        <f t="shared" si="273"/>
        <v>0</v>
      </c>
      <c r="AS72" s="793">
        <f t="shared" si="273"/>
        <v>0</v>
      </c>
      <c r="AT72" s="793">
        <f t="shared" si="273"/>
        <v>0</v>
      </c>
      <c r="AU72" s="794">
        <f t="shared" si="273"/>
        <v>0</v>
      </c>
      <c r="AV72" s="792">
        <f t="shared" si="272"/>
        <v>-416203986</v>
      </c>
      <c r="AW72" s="793">
        <f t="shared" si="272"/>
        <v>164236702</v>
      </c>
      <c r="AX72" s="793">
        <f>Z72</f>
        <v>-132760390.80944633</v>
      </c>
      <c r="AY72" s="796">
        <f t="shared" si="261"/>
        <v>-0.39460626885971245</v>
      </c>
      <c r="AZ72" s="800">
        <f t="shared" si="262"/>
        <v>-1.2370911308609527</v>
      </c>
      <c r="BA72" s="792">
        <f>SUM(I72:M72)</f>
        <v>0</v>
      </c>
      <c r="BB72" s="793">
        <f>SUM(AJ72:AN72)</f>
        <v>-1480049690</v>
      </c>
      <c r="BC72" s="793">
        <f>SUM(V72:Z72)</f>
        <v>-2561081325.2129459</v>
      </c>
      <c r="BD72" s="796">
        <f t="shared" si="264"/>
        <v>0</v>
      </c>
      <c r="BE72" s="800">
        <f t="shared" si="265"/>
        <v>0.57790030930663183</v>
      </c>
      <c r="BF72" s="797">
        <f t="shared" si="244"/>
        <v>0.48131452241599881</v>
      </c>
      <c r="BG72" s="76"/>
      <c r="BH72" s="144"/>
    </row>
    <row r="73" spans="1:64" s="151" customFormat="1" collapsed="1" x14ac:dyDescent="0.25">
      <c r="A73" s="149"/>
      <c r="B73" s="48"/>
      <c r="C73" s="114"/>
      <c r="D73" s="115" t="s">
        <v>116</v>
      </c>
      <c r="E73" s="49"/>
      <c r="F73" s="36">
        <f>IFERROR(F72/F$5,0)</f>
        <v>0</v>
      </c>
      <c r="G73" s="31">
        <f t="shared" ref="G73" si="274">IFERROR(G72/G$5,0)</f>
        <v>0</v>
      </c>
      <c r="H73" s="31">
        <f t="shared" ref="H73:T73" si="275">IFERROR(H72/H$5,0)</f>
        <v>0</v>
      </c>
      <c r="I73" s="31">
        <f t="shared" si="275"/>
        <v>0</v>
      </c>
      <c r="J73" s="31">
        <f t="shared" si="275"/>
        <v>0</v>
      </c>
      <c r="K73" s="31">
        <f t="shared" si="275"/>
        <v>0</v>
      </c>
      <c r="L73" s="31">
        <f t="shared" si="275"/>
        <v>0</v>
      </c>
      <c r="M73" s="31">
        <f t="shared" si="275"/>
        <v>0</v>
      </c>
      <c r="N73" s="31">
        <f t="shared" si="275"/>
        <v>0</v>
      </c>
      <c r="O73" s="31">
        <f t="shared" si="275"/>
        <v>0</v>
      </c>
      <c r="P73" s="31">
        <f t="shared" si="275"/>
        <v>0</v>
      </c>
      <c r="Q73" s="31">
        <f t="shared" si="275"/>
        <v>0</v>
      </c>
      <c r="R73" s="31">
        <f t="shared" si="275"/>
        <v>0</v>
      </c>
      <c r="S73" s="31">
        <f t="shared" si="275"/>
        <v>0</v>
      </c>
      <c r="T73" s="31">
        <f t="shared" si="275"/>
        <v>0</v>
      </c>
      <c r="U73" s="31">
        <f t="shared" ref="U73:AG73" si="276">IFERROR(U72/U$5,0)</f>
        <v>0</v>
      </c>
      <c r="V73" s="31">
        <f t="shared" si="276"/>
        <v>-6.7654884067553295E-2</v>
      </c>
      <c r="W73" s="31">
        <f t="shared" si="276"/>
        <v>-0.1042437011355164</v>
      </c>
      <c r="X73" s="31">
        <f t="shared" si="276"/>
        <v>-4.5746267591385385E-2</v>
      </c>
      <c r="Y73" s="31">
        <f t="shared" si="276"/>
        <v>-8.1577871239185175E-3</v>
      </c>
      <c r="Z73" s="31">
        <f t="shared" si="276"/>
        <v>-8.3108672632669685E-3</v>
      </c>
      <c r="AA73" s="31">
        <f t="shared" si="276"/>
        <v>-2.0962453177214291E-2</v>
      </c>
      <c r="AB73" s="31">
        <f t="shared" si="276"/>
        <v>-1.1672104622280962E-2</v>
      </c>
      <c r="AC73" s="31">
        <f t="shared" si="276"/>
        <v>-1.4027512539418755E-2</v>
      </c>
      <c r="AD73" s="31">
        <f t="shared" si="276"/>
        <v>-1.2020772250360252E-2</v>
      </c>
      <c r="AE73" s="31">
        <f t="shared" si="276"/>
        <v>9.9039320153416696E-3</v>
      </c>
      <c r="AF73" s="31">
        <f t="shared" si="276"/>
        <v>6.7480484714927706E-3</v>
      </c>
      <c r="AG73" s="31">
        <f t="shared" si="276"/>
        <v>7.7782773357046977E-3</v>
      </c>
      <c r="AH73" s="31">
        <f>IFERROR(AH72/AH$5,0)</f>
        <v>-1.6978226264879135E-2</v>
      </c>
      <c r="AI73" s="37">
        <f t="shared" ref="AI73" si="277">IFERROR(AI72/AI$5,0)</f>
        <v>-2.3777353831510573E-2</v>
      </c>
      <c r="AJ73" s="36">
        <f t="shared" ref="AJ73" si="278">IFERROR(AJ72/AJ$5,0)</f>
        <v>-4.6332332578396924E-2</v>
      </c>
      <c r="AK73" s="31">
        <f t="shared" ref="AK73" si="279">IFERROR(AK72/AK$5,0)</f>
        <v>-0.11327985498588658</v>
      </c>
      <c r="AL73" s="31">
        <f t="shared" ref="AL73" si="280">IFERROR(AL72/AL$5,0)</f>
        <v>1.7401038541272413E-2</v>
      </c>
      <c r="AM73" s="680">
        <f t="shared" ref="AM73" si="281">IFERROR(AM72/AM$5,0)</f>
        <v>-2.8910100958683457E-2</v>
      </c>
      <c r="AN73" s="680">
        <f t="shared" ref="AN73" si="282">IFERROR(AN72/AN$5,0)</f>
        <v>1.2495322909151937E-2</v>
      </c>
      <c r="AO73" s="680">
        <f t="shared" ref="AO73" si="283">IFERROR(AO72/AO$5,0)</f>
        <v>0</v>
      </c>
      <c r="AP73" s="680">
        <f t="shared" ref="AP73" si="284">IFERROR(AP72/AP$5,0)</f>
        <v>0</v>
      </c>
      <c r="AQ73" s="680">
        <f t="shared" ref="AQ73" si="285">IFERROR(AQ72/AQ$5,0)</f>
        <v>0</v>
      </c>
      <c r="AR73" s="680">
        <f t="shared" ref="AR73" si="286">IFERROR(AR72/AR$5,0)</f>
        <v>0</v>
      </c>
      <c r="AS73" s="680">
        <f t="shared" ref="AS73" si="287">IFERROR(AS72/AS$5,0)</f>
        <v>0</v>
      </c>
      <c r="AT73" s="680">
        <f t="shared" ref="AT73" si="288">IFERROR(AT72/AT$5,0)</f>
        <v>0</v>
      </c>
      <c r="AU73" s="678">
        <f t="shared" ref="AU73:AX73" si="289">IFERROR(AU72/AU$5,0)</f>
        <v>0</v>
      </c>
      <c r="AV73" s="679">
        <f t="shared" si="289"/>
        <v>-2.8910100958683457E-2</v>
      </c>
      <c r="AW73" s="680">
        <f t="shared" si="289"/>
        <v>1.2495322909151937E-2</v>
      </c>
      <c r="AX73" s="680">
        <f t="shared" si="289"/>
        <v>-8.3108672632669685E-3</v>
      </c>
      <c r="AY73" s="721">
        <f t="shared" si="261"/>
        <v>-0.43221304993052384</v>
      </c>
      <c r="AZ73" s="722">
        <f t="shared" si="262"/>
        <v>-1.5034920560432674</v>
      </c>
      <c r="BA73" s="679">
        <f t="shared" ref="BA73:BC73" si="290">IFERROR(BA72/BA$5,0)</f>
        <v>0</v>
      </c>
      <c r="BB73" s="680">
        <f t="shared" si="290"/>
        <v>-2.3777353831510573E-2</v>
      </c>
      <c r="BC73" s="680">
        <f t="shared" si="290"/>
        <v>-3.9271466512503517E-2</v>
      </c>
      <c r="BD73" s="721">
        <f t="shared" si="264"/>
        <v>0</v>
      </c>
      <c r="BE73" s="734">
        <f t="shared" si="265"/>
        <v>0.60546131690651728</v>
      </c>
      <c r="BF73" s="741">
        <f t="shared" si="244"/>
        <v>1.4004615947836669</v>
      </c>
      <c r="BG73" s="32"/>
      <c r="BH73" s="150"/>
    </row>
    <row r="74" spans="1:64" x14ac:dyDescent="0.25">
      <c r="A74" s="143"/>
      <c r="B74" s="52">
        <v>10</v>
      </c>
      <c r="C74" s="118" t="s">
        <v>117</v>
      </c>
      <c r="D74" s="113"/>
      <c r="E74" s="51"/>
      <c r="F74" s="38">
        <f>F75+F76</f>
        <v>0</v>
      </c>
      <c r="G74" s="33">
        <f t="shared" ref="G74:AU74" si="291">G75+G76</f>
        <v>0</v>
      </c>
      <c r="H74" s="33">
        <f t="shared" si="291"/>
        <v>0</v>
      </c>
      <c r="I74" s="33">
        <f t="shared" si="291"/>
        <v>0</v>
      </c>
      <c r="J74" s="33">
        <f t="shared" si="291"/>
        <v>0</v>
      </c>
      <c r="K74" s="33">
        <f t="shared" si="291"/>
        <v>0</v>
      </c>
      <c r="L74" s="33">
        <f t="shared" si="291"/>
        <v>0</v>
      </c>
      <c r="M74" s="33">
        <f t="shared" si="291"/>
        <v>0</v>
      </c>
      <c r="N74" s="33">
        <f t="shared" si="291"/>
        <v>0</v>
      </c>
      <c r="O74" s="33">
        <f t="shared" si="291"/>
        <v>0</v>
      </c>
      <c r="P74" s="33">
        <f t="shared" si="291"/>
        <v>0</v>
      </c>
      <c r="Q74" s="33">
        <f t="shared" si="291"/>
        <v>0</v>
      </c>
      <c r="R74" s="33">
        <f t="shared" si="291"/>
        <v>0</v>
      </c>
      <c r="S74" s="33">
        <f t="shared" si="291"/>
        <v>0</v>
      </c>
      <c r="T74" s="33">
        <f t="shared" si="291"/>
        <v>0</v>
      </c>
      <c r="U74" s="33">
        <f t="shared" si="291"/>
        <v>0</v>
      </c>
      <c r="V74" s="33">
        <f t="shared" si="291"/>
        <v>0</v>
      </c>
      <c r="W74" s="33">
        <f t="shared" si="291"/>
        <v>0</v>
      </c>
      <c r="X74" s="33">
        <f t="shared" si="291"/>
        <v>0</v>
      </c>
      <c r="Y74" s="33">
        <f t="shared" si="291"/>
        <v>0</v>
      </c>
      <c r="Z74" s="33">
        <f t="shared" si="291"/>
        <v>0</v>
      </c>
      <c r="AA74" s="33">
        <f t="shared" si="291"/>
        <v>0</v>
      </c>
      <c r="AB74" s="33">
        <f t="shared" si="291"/>
        <v>0</v>
      </c>
      <c r="AC74" s="33">
        <f t="shared" si="291"/>
        <v>0</v>
      </c>
      <c r="AD74" s="33">
        <f t="shared" si="291"/>
        <v>0</v>
      </c>
      <c r="AE74" s="33">
        <f t="shared" si="291"/>
        <v>0</v>
      </c>
      <c r="AF74" s="33">
        <f t="shared" si="291"/>
        <v>0</v>
      </c>
      <c r="AG74" s="33">
        <f t="shared" si="291"/>
        <v>0</v>
      </c>
      <c r="AH74" s="33">
        <f t="shared" si="291"/>
        <v>0</v>
      </c>
      <c r="AI74" s="39">
        <f>AI75+AI76</f>
        <v>0</v>
      </c>
      <c r="AJ74" s="38">
        <f t="shared" si="291"/>
        <v>0</v>
      </c>
      <c r="AK74" s="33">
        <f t="shared" si="291"/>
        <v>0</v>
      </c>
      <c r="AL74" s="33">
        <f>AL75+AL76</f>
        <v>0</v>
      </c>
      <c r="AM74" s="407">
        <f t="shared" si="291"/>
        <v>0</v>
      </c>
      <c r="AN74" s="407">
        <f t="shared" si="291"/>
        <v>0</v>
      </c>
      <c r="AO74" s="407">
        <f t="shared" si="291"/>
        <v>0</v>
      </c>
      <c r="AP74" s="407">
        <f t="shared" si="291"/>
        <v>0</v>
      </c>
      <c r="AQ74" s="407">
        <f t="shared" si="291"/>
        <v>0</v>
      </c>
      <c r="AR74" s="407">
        <f t="shared" si="291"/>
        <v>0</v>
      </c>
      <c r="AS74" s="407">
        <f t="shared" si="291"/>
        <v>0</v>
      </c>
      <c r="AT74" s="407">
        <f t="shared" si="291"/>
        <v>0</v>
      </c>
      <c r="AU74" s="405">
        <f t="shared" si="291"/>
        <v>0</v>
      </c>
      <c r="AV74" s="406">
        <f t="shared" ref="AV74:AV76" si="292">AL74</f>
        <v>0</v>
      </c>
      <c r="AW74" s="407">
        <f t="shared" ref="AW74:AW76" si="293">AM74</f>
        <v>0</v>
      </c>
      <c r="AX74" s="407">
        <f t="shared" ref="AX74:AX76" si="294">Y74</f>
        <v>0</v>
      </c>
      <c r="AY74" s="725">
        <f t="shared" si="261"/>
        <v>0</v>
      </c>
      <c r="AZ74" s="726">
        <f t="shared" si="262"/>
        <v>0</v>
      </c>
      <c r="BA74" s="406">
        <f>SUM(I74:M74)</f>
        <v>0</v>
      </c>
      <c r="BB74" s="407">
        <f>SUM(AJ74:AN74)</f>
        <v>0</v>
      </c>
      <c r="BC74" s="407">
        <f>SUM(V74:Z74)</f>
        <v>0</v>
      </c>
      <c r="BD74" s="725">
        <f t="shared" si="264"/>
        <v>0</v>
      </c>
      <c r="BE74" s="735">
        <f t="shared" si="265"/>
        <v>0</v>
      </c>
      <c r="BF74" s="720">
        <f t="shared" si="244"/>
        <v>0</v>
      </c>
      <c r="BG74" s="27"/>
      <c r="BH74" s="144"/>
    </row>
    <row r="75" spans="1:64" s="363" customFormat="1" outlineLevel="1" x14ac:dyDescent="0.25">
      <c r="A75" s="353"/>
      <c r="B75" s="354"/>
      <c r="C75" s="355" t="s">
        <v>118</v>
      </c>
      <c r="D75" s="356"/>
      <c r="E75" s="357"/>
      <c r="F75" s="358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>
        <f t="shared" ref="U75:U76" si="295">SUM(I75:T75)</f>
        <v>0</v>
      </c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59">
        <f t="shared" ref="AH75:AH76" si="296">SUM(V75:AG75)</f>
        <v>0</v>
      </c>
      <c r="AI75" s="41">
        <f t="shared" ref="AI75:AI76" si="297">SUM(AJ75:AU75)</f>
        <v>0</v>
      </c>
      <c r="AJ75" s="40">
        <v>0</v>
      </c>
      <c r="AK75" s="34">
        <v>0</v>
      </c>
      <c r="AL75" s="34"/>
      <c r="AM75" s="701"/>
      <c r="AN75" s="701"/>
      <c r="AO75" s="701"/>
      <c r="AP75" s="701"/>
      <c r="AQ75" s="701"/>
      <c r="AR75" s="701"/>
      <c r="AS75" s="701"/>
      <c r="AT75" s="701"/>
      <c r="AU75" s="702"/>
      <c r="AV75" s="360">
        <f t="shared" si="292"/>
        <v>0</v>
      </c>
      <c r="AW75" s="361">
        <f t="shared" si="293"/>
        <v>0</v>
      </c>
      <c r="AX75" s="361">
        <f t="shared" si="294"/>
        <v>0</v>
      </c>
      <c r="AY75" s="723">
        <f t="shared" si="261"/>
        <v>0</v>
      </c>
      <c r="AZ75" s="724">
        <f t="shared" si="262"/>
        <v>0</v>
      </c>
      <c r="BA75" s="360">
        <f>SUM(I75:M75)</f>
        <v>0</v>
      </c>
      <c r="BB75" s="361">
        <f>SUM(AJ75:AN75)</f>
        <v>0</v>
      </c>
      <c r="BC75" s="361">
        <f>SUM(V75:Z75)</f>
        <v>0</v>
      </c>
      <c r="BD75" s="723">
        <f t="shared" si="264"/>
        <v>0</v>
      </c>
      <c r="BE75" s="724">
        <f t="shared" si="265"/>
        <v>0</v>
      </c>
      <c r="BF75" s="740">
        <f t="shared" si="244"/>
        <v>0</v>
      </c>
      <c r="BG75" s="362"/>
    </row>
    <row r="76" spans="1:64" s="363" customFormat="1" outlineLevel="1" x14ac:dyDescent="0.25">
      <c r="A76" s="353"/>
      <c r="B76" s="354"/>
      <c r="C76" s="355" t="s">
        <v>119</v>
      </c>
      <c r="D76" s="356"/>
      <c r="E76" s="357"/>
      <c r="F76" s="358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>
        <f t="shared" si="295"/>
        <v>0</v>
      </c>
      <c r="V76" s="359"/>
      <c r="W76" s="359"/>
      <c r="X76" s="359"/>
      <c r="Y76" s="359"/>
      <c r="Z76" s="359"/>
      <c r="AA76" s="359"/>
      <c r="AB76" s="359"/>
      <c r="AC76" s="359"/>
      <c r="AD76" s="359"/>
      <c r="AE76" s="359"/>
      <c r="AF76" s="359"/>
      <c r="AG76" s="359"/>
      <c r="AH76" s="359">
        <f t="shared" si="296"/>
        <v>0</v>
      </c>
      <c r="AI76" s="41">
        <f t="shared" si="297"/>
        <v>0</v>
      </c>
      <c r="AJ76" s="40">
        <v>0</v>
      </c>
      <c r="AK76" s="34">
        <v>0</v>
      </c>
      <c r="AL76" s="34">
        <v>0</v>
      </c>
      <c r="AM76" s="701">
        <v>0</v>
      </c>
      <c r="AN76" s="701"/>
      <c r="AO76" s="701"/>
      <c r="AP76" s="701"/>
      <c r="AQ76" s="701"/>
      <c r="AR76" s="701"/>
      <c r="AS76" s="701"/>
      <c r="AT76" s="701"/>
      <c r="AU76" s="702"/>
      <c r="AV76" s="360">
        <f t="shared" si="292"/>
        <v>0</v>
      </c>
      <c r="AW76" s="361">
        <f t="shared" si="293"/>
        <v>0</v>
      </c>
      <c r="AX76" s="361">
        <f t="shared" si="294"/>
        <v>0</v>
      </c>
      <c r="AY76" s="723">
        <f t="shared" si="261"/>
        <v>0</v>
      </c>
      <c r="AZ76" s="724">
        <f t="shared" si="262"/>
        <v>0</v>
      </c>
      <c r="BA76" s="360">
        <f>SUM(I76:M76)</f>
        <v>0</v>
      </c>
      <c r="BB76" s="361">
        <f>SUM(AJ76:AN76)</f>
        <v>0</v>
      </c>
      <c r="BC76" s="361">
        <f>SUM(V76:Z76)</f>
        <v>0</v>
      </c>
      <c r="BD76" s="723">
        <f t="shared" si="264"/>
        <v>0</v>
      </c>
      <c r="BE76" s="724">
        <f t="shared" si="265"/>
        <v>0</v>
      </c>
      <c r="BF76" s="740">
        <f t="shared" si="244"/>
        <v>0</v>
      </c>
      <c r="BG76" s="362"/>
    </row>
    <row r="77" spans="1:64" x14ac:dyDescent="0.25">
      <c r="A77" s="143"/>
      <c r="B77" s="788">
        <v>11</v>
      </c>
      <c r="C77" s="789" t="s">
        <v>120</v>
      </c>
      <c r="D77" s="790"/>
      <c r="E77" s="799"/>
      <c r="F77" s="792">
        <f>F72-F74</f>
        <v>0</v>
      </c>
      <c r="G77" s="793">
        <f t="shared" ref="G77:AU77" si="298">G72-G74</f>
        <v>0</v>
      </c>
      <c r="H77" s="793">
        <f>H72-H74</f>
        <v>0</v>
      </c>
      <c r="I77" s="793">
        <f t="shared" ref="I77:T77" si="299">I72-I74</f>
        <v>0</v>
      </c>
      <c r="J77" s="793">
        <f t="shared" si="299"/>
        <v>0</v>
      </c>
      <c r="K77" s="793">
        <f t="shared" si="299"/>
        <v>0</v>
      </c>
      <c r="L77" s="793">
        <f t="shared" si="299"/>
        <v>0</v>
      </c>
      <c r="M77" s="793">
        <f t="shared" si="299"/>
        <v>0</v>
      </c>
      <c r="N77" s="793">
        <f t="shared" si="299"/>
        <v>0</v>
      </c>
      <c r="O77" s="793">
        <f t="shared" si="299"/>
        <v>0</v>
      </c>
      <c r="P77" s="793">
        <f t="shared" si="299"/>
        <v>0</v>
      </c>
      <c r="Q77" s="793">
        <f t="shared" si="299"/>
        <v>0</v>
      </c>
      <c r="R77" s="793">
        <f t="shared" si="299"/>
        <v>0</v>
      </c>
      <c r="S77" s="793">
        <f t="shared" si="299"/>
        <v>0</v>
      </c>
      <c r="T77" s="793">
        <f t="shared" si="299"/>
        <v>0</v>
      </c>
      <c r="U77" s="793">
        <f>U72-U74</f>
        <v>0</v>
      </c>
      <c r="V77" s="793">
        <f t="shared" si="298"/>
        <v>-779060789.54376602</v>
      </c>
      <c r="W77" s="793">
        <f t="shared" si="298"/>
        <v>-933635905.91062927</v>
      </c>
      <c r="X77" s="793">
        <f t="shared" si="298"/>
        <v>-585309198.12315369</v>
      </c>
      <c r="Y77" s="793">
        <f t="shared" si="298"/>
        <v>-130315040.82595062</v>
      </c>
      <c r="Z77" s="793">
        <f t="shared" si="298"/>
        <v>-132760390.80944633</v>
      </c>
      <c r="AA77" s="793">
        <f t="shared" si="298"/>
        <v>-334860777.81943893</v>
      </c>
      <c r="AB77" s="793">
        <f t="shared" si="298"/>
        <v>-186453846.76901054</v>
      </c>
      <c r="AC77" s="793">
        <f t="shared" si="298"/>
        <v>-224079868.90234375</v>
      </c>
      <c r="AD77" s="793">
        <f t="shared" si="298"/>
        <v>-192023572.41858292</v>
      </c>
      <c r="AE77" s="793">
        <f t="shared" si="298"/>
        <v>171678669.60707855</v>
      </c>
      <c r="AF77" s="793">
        <f t="shared" si="298"/>
        <v>116973337.68400192</v>
      </c>
      <c r="AG77" s="793">
        <f t="shared" si="298"/>
        <v>134831731.75665283</v>
      </c>
      <c r="AH77" s="793">
        <f>AH72-AH74</f>
        <v>-3075015652.074585</v>
      </c>
      <c r="AI77" s="794">
        <f t="shared" si="298"/>
        <v>-1480049690</v>
      </c>
      <c r="AJ77" s="792">
        <f t="shared" si="298"/>
        <v>-545598431</v>
      </c>
      <c r="AK77" s="793">
        <f t="shared" si="298"/>
        <v>-937483455</v>
      </c>
      <c r="AL77" s="793">
        <f>AL72-AL74</f>
        <v>254999480</v>
      </c>
      <c r="AM77" s="793">
        <f t="shared" si="298"/>
        <v>-416203986</v>
      </c>
      <c r="AN77" s="793">
        <f t="shared" si="298"/>
        <v>164236702</v>
      </c>
      <c r="AO77" s="793">
        <f t="shared" si="298"/>
        <v>0</v>
      </c>
      <c r="AP77" s="793">
        <f t="shared" si="298"/>
        <v>0</v>
      </c>
      <c r="AQ77" s="793">
        <f t="shared" si="298"/>
        <v>0</v>
      </c>
      <c r="AR77" s="793">
        <f t="shared" si="298"/>
        <v>0</v>
      </c>
      <c r="AS77" s="793">
        <f t="shared" si="298"/>
        <v>0</v>
      </c>
      <c r="AT77" s="793">
        <f t="shared" si="298"/>
        <v>0</v>
      </c>
      <c r="AU77" s="794">
        <f t="shared" si="298"/>
        <v>0</v>
      </c>
      <c r="AV77" s="792">
        <f>AM77</f>
        <v>-416203986</v>
      </c>
      <c r="AW77" s="793">
        <f>AN77</f>
        <v>164236702</v>
      </c>
      <c r="AX77" s="793">
        <f>Z77</f>
        <v>-132760390.80944633</v>
      </c>
      <c r="AY77" s="796">
        <f t="shared" si="261"/>
        <v>-0.39460626885971245</v>
      </c>
      <c r="AZ77" s="800">
        <f t="shared" si="262"/>
        <v>-1.2370911308609527</v>
      </c>
      <c r="BA77" s="792">
        <f>SUM(I77:M77)</f>
        <v>0</v>
      </c>
      <c r="BB77" s="793">
        <f>SUM(AJ77:AN77)</f>
        <v>-1480049690</v>
      </c>
      <c r="BC77" s="793">
        <f>SUM(V77:Z77)</f>
        <v>-2561081325.2129459</v>
      </c>
      <c r="BD77" s="796">
        <f t="shared" si="264"/>
        <v>0</v>
      </c>
      <c r="BE77" s="800">
        <f t="shared" si="265"/>
        <v>0.57790030930663183</v>
      </c>
      <c r="BF77" s="797">
        <f t="shared" si="244"/>
        <v>0.48131452241599881</v>
      </c>
      <c r="BG77" s="76"/>
      <c r="BH77" s="144"/>
    </row>
    <row r="78" spans="1:64" s="151" customFormat="1" collapsed="1" x14ac:dyDescent="0.25">
      <c r="A78" s="149"/>
      <c r="B78" s="48"/>
      <c r="C78" s="114"/>
      <c r="D78" s="115" t="s">
        <v>121</v>
      </c>
      <c r="E78" s="49"/>
      <c r="F78" s="36">
        <f>IFERROR(F77/F$5,0)</f>
        <v>0</v>
      </c>
      <c r="G78" s="31">
        <f t="shared" ref="G78" si="300">IFERROR(G77/G$5,0)</f>
        <v>0</v>
      </c>
      <c r="H78" s="31">
        <f t="shared" ref="H78:T78" si="301">IFERROR(H77/H$5,0)</f>
        <v>0</v>
      </c>
      <c r="I78" s="31">
        <f t="shared" si="301"/>
        <v>0</v>
      </c>
      <c r="J78" s="31">
        <f t="shared" si="301"/>
        <v>0</v>
      </c>
      <c r="K78" s="31">
        <f t="shared" si="301"/>
        <v>0</v>
      </c>
      <c r="L78" s="31">
        <f t="shared" si="301"/>
        <v>0</v>
      </c>
      <c r="M78" s="31">
        <f t="shared" si="301"/>
        <v>0</v>
      </c>
      <c r="N78" s="31">
        <f t="shared" si="301"/>
        <v>0</v>
      </c>
      <c r="O78" s="31">
        <f t="shared" si="301"/>
        <v>0</v>
      </c>
      <c r="P78" s="31">
        <f t="shared" si="301"/>
        <v>0</v>
      </c>
      <c r="Q78" s="31">
        <f t="shared" si="301"/>
        <v>0</v>
      </c>
      <c r="R78" s="31">
        <f t="shared" si="301"/>
        <v>0</v>
      </c>
      <c r="S78" s="31">
        <f t="shared" si="301"/>
        <v>0</v>
      </c>
      <c r="T78" s="31">
        <f t="shared" si="301"/>
        <v>0</v>
      </c>
      <c r="U78" s="31">
        <f t="shared" ref="U78:AG78" si="302">IFERROR(U77/U$5,0)</f>
        <v>0</v>
      </c>
      <c r="V78" s="31">
        <f t="shared" si="302"/>
        <v>-6.7654884067553295E-2</v>
      </c>
      <c r="W78" s="31">
        <f t="shared" si="302"/>
        <v>-0.1042437011355164</v>
      </c>
      <c r="X78" s="31">
        <f t="shared" si="302"/>
        <v>-4.5746267591385385E-2</v>
      </c>
      <c r="Y78" s="31">
        <f t="shared" si="302"/>
        <v>-8.1577871239185175E-3</v>
      </c>
      <c r="Z78" s="31">
        <f t="shared" si="302"/>
        <v>-8.3108672632669685E-3</v>
      </c>
      <c r="AA78" s="31">
        <f t="shared" si="302"/>
        <v>-2.0962453177214291E-2</v>
      </c>
      <c r="AB78" s="31">
        <f t="shared" si="302"/>
        <v>-1.1672104622280962E-2</v>
      </c>
      <c r="AC78" s="31">
        <f t="shared" si="302"/>
        <v>-1.4027512539418755E-2</v>
      </c>
      <c r="AD78" s="31">
        <f t="shared" si="302"/>
        <v>-1.2020772250360252E-2</v>
      </c>
      <c r="AE78" s="31">
        <f t="shared" si="302"/>
        <v>9.9039320153416696E-3</v>
      </c>
      <c r="AF78" s="31">
        <f t="shared" si="302"/>
        <v>6.7480484714927706E-3</v>
      </c>
      <c r="AG78" s="31">
        <f t="shared" si="302"/>
        <v>7.7782773357046977E-3</v>
      </c>
      <c r="AH78" s="31">
        <f>IFERROR(AH77/AH$5,0)</f>
        <v>-1.6978226264879135E-2</v>
      </c>
      <c r="AI78" s="37">
        <f t="shared" ref="AI78" si="303">IFERROR(AI77/AI$5,0)</f>
        <v>-2.3777353831510573E-2</v>
      </c>
      <c r="AJ78" s="36">
        <f t="shared" ref="AJ78" si="304">IFERROR(AJ77/AJ$5,0)</f>
        <v>-4.6332332578396924E-2</v>
      </c>
      <c r="AK78" s="31">
        <f t="shared" ref="AK78" si="305">IFERROR(AK77/AK$5,0)</f>
        <v>-0.11327985498588658</v>
      </c>
      <c r="AL78" s="31">
        <f t="shared" ref="AL78" si="306">IFERROR(AL77/AL$5,0)</f>
        <v>1.7401038541272413E-2</v>
      </c>
      <c r="AM78" s="680">
        <f t="shared" ref="AM78" si="307">IFERROR(AM77/AM$5,0)</f>
        <v>-2.8910100958683457E-2</v>
      </c>
      <c r="AN78" s="680">
        <f t="shared" ref="AN78" si="308">IFERROR(AN77/AN$5,0)</f>
        <v>1.2495322909151937E-2</v>
      </c>
      <c r="AO78" s="680">
        <f t="shared" ref="AO78" si="309">IFERROR(AO77/AO$5,0)</f>
        <v>0</v>
      </c>
      <c r="AP78" s="680">
        <f t="shared" ref="AP78" si="310">IFERROR(AP77/AP$5,0)</f>
        <v>0</v>
      </c>
      <c r="AQ78" s="680">
        <f t="shared" ref="AQ78" si="311">IFERROR(AQ77/AQ$5,0)</f>
        <v>0</v>
      </c>
      <c r="AR78" s="680">
        <f t="shared" ref="AR78" si="312">IFERROR(AR77/AR$5,0)</f>
        <v>0</v>
      </c>
      <c r="AS78" s="680">
        <f t="shared" ref="AS78" si="313">IFERROR(AS77/AS$5,0)</f>
        <v>0</v>
      </c>
      <c r="AT78" s="680">
        <f t="shared" ref="AT78" si="314">IFERROR(AT77/AT$5,0)</f>
        <v>0</v>
      </c>
      <c r="AU78" s="678">
        <f t="shared" ref="AU78:AX78" si="315">IFERROR(AU77/AU$5,0)</f>
        <v>0</v>
      </c>
      <c r="AV78" s="679">
        <f t="shared" si="315"/>
        <v>-2.8910100958683457E-2</v>
      </c>
      <c r="AW78" s="680">
        <f t="shared" si="315"/>
        <v>1.2495322909151937E-2</v>
      </c>
      <c r="AX78" s="680">
        <f t="shared" si="315"/>
        <v>-8.3108672632669685E-3</v>
      </c>
      <c r="AY78" s="721">
        <f t="shared" si="261"/>
        <v>-0.43221304993052384</v>
      </c>
      <c r="AZ78" s="722">
        <f t="shared" si="262"/>
        <v>-1.5034920560432674</v>
      </c>
      <c r="BA78" s="679">
        <f t="shared" ref="BA78:BC78" si="316">IFERROR(BA77/BA$5,0)</f>
        <v>0</v>
      </c>
      <c r="BB78" s="680">
        <f t="shared" si="316"/>
        <v>-2.3777353831510573E-2</v>
      </c>
      <c r="BC78" s="680">
        <f t="shared" si="316"/>
        <v>-3.9271466512503517E-2</v>
      </c>
      <c r="BD78" s="721">
        <f t="shared" si="264"/>
        <v>0</v>
      </c>
      <c r="BE78" s="734">
        <f t="shared" si="265"/>
        <v>0.60546131690651728</v>
      </c>
      <c r="BF78" s="741">
        <f t="shared" si="244"/>
        <v>1.4004615947836669</v>
      </c>
      <c r="BG78" s="32"/>
      <c r="BH78" s="150"/>
    </row>
    <row r="79" spans="1:64" outlineLevel="1" x14ac:dyDescent="0.25">
      <c r="A79" s="143"/>
      <c r="B79" s="52">
        <v>12</v>
      </c>
      <c r="C79" s="112" t="s">
        <v>122</v>
      </c>
      <c r="D79" s="113"/>
      <c r="E79" s="51"/>
      <c r="F79" s="38">
        <f>F77+F74+'10. 170KMP'!L180</f>
        <v>0</v>
      </c>
      <c r="G79" s="33">
        <f>G77+G74+'10. 170KMP'!M180</f>
        <v>0</v>
      </c>
      <c r="H79" s="33">
        <f>H77+H74+'10. 170KMP'!N180</f>
        <v>0</v>
      </c>
      <c r="I79" s="33">
        <f>I77+I74+'10. 170KMP'!O180</f>
        <v>0</v>
      </c>
      <c r="J79" s="33">
        <f>J77+J74+'10. 170KMP'!P180</f>
        <v>0</v>
      </c>
      <c r="K79" s="33">
        <f>K77+K74+'10. 170KMP'!Q180</f>
        <v>0</v>
      </c>
      <c r="L79" s="33">
        <f>L77+L74+'10. 170KMP'!R180</f>
        <v>0</v>
      </c>
      <c r="M79" s="33">
        <f>M77+M74+'10. 170KMP'!S180</f>
        <v>0</v>
      </c>
      <c r="N79" s="33">
        <f>N77+N74+'10. 170KMP'!T180</f>
        <v>0</v>
      </c>
      <c r="O79" s="33">
        <f>O77+O74+'10. 170KMP'!U180</f>
        <v>0</v>
      </c>
      <c r="P79" s="33">
        <f>P77+P74+'10. 170KMP'!V180</f>
        <v>0</v>
      </c>
      <c r="Q79" s="33">
        <f>Q77+Q74+'10. 170KMP'!W180</f>
        <v>0</v>
      </c>
      <c r="R79" s="33">
        <f>R77+R74+'10. 170KMP'!X180</f>
        <v>0</v>
      </c>
      <c r="S79" s="33">
        <f>S77+S74+'10. 170KMP'!Y180</f>
        <v>0</v>
      </c>
      <c r="T79" s="33">
        <f>T77+T74+'10. 170KMP'!Z180</f>
        <v>0</v>
      </c>
      <c r="U79" s="33">
        <f>U77+U74+'10. 170KMP'!AA180</f>
        <v>0</v>
      </c>
      <c r="V79" s="33">
        <f>V77+V74+'10. 170KMP'!AB180</f>
        <v>-779060789.54376602</v>
      </c>
      <c r="W79" s="33">
        <f>W77+W74+'10. 170KMP'!AC180</f>
        <v>-933635905.91062927</v>
      </c>
      <c r="X79" s="33">
        <f>X77+X74+'10. 170KMP'!AD180</f>
        <v>-585309198.12315369</v>
      </c>
      <c r="Y79" s="33">
        <f>Y77+Y74+'10. 170KMP'!AE180</f>
        <v>-130315040.82595062</v>
      </c>
      <c r="Z79" s="33">
        <f>Z77+Z74+'10. 170KMP'!AF180</f>
        <v>-132760390.80944633</v>
      </c>
      <c r="AA79" s="33">
        <f>AA77+AA74+'10. 170KMP'!AG180</f>
        <v>-334860777.81943893</v>
      </c>
      <c r="AB79" s="33">
        <f>AB77+AB74+'10. 170KMP'!AH180</f>
        <v>-186453846.76901054</v>
      </c>
      <c r="AC79" s="33">
        <f>AC77+AC74+'10. 170KMP'!AI180</f>
        <v>-224079868.90234375</v>
      </c>
      <c r="AD79" s="33">
        <f>AD77+AD74+'10. 170KMP'!AJ180</f>
        <v>-192023572.41858292</v>
      </c>
      <c r="AE79" s="33">
        <f>AE77+AE74+'10. 170KMP'!AK180</f>
        <v>171678669.60707855</v>
      </c>
      <c r="AF79" s="33">
        <f>AF77+AF74+'10. 170KMP'!AL180</f>
        <v>116973337.68400192</v>
      </c>
      <c r="AG79" s="33">
        <f>AG77+AG74+'10. 170KMP'!AM180</f>
        <v>134831731.75665283</v>
      </c>
      <c r="AH79" s="33">
        <f>AH77+AH74+'10. 170KMP'!AN180</f>
        <v>-3075015652.074585</v>
      </c>
      <c r="AI79" s="39">
        <f>AI77+AI74+'10. 170KMP'!AO180</f>
        <v>-1480049690</v>
      </c>
      <c r="AJ79" s="38">
        <f>AJ77+AJ74+'10. 170KMP'!AP180</f>
        <v>-545598431</v>
      </c>
      <c r="AK79" s="33">
        <f>AK77+AK74+'10. 170KMP'!AQ180</f>
        <v>-937483455</v>
      </c>
      <c r="AL79" s="33">
        <f>AL77+AL74+'10. 170KMP'!AR180</f>
        <v>254999480</v>
      </c>
      <c r="AM79" s="407">
        <f>AM77+AM74+'10. 170KMP'!AS180</f>
        <v>-416203986</v>
      </c>
      <c r="AN79" s="407">
        <f>AN77+AN74+'10. 170KMP'!AT180</f>
        <v>164236702</v>
      </c>
      <c r="AO79" s="407">
        <f>AO77+AO74+'10. 170KMP'!AU180</f>
        <v>0</v>
      </c>
      <c r="AP79" s="407">
        <f>AP77+AP74+'10. 170KMP'!AV180</f>
        <v>0</v>
      </c>
      <c r="AQ79" s="407">
        <f>AQ77+AQ74+'10. 170KMP'!AW180</f>
        <v>0</v>
      </c>
      <c r="AR79" s="407">
        <f>AR77+AR74+'10. 170KMP'!AX180</f>
        <v>0</v>
      </c>
      <c r="AS79" s="407">
        <f>AS77+AS74+'10. 170KMP'!AY180</f>
        <v>0</v>
      </c>
      <c r="AT79" s="407">
        <f>AT77+AT74+'10. 170KMP'!AZ180</f>
        <v>0</v>
      </c>
      <c r="AU79" s="405">
        <f>AU77+AU74+'10. 170KMP'!BA180</f>
        <v>0</v>
      </c>
      <c r="AV79" s="406">
        <f>AM79</f>
        <v>-416203986</v>
      </c>
      <c r="AW79" s="407">
        <f>AN79</f>
        <v>164236702</v>
      </c>
      <c r="AX79" s="407">
        <f>Z79</f>
        <v>-132760390.80944633</v>
      </c>
      <c r="AY79" s="725">
        <f t="shared" si="261"/>
        <v>-0.39460626885971245</v>
      </c>
      <c r="AZ79" s="726">
        <f t="shared" si="262"/>
        <v>-1.2370911308609527</v>
      </c>
      <c r="BA79" s="406">
        <f>SUM(I79:M79)</f>
        <v>0</v>
      </c>
      <c r="BB79" s="407">
        <f>SUM(AJ79:AN79)</f>
        <v>-1480049690</v>
      </c>
      <c r="BC79" s="407">
        <f>SUM(V79:Z79)</f>
        <v>-2561081325.2129459</v>
      </c>
      <c r="BD79" s="725">
        <f t="shared" si="264"/>
        <v>0</v>
      </c>
      <c r="BE79" s="810">
        <f t="shared" si="265"/>
        <v>0.57790030930663183</v>
      </c>
      <c r="BF79" s="811">
        <f t="shared" si="244"/>
        <v>0.48131452241599881</v>
      </c>
      <c r="BG79" s="76"/>
      <c r="BH79" s="144"/>
    </row>
    <row r="80" spans="1:64" s="151" customFormat="1" outlineLevel="1" collapsed="1" x14ac:dyDescent="0.25">
      <c r="A80" s="149"/>
      <c r="B80" s="48"/>
      <c r="C80" s="114"/>
      <c r="D80" s="115" t="s">
        <v>123</v>
      </c>
      <c r="E80" s="49"/>
      <c r="F80" s="36">
        <f>IFERROR(F79/F$5,0)</f>
        <v>0</v>
      </c>
      <c r="G80" s="31">
        <f t="shared" ref="G80" si="317">IFERROR(G79/G$5,0)</f>
        <v>0</v>
      </c>
      <c r="H80" s="31">
        <f t="shared" ref="H80:T80" si="318">IFERROR(H79/H$5,0)</f>
        <v>0</v>
      </c>
      <c r="I80" s="31">
        <f t="shared" si="318"/>
        <v>0</v>
      </c>
      <c r="J80" s="31">
        <f t="shared" si="318"/>
        <v>0</v>
      </c>
      <c r="K80" s="31">
        <f t="shared" si="318"/>
        <v>0</v>
      </c>
      <c r="L80" s="31">
        <f t="shared" si="318"/>
        <v>0</v>
      </c>
      <c r="M80" s="31">
        <f t="shared" si="318"/>
        <v>0</v>
      </c>
      <c r="N80" s="31">
        <f t="shared" si="318"/>
        <v>0</v>
      </c>
      <c r="O80" s="31">
        <f t="shared" si="318"/>
        <v>0</v>
      </c>
      <c r="P80" s="31">
        <f t="shared" si="318"/>
        <v>0</v>
      </c>
      <c r="Q80" s="31">
        <f t="shared" si="318"/>
        <v>0</v>
      </c>
      <c r="R80" s="31">
        <f t="shared" si="318"/>
        <v>0</v>
      </c>
      <c r="S80" s="31">
        <f t="shared" si="318"/>
        <v>0</v>
      </c>
      <c r="T80" s="31">
        <f t="shared" si="318"/>
        <v>0</v>
      </c>
      <c r="U80" s="31">
        <f t="shared" ref="U80:AG80" si="319">IFERROR(U79/U$5,0)</f>
        <v>0</v>
      </c>
      <c r="V80" s="31">
        <f t="shared" si="319"/>
        <v>-6.7654884067553295E-2</v>
      </c>
      <c r="W80" s="31">
        <f t="shared" si="319"/>
        <v>-0.1042437011355164</v>
      </c>
      <c r="X80" s="31">
        <f t="shared" si="319"/>
        <v>-4.5746267591385385E-2</v>
      </c>
      <c r="Y80" s="31">
        <f t="shared" si="319"/>
        <v>-8.1577871239185175E-3</v>
      </c>
      <c r="Z80" s="31">
        <f t="shared" si="319"/>
        <v>-8.3108672632669685E-3</v>
      </c>
      <c r="AA80" s="31">
        <f t="shared" si="319"/>
        <v>-2.0962453177214291E-2</v>
      </c>
      <c r="AB80" s="31">
        <f t="shared" si="319"/>
        <v>-1.1672104622280962E-2</v>
      </c>
      <c r="AC80" s="31">
        <f t="shared" si="319"/>
        <v>-1.4027512539418755E-2</v>
      </c>
      <c r="AD80" s="31">
        <f t="shared" si="319"/>
        <v>-1.2020772250360252E-2</v>
      </c>
      <c r="AE80" s="31">
        <f t="shared" si="319"/>
        <v>9.9039320153416696E-3</v>
      </c>
      <c r="AF80" s="31">
        <f t="shared" si="319"/>
        <v>6.7480484714927706E-3</v>
      </c>
      <c r="AG80" s="31">
        <f t="shared" si="319"/>
        <v>7.7782773357046977E-3</v>
      </c>
      <c r="AH80" s="31">
        <f>IFERROR(AH79/AH$5,0)</f>
        <v>-1.6978226264879135E-2</v>
      </c>
      <c r="AI80" s="37">
        <f t="shared" ref="AI80" si="320">IFERROR(AI79/AI$5,0)</f>
        <v>-2.3777353831510573E-2</v>
      </c>
      <c r="AJ80" s="36">
        <f t="shared" ref="AJ80" si="321">IFERROR(AJ79/AJ$5,0)</f>
        <v>-4.6332332578396924E-2</v>
      </c>
      <c r="AK80" s="31">
        <f t="shared" ref="AK80" si="322">IFERROR(AK79/AK$5,0)</f>
        <v>-0.11327985498588658</v>
      </c>
      <c r="AL80" s="31">
        <f t="shared" ref="AL80" si="323">IFERROR(AL79/AL$5,0)</f>
        <v>1.7401038541272413E-2</v>
      </c>
      <c r="AM80" s="680">
        <f t="shared" ref="AM80" si="324">IFERROR(AM79/AM$5,0)</f>
        <v>-2.8910100958683457E-2</v>
      </c>
      <c r="AN80" s="680">
        <f t="shared" ref="AN80" si="325">IFERROR(AN79/AN$5,0)</f>
        <v>1.2495322909151937E-2</v>
      </c>
      <c r="AO80" s="680">
        <f t="shared" ref="AO80" si="326">IFERROR(AO79/AO$5,0)</f>
        <v>0</v>
      </c>
      <c r="AP80" s="680">
        <f t="shared" ref="AP80" si="327">IFERROR(AP79/AP$5,0)</f>
        <v>0</v>
      </c>
      <c r="AQ80" s="680">
        <f t="shared" ref="AQ80" si="328">IFERROR(AQ79/AQ$5,0)</f>
        <v>0</v>
      </c>
      <c r="AR80" s="680">
        <f t="shared" ref="AR80" si="329">IFERROR(AR79/AR$5,0)</f>
        <v>0</v>
      </c>
      <c r="AS80" s="680">
        <f t="shared" ref="AS80" si="330">IFERROR(AS79/AS$5,0)</f>
        <v>0</v>
      </c>
      <c r="AT80" s="680">
        <f t="shared" ref="AT80" si="331">IFERROR(AT79/AT$5,0)</f>
        <v>0</v>
      </c>
      <c r="AU80" s="678">
        <f t="shared" ref="AU80:AX80" si="332">IFERROR(AU79/AU$5,0)</f>
        <v>0</v>
      </c>
      <c r="AV80" s="679">
        <f t="shared" si="332"/>
        <v>-2.8910100958683457E-2</v>
      </c>
      <c r="AW80" s="680">
        <f t="shared" si="332"/>
        <v>1.2495322909151937E-2</v>
      </c>
      <c r="AX80" s="680">
        <f t="shared" si="332"/>
        <v>-8.3108672632669685E-3</v>
      </c>
      <c r="AY80" s="721">
        <f t="shared" si="261"/>
        <v>-0.43221304993052384</v>
      </c>
      <c r="AZ80" s="722">
        <f t="shared" si="262"/>
        <v>-1.5034920560432674</v>
      </c>
      <c r="BA80" s="679">
        <f t="shared" ref="BA80:BC80" si="333">IFERROR(BA79/BA$5,0)</f>
        <v>0</v>
      </c>
      <c r="BB80" s="680">
        <f t="shared" si="333"/>
        <v>-2.3777353831510573E-2</v>
      </c>
      <c r="BC80" s="680">
        <f t="shared" si="333"/>
        <v>-3.9271466512503517E-2</v>
      </c>
      <c r="BD80" s="721">
        <f t="shared" si="264"/>
        <v>0</v>
      </c>
      <c r="BE80" s="734">
        <f t="shared" si="265"/>
        <v>0.60546131690651728</v>
      </c>
      <c r="BF80" s="741">
        <f t="shared" si="244"/>
        <v>1.4004615947836669</v>
      </c>
      <c r="BG80" s="32"/>
      <c r="BH80" s="150"/>
    </row>
    <row r="81" spans="1:60" x14ac:dyDescent="0.25">
      <c r="A81" s="143"/>
      <c r="B81" s="788">
        <v>13</v>
      </c>
      <c r="C81" s="789" t="s">
        <v>124</v>
      </c>
      <c r="D81" s="790"/>
      <c r="E81" s="799"/>
      <c r="F81" s="792">
        <f t="shared" ref="F81:AU81" si="334">F79+F65</f>
        <v>0</v>
      </c>
      <c r="G81" s="793">
        <f t="shared" si="334"/>
        <v>0</v>
      </c>
      <c r="H81" s="793">
        <f>H79+H65</f>
        <v>0</v>
      </c>
      <c r="I81" s="793">
        <f t="shared" ref="I81:T81" si="335">I79+I65</f>
        <v>0</v>
      </c>
      <c r="J81" s="793">
        <f t="shared" si="335"/>
        <v>0</v>
      </c>
      <c r="K81" s="793">
        <f t="shared" si="335"/>
        <v>0</v>
      </c>
      <c r="L81" s="793">
        <f t="shared" si="335"/>
        <v>0</v>
      </c>
      <c r="M81" s="793">
        <f t="shared" si="335"/>
        <v>0</v>
      </c>
      <c r="N81" s="793">
        <f t="shared" si="335"/>
        <v>0</v>
      </c>
      <c r="O81" s="793">
        <f t="shared" si="335"/>
        <v>0</v>
      </c>
      <c r="P81" s="793">
        <f t="shared" si="335"/>
        <v>0</v>
      </c>
      <c r="Q81" s="793">
        <f t="shared" si="335"/>
        <v>0</v>
      </c>
      <c r="R81" s="793">
        <f t="shared" si="335"/>
        <v>0</v>
      </c>
      <c r="S81" s="793">
        <f t="shared" si="335"/>
        <v>0</v>
      </c>
      <c r="T81" s="793">
        <f t="shared" si="335"/>
        <v>0</v>
      </c>
      <c r="U81" s="793">
        <f>U79+U65</f>
        <v>0</v>
      </c>
      <c r="V81" s="793">
        <f t="shared" si="334"/>
        <v>-398932711.26341105</v>
      </c>
      <c r="W81" s="793">
        <f t="shared" si="334"/>
        <v>-553507827.6302743</v>
      </c>
      <c r="X81" s="793">
        <f t="shared" si="334"/>
        <v>-207744755.84279871</v>
      </c>
      <c r="Y81" s="793">
        <f t="shared" si="334"/>
        <v>247249401.45440435</v>
      </c>
      <c r="Z81" s="793">
        <f t="shared" si="334"/>
        <v>244804051.47090864</v>
      </c>
      <c r="AA81" s="793">
        <f t="shared" si="334"/>
        <v>42703664.460916042</v>
      </c>
      <c r="AB81" s="793">
        <f t="shared" si="334"/>
        <v>191110595.51134443</v>
      </c>
      <c r="AC81" s="793">
        <f t="shared" si="334"/>
        <v>153484573.37801123</v>
      </c>
      <c r="AD81" s="793">
        <f t="shared" si="334"/>
        <v>185540869.86177206</v>
      </c>
      <c r="AE81" s="793">
        <f t="shared" si="334"/>
        <v>566604222.99854469</v>
      </c>
      <c r="AF81" s="793">
        <f t="shared" si="334"/>
        <v>511898891.075468</v>
      </c>
      <c r="AG81" s="793">
        <f t="shared" si="334"/>
        <v>529757285.14811891</v>
      </c>
      <c r="AH81" s="793">
        <f>AH79+AH65</f>
        <v>1512968260.6230078</v>
      </c>
      <c r="AI81" s="794">
        <f t="shared" si="334"/>
        <v>325012926</v>
      </c>
      <c r="AJ81" s="792">
        <f t="shared" si="334"/>
        <v>-186389110</v>
      </c>
      <c r="AK81" s="793">
        <f t="shared" si="334"/>
        <v>-575857818</v>
      </c>
      <c r="AL81" s="793">
        <f t="shared" si="334"/>
        <v>614061474</v>
      </c>
      <c r="AM81" s="793">
        <f t="shared" si="334"/>
        <v>-53621158</v>
      </c>
      <c r="AN81" s="793">
        <f t="shared" si="334"/>
        <v>526819538</v>
      </c>
      <c r="AO81" s="793">
        <f t="shared" si="334"/>
        <v>0</v>
      </c>
      <c r="AP81" s="793">
        <f t="shared" si="334"/>
        <v>0</v>
      </c>
      <c r="AQ81" s="793">
        <f t="shared" si="334"/>
        <v>0</v>
      </c>
      <c r="AR81" s="793">
        <f t="shared" si="334"/>
        <v>0</v>
      </c>
      <c r="AS81" s="793">
        <f t="shared" si="334"/>
        <v>0</v>
      </c>
      <c r="AT81" s="793">
        <f t="shared" si="334"/>
        <v>0</v>
      </c>
      <c r="AU81" s="794">
        <f t="shared" si="334"/>
        <v>0</v>
      </c>
      <c r="AV81" s="792">
        <f>AM81</f>
        <v>-53621158</v>
      </c>
      <c r="AW81" s="793">
        <f>AN81</f>
        <v>526819538</v>
      </c>
      <c r="AX81" s="793">
        <f>Z81</f>
        <v>244804051.47090864</v>
      </c>
      <c r="AY81" s="796">
        <f t="shared" si="261"/>
        <v>-9.8248444765030989</v>
      </c>
      <c r="AZ81" s="800">
        <f t="shared" si="262"/>
        <v>2.1520049804510886</v>
      </c>
      <c r="BA81" s="792">
        <f>SUM(I81:M81)</f>
        <v>0</v>
      </c>
      <c r="BB81" s="793">
        <f>SUM(AJ81:AN81)</f>
        <v>325012926</v>
      </c>
      <c r="BC81" s="793">
        <f>SUM(V81:Z81)</f>
        <v>-668131841.81117105</v>
      </c>
      <c r="BD81" s="796">
        <f t="shared" si="264"/>
        <v>0</v>
      </c>
      <c r="BE81" s="800">
        <f>IFERROR(BB81/BC81,0)</f>
        <v>-0.48645028669634321</v>
      </c>
      <c r="BF81" s="797">
        <f>IFERROR(BB81/AH81,0)</f>
        <v>0.21481807283000548</v>
      </c>
      <c r="BG81" s="76"/>
      <c r="BH81" s="144"/>
    </row>
    <row r="82" spans="1:60" s="151" customFormat="1" ht="15.75" collapsed="1" thickBot="1" x14ac:dyDescent="0.3">
      <c r="A82" s="149"/>
      <c r="B82" s="59"/>
      <c r="C82" s="130"/>
      <c r="D82" s="131" t="s">
        <v>125</v>
      </c>
      <c r="E82" s="60"/>
      <c r="F82" s="44">
        <f>IFERROR(F81/F$5,0)</f>
        <v>0</v>
      </c>
      <c r="G82" s="45">
        <f t="shared" ref="G82" si="336">IFERROR(G81/G$5,0)</f>
        <v>0</v>
      </c>
      <c r="H82" s="45">
        <f t="shared" ref="H82:T82" si="337">IFERROR(H81/H$5,0)</f>
        <v>0</v>
      </c>
      <c r="I82" s="45">
        <f t="shared" si="337"/>
        <v>0</v>
      </c>
      <c r="J82" s="45">
        <f t="shared" si="337"/>
        <v>0</v>
      </c>
      <c r="K82" s="45">
        <f t="shared" si="337"/>
        <v>0</v>
      </c>
      <c r="L82" s="45">
        <f t="shared" si="337"/>
        <v>0</v>
      </c>
      <c r="M82" s="45">
        <f t="shared" si="337"/>
        <v>0</v>
      </c>
      <c r="N82" s="45">
        <f t="shared" si="337"/>
        <v>0</v>
      </c>
      <c r="O82" s="45">
        <f t="shared" si="337"/>
        <v>0</v>
      </c>
      <c r="P82" s="45">
        <f t="shared" si="337"/>
        <v>0</v>
      </c>
      <c r="Q82" s="45">
        <f t="shared" si="337"/>
        <v>0</v>
      </c>
      <c r="R82" s="45">
        <f t="shared" si="337"/>
        <v>0</v>
      </c>
      <c r="S82" s="45">
        <f t="shared" si="337"/>
        <v>0</v>
      </c>
      <c r="T82" s="45">
        <f t="shared" si="337"/>
        <v>0</v>
      </c>
      <c r="U82" s="45">
        <f t="shared" ref="U82:AG82" si="338">IFERROR(U81/U$5,0)</f>
        <v>0</v>
      </c>
      <c r="V82" s="45">
        <f t="shared" si="338"/>
        <v>-3.464395422478718E-2</v>
      </c>
      <c r="W82" s="45">
        <f t="shared" si="338"/>
        <v>-6.180107705195996E-2</v>
      </c>
      <c r="X82" s="45">
        <f t="shared" si="338"/>
        <v>-1.6236797955620153E-2</v>
      </c>
      <c r="Y82" s="45">
        <f t="shared" si="338"/>
        <v>1.5477936934963828E-2</v>
      </c>
      <c r="Z82" s="45">
        <f t="shared" si="338"/>
        <v>1.5324856795615375E-2</v>
      </c>
      <c r="AA82" s="45">
        <f t="shared" si="338"/>
        <v>2.6732708816680556E-3</v>
      </c>
      <c r="AB82" s="45">
        <f t="shared" si="338"/>
        <v>1.1963619436601384E-2</v>
      </c>
      <c r="AC82" s="45">
        <f t="shared" si="338"/>
        <v>9.6082115194635904E-3</v>
      </c>
      <c r="AD82" s="45">
        <f t="shared" si="338"/>
        <v>1.1614951808522091E-2</v>
      </c>
      <c r="AE82" s="45">
        <f t="shared" si="338"/>
        <v>3.2686703112427329E-2</v>
      </c>
      <c r="AF82" s="45">
        <f t="shared" si="338"/>
        <v>2.9530819568578424E-2</v>
      </c>
      <c r="AG82" s="45">
        <f t="shared" si="338"/>
        <v>3.0561048432790353E-2</v>
      </c>
      <c r="AH82" s="45">
        <f>IFERROR(AH81/AH$5,0)</f>
        <v>8.3536216939604033E-3</v>
      </c>
      <c r="AI82" s="46">
        <f t="shared" ref="AI82" si="339">IFERROR(AI81/AI$5,0)</f>
        <v>5.2214107360926253E-3</v>
      </c>
      <c r="AJ82" s="44">
        <f t="shared" ref="AJ82" si="340">IFERROR(AJ81/AJ$5,0)</f>
        <v>-1.5828202104033191E-2</v>
      </c>
      <c r="AK82" s="45">
        <f t="shared" ref="AK82" si="341">IFERROR(AK81/AK$5,0)</f>
        <v>-6.9583190794048802E-2</v>
      </c>
      <c r="AL82" s="45">
        <f t="shared" ref="AL82" si="342">IFERROR(AL81/AL$5,0)</f>
        <v>4.1903251629315276E-2</v>
      </c>
      <c r="AM82" s="704">
        <f t="shared" ref="AM82" si="343">IFERROR(AM81/AM$5,0)</f>
        <v>-3.7245993393766226E-3</v>
      </c>
      <c r="AN82" s="704">
        <f t="shared" ref="AN82" si="344">IFERROR(AN81/AN$5,0)</f>
        <v>4.0081054733796591E-2</v>
      </c>
      <c r="AO82" s="704">
        <f t="shared" ref="AO82" si="345">IFERROR(AO81/AO$5,0)</f>
        <v>0</v>
      </c>
      <c r="AP82" s="704">
        <f t="shared" ref="AP82" si="346">IFERROR(AP81/AP$5,0)</f>
        <v>0</v>
      </c>
      <c r="AQ82" s="704">
        <f t="shared" ref="AQ82" si="347">IFERROR(AQ81/AQ$5,0)</f>
        <v>0</v>
      </c>
      <c r="AR82" s="704">
        <f t="shared" ref="AR82" si="348">IFERROR(AR81/AR$5,0)</f>
        <v>0</v>
      </c>
      <c r="AS82" s="704">
        <f t="shared" ref="AS82" si="349">IFERROR(AS81/AS$5,0)</f>
        <v>0</v>
      </c>
      <c r="AT82" s="704">
        <f t="shared" ref="AT82" si="350">IFERROR(AT81/AT$5,0)</f>
        <v>0</v>
      </c>
      <c r="AU82" s="705">
        <f t="shared" ref="AU82:AX82" si="351">IFERROR(AU81/AU$5,0)</f>
        <v>0</v>
      </c>
      <c r="AV82" s="706">
        <f t="shared" si="351"/>
        <v>-3.7245993393766226E-3</v>
      </c>
      <c r="AW82" s="704">
        <f t="shared" si="351"/>
        <v>4.0081054733796591E-2</v>
      </c>
      <c r="AX82" s="704">
        <f t="shared" si="351"/>
        <v>1.5324856795615375E-2</v>
      </c>
      <c r="AY82" s="731">
        <f t="shared" si="261"/>
        <v>-10.761172164226625</v>
      </c>
      <c r="AZ82" s="732">
        <f t="shared" si="262"/>
        <v>2.6154276851229215</v>
      </c>
      <c r="BA82" s="706">
        <f t="shared" ref="BA82:BC82" si="352">IFERROR(BA81/BA$5,0)</f>
        <v>0</v>
      </c>
      <c r="BB82" s="704">
        <f t="shared" si="352"/>
        <v>5.2214107360926253E-3</v>
      </c>
      <c r="BC82" s="704">
        <f t="shared" si="352"/>
        <v>-1.0245093349170805E-2</v>
      </c>
      <c r="BD82" s="731">
        <f t="shared" si="264"/>
        <v>0</v>
      </c>
      <c r="BE82" s="738">
        <f t="shared" si="265"/>
        <v>-0.50964989367473401</v>
      </c>
      <c r="BF82" s="744">
        <f t="shared" si="244"/>
        <v>0.62504754552958275</v>
      </c>
      <c r="BG82" s="32"/>
      <c r="BH82" s="150"/>
    </row>
    <row r="84" spans="1:60" s="365" customFormat="1" x14ac:dyDescent="0.25">
      <c r="B84" s="366"/>
      <c r="D84" s="365" t="s">
        <v>126</v>
      </c>
      <c r="E84" s="367"/>
      <c r="F84" s="388">
        <f>F67-F26-SUM('10. 170KMP'!L8,'10. 170KMP'!L14,'10. 170KMP'!L52,'10. 170KMP'!L130,'10. 170KMP'!L159,'10. 170KMP'!L167)</f>
        <v>0</v>
      </c>
      <c r="G84" s="388">
        <f>G67-G26-SUM('10. 170KMP'!M8,'10. 170KMP'!M14,'10. 170KMP'!M52,'10. 170KMP'!M130,'10. 170KMP'!M159,'10. 170KMP'!M167)</f>
        <v>0</v>
      </c>
      <c r="H84" s="388">
        <f>H67-H26-SUM('10. 170KMP'!N8,'10. 170KMP'!N14,'10. 170KMP'!N52,'10. 170KMP'!N130,'10. 170KMP'!N159,'10. 170KMP'!N167)</f>
        <v>0</v>
      </c>
      <c r="I84" s="386">
        <f>I67-I26-SUM('10. 170KMP'!O8,'10. 170KMP'!O14,'10. 170KMP'!O52,'10. 170KMP'!O130,'10. 170KMP'!O159,'10. 170KMP'!O167)</f>
        <v>0</v>
      </c>
      <c r="J84" s="386">
        <f>J67-J26-SUM('10. 170KMP'!P8,'10. 170KMP'!P14,'10. 170KMP'!P52,'10. 170KMP'!P130,'10. 170KMP'!P159,'10. 170KMP'!P167)</f>
        <v>0</v>
      </c>
      <c r="K84" s="386">
        <f>K67-K26-SUM('10. 170KMP'!Q8,'10. 170KMP'!Q14,'10. 170KMP'!Q52,'10. 170KMP'!Q130,'10. 170KMP'!Q159,'10. 170KMP'!Q167)</f>
        <v>0</v>
      </c>
      <c r="L84" s="386">
        <f>L67-L26-SUM('10. 170KMP'!R8,'10. 170KMP'!R14,'10. 170KMP'!R52,'10. 170KMP'!R130,'10. 170KMP'!R159,'10. 170KMP'!R167)</f>
        <v>0</v>
      </c>
      <c r="M84" s="386">
        <f>M67-M26-SUM('10. 170KMP'!S8,'10. 170KMP'!S14,'10. 170KMP'!S52,'10. 170KMP'!S130,'10. 170KMP'!S159,'10. 170KMP'!S167)</f>
        <v>0</v>
      </c>
      <c r="N84" s="386">
        <f>N67-N26-SUM('10. 170KMP'!T8,'10. 170KMP'!T14,'10. 170KMP'!T52,'10. 170KMP'!T130,'10. 170KMP'!T159,'10. 170KMP'!T167)</f>
        <v>0</v>
      </c>
      <c r="O84" s="386">
        <f>O67-O26-SUM('10. 170KMP'!U8,'10. 170KMP'!U14,'10. 170KMP'!U52,'10. 170KMP'!U130,'10. 170KMP'!U159,'10. 170KMP'!U167)</f>
        <v>0</v>
      </c>
      <c r="P84" s="386">
        <f>P67-P26-SUM('10. 170KMP'!V8,'10. 170KMP'!V14,'10. 170KMP'!V52,'10. 170KMP'!V130,'10. 170KMP'!V159,'10. 170KMP'!V167)</f>
        <v>0</v>
      </c>
      <c r="Q84" s="386">
        <f>Q67-Q26-SUM('10. 170KMP'!W8,'10. 170KMP'!W14,'10. 170KMP'!W52,'10. 170KMP'!W130,'10. 170KMP'!W159,'10. 170KMP'!W167)</f>
        <v>0</v>
      </c>
      <c r="R84" s="386">
        <f>R67-R26-SUM('10. 170KMP'!X8,'10. 170KMP'!X14,'10. 170KMP'!X52,'10. 170KMP'!X130,'10. 170KMP'!X159,'10. 170KMP'!X167)</f>
        <v>0</v>
      </c>
      <c r="S84" s="386">
        <f>S67-S26-SUM('10. 170KMP'!Y8,'10. 170KMP'!Y14,'10. 170KMP'!Y52,'10. 170KMP'!Y130,'10. 170KMP'!Y159,'10. 170KMP'!Y167)</f>
        <v>0</v>
      </c>
      <c r="T84" s="386">
        <f>T67-T26-SUM('10. 170KMP'!Z8,'10. 170KMP'!Z14,'10. 170KMP'!Z52,'10. 170KMP'!Z130,'10. 170KMP'!Z159,'10. 170KMP'!Z167)</f>
        <v>0</v>
      </c>
      <c r="U84" s="386">
        <f>U67-U26-SUM('10. 170KMP'!AA8,'10. 170KMP'!AA14,'10. 170KMP'!AA52,'10. 170KMP'!AA130,'10. 170KMP'!AA159,'10. 170KMP'!AA167)</f>
        <v>0</v>
      </c>
      <c r="V84" s="388">
        <f>V67-V26-SUM('10. 170KMP'!AB8,'10. 170KMP'!AB14,'10. 170KMP'!AB52,'10. 170KMP'!AB130,'10. 170KMP'!AB159,'10. 170KMP'!AB167)</f>
        <v>0</v>
      </c>
      <c r="W84" s="388">
        <f>W67-W26-SUM('10. 170KMP'!AC8,'10. 170KMP'!AC14,'10. 170KMP'!AC52,'10. 170KMP'!AC130,'10. 170KMP'!AC159,'10. 170KMP'!AC167)</f>
        <v>0</v>
      </c>
      <c r="X84" s="388">
        <f>X67-X26-SUM('10. 170KMP'!AD8,'10. 170KMP'!AD14,'10. 170KMP'!AD52,'10. 170KMP'!AD130,'10. 170KMP'!AD159,'10. 170KMP'!AD167)</f>
        <v>0</v>
      </c>
      <c r="Y84" s="388">
        <f>Y67-Y26-SUM('10. 170KMP'!AE8,'10. 170KMP'!AE14,'10. 170KMP'!AE52,'10. 170KMP'!AE130,'10. 170KMP'!AE159,'10. 170KMP'!AE167)</f>
        <v>0</v>
      </c>
      <c r="Z84" s="388">
        <f>Z67-Z26-SUM('10. 170KMP'!AF8,'10. 170KMP'!AF14,'10. 170KMP'!AF52,'10. 170KMP'!AF130,'10. 170KMP'!AF159,'10. 170KMP'!AF167)</f>
        <v>0</v>
      </c>
      <c r="AA84" s="388">
        <f>AA67-AA26-SUM('10. 170KMP'!AG8,'10. 170KMP'!AG14,'10. 170KMP'!AG52,'10. 170KMP'!AG130,'10. 170KMP'!AG159,'10. 170KMP'!AG167)</f>
        <v>0</v>
      </c>
      <c r="AB84" s="388">
        <f>AB67-AB26-SUM('10. 170KMP'!AH8,'10. 170KMP'!AH14,'10. 170KMP'!AH52,'10. 170KMP'!AH130,'10. 170KMP'!AH159,'10. 170KMP'!AH167)</f>
        <v>0</v>
      </c>
      <c r="AC84" s="388">
        <f>AC67-AC26-SUM('10. 170KMP'!AI8,'10. 170KMP'!AI14,'10. 170KMP'!AI52,'10. 170KMP'!AI130,'10. 170KMP'!AI159,'10. 170KMP'!AI167)</f>
        <v>0</v>
      </c>
      <c r="AD84" s="388">
        <f>AD67-AD26-SUM('10. 170KMP'!AJ8,'10. 170KMP'!AJ14,'10. 170KMP'!AJ52,'10. 170KMP'!AJ130,'10. 170KMP'!AJ159,'10. 170KMP'!AJ167)</f>
        <v>0</v>
      </c>
      <c r="AE84" s="388">
        <f>AE67-AE26-SUM('10. 170KMP'!AK8,'10. 170KMP'!AK14,'10. 170KMP'!AK52,'10. 170KMP'!AK130,'10. 170KMP'!AK159,'10. 170KMP'!AK167)</f>
        <v>0</v>
      </c>
      <c r="AF84" s="388">
        <f>AF67-AF26-SUM('10. 170KMP'!AL8,'10. 170KMP'!AL14,'10. 170KMP'!AL52,'10. 170KMP'!AL130,'10. 170KMP'!AL159,'10. 170KMP'!AL167)</f>
        <v>0</v>
      </c>
      <c r="AG84" s="388">
        <f>AG67-AG26-SUM('10. 170KMP'!AM8,'10. 170KMP'!AM14,'10. 170KMP'!AM52,'10. 170KMP'!AM130,'10. 170KMP'!AM159,'10. 170KMP'!AM167)</f>
        <v>0</v>
      </c>
      <c r="AH84" s="388"/>
      <c r="AI84" s="388"/>
      <c r="AJ84" s="386">
        <f>AJ67-AJ26-SUM('10. 170KMP'!AP8,'10. 170KMP'!AP14,'10. 170KMP'!AP52,'10. 170KMP'!AP130,'10. 170KMP'!AP159,'10. 170KMP'!AP167)</f>
        <v>0</v>
      </c>
      <c r="AK84" s="386">
        <f>AK67-AK26-SUM('10. 170KMP'!AQ8,'10. 170KMP'!AQ14,'10. 170KMP'!AQ52,'10. 170KMP'!AQ130,'10. 170KMP'!AQ159,'10. 170KMP'!AQ167)</f>
        <v>0</v>
      </c>
      <c r="AL84" s="386">
        <f>AL67-AL26-SUM('10. 170KMP'!AR8,'10. 170KMP'!AR14,'10. 170KMP'!AR52,'10. 170KMP'!AR130,'10. 170KMP'!AR159,'10. 170KMP'!AR167)</f>
        <v>0</v>
      </c>
      <c r="AM84" s="386">
        <f>AM67-AM26-SUM('10. 170KMP'!AS8,'10. 170KMP'!AS14,'10. 170KMP'!AS52,'10. 170KMP'!AS130,'10. 170KMP'!AS159,'10. 170KMP'!AS167)</f>
        <v>0</v>
      </c>
      <c r="AN84" s="386">
        <f>AN67-AN26-SUM('10. 170KMP'!AT8,'10. 170KMP'!AT14,'10. 170KMP'!AT52,'10. 170KMP'!AT130,'10. 170KMP'!AT159,'10. 170KMP'!AT167)</f>
        <v>0</v>
      </c>
      <c r="AO84" s="388"/>
      <c r="AP84" s="388"/>
      <c r="AQ84" s="388"/>
      <c r="AR84" s="388"/>
      <c r="AS84" s="388"/>
      <c r="AT84" s="388"/>
      <c r="AU84" s="388"/>
      <c r="AV84" s="368"/>
      <c r="AW84" s="368"/>
      <c r="AX84" s="368"/>
      <c r="AY84" s="368"/>
      <c r="AZ84" s="368"/>
      <c r="BA84" s="368"/>
      <c r="BB84" s="368"/>
      <c r="BC84" s="368"/>
      <c r="BD84" s="368"/>
      <c r="BE84" s="368"/>
      <c r="BF84" s="368"/>
    </row>
    <row r="86" spans="1:60" s="147" customFormat="1" ht="14.25" x14ac:dyDescent="0.25">
      <c r="B86" s="382"/>
      <c r="D86" s="147" t="s">
        <v>127</v>
      </c>
      <c r="E86" s="383"/>
      <c r="F86" s="385"/>
      <c r="G86" s="385"/>
      <c r="H86" s="385"/>
      <c r="I86" s="385"/>
      <c r="J86" s="385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>
        <f>SUM(I86:T86)</f>
        <v>0</v>
      </c>
      <c r="V86" s="385">
        <v>-779427456.21043372</v>
      </c>
      <c r="W86" s="385">
        <v>-934002572.57729733</v>
      </c>
      <c r="X86" s="385">
        <v>-585675864.78982115</v>
      </c>
      <c r="Y86" s="385">
        <v>-130681707.49261886</v>
      </c>
      <c r="Z86" s="385">
        <v>-133127057.47611505</v>
      </c>
      <c r="AA86" s="385">
        <v>-335227444.48610574</v>
      </c>
      <c r="AB86" s="385">
        <v>-186820513.43567848</v>
      </c>
      <c r="AC86" s="385">
        <v>-224446535.56901175</v>
      </c>
      <c r="AD86" s="385">
        <v>-192390239.08525109</v>
      </c>
      <c r="AE86" s="385">
        <v>171678667.94041348</v>
      </c>
      <c r="AF86" s="385">
        <v>116973336.01733685</v>
      </c>
      <c r="AG86" s="385">
        <v>134831730.08998632</v>
      </c>
      <c r="AH86" s="385"/>
      <c r="AI86" s="385"/>
      <c r="AJ86" s="385">
        <v>-545598431</v>
      </c>
      <c r="AK86" s="385">
        <v>-937890122</v>
      </c>
      <c r="AL86" s="385">
        <v>254999480</v>
      </c>
      <c r="AM86" s="385">
        <v>-416203986</v>
      </c>
      <c r="AN86" s="385">
        <v>164236702</v>
      </c>
      <c r="AO86" s="385"/>
      <c r="AP86" s="385"/>
      <c r="AQ86" s="385"/>
      <c r="AR86" s="385"/>
      <c r="AS86" s="385"/>
      <c r="AT86" s="385"/>
      <c r="AU86" s="385"/>
      <c r="AV86" s="384"/>
      <c r="AW86" s="384"/>
      <c r="AX86" s="384"/>
      <c r="AY86" s="384"/>
      <c r="AZ86" s="384"/>
      <c r="BA86" s="384"/>
      <c r="BB86" s="384"/>
      <c r="BC86" s="384"/>
      <c r="BD86" s="384"/>
      <c r="BE86" s="384"/>
      <c r="BF86" s="384"/>
    </row>
    <row r="87" spans="1:60" s="365" customFormat="1" x14ac:dyDescent="0.25">
      <c r="B87" s="366"/>
      <c r="D87" s="365" t="s">
        <v>128</v>
      </c>
      <c r="E87" s="367"/>
      <c r="F87" s="386">
        <f t="shared" ref="F87:H87" si="353">F86-F77</f>
        <v>0</v>
      </c>
      <c r="G87" s="386">
        <f>G86-G77</f>
        <v>0</v>
      </c>
      <c r="H87" s="386">
        <f t="shared" si="353"/>
        <v>0</v>
      </c>
      <c r="I87" s="386">
        <f t="shared" ref="I87:AG87" si="354">I86-I77</f>
        <v>0</v>
      </c>
      <c r="J87" s="386">
        <f t="shared" si="354"/>
        <v>0</v>
      </c>
      <c r="K87" s="386">
        <f t="shared" si="354"/>
        <v>0</v>
      </c>
      <c r="L87" s="386">
        <f t="shared" si="354"/>
        <v>0</v>
      </c>
      <c r="M87" s="386">
        <f t="shared" si="354"/>
        <v>0</v>
      </c>
      <c r="N87" s="386">
        <f t="shared" si="354"/>
        <v>0</v>
      </c>
      <c r="O87" s="386">
        <f t="shared" si="354"/>
        <v>0</v>
      </c>
      <c r="P87" s="386">
        <f t="shared" si="354"/>
        <v>0</v>
      </c>
      <c r="Q87" s="386">
        <f t="shared" si="354"/>
        <v>0</v>
      </c>
      <c r="R87" s="386">
        <f t="shared" si="354"/>
        <v>0</v>
      </c>
      <c r="S87" s="386">
        <f t="shared" si="354"/>
        <v>0</v>
      </c>
      <c r="T87" s="386">
        <f t="shared" si="354"/>
        <v>0</v>
      </c>
      <c r="U87" s="386">
        <f>U86-U77</f>
        <v>0</v>
      </c>
      <c r="V87" s="386">
        <f>V86-V77</f>
        <v>-366666.66666769981</v>
      </c>
      <c r="W87" s="386">
        <f t="shared" si="354"/>
        <v>-366666.66666805744</v>
      </c>
      <c r="X87" s="386">
        <f t="shared" si="354"/>
        <v>-366666.6666674614</v>
      </c>
      <c r="Y87" s="386">
        <f t="shared" si="354"/>
        <v>-366666.66666823626</v>
      </c>
      <c r="Z87" s="386">
        <f t="shared" si="354"/>
        <v>-366666.66666871309</v>
      </c>
      <c r="AA87" s="386">
        <f t="shared" si="354"/>
        <v>-366666.66666680574</v>
      </c>
      <c r="AB87" s="386">
        <f t="shared" si="354"/>
        <v>-366666.66666793823</v>
      </c>
      <c r="AC87" s="386">
        <f t="shared" si="354"/>
        <v>-366666.66666799784</v>
      </c>
      <c r="AD87" s="386">
        <f t="shared" si="354"/>
        <v>-366666.66666817665</v>
      </c>
      <c r="AE87" s="386">
        <f t="shared" si="354"/>
        <v>-1.6666650772094727</v>
      </c>
      <c r="AF87" s="386">
        <f t="shared" si="354"/>
        <v>-1.6666650772094727</v>
      </c>
      <c r="AG87" s="386">
        <f t="shared" si="354"/>
        <v>-1.6666665077209473</v>
      </c>
      <c r="AH87" s="386"/>
      <c r="AI87" s="386"/>
      <c r="AJ87" s="386">
        <f>AJ86-AJ77</f>
        <v>0</v>
      </c>
      <c r="AK87" s="386">
        <f>AK86-AK77</f>
        <v>-406667</v>
      </c>
      <c r="AL87" s="386">
        <f>AL86-AL77</f>
        <v>0</v>
      </c>
      <c r="AM87" s="386">
        <f>AM86-AM77</f>
        <v>0</v>
      </c>
      <c r="AN87" s="1085">
        <f>AN86-AN77</f>
        <v>0</v>
      </c>
      <c r="AO87" s="386"/>
      <c r="AP87" s="386"/>
      <c r="AQ87" s="386"/>
      <c r="AR87" s="386"/>
      <c r="AS87" s="386"/>
      <c r="AT87" s="386"/>
      <c r="AU87" s="386"/>
      <c r="AV87" s="368"/>
      <c r="AW87" s="368"/>
      <c r="AX87" s="368"/>
      <c r="AY87" s="368"/>
      <c r="AZ87" s="368"/>
      <c r="BA87" s="368"/>
      <c r="BB87" s="368"/>
      <c r="BC87" s="368"/>
      <c r="BD87" s="368"/>
      <c r="BE87" s="368"/>
      <c r="BF87" s="368"/>
    </row>
    <row r="89" spans="1:60" x14ac:dyDescent="0.25">
      <c r="AE89" s="1076"/>
    </row>
    <row r="90" spans="1:60" x14ac:dyDescent="0.25">
      <c r="V90" s="137" t="s">
        <v>2319</v>
      </c>
    </row>
    <row r="93" spans="1:60" x14ac:dyDescent="0.25">
      <c r="F93" s="717"/>
      <c r="G93" s="717"/>
      <c r="H93" s="717"/>
    </row>
  </sheetData>
  <mergeCells count="5">
    <mergeCell ref="BA2:BF2"/>
    <mergeCell ref="AJ2:AU2"/>
    <mergeCell ref="F2:AI2"/>
    <mergeCell ref="C3:D3"/>
    <mergeCell ref="AV2:AZ2"/>
  </mergeCells>
  <conditionalFormatting sqref="AY4:AZ4 BD4:BE4">
    <cfRule type="iconSet" priority="18">
      <iconSet>
        <cfvo type="percent" val="0"/>
        <cfvo type="num" val="0.9"/>
        <cfvo type="num" val="1"/>
      </iconSet>
    </cfRule>
    <cfRule type="iconSet" priority="19">
      <iconSet>
        <cfvo type="percent" val="0"/>
        <cfvo type="percent" val="80"/>
        <cfvo type="percent" val="100"/>
      </iconSet>
    </cfRule>
  </conditionalFormatting>
  <conditionalFormatting sqref="AY5:AZ5">
    <cfRule type="iconSet" priority="12">
      <iconSet>
        <cfvo type="percent" val="0"/>
        <cfvo type="num" val="0.9"/>
        <cfvo type="num" val="1"/>
      </iconSet>
    </cfRule>
    <cfRule type="iconSet" priority="13">
      <iconSet>
        <cfvo type="percent" val="0"/>
        <cfvo type="percent" val="80"/>
        <cfvo type="percent" val="100"/>
      </iconSet>
    </cfRule>
  </conditionalFormatting>
  <conditionalFormatting sqref="AY6:AZ6">
    <cfRule type="iconSet" priority="8">
      <iconSet>
        <cfvo type="percent" val="0"/>
        <cfvo type="num" val="0.9"/>
        <cfvo type="num" val="1"/>
      </iconSet>
    </cfRule>
    <cfRule type="iconSet" priority="9">
      <iconSet>
        <cfvo type="percent" val="0"/>
        <cfvo type="percent" val="80"/>
        <cfvo type="percent" val="100"/>
      </iconSet>
    </cfRule>
  </conditionalFormatting>
  <conditionalFormatting sqref="AY8:AZ8 BD8:BE8 AY11:AZ11 BD11:BE11 AY14:AZ14 BD14:BE14 AY18:AZ18 BD18:BE18">
    <cfRule type="iconSet" priority="6">
      <iconSet reverse="1">
        <cfvo type="percent" val="0"/>
        <cfvo type="num" val="1" gte="0"/>
        <cfvo type="num" val="1.05" gte="0"/>
      </iconSet>
    </cfRule>
  </conditionalFormatting>
  <conditionalFormatting sqref="AY28:AZ28 BD28:BE28 AY72:AZ72 BD72:BE72 AY77:AZ77 BD77:BE77 AY81:AZ81 BD81:BE81">
    <cfRule type="iconSet" priority="17">
      <iconSet>
        <cfvo type="percent" val="0"/>
        <cfvo type="num" val="0.9"/>
        <cfvo type="num" val="1"/>
      </iconSet>
    </cfRule>
  </conditionalFormatting>
  <conditionalFormatting sqref="AY79:AZ79 BD79:BE79">
    <cfRule type="iconSet" priority="7">
      <iconSet>
        <cfvo type="percent" val="0"/>
        <cfvo type="num" val="0.9"/>
        <cfvo type="num" val="1"/>
      </iconSet>
    </cfRule>
  </conditionalFormatting>
  <conditionalFormatting sqref="BD5:BE5">
    <cfRule type="iconSet" priority="10">
      <iconSet>
        <cfvo type="percent" val="0"/>
        <cfvo type="percent" val="0.8"/>
        <cfvo type="percent" val="1"/>
      </iconSet>
    </cfRule>
    <cfRule type="iconSet" priority="11">
      <iconSet>
        <cfvo type="percent" val="0"/>
        <cfvo type="percent" val="80"/>
        <cfvo type="percent" val="100"/>
      </iconSet>
    </cfRule>
  </conditionalFormatting>
  <conditionalFormatting sqref="BD6:BE6">
    <cfRule type="iconSet" priority="1">
      <iconSet>
        <cfvo type="percent" val="0"/>
        <cfvo type="num" val="0.9"/>
        <cfvo type="num" val="1"/>
      </iconSet>
    </cfRule>
    <cfRule type="iconSet" priority="2">
      <iconSet>
        <cfvo type="percent" val="0"/>
        <cfvo type="percent" val="80"/>
        <cfvo type="percent" val="100"/>
      </iconSet>
    </cfRule>
  </conditionalFormatting>
  <conditionalFormatting sqref="BF8 BF11 BF14 BF18">
    <cfRule type="iconSet" priority="5">
      <iconSet>
        <cfvo type="percent" val="0"/>
        <cfvo type="percent" val="0.9"/>
        <cfvo type="num" val="1"/>
      </iconSet>
    </cfRule>
  </conditionalFormatting>
  <conditionalFormatting sqref="BF28 BF72 BF77 BF79 BF81 BF4:BF6">
    <cfRule type="iconSet" priority="4">
      <iconSet>
        <cfvo type="percent" val="0"/>
        <cfvo type="num" val="0.3"/>
        <cfvo type="num" val="0.4"/>
      </iconSet>
    </cfRule>
  </conditionalFormatting>
  <conditionalFormatting sqref="BF31 BF34 BF61 BF63 BF65 BF67">
    <cfRule type="iconSet" priority="3">
      <iconSet reverse="1">
        <cfvo type="percent" val="0"/>
        <cfvo type="num" val="0.3"/>
        <cfvo type="num" val="0.4"/>
      </iconSet>
    </cfRule>
  </conditionalFormatting>
  <printOptions horizontalCentered="1" verticalCentered="1"/>
  <pageMargins left="0" right="0" top="0.25" bottom="0" header="0.3" footer="0.3"/>
  <pageSetup paperSize="8" scale="9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" id="{4046320E-00BD-4296-AD89-8379046A5850}">
            <x14:iconSet custom="1">
              <x14:cfvo type="percent">
                <xm:f>0</xm:f>
              </x14:cfvo>
              <x14:cfvo type="num" gte="0">
                <xm:f>0.9</xm:f>
              </x14:cfvo>
              <x14:cfvo type="num">
                <xm:f>1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AY31:AZ31 BD31:BE31 AY34:AZ34 BD34:BE34 AY61:AZ61 BD61:BE61 AY63:AZ63 BD63:BE63 AY65:AZ65 BD65:BE65 AY67:AZ67 BD67:BE67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FB8B-BAB0-4449-9123-6D9C3CCAC4E6}">
  <sheetPr>
    <tabColor theme="3" tint="0.499984740745262"/>
  </sheetPr>
  <dimension ref="A1:BG93"/>
  <sheetViews>
    <sheetView workbookViewId="0">
      <pane ySplit="3" topLeftCell="A4" activePane="bottomLeft" state="frozen"/>
      <selection pane="bottomLeft" activeCell="AK99" sqref="AK99"/>
    </sheetView>
  </sheetViews>
  <sheetFormatPr defaultColWidth="8" defaultRowHeight="15" outlineLevelCol="1" x14ac:dyDescent="0.25"/>
  <cols>
    <col min="1" max="1" width="0.7109375" style="1" customWidth="1"/>
    <col min="2" max="2" width="6.7109375" style="5" customWidth="1" outlineLevel="1"/>
    <col min="3" max="3" width="26.7109375" style="1" customWidth="1" outlineLevel="1"/>
    <col min="4" max="4" width="6.7109375" style="5" bestFit="1" customWidth="1"/>
    <col min="5" max="5" width="37.28515625" style="1" customWidth="1"/>
    <col min="6" max="6" width="9.5703125" style="5" hidden="1" customWidth="1" outlineLevel="1"/>
    <col min="7" max="7" width="7.7109375" style="133" hidden="1" customWidth="1" outlineLevel="1" collapsed="1"/>
    <col min="8" max="8" width="9.7109375" style="133" hidden="1" customWidth="1" outlineLevel="1"/>
    <col min="9" max="9" width="9.5703125" style="133" hidden="1" customWidth="1" outlineLevel="1"/>
    <col min="10" max="19" width="7.7109375" style="26" hidden="1" customWidth="1" outlineLevel="1"/>
    <col min="20" max="20" width="6.7109375" style="26" hidden="1" customWidth="1" outlineLevel="1"/>
    <col min="21" max="21" width="7.7109375" style="26" hidden="1" customWidth="1" outlineLevel="1"/>
    <col min="22" max="22" width="9.5703125" style="133" bestFit="1" customWidth="1" collapsed="1"/>
    <col min="23" max="34" width="7.7109375" style="26" customWidth="1" outlineLevel="1"/>
    <col min="35" max="35" width="9.5703125" style="133" bestFit="1" customWidth="1"/>
    <col min="36" max="36" width="7.7109375" style="133" bestFit="1" customWidth="1"/>
    <col min="37" max="37" width="7.7109375" style="26" customWidth="1" outlineLevel="1"/>
    <col min="38" max="38" width="6.7109375" style="26" customWidth="1" outlineLevel="1"/>
    <col min="39" max="40" width="7.7109375" style="26" customWidth="1" outlineLevel="1"/>
    <col min="41" max="41" width="7.5703125" style="26" customWidth="1" outlineLevel="1"/>
    <col min="42" max="45" width="2" style="26" customWidth="1" outlineLevel="1"/>
    <col min="46" max="48" width="2.7109375" style="26" customWidth="1" outlineLevel="1"/>
    <col min="49" max="53" width="8.5703125" style="26" customWidth="1"/>
    <col min="54" max="55" width="8.5703125" style="133" customWidth="1"/>
    <col min="56" max="56" width="10.28515625" style="133" customWidth="1"/>
    <col min="57" max="59" width="8.5703125" style="26" customWidth="1"/>
    <col min="60" max="16384" width="8" style="1"/>
  </cols>
  <sheetData>
    <row r="1" spans="2:59" ht="27.6" customHeight="1" thickBot="1" x14ac:dyDescent="0.3">
      <c r="B1" s="677"/>
      <c r="C1" s="961" t="s">
        <v>180</v>
      </c>
      <c r="D1" s="962" t="str">
        <f>IF($B$1="x","",C1)</f>
        <v>7 - 80 KHOẢN MỤC PHÍ (ĐVT: TRIỆU ĐỒNG)</v>
      </c>
      <c r="E1" s="963"/>
      <c r="F1" s="915"/>
      <c r="G1" s="916"/>
      <c r="H1" s="916"/>
      <c r="I1" s="916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6"/>
      <c r="W1" s="917"/>
      <c r="X1" s="917"/>
      <c r="Y1" s="917"/>
      <c r="Z1" s="917"/>
      <c r="AA1" s="917"/>
      <c r="AB1" s="917"/>
      <c r="AC1" s="917"/>
      <c r="AD1" s="917"/>
      <c r="AE1" s="917"/>
      <c r="AF1" s="917"/>
      <c r="AG1" s="917"/>
      <c r="AH1" s="917"/>
      <c r="AI1" s="916"/>
      <c r="AJ1" s="916"/>
      <c r="AK1" s="917"/>
      <c r="AL1" s="917"/>
      <c r="AM1" s="917"/>
      <c r="AN1" s="917"/>
      <c r="AO1" s="917"/>
      <c r="AP1" s="917"/>
      <c r="AQ1" s="917"/>
      <c r="AR1" s="917"/>
      <c r="AS1" s="917"/>
      <c r="AT1" s="917"/>
      <c r="AU1" s="917"/>
      <c r="AV1" s="917"/>
      <c r="AW1" s="917"/>
      <c r="AX1" s="917"/>
      <c r="AY1" s="917"/>
      <c r="AZ1" s="917"/>
      <c r="BA1" s="917"/>
      <c r="BB1" s="916"/>
      <c r="BC1" s="916"/>
      <c r="BD1" s="916"/>
      <c r="BE1" s="917"/>
      <c r="BF1" s="917"/>
      <c r="BG1" s="917"/>
    </row>
    <row r="2" spans="2:59" ht="19.5" thickBot="1" x14ac:dyDescent="0.3">
      <c r="B2" s="1148" t="s">
        <v>181</v>
      </c>
      <c r="C2" s="1149"/>
      <c r="D2" s="1149"/>
      <c r="E2" s="1149"/>
      <c r="F2" s="1150" t="s">
        <v>182</v>
      </c>
      <c r="G2" s="1152" t="s">
        <v>1</v>
      </c>
      <c r="H2" s="1153"/>
      <c r="I2" s="1153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  <c r="AB2" s="1153"/>
      <c r="AC2" s="1153"/>
      <c r="AD2" s="1153"/>
      <c r="AE2" s="1153"/>
      <c r="AF2" s="1153"/>
      <c r="AG2" s="1153"/>
      <c r="AH2" s="1153"/>
      <c r="AI2" s="1153"/>
      <c r="AJ2" s="1154"/>
      <c r="AK2" s="1140" t="s">
        <v>2318</v>
      </c>
      <c r="AL2" s="1141"/>
      <c r="AM2" s="1141"/>
      <c r="AN2" s="1141"/>
      <c r="AO2" s="1141"/>
      <c r="AP2" s="1141"/>
      <c r="AQ2" s="1141"/>
      <c r="AR2" s="1141"/>
      <c r="AS2" s="1141"/>
      <c r="AT2" s="1141"/>
      <c r="AU2" s="1141"/>
      <c r="AV2" s="1142"/>
      <c r="AW2" s="1137" t="s">
        <v>2316</v>
      </c>
      <c r="AX2" s="1138"/>
      <c r="AY2" s="1138"/>
      <c r="AZ2" s="1138"/>
      <c r="BA2" s="1138"/>
      <c r="BB2" s="1137" t="s">
        <v>2317</v>
      </c>
      <c r="BC2" s="1138"/>
      <c r="BD2" s="1138"/>
      <c r="BE2" s="1138"/>
      <c r="BF2" s="1138"/>
      <c r="BG2" s="1139"/>
    </row>
    <row r="3" spans="2:59" s="4" customFormat="1" ht="48.6" customHeight="1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151"/>
      <c r="G3" s="785">
        <v>2022</v>
      </c>
      <c r="H3" s="786">
        <v>2023</v>
      </c>
      <c r="I3" s="786">
        <v>2024</v>
      </c>
      <c r="J3" s="786">
        <v>1</v>
      </c>
      <c r="K3" s="786">
        <v>2</v>
      </c>
      <c r="L3" s="786">
        <v>3</v>
      </c>
      <c r="M3" s="786">
        <v>4</v>
      </c>
      <c r="N3" s="786">
        <v>5</v>
      </c>
      <c r="O3" s="786">
        <v>6</v>
      </c>
      <c r="P3" s="786">
        <v>7</v>
      </c>
      <c r="Q3" s="786">
        <v>8</v>
      </c>
      <c r="R3" s="786">
        <v>9</v>
      </c>
      <c r="S3" s="786">
        <v>10</v>
      </c>
      <c r="T3" s="786">
        <v>11</v>
      </c>
      <c r="U3" s="786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102">
        <v>1</v>
      </c>
      <c r="AL3" s="103">
        <v>2</v>
      </c>
      <c r="AM3" s="103">
        <v>3</v>
      </c>
      <c r="AN3" s="103">
        <v>4</v>
      </c>
      <c r="AO3" s="103">
        <v>5</v>
      </c>
      <c r="AP3" s="104">
        <v>6</v>
      </c>
      <c r="AQ3" s="104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  <c r="AW3" s="781" t="s">
        <v>7</v>
      </c>
      <c r="AX3" s="782" t="s">
        <v>2315</v>
      </c>
      <c r="AY3" s="684" t="s">
        <v>2312</v>
      </c>
      <c r="AZ3" s="107" t="s">
        <v>2313</v>
      </c>
      <c r="BA3" s="109" t="s">
        <v>2314</v>
      </c>
      <c r="BB3" s="781" t="s">
        <v>8</v>
      </c>
      <c r="BC3" s="782" t="s">
        <v>9</v>
      </c>
      <c r="BD3" s="684" t="s">
        <v>10</v>
      </c>
      <c r="BE3" s="107" t="s">
        <v>11</v>
      </c>
      <c r="BF3" s="109" t="s">
        <v>12</v>
      </c>
      <c r="BG3" s="108" t="s">
        <v>13</v>
      </c>
    </row>
    <row r="4" spans="2:59" s="602" customFormat="1" ht="14.25" x14ac:dyDescent="0.25">
      <c r="B4" s="600" t="s">
        <v>189</v>
      </c>
      <c r="C4" s="601" t="s">
        <v>190</v>
      </c>
      <c r="D4" s="539" t="str">
        <f>IF($B$1="x","",B4)</f>
        <v>A</v>
      </c>
      <c r="E4" s="539" t="str">
        <f t="shared" ref="E4:E6" si="0">IF($B$1="x","",C4)</f>
        <v>Doanh thu</v>
      </c>
      <c r="F4" s="541"/>
      <c r="G4" s="607"/>
      <c r="H4" s="608"/>
      <c r="I4" s="608"/>
      <c r="J4" s="608"/>
      <c r="K4" s="608"/>
      <c r="L4" s="608"/>
      <c r="M4" s="608"/>
      <c r="N4" s="608"/>
      <c r="O4" s="608"/>
      <c r="P4" s="608"/>
      <c r="Q4" s="608"/>
      <c r="R4" s="608"/>
      <c r="S4" s="608"/>
      <c r="T4" s="608"/>
      <c r="U4" s="608"/>
      <c r="V4" s="608"/>
      <c r="W4" s="608">
        <f>'10. 170KMP'!AB5</f>
        <v>11515218750</v>
      </c>
      <c r="X4" s="608">
        <f>'10. 170KMP'!AC5</f>
        <v>8956281250</v>
      </c>
      <c r="Y4" s="608">
        <f>'10. 170KMP'!AD5</f>
        <v>12794687500</v>
      </c>
      <c r="Z4" s="608">
        <f>'10. 170KMP'!AE5</f>
        <v>15974312500</v>
      </c>
      <c r="AA4" s="608">
        <f>'10. 170KMP'!AF5</f>
        <v>15974312500</v>
      </c>
      <c r="AB4" s="608">
        <f>'10. 170KMP'!AG5</f>
        <v>15974312500</v>
      </c>
      <c r="AC4" s="608">
        <f>'10. 170KMP'!AH5</f>
        <v>15974312500</v>
      </c>
      <c r="AD4" s="608">
        <f>'10. 170KMP'!AI5</f>
        <v>15974312500</v>
      </c>
      <c r="AE4" s="608">
        <f>'10. 170KMP'!AJ5</f>
        <v>15974312500</v>
      </c>
      <c r="AF4" s="608">
        <f>'10. 170KMP'!AK5</f>
        <v>17334395000</v>
      </c>
      <c r="AG4" s="608">
        <f>'10. 170KMP'!AL5</f>
        <v>17334395000</v>
      </c>
      <c r="AH4" s="608">
        <f>'10. 170KMP'!AM5</f>
        <v>17334395000</v>
      </c>
      <c r="AI4" s="608">
        <f>SUM(W4:AH4)</f>
        <v>181115247500</v>
      </c>
      <c r="AJ4" s="609">
        <f>SUM(AK4:AV4)</f>
        <v>62246190240</v>
      </c>
      <c r="AK4" s="607">
        <f>'10. 170KMP'!AP5</f>
        <v>11775760050</v>
      </c>
      <c r="AL4" s="607">
        <f>'10. 170KMP'!AQ5</f>
        <v>8275817930</v>
      </c>
      <c r="AM4" s="607">
        <f>'10. 170KMP'!AR5</f>
        <v>14654267870</v>
      </c>
      <c r="AN4" s="607">
        <f>'10. 170KMP'!AS5</f>
        <v>14396490230</v>
      </c>
      <c r="AO4" s="607">
        <f>'10. 170KMP'!AT5</f>
        <v>13143854160</v>
      </c>
      <c r="AP4" s="608">
        <f>'10. 170KMP'!AU5</f>
        <v>0</v>
      </c>
      <c r="AQ4" s="608">
        <f>'10. 170KMP'!AV5</f>
        <v>0</v>
      </c>
      <c r="AR4" s="608">
        <f>'10. 170KMP'!AW5</f>
        <v>0</v>
      </c>
      <c r="AS4" s="608">
        <f>'10. 170KMP'!AX5</f>
        <v>0</v>
      </c>
      <c r="AT4" s="608">
        <f>'10. 170KMP'!AY5</f>
        <v>0</v>
      </c>
      <c r="AU4" s="608">
        <f>'10. 170KMP'!AZ5</f>
        <v>0</v>
      </c>
      <c r="AV4" s="609">
        <f>'10. 170KMP'!BA5</f>
        <v>0</v>
      </c>
      <c r="AW4" s="631">
        <f>AN4</f>
        <v>14396490230</v>
      </c>
      <c r="AX4" s="632">
        <f>AO4</f>
        <v>13143854160</v>
      </c>
      <c r="AY4" s="632">
        <f>AA4</f>
        <v>15974312500</v>
      </c>
      <c r="AZ4" s="709">
        <f>IFERROR(AX4/AW4,"")</f>
        <v>0.91299017677310645</v>
      </c>
      <c r="BA4" s="710">
        <f>IFERROR(AX4/AY4,"")</f>
        <v>0.82281188376651582</v>
      </c>
      <c r="BB4" s="631">
        <f>SUM(J4:N4)</f>
        <v>0</v>
      </c>
      <c r="BC4" s="632">
        <f>SUM(AK4:AO4)</f>
        <v>62246190240</v>
      </c>
      <c r="BD4" s="632">
        <f>SUM(W4:AA4)</f>
        <v>65214812500</v>
      </c>
      <c r="BE4" s="657" t="str">
        <f>IFERROR(BC4/BB4,"")</f>
        <v/>
      </c>
      <c r="BF4" s="658">
        <f>IFERROR(BC4/BD4,"")</f>
        <v>0.95447932538332458</v>
      </c>
      <c r="BG4" s="659">
        <f>IFERROR(BC4/AI4,"")</f>
        <v>0.34368277160099397</v>
      </c>
    </row>
    <row r="5" spans="2:59" s="602" customFormat="1" ht="14.25" x14ac:dyDescent="0.25">
      <c r="B5" s="603" t="s">
        <v>191</v>
      </c>
      <c r="C5" s="604" t="s">
        <v>192</v>
      </c>
      <c r="D5" s="552" t="str">
        <f t="shared" ref="D5:D6" si="1">IF($B$1="x","",B5)</f>
        <v>B</v>
      </c>
      <c r="E5" s="552" t="str">
        <f t="shared" si="0"/>
        <v>Tổng chi phí</v>
      </c>
      <c r="F5" s="554"/>
      <c r="G5" s="610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611"/>
      <c r="T5" s="611"/>
      <c r="U5" s="611"/>
      <c r="V5" s="611"/>
      <c r="W5" s="611">
        <f>'10. 170KMP'!AB6</f>
        <v>12294279539.543768</v>
      </c>
      <c r="X5" s="611">
        <f>'10. 170KMP'!AC6</f>
        <v>9889917155.9106312</v>
      </c>
      <c r="Y5" s="611">
        <f>'10. 170KMP'!AD6</f>
        <v>13379996698.123156</v>
      </c>
      <c r="Z5" s="611">
        <f>'10. 170KMP'!AE6</f>
        <v>16104627540.825953</v>
      </c>
      <c r="AA5" s="611">
        <f>'10. 170KMP'!AF6</f>
        <v>16107072890.809446</v>
      </c>
      <c r="AB5" s="611">
        <f>'10. 170KMP'!AG6</f>
        <v>16309173277.819439</v>
      </c>
      <c r="AC5" s="611">
        <f>'10. 170KMP'!AH6</f>
        <v>16160766346.769011</v>
      </c>
      <c r="AD5" s="611">
        <f>'10. 170KMP'!AI6</f>
        <v>16198392368.902344</v>
      </c>
      <c r="AE5" s="611">
        <f>'10. 170KMP'!AJ6</f>
        <v>16166336072.418583</v>
      </c>
      <c r="AF5" s="611">
        <f>'10. 170KMP'!AK6</f>
        <v>17162716330.39292</v>
      </c>
      <c r="AG5" s="611">
        <f>'10. 170KMP'!AL6</f>
        <v>17217421662.315998</v>
      </c>
      <c r="AH5" s="611">
        <f>'10. 170KMP'!AM6</f>
        <v>17199563268.243347</v>
      </c>
      <c r="AI5" s="611">
        <f>SUM(W5:AH5)</f>
        <v>184190263152.07462</v>
      </c>
      <c r="AJ5" s="612">
        <f>SUM(AK5:AV5)</f>
        <v>63390811648</v>
      </c>
      <c r="AK5" s="610">
        <f>'10. 170KMP'!AP6</f>
        <v>12198965304</v>
      </c>
      <c r="AL5" s="610">
        <f>'10. 170KMP'!AQ6</f>
        <v>9232029997</v>
      </c>
      <c r="AM5" s="610">
        <f>'10. 170KMP'!AR6</f>
        <v>14497410211</v>
      </c>
      <c r="AN5" s="610">
        <f>'10. 170KMP'!AS6</f>
        <v>14420626788</v>
      </c>
      <c r="AO5" s="610">
        <f>'10. 170KMP'!AT6</f>
        <v>13041779348</v>
      </c>
      <c r="AP5" s="611">
        <f>'10. 170KMP'!AU6</f>
        <v>0</v>
      </c>
      <c r="AQ5" s="611">
        <f>'10. 170KMP'!AV6</f>
        <v>0</v>
      </c>
      <c r="AR5" s="611">
        <f>'10. 170KMP'!AW6</f>
        <v>0</v>
      </c>
      <c r="AS5" s="611">
        <f>'10. 170KMP'!AX6</f>
        <v>0</v>
      </c>
      <c r="AT5" s="611">
        <f>'10. 170KMP'!AY6</f>
        <v>0</v>
      </c>
      <c r="AU5" s="611">
        <f>'10. 170KMP'!AZ6</f>
        <v>0</v>
      </c>
      <c r="AV5" s="612">
        <f>'10. 170KMP'!BA6</f>
        <v>0</v>
      </c>
      <c r="AW5" s="633">
        <f>AN5</f>
        <v>14420626788</v>
      </c>
      <c r="AX5" s="634">
        <f>AO5</f>
        <v>13041779348</v>
      </c>
      <c r="AY5" s="634">
        <f>AA5</f>
        <v>16107072890.809446</v>
      </c>
      <c r="AZ5" s="711">
        <f t="shared" ref="AZ5:AZ68" si="2">IFERROR(AX5/AW5,"")</f>
        <v>0.90438366790357572</v>
      </c>
      <c r="BA5" s="712">
        <f t="shared" ref="BA5:BA68" si="3">IFERROR(AX5/AY5,"")</f>
        <v>0.80969270061734955</v>
      </c>
      <c r="BB5" s="633">
        <f>SUM(J5:N5)</f>
        <v>0</v>
      </c>
      <c r="BC5" s="634">
        <f>SUM(AK5:AO5)</f>
        <v>63390811648</v>
      </c>
      <c r="BD5" s="634">
        <f>SUM(W5:AA5)</f>
        <v>67775893825.212952</v>
      </c>
      <c r="BE5" s="660" t="str">
        <f t="shared" ref="BE5:BE68" si="4">IFERROR(BC5/BB5,"")</f>
        <v/>
      </c>
      <c r="BF5" s="661">
        <f t="shared" ref="BF5:BF68" si="5">IFERROR(BC5/BD5,"")</f>
        <v>0.93530026784269893</v>
      </c>
      <c r="BG5" s="662">
        <f t="shared" ref="BG5:BG68" si="6">IFERROR(BC5/AI5,"")</f>
        <v>0.34415940649187354</v>
      </c>
    </row>
    <row r="6" spans="2:59" s="618" customFormat="1" x14ac:dyDescent="0.25">
      <c r="B6" s="605"/>
      <c r="C6" s="606" t="s">
        <v>193</v>
      </c>
      <c r="D6" s="565">
        <f t="shared" si="1"/>
        <v>0</v>
      </c>
      <c r="E6" s="565" t="str">
        <f t="shared" si="0"/>
        <v>% chi phí / Doanh thu</v>
      </c>
      <c r="F6" s="567"/>
      <c r="G6" s="669">
        <f>'10. 170KMP'!L7</f>
        <v>0</v>
      </c>
      <c r="H6" s="670">
        <f>'10. 170KMP'!M7</f>
        <v>0</v>
      </c>
      <c r="I6" s="670">
        <f>'10. 170KMP'!N7</f>
        <v>0</v>
      </c>
      <c r="J6" s="670">
        <f>'10. 170KMP'!O7</f>
        <v>0</v>
      </c>
      <c r="K6" s="670">
        <f>'10. 170KMP'!P7</f>
        <v>0</v>
      </c>
      <c r="L6" s="670">
        <f>'10. 170KMP'!Q7</f>
        <v>0</v>
      </c>
      <c r="M6" s="670">
        <f>'10. 170KMP'!R7</f>
        <v>0</v>
      </c>
      <c r="N6" s="670">
        <f>'10. 170KMP'!S7</f>
        <v>0</v>
      </c>
      <c r="O6" s="670">
        <f>'10. 170KMP'!T7</f>
        <v>0</v>
      </c>
      <c r="P6" s="670">
        <f>'10. 170KMP'!U7</f>
        <v>0</v>
      </c>
      <c r="Q6" s="670">
        <f>'10. 170KMP'!V7</f>
        <v>0</v>
      </c>
      <c r="R6" s="670">
        <f>'10. 170KMP'!W7</f>
        <v>0</v>
      </c>
      <c r="S6" s="670">
        <f>'10. 170KMP'!X7</f>
        <v>0</v>
      </c>
      <c r="T6" s="670">
        <f>'10. 170KMP'!Y7</f>
        <v>0</v>
      </c>
      <c r="U6" s="670">
        <f>'10. 170KMP'!Z7</f>
        <v>0</v>
      </c>
      <c r="V6" s="670">
        <f>'10. 170KMP'!AA7</f>
        <v>0</v>
      </c>
      <c r="W6" s="670">
        <f>'10. 170KMP'!AB7</f>
        <v>1.0676548840675535</v>
      </c>
      <c r="X6" s="670">
        <f>'10. 170KMP'!AC7</f>
        <v>1.1042437011355166</v>
      </c>
      <c r="Y6" s="670">
        <f>'10. 170KMP'!AD7</f>
        <v>1.0457462675913856</v>
      </c>
      <c r="Z6" s="670">
        <f>'10. 170KMP'!AE7</f>
        <v>1.0081577871239187</v>
      </c>
      <c r="AA6" s="670">
        <f>'10. 170KMP'!AF7</f>
        <v>1.008310867263267</v>
      </c>
      <c r="AB6" s="670">
        <f>'10. 170KMP'!AG7</f>
        <v>1.0209624531772143</v>
      </c>
      <c r="AC6" s="670">
        <f>'10. 170KMP'!AH7</f>
        <v>1.011672104622281</v>
      </c>
      <c r="AD6" s="670">
        <f>'10. 170KMP'!AI7</f>
        <v>1.0140275125394187</v>
      </c>
      <c r="AE6" s="670">
        <f>'10. 170KMP'!AJ7</f>
        <v>1.0120207722503602</v>
      </c>
      <c r="AF6" s="670">
        <f>'10. 170KMP'!AK7</f>
        <v>0.99009606798465821</v>
      </c>
      <c r="AG6" s="670">
        <f>'10. 170KMP'!AL7</f>
        <v>0.9932519515285072</v>
      </c>
      <c r="AH6" s="670">
        <f>'10. 170KMP'!AM7</f>
        <v>0.99222172266429531</v>
      </c>
      <c r="AI6" s="670">
        <f>'10. 170KMP'!AN7</f>
        <v>1.0169782262648792</v>
      </c>
      <c r="AJ6" s="671">
        <f>'10. 170KMP'!AO7</f>
        <v>1.0183886178991313</v>
      </c>
      <c r="AK6" s="669">
        <f>'10. 170KMP'!AP7</f>
        <v>1.0359386784549842</v>
      </c>
      <c r="AL6" s="670">
        <f>'10. 170KMP'!AQ7</f>
        <v>1.1155429076724503</v>
      </c>
      <c r="AM6" s="670">
        <f>'10. 170KMP'!AR7</f>
        <v>0.9892961108400975</v>
      </c>
      <c r="AN6" s="670">
        <f>'10. 170KMP'!AS7</f>
        <v>1.0016765584954661</v>
      </c>
      <c r="AO6" s="670">
        <f>'10. 170KMP'!AT7</f>
        <v>0.99223402734407695</v>
      </c>
      <c r="AP6" s="670">
        <f>'10. 170KMP'!AU7</f>
        <v>0</v>
      </c>
      <c r="AQ6" s="670">
        <f>'10. 170KMP'!AV7</f>
        <v>0</v>
      </c>
      <c r="AR6" s="670">
        <f>'10. 170KMP'!AW7</f>
        <v>0</v>
      </c>
      <c r="AS6" s="670">
        <f>'10. 170KMP'!AX7</f>
        <v>0</v>
      </c>
      <c r="AT6" s="670">
        <f>'10. 170KMP'!AY7</f>
        <v>0</v>
      </c>
      <c r="AU6" s="670">
        <f>'10. 170KMP'!AZ7</f>
        <v>0</v>
      </c>
      <c r="AV6" s="671">
        <f>'10. 170KMP'!BA7</f>
        <v>0</v>
      </c>
      <c r="AW6" s="669">
        <f>AM6</f>
        <v>0.9892961108400975</v>
      </c>
      <c r="AX6" s="670">
        <f>AN6</f>
        <v>1.0016765584954661</v>
      </c>
      <c r="AY6" s="670">
        <f t="shared" ref="AY6" si="7">Z6</f>
        <v>1.0081577871239187</v>
      </c>
      <c r="AZ6" s="670">
        <f t="shared" si="2"/>
        <v>1.0125144004102626</v>
      </c>
      <c r="BA6" s="671">
        <f t="shared" si="3"/>
        <v>0.99357121602269993</v>
      </c>
      <c r="BB6" s="669">
        <f>IFERROR(BB5/BB4,0)</f>
        <v>0</v>
      </c>
      <c r="BC6" s="670">
        <f>IFERROR(BC5/BC4,0)</f>
        <v>1.0183886178991313</v>
      </c>
      <c r="BD6" s="670">
        <f>IFERROR(BD5/BD4,0)</f>
        <v>1.0392714665125036</v>
      </c>
      <c r="BE6" s="672" t="str">
        <f t="shared" si="4"/>
        <v/>
      </c>
      <c r="BF6" s="673">
        <f t="shared" si="5"/>
        <v>0.97990626194766117</v>
      </c>
      <c r="BG6" s="674">
        <f t="shared" si="6"/>
        <v>1.0013868454582671</v>
      </c>
    </row>
    <row r="7" spans="2:59" s="602" customFormat="1" ht="14.25" x14ac:dyDescent="0.25">
      <c r="B7" s="616" t="s">
        <v>194</v>
      </c>
      <c r="C7" s="617" t="s">
        <v>22</v>
      </c>
      <c r="D7" s="576" t="str">
        <f t="shared" ref="D7" si="8">IF($B$1="x","",B7)</f>
        <v>I</v>
      </c>
      <c r="E7" s="574" t="str">
        <f t="shared" ref="E7" si="9">IF($B$1="x","",C7)</f>
        <v>Biến phí bán hàng</v>
      </c>
      <c r="F7" s="578"/>
      <c r="G7" s="613">
        <f>SUM(G8:G10)</f>
        <v>0</v>
      </c>
      <c r="H7" s="614">
        <f t="shared" ref="H7:AV7" si="10">SUM(H8:H10)</f>
        <v>0</v>
      </c>
      <c r="I7" s="614">
        <f t="shared" si="10"/>
        <v>0</v>
      </c>
      <c r="J7" s="614">
        <f t="shared" si="10"/>
        <v>0</v>
      </c>
      <c r="K7" s="614">
        <f t="shared" si="10"/>
        <v>0</v>
      </c>
      <c r="L7" s="614">
        <f t="shared" si="10"/>
        <v>0</v>
      </c>
      <c r="M7" s="614">
        <f t="shared" si="10"/>
        <v>0</v>
      </c>
      <c r="N7" s="614">
        <f t="shared" si="10"/>
        <v>0</v>
      </c>
      <c r="O7" s="614">
        <f t="shared" si="10"/>
        <v>0</v>
      </c>
      <c r="P7" s="614">
        <f t="shared" si="10"/>
        <v>0</v>
      </c>
      <c r="Q7" s="614">
        <f t="shared" si="10"/>
        <v>0</v>
      </c>
      <c r="R7" s="614">
        <f t="shared" si="10"/>
        <v>0</v>
      </c>
      <c r="S7" s="614">
        <f t="shared" si="10"/>
        <v>0</v>
      </c>
      <c r="T7" s="614">
        <f t="shared" si="10"/>
        <v>0</v>
      </c>
      <c r="U7" s="614">
        <f t="shared" si="10"/>
        <v>0</v>
      </c>
      <c r="V7" s="614">
        <f t="shared" si="10"/>
        <v>0</v>
      </c>
      <c r="W7" s="614">
        <f t="shared" si="10"/>
        <v>259100625</v>
      </c>
      <c r="X7" s="614">
        <f t="shared" si="10"/>
        <v>201522708.33333331</v>
      </c>
      <c r="Y7" s="614">
        <f t="shared" si="10"/>
        <v>287889583.33333331</v>
      </c>
      <c r="Z7" s="614">
        <f t="shared" si="10"/>
        <v>359368750</v>
      </c>
      <c r="AA7" s="614">
        <f t="shared" si="10"/>
        <v>359368750</v>
      </c>
      <c r="AB7" s="614">
        <f t="shared" si="10"/>
        <v>359368750</v>
      </c>
      <c r="AC7" s="614">
        <f t="shared" si="10"/>
        <v>359368750</v>
      </c>
      <c r="AD7" s="614">
        <f t="shared" si="10"/>
        <v>359368750</v>
      </c>
      <c r="AE7" s="614">
        <f t="shared" si="10"/>
        <v>359368750</v>
      </c>
      <c r="AF7" s="614">
        <f t="shared" si="10"/>
        <v>329657033.33333337</v>
      </c>
      <c r="AG7" s="614">
        <f t="shared" si="10"/>
        <v>329657033.33333337</v>
      </c>
      <c r="AH7" s="614">
        <f t="shared" si="10"/>
        <v>329657033.33333337</v>
      </c>
      <c r="AI7" s="614">
        <f t="shared" si="10"/>
        <v>3893696516.666667</v>
      </c>
      <c r="AJ7" s="615">
        <f t="shared" si="10"/>
        <v>1403800000</v>
      </c>
      <c r="AK7" s="613">
        <f t="shared" si="10"/>
        <v>252400000</v>
      </c>
      <c r="AL7" s="614">
        <f t="shared" si="10"/>
        <v>167700000</v>
      </c>
      <c r="AM7" s="614">
        <f t="shared" si="10"/>
        <v>349500000</v>
      </c>
      <c r="AN7" s="614">
        <f t="shared" si="10"/>
        <v>338100000</v>
      </c>
      <c r="AO7" s="614">
        <f t="shared" si="10"/>
        <v>296100000</v>
      </c>
      <c r="AP7" s="614">
        <f t="shared" si="10"/>
        <v>0</v>
      </c>
      <c r="AQ7" s="614">
        <f t="shared" si="10"/>
        <v>0</v>
      </c>
      <c r="AR7" s="614">
        <f t="shared" si="10"/>
        <v>0</v>
      </c>
      <c r="AS7" s="614">
        <f t="shared" si="10"/>
        <v>0</v>
      </c>
      <c r="AT7" s="614">
        <f t="shared" si="10"/>
        <v>0</v>
      </c>
      <c r="AU7" s="614">
        <f t="shared" si="10"/>
        <v>0</v>
      </c>
      <c r="AV7" s="615">
        <f t="shared" si="10"/>
        <v>0</v>
      </c>
      <c r="AW7" s="629">
        <f t="shared" ref="AW7:AW38" si="11">AN7</f>
        <v>338100000</v>
      </c>
      <c r="AX7" s="630">
        <f t="shared" ref="AX7:AX38" si="12">AO7</f>
        <v>296100000</v>
      </c>
      <c r="AY7" s="630">
        <f t="shared" ref="AY7:AY38" si="13">AA7</f>
        <v>359368750</v>
      </c>
      <c r="AZ7" s="713">
        <f t="shared" si="2"/>
        <v>0.87577639751552794</v>
      </c>
      <c r="BA7" s="714">
        <f t="shared" si="3"/>
        <v>0.82394476425676966</v>
      </c>
      <c r="BB7" s="629">
        <f t="shared" ref="BB7:BB38" si="14">SUM(J7:N7)</f>
        <v>0</v>
      </c>
      <c r="BC7" s="630">
        <f t="shared" ref="BC7:BC38" si="15">SUM(AK7:AO7)</f>
        <v>1403800000</v>
      </c>
      <c r="BD7" s="630">
        <f t="shared" ref="BD7:BD38" si="16">SUM(W7:AA7)</f>
        <v>1467250416.6666665</v>
      </c>
      <c r="BE7" s="663" t="str">
        <f t="shared" si="4"/>
        <v/>
      </c>
      <c r="BF7" s="664">
        <f t="shared" si="5"/>
        <v>0.95675556404964968</v>
      </c>
      <c r="BG7" s="665">
        <f t="shared" si="6"/>
        <v>0.36053143689836703</v>
      </c>
    </row>
    <row r="8" spans="2:59" s="2" customFormat="1" ht="14.1" customHeight="1" x14ac:dyDescent="0.25">
      <c r="B8" s="400" t="s">
        <v>195</v>
      </c>
      <c r="C8" s="503" t="s">
        <v>161</v>
      </c>
      <c r="D8" s="243" t="s">
        <v>196</v>
      </c>
      <c r="E8" s="158" t="s">
        <v>161</v>
      </c>
      <c r="F8" s="474" t="s">
        <v>197</v>
      </c>
      <c r="G8" s="506">
        <f>SUMIF('10. 170KMP'!$K:$K,$D8,'10. 170KMP'!L:L)</f>
        <v>0</v>
      </c>
      <c r="H8" s="507">
        <f>SUMIF('10. 170KMP'!$K:$K,$D8,'10. 170KMP'!M:M)</f>
        <v>0</v>
      </c>
      <c r="I8" s="507">
        <f>SUMIF('10. 170KMP'!$K:$K,$D8,'10. 170KMP'!N:N)</f>
        <v>0</v>
      </c>
      <c r="J8" s="507">
        <f>SUMIF('10. 170KMP'!$K:$K,$D8,'10. 170KMP'!O:O)</f>
        <v>0</v>
      </c>
      <c r="K8" s="507">
        <f>SUMIF('10. 170KMP'!$K:$K,$D8,'10. 170KMP'!P:P)</f>
        <v>0</v>
      </c>
      <c r="L8" s="507">
        <f>SUMIF('10. 170KMP'!$K:$K,$D8,'10. 170KMP'!Q:Q)</f>
        <v>0</v>
      </c>
      <c r="M8" s="507">
        <f>SUMIF('10. 170KMP'!$K:$K,$D8,'10. 170KMP'!R:R)</f>
        <v>0</v>
      </c>
      <c r="N8" s="507">
        <f>SUMIF('10. 170KMP'!$K:$K,$D8,'10. 170KMP'!S:S)</f>
        <v>0</v>
      </c>
      <c r="O8" s="507">
        <f>SUMIF('10. 170KMP'!$K:$K,$D8,'10. 170KMP'!T:T)</f>
        <v>0</v>
      </c>
      <c r="P8" s="507">
        <f>SUMIF('10. 170KMP'!$K:$K,$D8,'10. 170KMP'!U:U)</f>
        <v>0</v>
      </c>
      <c r="Q8" s="507">
        <f>SUMIF('10. 170KMP'!$K:$K,$D8,'10. 170KMP'!V:V)</f>
        <v>0</v>
      </c>
      <c r="R8" s="507">
        <f>SUMIF('10. 170KMP'!$K:$K,$D8,'10. 170KMP'!W:W)</f>
        <v>0</v>
      </c>
      <c r="S8" s="507">
        <f>SUMIF('10. 170KMP'!$K:$K,$D8,'10. 170KMP'!X:X)</f>
        <v>0</v>
      </c>
      <c r="T8" s="507">
        <f>SUMIF('10. 170KMP'!$K:$K,$D8,'10. 170KMP'!Y:Y)</f>
        <v>0</v>
      </c>
      <c r="U8" s="507">
        <f>SUMIF('10. 170KMP'!$K:$K,$D8,'10. 170KMP'!Z:Z)</f>
        <v>0</v>
      </c>
      <c r="V8" s="507">
        <f>SUMIF('10. 170KMP'!$K:$K,$D8,'10. 170KMP'!AA:AA)</f>
        <v>0</v>
      </c>
      <c r="W8" s="507">
        <f>SUMIF('10. 170KMP'!$K:$K,$D8,'10. 170KMP'!AB:AB)</f>
        <v>259100625</v>
      </c>
      <c r="X8" s="507">
        <f>SUMIF('10. 170KMP'!$K:$K,$D8,'10. 170KMP'!AC:AC)</f>
        <v>201522708.33333331</v>
      </c>
      <c r="Y8" s="507">
        <f>SUMIF('10. 170KMP'!$K:$K,$D8,'10. 170KMP'!AD:AD)</f>
        <v>287889583.33333331</v>
      </c>
      <c r="Z8" s="507">
        <f>SUMIF('10. 170KMP'!$K:$K,$D8,'10. 170KMP'!AE:AE)</f>
        <v>359368750</v>
      </c>
      <c r="AA8" s="507">
        <f>SUMIF('10. 170KMP'!$K:$K,$D8,'10. 170KMP'!AF:AF)</f>
        <v>359368750</v>
      </c>
      <c r="AB8" s="507">
        <f>SUMIF('10. 170KMP'!$K:$K,$D8,'10. 170KMP'!AG:AG)</f>
        <v>359368750</v>
      </c>
      <c r="AC8" s="507">
        <f>SUMIF('10. 170KMP'!$K:$K,$D8,'10. 170KMP'!AH:AH)</f>
        <v>359368750</v>
      </c>
      <c r="AD8" s="507">
        <f>SUMIF('10. 170KMP'!$K:$K,$D8,'10. 170KMP'!AI:AI)</f>
        <v>359368750</v>
      </c>
      <c r="AE8" s="507">
        <f>SUMIF('10. 170KMP'!$K:$K,$D8,'10. 170KMP'!AJ:AJ)</f>
        <v>359368750</v>
      </c>
      <c r="AF8" s="507">
        <f>SUMIF('10. 170KMP'!$K:$K,$D8,'10. 170KMP'!AK:AK)</f>
        <v>329657033.33333337</v>
      </c>
      <c r="AG8" s="507">
        <f>SUMIF('10. 170KMP'!$K:$K,$D8,'10. 170KMP'!AL:AL)</f>
        <v>329657033.33333337</v>
      </c>
      <c r="AH8" s="507">
        <f>SUMIF('10. 170KMP'!$K:$K,$D8,'10. 170KMP'!AM:AM)</f>
        <v>329657033.33333337</v>
      </c>
      <c r="AI8" s="507">
        <f>SUMIF('10. 170KMP'!$K:$K,$D8,'10. 170KMP'!AN:AN)</f>
        <v>3893696516.666667</v>
      </c>
      <c r="AJ8" s="508">
        <f>SUMIF('10. 170KMP'!$K:$K,$D8,'10. 170KMP'!AO:AO)</f>
        <v>1403800000</v>
      </c>
      <c r="AK8" s="506">
        <f>SUMIF('10. 170KMP'!$K:$K,$D8,'10. 170KMP'!AP:AP)</f>
        <v>252400000</v>
      </c>
      <c r="AL8" s="507">
        <f>SUMIF('10. 170KMP'!$K:$K,$D8,'10. 170KMP'!AQ:AQ)</f>
        <v>167700000</v>
      </c>
      <c r="AM8" s="507">
        <f>SUMIF('10. 170KMP'!$K:$K,$D8,'10. 170KMP'!AR:AR)</f>
        <v>349500000</v>
      </c>
      <c r="AN8" s="507">
        <f>SUMIF('10. 170KMP'!$K:$K,$D8,'10. 170KMP'!AS:AS)</f>
        <v>338100000</v>
      </c>
      <c r="AO8" s="507">
        <f>SUMIF('10. 170KMP'!$K:$K,$D8,'10. 170KMP'!AT:AT)</f>
        <v>296100000</v>
      </c>
      <c r="AP8" s="507">
        <f>SUMIF('10. 170KMP'!$K:$K,$D8,'10. 170KMP'!AU:AU)</f>
        <v>0</v>
      </c>
      <c r="AQ8" s="507">
        <f>SUMIF('10. 170KMP'!$K:$K,$D8,'10. 170KMP'!AV:AV)</f>
        <v>0</v>
      </c>
      <c r="AR8" s="507">
        <f>SUMIF('10. 170KMP'!$K:$K,$D8,'10. 170KMP'!AW:AW)</f>
        <v>0</v>
      </c>
      <c r="AS8" s="507">
        <f>SUMIF('10. 170KMP'!$K:$K,$D8,'10. 170KMP'!AX:AX)</f>
        <v>0</v>
      </c>
      <c r="AT8" s="507">
        <f>SUMIF('10. 170KMP'!$K:$K,$D8,'10. 170KMP'!AY:AY)</f>
        <v>0</v>
      </c>
      <c r="AU8" s="507">
        <f>SUMIF('10. 170KMP'!$K:$K,$D8,'10. 170KMP'!AZ:AZ)</f>
        <v>0</v>
      </c>
      <c r="AV8" s="508">
        <f>SUMIF('10. 170KMP'!$K:$K,$D8,'10. 170KMP'!BA:BA)</f>
        <v>0</v>
      </c>
      <c r="AW8" s="506">
        <f t="shared" si="11"/>
        <v>338100000</v>
      </c>
      <c r="AX8" s="507">
        <f t="shared" si="12"/>
        <v>296100000</v>
      </c>
      <c r="AY8" s="507">
        <f t="shared" si="13"/>
        <v>359368750</v>
      </c>
      <c r="AZ8" s="514">
        <f t="shared" si="2"/>
        <v>0.87577639751552794</v>
      </c>
      <c r="BA8" s="515">
        <f t="shared" si="3"/>
        <v>0.82394476425676966</v>
      </c>
      <c r="BB8" s="506">
        <f t="shared" si="14"/>
        <v>0</v>
      </c>
      <c r="BC8" s="507">
        <f t="shared" si="15"/>
        <v>1403800000</v>
      </c>
      <c r="BD8" s="507">
        <f t="shared" si="16"/>
        <v>1467250416.6666665</v>
      </c>
      <c r="BE8" s="532" t="str">
        <f t="shared" si="4"/>
        <v/>
      </c>
      <c r="BF8" s="532">
        <f t="shared" si="5"/>
        <v>0.95675556404964968</v>
      </c>
      <c r="BG8" s="533">
        <f t="shared" si="6"/>
        <v>0.36053143689836703</v>
      </c>
    </row>
    <row r="9" spans="2:59" s="2" customFormat="1" ht="14.1" customHeight="1" x14ac:dyDescent="0.25">
      <c r="B9" s="400" t="s">
        <v>198</v>
      </c>
      <c r="C9" s="132" t="s">
        <v>160</v>
      </c>
      <c r="D9" s="244" t="s">
        <v>199</v>
      </c>
      <c r="E9" s="132" t="s">
        <v>160</v>
      </c>
      <c r="F9" s="675" t="s">
        <v>197</v>
      </c>
      <c r="G9" s="263">
        <f>SUMIF('10. 170KMP'!$K:$K,$D9,'10. 170KMP'!L:L)</f>
        <v>0</v>
      </c>
      <c r="H9" s="264">
        <f>SUMIF('10. 170KMP'!$K:$K,$D9,'10. 170KMP'!M:M)</f>
        <v>0</v>
      </c>
      <c r="I9" s="264">
        <f>SUMIF('10. 170KMP'!$K:$K,$D9,'10. 170KMP'!N:N)</f>
        <v>0</v>
      </c>
      <c r="J9" s="264">
        <f>SUMIF('10. 170KMP'!$K:$K,$D9,'10. 170KMP'!O:O)</f>
        <v>0</v>
      </c>
      <c r="K9" s="264">
        <f>SUMIF('10. 170KMP'!$K:$K,$D9,'10. 170KMP'!P:P)</f>
        <v>0</v>
      </c>
      <c r="L9" s="264">
        <f>SUMIF('10. 170KMP'!$K:$K,$D9,'10. 170KMP'!Q:Q)</f>
        <v>0</v>
      </c>
      <c r="M9" s="264">
        <f>SUMIF('10. 170KMP'!$K:$K,$D9,'10. 170KMP'!R:R)</f>
        <v>0</v>
      </c>
      <c r="N9" s="264">
        <f>SUMIF('10. 170KMP'!$K:$K,$D9,'10. 170KMP'!S:S)</f>
        <v>0</v>
      </c>
      <c r="O9" s="264">
        <f>SUMIF('10. 170KMP'!$K:$K,$D9,'10. 170KMP'!T:T)</f>
        <v>0</v>
      </c>
      <c r="P9" s="264">
        <f>SUMIF('10. 170KMP'!$K:$K,$D9,'10. 170KMP'!U:U)</f>
        <v>0</v>
      </c>
      <c r="Q9" s="264">
        <f>SUMIF('10. 170KMP'!$K:$K,$D9,'10. 170KMP'!V:V)</f>
        <v>0</v>
      </c>
      <c r="R9" s="264">
        <f>SUMIF('10. 170KMP'!$K:$K,$D9,'10. 170KMP'!W:W)</f>
        <v>0</v>
      </c>
      <c r="S9" s="264">
        <f>SUMIF('10. 170KMP'!$K:$K,$D9,'10. 170KMP'!X:X)</f>
        <v>0</v>
      </c>
      <c r="T9" s="264">
        <f>SUMIF('10. 170KMP'!$K:$K,$D9,'10. 170KMP'!Y:Y)</f>
        <v>0</v>
      </c>
      <c r="U9" s="264">
        <f>SUMIF('10. 170KMP'!$K:$K,$D9,'10. 170KMP'!Z:Z)</f>
        <v>0</v>
      </c>
      <c r="V9" s="264">
        <f>SUMIF('10. 170KMP'!$K:$K,$D9,'10. 170KMP'!AA:AA)</f>
        <v>0</v>
      </c>
      <c r="W9" s="264">
        <f>SUMIF('10. 170KMP'!$K:$K,$D9,'10. 170KMP'!AB:AB)</f>
        <v>0</v>
      </c>
      <c r="X9" s="264">
        <f>SUMIF('10. 170KMP'!$K:$K,$D9,'10. 170KMP'!AC:AC)</f>
        <v>0</v>
      </c>
      <c r="Y9" s="264">
        <f>SUMIF('10. 170KMP'!$K:$K,$D9,'10. 170KMP'!AD:AD)</f>
        <v>0</v>
      </c>
      <c r="Z9" s="264">
        <f>SUMIF('10. 170KMP'!$K:$K,$D9,'10. 170KMP'!AE:AE)</f>
        <v>0</v>
      </c>
      <c r="AA9" s="264">
        <f>SUMIF('10. 170KMP'!$K:$K,$D9,'10. 170KMP'!AF:AF)</f>
        <v>0</v>
      </c>
      <c r="AB9" s="264">
        <f>SUMIF('10. 170KMP'!$K:$K,$D9,'10. 170KMP'!AG:AG)</f>
        <v>0</v>
      </c>
      <c r="AC9" s="264">
        <f>SUMIF('10. 170KMP'!$K:$K,$D9,'10. 170KMP'!AH:AH)</f>
        <v>0</v>
      </c>
      <c r="AD9" s="264">
        <f>SUMIF('10. 170KMP'!$K:$K,$D9,'10. 170KMP'!AI:AI)</f>
        <v>0</v>
      </c>
      <c r="AE9" s="264">
        <f>SUMIF('10. 170KMP'!$K:$K,$D9,'10. 170KMP'!AJ:AJ)</f>
        <v>0</v>
      </c>
      <c r="AF9" s="264">
        <f>SUMIF('10. 170KMP'!$K:$K,$D9,'10. 170KMP'!AK:AK)</f>
        <v>0</v>
      </c>
      <c r="AG9" s="264">
        <f>SUMIF('10. 170KMP'!$K:$K,$D9,'10. 170KMP'!AL:AL)</f>
        <v>0</v>
      </c>
      <c r="AH9" s="264">
        <f>SUMIF('10. 170KMP'!$K:$K,$D9,'10. 170KMP'!AM:AM)</f>
        <v>0</v>
      </c>
      <c r="AI9" s="264">
        <f>SUMIF('10. 170KMP'!$K:$K,$D9,'10. 170KMP'!AN:AN)</f>
        <v>0</v>
      </c>
      <c r="AJ9" s="265">
        <f>SUMIF('10. 170KMP'!$K:$K,$D9,'10. 170KMP'!AO:AO)</f>
        <v>0</v>
      </c>
      <c r="AK9" s="263">
        <f>SUMIF('10. 170KMP'!$K:$K,$D9,'10. 170KMP'!AP:AP)</f>
        <v>0</v>
      </c>
      <c r="AL9" s="264">
        <f>SUMIF('10. 170KMP'!$K:$K,$D9,'10. 170KMP'!AQ:AQ)</f>
        <v>0</v>
      </c>
      <c r="AM9" s="264">
        <f>SUMIF('10. 170KMP'!$K:$K,$D9,'10. 170KMP'!AR:AR)</f>
        <v>0</v>
      </c>
      <c r="AN9" s="264">
        <f>SUMIF('10. 170KMP'!$K:$K,$D9,'10. 170KMP'!AS:AS)</f>
        <v>0</v>
      </c>
      <c r="AO9" s="264">
        <f>SUMIF('10. 170KMP'!$K:$K,$D9,'10. 170KMP'!AT:AT)</f>
        <v>0</v>
      </c>
      <c r="AP9" s="264">
        <f>SUMIF('10. 170KMP'!$K:$K,$D9,'10. 170KMP'!AU:AU)</f>
        <v>0</v>
      </c>
      <c r="AQ9" s="264">
        <f>SUMIF('10. 170KMP'!$K:$K,$D9,'10. 170KMP'!AV:AV)</f>
        <v>0</v>
      </c>
      <c r="AR9" s="264">
        <f>SUMIF('10. 170KMP'!$K:$K,$D9,'10. 170KMP'!AW:AW)</f>
        <v>0</v>
      </c>
      <c r="AS9" s="264">
        <f>SUMIF('10. 170KMP'!$K:$K,$D9,'10. 170KMP'!AX:AX)</f>
        <v>0</v>
      </c>
      <c r="AT9" s="264">
        <f>SUMIF('10. 170KMP'!$K:$K,$D9,'10. 170KMP'!AY:AY)</f>
        <v>0</v>
      </c>
      <c r="AU9" s="264">
        <f>SUMIF('10. 170KMP'!$K:$K,$D9,'10. 170KMP'!AZ:AZ)</f>
        <v>0</v>
      </c>
      <c r="AV9" s="265">
        <f>SUMIF('10. 170KMP'!$K:$K,$D9,'10. 170KMP'!BA:BA)</f>
        <v>0</v>
      </c>
      <c r="AW9" s="263">
        <f t="shared" si="11"/>
        <v>0</v>
      </c>
      <c r="AX9" s="264">
        <f t="shared" si="12"/>
        <v>0</v>
      </c>
      <c r="AY9" s="264">
        <f t="shared" si="13"/>
        <v>0</v>
      </c>
      <c r="AZ9" s="524" t="str">
        <f t="shared" si="2"/>
        <v/>
      </c>
      <c r="BA9" s="525" t="str">
        <f t="shared" si="3"/>
        <v/>
      </c>
      <c r="BB9" s="263">
        <f t="shared" si="14"/>
        <v>0</v>
      </c>
      <c r="BC9" s="264">
        <f t="shared" si="15"/>
        <v>0</v>
      </c>
      <c r="BD9" s="264">
        <f t="shared" si="16"/>
        <v>0</v>
      </c>
      <c r="BE9" s="524" t="str">
        <f t="shared" si="4"/>
        <v/>
      </c>
      <c r="BF9" s="524" t="str">
        <f t="shared" si="5"/>
        <v/>
      </c>
      <c r="BG9" s="525" t="str">
        <f t="shared" si="6"/>
        <v/>
      </c>
    </row>
    <row r="10" spans="2:59" x14ac:dyDescent="0.25">
      <c r="B10" s="400" t="s">
        <v>200</v>
      </c>
      <c r="C10" s="132" t="s">
        <v>159</v>
      </c>
      <c r="D10" s="244" t="s">
        <v>201</v>
      </c>
      <c r="E10" s="589" t="s">
        <v>159</v>
      </c>
      <c r="F10" s="416" t="s">
        <v>197</v>
      </c>
      <c r="G10" s="185">
        <f>SUMIF('10. 170KMP'!$K:$K,$D10,'10. 170KMP'!L:L)</f>
        <v>0</v>
      </c>
      <c r="H10" s="186">
        <f>SUMIF('10. 170KMP'!$K:$K,$D10,'10. 170KMP'!M:M)</f>
        <v>0</v>
      </c>
      <c r="I10" s="186">
        <f>SUMIF('10. 170KMP'!$K:$K,$D10,'10. 170KMP'!N:N)</f>
        <v>0</v>
      </c>
      <c r="J10" s="186">
        <f>SUMIF('10. 170KMP'!$K:$K,$D10,'10. 170KMP'!O:O)</f>
        <v>0</v>
      </c>
      <c r="K10" s="186">
        <f>SUMIF('10. 170KMP'!$K:$K,$D10,'10. 170KMP'!P:P)</f>
        <v>0</v>
      </c>
      <c r="L10" s="186">
        <f>SUMIF('10. 170KMP'!$K:$K,$D10,'10. 170KMP'!Q:Q)</f>
        <v>0</v>
      </c>
      <c r="M10" s="186">
        <f>SUMIF('10. 170KMP'!$K:$K,$D10,'10. 170KMP'!R:R)</f>
        <v>0</v>
      </c>
      <c r="N10" s="186">
        <f>SUMIF('10. 170KMP'!$K:$K,$D10,'10. 170KMP'!S:S)</f>
        <v>0</v>
      </c>
      <c r="O10" s="186">
        <f>SUMIF('10. 170KMP'!$K:$K,$D10,'10. 170KMP'!T:T)</f>
        <v>0</v>
      </c>
      <c r="P10" s="186">
        <f>SUMIF('10. 170KMP'!$K:$K,$D10,'10. 170KMP'!U:U)</f>
        <v>0</v>
      </c>
      <c r="Q10" s="186">
        <f>SUMIF('10. 170KMP'!$K:$K,$D10,'10. 170KMP'!V:V)</f>
        <v>0</v>
      </c>
      <c r="R10" s="186">
        <f>SUMIF('10. 170KMP'!$K:$K,$D10,'10. 170KMP'!W:W)</f>
        <v>0</v>
      </c>
      <c r="S10" s="186">
        <f>SUMIF('10. 170KMP'!$K:$K,$D10,'10. 170KMP'!X:X)</f>
        <v>0</v>
      </c>
      <c r="T10" s="186">
        <f>SUMIF('10. 170KMP'!$K:$K,$D10,'10. 170KMP'!Y:Y)</f>
        <v>0</v>
      </c>
      <c r="U10" s="186">
        <f>SUMIF('10. 170KMP'!$K:$K,$D10,'10. 170KMP'!Z:Z)</f>
        <v>0</v>
      </c>
      <c r="V10" s="186">
        <f>SUMIF('10. 170KMP'!$K:$K,$D10,'10. 170KMP'!AA:AA)</f>
        <v>0</v>
      </c>
      <c r="W10" s="186">
        <f>SUMIF('10. 170KMP'!$K:$K,$D10,'10. 170KMP'!AB:AB)</f>
        <v>0</v>
      </c>
      <c r="X10" s="186">
        <f>SUMIF('10. 170KMP'!$K:$K,$D10,'10. 170KMP'!AC:AC)</f>
        <v>0</v>
      </c>
      <c r="Y10" s="186">
        <f>SUMIF('10. 170KMP'!$K:$K,$D10,'10. 170KMP'!AD:AD)</f>
        <v>0</v>
      </c>
      <c r="Z10" s="186">
        <f>SUMIF('10. 170KMP'!$K:$K,$D10,'10. 170KMP'!AE:AE)</f>
        <v>0</v>
      </c>
      <c r="AA10" s="186">
        <f>SUMIF('10. 170KMP'!$K:$K,$D10,'10. 170KMP'!AF:AF)</f>
        <v>0</v>
      </c>
      <c r="AB10" s="186">
        <f>SUMIF('10. 170KMP'!$K:$K,$D10,'10. 170KMP'!AG:AG)</f>
        <v>0</v>
      </c>
      <c r="AC10" s="186">
        <f>SUMIF('10. 170KMP'!$K:$K,$D10,'10. 170KMP'!AH:AH)</f>
        <v>0</v>
      </c>
      <c r="AD10" s="186">
        <f>SUMIF('10. 170KMP'!$K:$K,$D10,'10. 170KMP'!AI:AI)</f>
        <v>0</v>
      </c>
      <c r="AE10" s="186">
        <f>SUMIF('10. 170KMP'!$K:$K,$D10,'10. 170KMP'!AJ:AJ)</f>
        <v>0</v>
      </c>
      <c r="AF10" s="186">
        <f>SUMIF('10. 170KMP'!$K:$K,$D10,'10. 170KMP'!AK:AK)</f>
        <v>0</v>
      </c>
      <c r="AG10" s="186">
        <f>SUMIF('10. 170KMP'!$K:$K,$D10,'10. 170KMP'!AL:AL)</f>
        <v>0</v>
      </c>
      <c r="AH10" s="186">
        <f>SUMIF('10. 170KMP'!$K:$K,$D10,'10. 170KMP'!AM:AM)</f>
        <v>0</v>
      </c>
      <c r="AI10" s="186">
        <f>SUMIF('10. 170KMP'!$K:$K,$D10,'10. 170KMP'!AN:AN)</f>
        <v>0</v>
      </c>
      <c r="AJ10" s="187">
        <f>SUMIF('10. 170KMP'!$K:$K,$D10,'10. 170KMP'!AO:AO)</f>
        <v>0</v>
      </c>
      <c r="AK10" s="185">
        <f>SUMIF('10. 170KMP'!$K:$K,$D10,'10. 170KMP'!AP:AP)</f>
        <v>0</v>
      </c>
      <c r="AL10" s="186">
        <f>SUMIF('10. 170KMP'!$K:$K,$D10,'10. 170KMP'!AQ:AQ)</f>
        <v>0</v>
      </c>
      <c r="AM10" s="186">
        <f>SUMIF('10. 170KMP'!$K:$K,$D10,'10. 170KMP'!AR:AR)</f>
        <v>0</v>
      </c>
      <c r="AN10" s="186">
        <f>SUMIF('10. 170KMP'!$K:$K,$D10,'10. 170KMP'!AS:AS)</f>
        <v>0</v>
      </c>
      <c r="AO10" s="186">
        <f>SUMIF('10. 170KMP'!$K:$K,$D10,'10. 170KMP'!AT:AT)</f>
        <v>0</v>
      </c>
      <c r="AP10" s="186">
        <f>SUMIF('10. 170KMP'!$K:$K,$D10,'10. 170KMP'!AU:AU)</f>
        <v>0</v>
      </c>
      <c r="AQ10" s="186">
        <f>SUMIF('10. 170KMP'!$K:$K,$D10,'10. 170KMP'!AV:AV)</f>
        <v>0</v>
      </c>
      <c r="AR10" s="186">
        <f>SUMIF('10. 170KMP'!$K:$K,$D10,'10. 170KMP'!AW:AW)</f>
        <v>0</v>
      </c>
      <c r="AS10" s="186">
        <f>SUMIF('10. 170KMP'!$K:$K,$D10,'10. 170KMP'!AX:AX)</f>
        <v>0</v>
      </c>
      <c r="AT10" s="186">
        <f>SUMIF('10. 170KMP'!$K:$K,$D10,'10. 170KMP'!AY:AY)</f>
        <v>0</v>
      </c>
      <c r="AU10" s="186">
        <f>SUMIF('10. 170KMP'!$K:$K,$D10,'10. 170KMP'!AZ:AZ)</f>
        <v>0</v>
      </c>
      <c r="AV10" s="187">
        <f>SUMIF('10. 170KMP'!$K:$K,$D10,'10. 170KMP'!BA:BA)</f>
        <v>0</v>
      </c>
      <c r="AW10" s="185">
        <f t="shared" si="11"/>
        <v>0</v>
      </c>
      <c r="AX10" s="186">
        <f t="shared" si="12"/>
        <v>0</v>
      </c>
      <c r="AY10" s="186">
        <f t="shared" si="13"/>
        <v>0</v>
      </c>
      <c r="AZ10" s="635" t="str">
        <f t="shared" si="2"/>
        <v/>
      </c>
      <c r="BA10" s="636" t="str">
        <f t="shared" si="3"/>
        <v/>
      </c>
      <c r="BB10" s="185">
        <f t="shared" si="14"/>
        <v>0</v>
      </c>
      <c r="BC10" s="186">
        <f t="shared" si="15"/>
        <v>0</v>
      </c>
      <c r="BD10" s="186">
        <f t="shared" si="16"/>
        <v>0</v>
      </c>
      <c r="BE10" s="635" t="str">
        <f t="shared" si="4"/>
        <v/>
      </c>
      <c r="BF10" s="635" t="str">
        <f t="shared" si="5"/>
        <v/>
      </c>
      <c r="BG10" s="636" t="str">
        <f t="shared" si="6"/>
        <v/>
      </c>
    </row>
    <row r="11" spans="2:59" s="602" customFormat="1" ht="14.25" x14ac:dyDescent="0.25">
      <c r="B11" s="616" t="s">
        <v>202</v>
      </c>
      <c r="C11" s="617" t="s">
        <v>24</v>
      </c>
      <c r="D11" s="575" t="str">
        <f t="shared" ref="D11" si="17">IF($B$1="x","",B11)</f>
        <v>II</v>
      </c>
      <c r="E11" s="574" t="str">
        <f t="shared" ref="E11" si="18">IF($B$1="x","",C11)</f>
        <v>Biến phí sản xuất</v>
      </c>
      <c r="F11" s="578"/>
      <c r="G11" s="580">
        <f>SUM(G12:G29)</f>
        <v>0</v>
      </c>
      <c r="H11" s="581">
        <f t="shared" ref="H11:AV11" si="19">SUM(H12:H29)</f>
        <v>0</v>
      </c>
      <c r="I11" s="581">
        <f t="shared" si="19"/>
        <v>0</v>
      </c>
      <c r="J11" s="581">
        <f t="shared" si="19"/>
        <v>0</v>
      </c>
      <c r="K11" s="581">
        <f t="shared" si="19"/>
        <v>0</v>
      </c>
      <c r="L11" s="581">
        <f t="shared" si="19"/>
        <v>0</v>
      </c>
      <c r="M11" s="581">
        <f t="shared" si="19"/>
        <v>0</v>
      </c>
      <c r="N11" s="581">
        <f t="shared" si="19"/>
        <v>0</v>
      </c>
      <c r="O11" s="581">
        <f t="shared" si="19"/>
        <v>0</v>
      </c>
      <c r="P11" s="581">
        <f t="shared" si="19"/>
        <v>0</v>
      </c>
      <c r="Q11" s="581">
        <f t="shared" si="19"/>
        <v>0</v>
      </c>
      <c r="R11" s="581">
        <f t="shared" si="19"/>
        <v>0</v>
      </c>
      <c r="S11" s="581">
        <f t="shared" si="19"/>
        <v>0</v>
      </c>
      <c r="T11" s="581">
        <f t="shared" si="19"/>
        <v>0</v>
      </c>
      <c r="U11" s="581">
        <f t="shared" si="19"/>
        <v>0</v>
      </c>
      <c r="V11" s="581">
        <f t="shared" si="19"/>
        <v>0</v>
      </c>
      <c r="W11" s="581">
        <f t="shared" si="19"/>
        <v>9444586853.8683395</v>
      </c>
      <c r="X11" s="581">
        <f t="shared" si="19"/>
        <v>7346485664.1198187</v>
      </c>
      <c r="Y11" s="581">
        <f t="shared" si="19"/>
        <v>10489158948.742598</v>
      </c>
      <c r="Z11" s="581">
        <f t="shared" si="19"/>
        <v>13107281513.894114</v>
      </c>
      <c r="AA11" s="581">
        <f t="shared" si="19"/>
        <v>13106012459.296412</v>
      </c>
      <c r="AB11" s="581">
        <f t="shared" si="19"/>
        <v>13105701737.698711</v>
      </c>
      <c r="AC11" s="581">
        <f t="shared" si="19"/>
        <v>13105078404.698711</v>
      </c>
      <c r="AD11" s="581">
        <f t="shared" si="19"/>
        <v>13105193404.698711</v>
      </c>
      <c r="AE11" s="581">
        <f t="shared" si="19"/>
        <v>13104928404.698711</v>
      </c>
      <c r="AF11" s="581">
        <f t="shared" si="19"/>
        <v>14035959320.673048</v>
      </c>
      <c r="AG11" s="581">
        <f t="shared" si="19"/>
        <v>14034419320.673048</v>
      </c>
      <c r="AH11" s="581">
        <f t="shared" si="19"/>
        <v>14034534320.673048</v>
      </c>
      <c r="AI11" s="581">
        <f t="shared" si="19"/>
        <v>148019340353.73529</v>
      </c>
      <c r="AJ11" s="582">
        <f t="shared" si="19"/>
        <v>48937228705</v>
      </c>
      <c r="AK11" s="580">
        <f t="shared" si="19"/>
        <v>9506260835</v>
      </c>
      <c r="AL11" s="581">
        <f t="shared" si="19"/>
        <v>6330274656</v>
      </c>
      <c r="AM11" s="581">
        <f t="shared" si="19"/>
        <v>11603024115</v>
      </c>
      <c r="AN11" s="581">
        <f t="shared" si="19"/>
        <v>11179425481</v>
      </c>
      <c r="AO11" s="581">
        <f t="shared" si="19"/>
        <v>10318243618</v>
      </c>
      <c r="AP11" s="581">
        <f t="shared" si="19"/>
        <v>0</v>
      </c>
      <c r="AQ11" s="581">
        <f t="shared" si="19"/>
        <v>0</v>
      </c>
      <c r="AR11" s="581">
        <f t="shared" si="19"/>
        <v>0</v>
      </c>
      <c r="AS11" s="581">
        <f t="shared" si="19"/>
        <v>0</v>
      </c>
      <c r="AT11" s="581">
        <f t="shared" si="19"/>
        <v>0</v>
      </c>
      <c r="AU11" s="581">
        <f t="shared" si="19"/>
        <v>0</v>
      </c>
      <c r="AV11" s="582">
        <f t="shared" si="19"/>
        <v>0</v>
      </c>
      <c r="AW11" s="580">
        <f t="shared" si="11"/>
        <v>11179425481</v>
      </c>
      <c r="AX11" s="581">
        <f t="shared" si="12"/>
        <v>10318243618</v>
      </c>
      <c r="AY11" s="581">
        <f t="shared" si="13"/>
        <v>13106012459.296412</v>
      </c>
      <c r="AZ11" s="586">
        <f t="shared" si="2"/>
        <v>0.92296725225606435</v>
      </c>
      <c r="BA11" s="587">
        <f t="shared" si="3"/>
        <v>0.78729084456813714</v>
      </c>
      <c r="BB11" s="580">
        <f t="shared" si="14"/>
        <v>0</v>
      </c>
      <c r="BC11" s="581">
        <f t="shared" si="15"/>
        <v>48937228705</v>
      </c>
      <c r="BD11" s="581">
        <f t="shared" si="16"/>
        <v>53493525439.92128</v>
      </c>
      <c r="BE11" s="586" t="str">
        <f t="shared" si="4"/>
        <v/>
      </c>
      <c r="BF11" s="586">
        <f t="shared" si="5"/>
        <v>0.9148252672178343</v>
      </c>
      <c r="BG11" s="587">
        <f t="shared" si="6"/>
        <v>0.33061374674451494</v>
      </c>
    </row>
    <row r="12" spans="2:59" ht="14.1" customHeight="1" x14ac:dyDescent="0.25">
      <c r="B12" s="255" t="s">
        <v>28</v>
      </c>
      <c r="C12" s="20" t="s">
        <v>27</v>
      </c>
      <c r="D12" s="485" t="s">
        <v>203</v>
      </c>
      <c r="E12" s="161" t="s">
        <v>27</v>
      </c>
      <c r="F12" s="275" t="s">
        <v>197</v>
      </c>
      <c r="G12" s="188">
        <f>SUMIF('10. 170KMP'!$K:$K,$D12,'10. 170KMP'!L:L)</f>
        <v>0</v>
      </c>
      <c r="H12" s="189">
        <f>SUMIF('10. 170KMP'!$K:$K,$D12,'10. 170KMP'!M:M)</f>
        <v>0</v>
      </c>
      <c r="I12" s="189">
        <f>SUMIF('10. 170KMP'!$K:$K,$D12,'10. 170KMP'!N:N)</f>
        <v>0</v>
      </c>
      <c r="J12" s="189">
        <f>SUMIF('10. 170KMP'!$K:$K,$D12,'10. 170KMP'!O:O)</f>
        <v>0</v>
      </c>
      <c r="K12" s="189">
        <f>SUMIF('10. 170KMP'!$K:$K,$D12,'10. 170KMP'!P:P)</f>
        <v>0</v>
      </c>
      <c r="L12" s="189">
        <f>SUMIF('10. 170KMP'!$K:$K,$D12,'10. 170KMP'!Q:Q)</f>
        <v>0</v>
      </c>
      <c r="M12" s="189">
        <f>SUMIF('10. 170KMP'!$K:$K,$D12,'10. 170KMP'!R:R)</f>
        <v>0</v>
      </c>
      <c r="N12" s="189">
        <f>SUMIF('10. 170KMP'!$K:$K,$D12,'10. 170KMP'!S:S)</f>
        <v>0</v>
      </c>
      <c r="O12" s="189">
        <f>SUMIF('10. 170KMP'!$K:$K,$D12,'10. 170KMP'!T:T)</f>
        <v>0</v>
      </c>
      <c r="P12" s="189">
        <f>SUMIF('10. 170KMP'!$K:$K,$D12,'10. 170KMP'!U:U)</f>
        <v>0</v>
      </c>
      <c r="Q12" s="189">
        <f>SUMIF('10. 170KMP'!$K:$K,$D12,'10. 170KMP'!V:V)</f>
        <v>0</v>
      </c>
      <c r="R12" s="189">
        <f>SUMIF('10. 170KMP'!$K:$K,$D12,'10. 170KMP'!W:W)</f>
        <v>0</v>
      </c>
      <c r="S12" s="189">
        <f>SUMIF('10. 170KMP'!$K:$K,$D12,'10. 170KMP'!X:X)</f>
        <v>0</v>
      </c>
      <c r="T12" s="189">
        <f>SUMIF('10. 170KMP'!$K:$K,$D12,'10. 170KMP'!Y:Y)</f>
        <v>0</v>
      </c>
      <c r="U12" s="189">
        <f>SUMIF('10. 170KMP'!$K:$K,$D12,'10. 170KMP'!Z:Z)</f>
        <v>0</v>
      </c>
      <c r="V12" s="189">
        <f>SUMIF('10. 170KMP'!$K:$K,$D12,'10. 170KMP'!AA:AA)</f>
        <v>0</v>
      </c>
      <c r="W12" s="189">
        <f>SUMIF('10. 170KMP'!$K:$K,$D12,'10. 170KMP'!AB:AB)</f>
        <v>9000000000</v>
      </c>
      <c r="X12" s="189">
        <f>SUMIF('10. 170KMP'!$K:$K,$D12,'10. 170KMP'!AC:AC)</f>
        <v>7000000000</v>
      </c>
      <c r="Y12" s="189">
        <f>SUMIF('10. 170KMP'!$K:$K,$D12,'10. 170KMP'!AD:AD)</f>
        <v>10000000000</v>
      </c>
      <c r="Z12" s="189">
        <f>SUMIF('10. 170KMP'!$K:$K,$D12,'10. 170KMP'!AE:AE)</f>
        <v>12500000000</v>
      </c>
      <c r="AA12" s="189">
        <f>SUMIF('10. 170KMP'!$K:$K,$D12,'10. 170KMP'!AF:AF)</f>
        <v>12500000000</v>
      </c>
      <c r="AB12" s="189">
        <f>SUMIF('10. 170KMP'!$K:$K,$D12,'10. 170KMP'!AG:AG)</f>
        <v>12500000000</v>
      </c>
      <c r="AC12" s="189">
        <f>SUMIF('10. 170KMP'!$K:$K,$D12,'10. 170KMP'!AH:AH)</f>
        <v>12500000000</v>
      </c>
      <c r="AD12" s="189">
        <f>SUMIF('10. 170KMP'!$K:$K,$D12,'10. 170KMP'!AI:AI)</f>
        <v>12500000000</v>
      </c>
      <c r="AE12" s="189">
        <f>SUMIF('10. 170KMP'!$K:$K,$D12,'10. 170KMP'!AJ:AJ)</f>
        <v>12500000000</v>
      </c>
      <c r="AF12" s="189">
        <f>SUMIF('10. 170KMP'!$K:$K,$D12,'10. 170KMP'!AK:AK)</f>
        <v>13000000000</v>
      </c>
      <c r="AG12" s="189">
        <f>SUMIF('10. 170KMP'!$K:$K,$D12,'10. 170KMP'!AL:AL)</f>
        <v>13000000000</v>
      </c>
      <c r="AH12" s="189">
        <f>SUMIF('10. 170KMP'!$K:$K,$D12,'10. 170KMP'!AM:AM)</f>
        <v>13000000000</v>
      </c>
      <c r="AI12" s="189">
        <f>SUMIF('10. 170KMP'!$K:$K,$D12,'10. 170KMP'!AN:AN)</f>
        <v>140000000000</v>
      </c>
      <c r="AJ12" s="190">
        <f>SUMIF('10. 170KMP'!$K:$K,$D12,'10. 170KMP'!AO:AO)</f>
        <v>46516650441</v>
      </c>
      <c r="AK12" s="188">
        <f>SUMIF('10. 170KMP'!$K:$K,$D12,'10. 170KMP'!AP:AP)</f>
        <v>9069607859</v>
      </c>
      <c r="AL12" s="189">
        <f>SUMIF('10. 170KMP'!$K:$K,$D12,'10. 170KMP'!AQ:AQ)</f>
        <v>5963035131</v>
      </c>
      <c r="AM12" s="189">
        <f>SUMIF('10. 170KMP'!$K:$K,$D12,'10. 170KMP'!AR:AR)</f>
        <v>11064188424</v>
      </c>
      <c r="AN12" s="189">
        <f>SUMIF('10. 170KMP'!$K:$K,$D12,'10. 170KMP'!AS:AS)</f>
        <v>10571670369</v>
      </c>
      <c r="AO12" s="189">
        <f>SUMIF('10. 170KMP'!$K:$K,$D12,'10. 170KMP'!AT:AT)</f>
        <v>9848148658</v>
      </c>
      <c r="AP12" s="189">
        <f>SUMIF('10. 170KMP'!$K:$K,$D12,'10. 170KMP'!AU:AU)</f>
        <v>0</v>
      </c>
      <c r="AQ12" s="189">
        <f>SUMIF('10. 170KMP'!$K:$K,$D12,'10. 170KMP'!AV:AV)</f>
        <v>0</v>
      </c>
      <c r="AR12" s="189">
        <f>SUMIF('10. 170KMP'!$K:$K,$D12,'10. 170KMP'!AW:AW)</f>
        <v>0</v>
      </c>
      <c r="AS12" s="189">
        <f>SUMIF('10. 170KMP'!$K:$K,$D12,'10. 170KMP'!AX:AX)</f>
        <v>0</v>
      </c>
      <c r="AT12" s="189">
        <f>SUMIF('10. 170KMP'!$K:$K,$D12,'10. 170KMP'!AY:AY)</f>
        <v>0</v>
      </c>
      <c r="AU12" s="189">
        <f>SUMIF('10. 170KMP'!$K:$K,$D12,'10. 170KMP'!AZ:AZ)</f>
        <v>0</v>
      </c>
      <c r="AV12" s="190">
        <f>SUMIF('10. 170KMP'!$K:$K,$D12,'10. 170KMP'!BA:BA)</f>
        <v>0</v>
      </c>
      <c r="AW12" s="188">
        <f t="shared" si="11"/>
        <v>10571670369</v>
      </c>
      <c r="AX12" s="189">
        <f t="shared" si="12"/>
        <v>9848148658</v>
      </c>
      <c r="AY12" s="189">
        <f t="shared" si="13"/>
        <v>12500000000</v>
      </c>
      <c r="AZ12" s="647">
        <f t="shared" si="2"/>
        <v>0.93156032247073939</v>
      </c>
      <c r="BA12" s="648">
        <f t="shared" si="3"/>
        <v>0.78785189264</v>
      </c>
      <c r="BB12" s="188">
        <f t="shared" si="14"/>
        <v>0</v>
      </c>
      <c r="BC12" s="189">
        <f t="shared" si="15"/>
        <v>46516650441</v>
      </c>
      <c r="BD12" s="189">
        <f t="shared" si="16"/>
        <v>51000000000</v>
      </c>
      <c r="BE12" s="647" t="str">
        <f t="shared" si="4"/>
        <v/>
      </c>
      <c r="BF12" s="647">
        <f t="shared" si="5"/>
        <v>0.91209118511764709</v>
      </c>
      <c r="BG12" s="648">
        <f t="shared" si="6"/>
        <v>0.3322617888642857</v>
      </c>
    </row>
    <row r="13" spans="2:59" ht="14.1" customHeight="1" x14ac:dyDescent="0.25">
      <c r="B13" s="1157" t="s">
        <v>30</v>
      </c>
      <c r="C13" s="1155" t="s">
        <v>29</v>
      </c>
      <c r="D13" s="590" t="s">
        <v>204</v>
      </c>
      <c r="E13" s="7" t="s">
        <v>154</v>
      </c>
      <c r="F13" s="267" t="s">
        <v>197</v>
      </c>
      <c r="G13" s="86">
        <f>SUMIF('10. 170KMP'!$K:$K,$D13,'10. 170KMP'!L:L)</f>
        <v>0</v>
      </c>
      <c r="H13" s="62">
        <f>SUMIF('10. 170KMP'!$K:$K,$D13,'10. 170KMP'!M:M)</f>
        <v>0</v>
      </c>
      <c r="I13" s="62">
        <f>SUMIF('10. 170KMP'!$K:$K,$D13,'10. 170KMP'!N:N)</f>
        <v>0</v>
      </c>
      <c r="J13" s="62">
        <f>SUMIF('10. 170KMP'!$K:$K,$D13,'10. 170KMP'!O:O)</f>
        <v>0</v>
      </c>
      <c r="K13" s="62">
        <f>SUMIF('10. 170KMP'!$K:$K,$D13,'10. 170KMP'!P:P)</f>
        <v>0</v>
      </c>
      <c r="L13" s="62">
        <f>SUMIF('10. 170KMP'!$K:$K,$D13,'10. 170KMP'!Q:Q)</f>
        <v>0</v>
      </c>
      <c r="M13" s="62">
        <f>SUMIF('10. 170KMP'!$K:$K,$D13,'10. 170KMP'!R:R)</f>
        <v>0</v>
      </c>
      <c r="N13" s="62">
        <f>SUMIF('10. 170KMP'!$K:$K,$D13,'10. 170KMP'!S:S)</f>
        <v>0</v>
      </c>
      <c r="O13" s="62">
        <f>SUMIF('10. 170KMP'!$K:$K,$D13,'10. 170KMP'!T:T)</f>
        <v>0</v>
      </c>
      <c r="P13" s="62">
        <f>SUMIF('10. 170KMP'!$K:$K,$D13,'10. 170KMP'!U:U)</f>
        <v>0</v>
      </c>
      <c r="Q13" s="62">
        <f>SUMIF('10. 170KMP'!$K:$K,$D13,'10. 170KMP'!V:V)</f>
        <v>0</v>
      </c>
      <c r="R13" s="62">
        <f>SUMIF('10. 170KMP'!$K:$K,$D13,'10. 170KMP'!W:W)</f>
        <v>0</v>
      </c>
      <c r="S13" s="62">
        <f>SUMIF('10. 170KMP'!$K:$K,$D13,'10. 170KMP'!X:X)</f>
        <v>0</v>
      </c>
      <c r="T13" s="62">
        <f>SUMIF('10. 170KMP'!$K:$K,$D13,'10. 170KMP'!Y:Y)</f>
        <v>0</v>
      </c>
      <c r="U13" s="62">
        <f>SUMIF('10. 170KMP'!$K:$K,$D13,'10. 170KMP'!Z:Z)</f>
        <v>0</v>
      </c>
      <c r="V13" s="62">
        <f>SUMIF('10. 170KMP'!$K:$K,$D13,'10. 170KMP'!AA:AA)</f>
        <v>0</v>
      </c>
      <c r="W13" s="62">
        <f>SUMIF('10. 170KMP'!$K:$K,$D13,'10. 170KMP'!AB:AB)</f>
        <v>0</v>
      </c>
      <c r="X13" s="62">
        <f>SUMIF('10. 170KMP'!$K:$K,$D13,'10. 170KMP'!AC:AC)</f>
        <v>0</v>
      </c>
      <c r="Y13" s="62">
        <f>SUMIF('10. 170KMP'!$K:$K,$D13,'10. 170KMP'!AD:AD)</f>
        <v>0</v>
      </c>
      <c r="Z13" s="62">
        <f>SUMIF('10. 170KMP'!$K:$K,$D13,'10. 170KMP'!AE:AE)</f>
        <v>0</v>
      </c>
      <c r="AA13" s="62">
        <f>SUMIF('10. 170KMP'!$K:$K,$D13,'10. 170KMP'!AF:AF)</f>
        <v>0</v>
      </c>
      <c r="AB13" s="62">
        <f>SUMIF('10. 170KMP'!$K:$K,$D13,'10. 170KMP'!AG:AG)</f>
        <v>0</v>
      </c>
      <c r="AC13" s="62">
        <f>SUMIF('10. 170KMP'!$K:$K,$D13,'10. 170KMP'!AH:AH)</f>
        <v>0</v>
      </c>
      <c r="AD13" s="62">
        <f>SUMIF('10. 170KMP'!$K:$K,$D13,'10. 170KMP'!AI:AI)</f>
        <v>0</v>
      </c>
      <c r="AE13" s="62">
        <f>SUMIF('10. 170KMP'!$K:$K,$D13,'10. 170KMP'!AJ:AJ)</f>
        <v>0</v>
      </c>
      <c r="AF13" s="62">
        <f>SUMIF('10. 170KMP'!$K:$K,$D13,'10. 170KMP'!AK:AK)</f>
        <v>0</v>
      </c>
      <c r="AG13" s="62">
        <f>SUMIF('10. 170KMP'!$K:$K,$D13,'10. 170KMP'!AL:AL)</f>
        <v>0</v>
      </c>
      <c r="AH13" s="62">
        <f>SUMIF('10. 170KMP'!$K:$K,$D13,'10. 170KMP'!AM:AM)</f>
        <v>0</v>
      </c>
      <c r="AI13" s="62">
        <f>SUMIF('10. 170KMP'!$K:$K,$D13,'10. 170KMP'!AN:AN)</f>
        <v>0</v>
      </c>
      <c r="AJ13" s="92">
        <f>SUMIF('10. 170KMP'!$K:$K,$D13,'10. 170KMP'!AO:AO)</f>
        <v>0</v>
      </c>
      <c r="AK13" s="86">
        <f>SUMIF('10. 170KMP'!$K:$K,$D13,'10. 170KMP'!AP:AP)</f>
        <v>0</v>
      </c>
      <c r="AL13" s="62">
        <f>SUMIF('10. 170KMP'!$K:$K,$D13,'10. 170KMP'!AQ:AQ)</f>
        <v>0</v>
      </c>
      <c r="AM13" s="62">
        <f>SUMIF('10. 170KMP'!$K:$K,$D13,'10. 170KMP'!AR:AR)</f>
        <v>0</v>
      </c>
      <c r="AN13" s="62">
        <f>SUMIF('10. 170KMP'!$K:$K,$D13,'10. 170KMP'!AS:AS)</f>
        <v>0</v>
      </c>
      <c r="AO13" s="62">
        <f>SUMIF('10. 170KMP'!$K:$K,$D13,'10. 170KMP'!AT:AT)</f>
        <v>0</v>
      </c>
      <c r="AP13" s="62">
        <f>SUMIF('10. 170KMP'!$K:$K,$D13,'10. 170KMP'!AU:AU)</f>
        <v>0</v>
      </c>
      <c r="AQ13" s="62">
        <f>SUMIF('10. 170KMP'!$K:$K,$D13,'10. 170KMP'!AV:AV)</f>
        <v>0</v>
      </c>
      <c r="AR13" s="62">
        <f>SUMIF('10. 170KMP'!$K:$K,$D13,'10. 170KMP'!AW:AW)</f>
        <v>0</v>
      </c>
      <c r="AS13" s="62">
        <f>SUMIF('10. 170KMP'!$K:$K,$D13,'10. 170KMP'!AX:AX)</f>
        <v>0</v>
      </c>
      <c r="AT13" s="62">
        <f>SUMIF('10. 170KMP'!$K:$K,$D13,'10. 170KMP'!AY:AY)</f>
        <v>0</v>
      </c>
      <c r="AU13" s="62">
        <f>SUMIF('10. 170KMP'!$K:$K,$D13,'10. 170KMP'!AZ:AZ)</f>
        <v>0</v>
      </c>
      <c r="AV13" s="92">
        <f>SUMIF('10. 170KMP'!$K:$K,$D13,'10. 170KMP'!BA:BA)</f>
        <v>0</v>
      </c>
      <c r="AW13" s="86">
        <f t="shared" si="11"/>
        <v>0</v>
      </c>
      <c r="AX13" s="62">
        <f t="shared" si="12"/>
        <v>0</v>
      </c>
      <c r="AY13" s="62">
        <f t="shared" si="13"/>
        <v>0</v>
      </c>
      <c r="AZ13" s="641" t="str">
        <f t="shared" si="2"/>
        <v/>
      </c>
      <c r="BA13" s="642" t="str">
        <f t="shared" si="3"/>
        <v/>
      </c>
      <c r="BB13" s="86">
        <f t="shared" si="14"/>
        <v>0</v>
      </c>
      <c r="BC13" s="62">
        <f t="shared" si="15"/>
        <v>0</v>
      </c>
      <c r="BD13" s="62">
        <f t="shared" si="16"/>
        <v>0</v>
      </c>
      <c r="BE13" s="641" t="str">
        <f t="shared" si="4"/>
        <v/>
      </c>
      <c r="BF13" s="641" t="str">
        <f t="shared" si="5"/>
        <v/>
      </c>
      <c r="BG13" s="642" t="str">
        <f t="shared" si="6"/>
        <v/>
      </c>
    </row>
    <row r="14" spans="2:59" ht="14.1" customHeight="1" x14ac:dyDescent="0.25">
      <c r="B14" s="1158"/>
      <c r="C14" s="1156"/>
      <c r="D14" s="591" t="s">
        <v>205</v>
      </c>
      <c r="E14" s="13" t="s">
        <v>142</v>
      </c>
      <c r="F14" s="273" t="s">
        <v>197</v>
      </c>
      <c r="G14" s="88">
        <f>SUMIF('10. 170KMP'!$K:$K,$D14,'10. 170KMP'!L:L)</f>
        <v>0</v>
      </c>
      <c r="H14" s="64">
        <f>SUMIF('10. 170KMP'!$K:$K,$D14,'10. 170KMP'!M:M)</f>
        <v>0</v>
      </c>
      <c r="I14" s="64">
        <f>SUMIF('10. 170KMP'!$K:$K,$D14,'10. 170KMP'!N:N)</f>
        <v>0</v>
      </c>
      <c r="J14" s="64">
        <f>SUMIF('10. 170KMP'!$K:$K,$D14,'10. 170KMP'!O:O)</f>
        <v>0</v>
      </c>
      <c r="K14" s="64">
        <f>SUMIF('10. 170KMP'!$K:$K,$D14,'10. 170KMP'!P:P)</f>
        <v>0</v>
      </c>
      <c r="L14" s="64">
        <f>SUMIF('10. 170KMP'!$K:$K,$D14,'10. 170KMP'!Q:Q)</f>
        <v>0</v>
      </c>
      <c r="M14" s="64">
        <f>SUMIF('10. 170KMP'!$K:$K,$D14,'10. 170KMP'!R:R)</f>
        <v>0</v>
      </c>
      <c r="N14" s="64">
        <f>SUMIF('10. 170KMP'!$K:$K,$D14,'10. 170KMP'!S:S)</f>
        <v>0</v>
      </c>
      <c r="O14" s="64">
        <f>SUMIF('10. 170KMP'!$K:$K,$D14,'10. 170KMP'!T:T)</f>
        <v>0</v>
      </c>
      <c r="P14" s="64">
        <f>SUMIF('10. 170KMP'!$K:$K,$D14,'10. 170KMP'!U:U)</f>
        <v>0</v>
      </c>
      <c r="Q14" s="64">
        <f>SUMIF('10. 170KMP'!$K:$K,$D14,'10. 170KMP'!V:V)</f>
        <v>0</v>
      </c>
      <c r="R14" s="64">
        <f>SUMIF('10. 170KMP'!$K:$K,$D14,'10. 170KMP'!W:W)</f>
        <v>0</v>
      </c>
      <c r="S14" s="64">
        <f>SUMIF('10. 170KMP'!$K:$K,$D14,'10. 170KMP'!X:X)</f>
        <v>0</v>
      </c>
      <c r="T14" s="64">
        <f>SUMIF('10. 170KMP'!$K:$K,$D14,'10. 170KMP'!Y:Y)</f>
        <v>0</v>
      </c>
      <c r="U14" s="64">
        <f>SUMIF('10. 170KMP'!$K:$K,$D14,'10. 170KMP'!Z:Z)</f>
        <v>0</v>
      </c>
      <c r="V14" s="64">
        <f>SUMIF('10. 170KMP'!$K:$K,$D14,'10. 170KMP'!AA:AA)</f>
        <v>0</v>
      </c>
      <c r="W14" s="64">
        <f>SUMIF('10. 170KMP'!$K:$K,$D14,'10. 170KMP'!AB:AB)</f>
        <v>0</v>
      </c>
      <c r="X14" s="64">
        <f>SUMIF('10. 170KMP'!$K:$K,$D14,'10. 170KMP'!AC:AC)</f>
        <v>0</v>
      </c>
      <c r="Y14" s="64">
        <f>SUMIF('10. 170KMP'!$K:$K,$D14,'10. 170KMP'!AD:AD)</f>
        <v>0</v>
      </c>
      <c r="Z14" s="64">
        <f>SUMIF('10. 170KMP'!$K:$K,$D14,'10. 170KMP'!AE:AE)</f>
        <v>0</v>
      </c>
      <c r="AA14" s="64">
        <f>SUMIF('10. 170KMP'!$K:$K,$D14,'10. 170KMP'!AF:AF)</f>
        <v>0</v>
      </c>
      <c r="AB14" s="64">
        <f>SUMIF('10. 170KMP'!$K:$K,$D14,'10. 170KMP'!AG:AG)</f>
        <v>0</v>
      </c>
      <c r="AC14" s="64">
        <f>SUMIF('10. 170KMP'!$K:$K,$D14,'10. 170KMP'!AH:AH)</f>
        <v>0</v>
      </c>
      <c r="AD14" s="64">
        <f>SUMIF('10. 170KMP'!$K:$K,$D14,'10. 170KMP'!AI:AI)</f>
        <v>0</v>
      </c>
      <c r="AE14" s="64">
        <f>SUMIF('10. 170KMP'!$K:$K,$D14,'10. 170KMP'!AJ:AJ)</f>
        <v>0</v>
      </c>
      <c r="AF14" s="64">
        <f>SUMIF('10. 170KMP'!$K:$K,$D14,'10. 170KMP'!AK:AK)</f>
        <v>0</v>
      </c>
      <c r="AG14" s="64">
        <f>SUMIF('10. 170KMP'!$K:$K,$D14,'10. 170KMP'!AL:AL)</f>
        <v>0</v>
      </c>
      <c r="AH14" s="64">
        <f>SUMIF('10. 170KMP'!$K:$K,$D14,'10. 170KMP'!AM:AM)</f>
        <v>0</v>
      </c>
      <c r="AI14" s="64">
        <f>SUMIF('10. 170KMP'!$K:$K,$D14,'10. 170KMP'!AN:AN)</f>
        <v>0</v>
      </c>
      <c r="AJ14" s="94">
        <f>SUMIF('10. 170KMP'!$K:$K,$D14,'10. 170KMP'!AO:AO)</f>
        <v>19346564</v>
      </c>
      <c r="AK14" s="88">
        <f>SUMIF('10. 170KMP'!$K:$K,$D14,'10. 170KMP'!AP:AP)</f>
        <v>1000000</v>
      </c>
      <c r="AL14" s="64">
        <f>SUMIF('10. 170KMP'!$K:$K,$D14,'10. 170KMP'!AQ:AQ)</f>
        <v>1000000</v>
      </c>
      <c r="AM14" s="64">
        <f>SUMIF('10. 170KMP'!$K:$K,$D14,'10. 170KMP'!AR:AR)</f>
        <v>2000000</v>
      </c>
      <c r="AN14" s="64">
        <f>SUMIF('10. 170KMP'!$K:$K,$D14,'10. 170KMP'!AS:AS)</f>
        <v>14346564</v>
      </c>
      <c r="AO14" s="64">
        <f>SUMIF('10. 170KMP'!$K:$K,$D14,'10. 170KMP'!AT:AT)</f>
        <v>1000000</v>
      </c>
      <c r="AP14" s="64">
        <f>SUMIF('10. 170KMP'!$K:$K,$D14,'10. 170KMP'!AU:AU)</f>
        <v>0</v>
      </c>
      <c r="AQ14" s="64">
        <f>SUMIF('10. 170KMP'!$K:$K,$D14,'10. 170KMP'!AV:AV)</f>
        <v>0</v>
      </c>
      <c r="AR14" s="64">
        <f>SUMIF('10. 170KMP'!$K:$K,$D14,'10. 170KMP'!AW:AW)</f>
        <v>0</v>
      </c>
      <c r="AS14" s="64">
        <f>SUMIF('10. 170KMP'!$K:$K,$D14,'10. 170KMP'!AX:AX)</f>
        <v>0</v>
      </c>
      <c r="AT14" s="64">
        <f>SUMIF('10. 170KMP'!$K:$K,$D14,'10. 170KMP'!AY:AY)</f>
        <v>0</v>
      </c>
      <c r="AU14" s="64">
        <f>SUMIF('10. 170KMP'!$K:$K,$D14,'10. 170KMP'!AZ:AZ)</f>
        <v>0</v>
      </c>
      <c r="AV14" s="94">
        <f>SUMIF('10. 170KMP'!$K:$K,$D14,'10. 170KMP'!BA:BA)</f>
        <v>0</v>
      </c>
      <c r="AW14" s="88">
        <f t="shared" si="11"/>
        <v>14346564</v>
      </c>
      <c r="AX14" s="64">
        <f t="shared" si="12"/>
        <v>1000000</v>
      </c>
      <c r="AY14" s="64">
        <f t="shared" si="13"/>
        <v>0</v>
      </c>
      <c r="AZ14" s="643">
        <f t="shared" si="2"/>
        <v>6.970310103520258E-2</v>
      </c>
      <c r="BA14" s="644" t="str">
        <f t="shared" si="3"/>
        <v/>
      </c>
      <c r="BB14" s="88">
        <f t="shared" si="14"/>
        <v>0</v>
      </c>
      <c r="BC14" s="64">
        <f t="shared" si="15"/>
        <v>19346564</v>
      </c>
      <c r="BD14" s="64">
        <f t="shared" si="16"/>
        <v>0</v>
      </c>
      <c r="BE14" s="643" t="str">
        <f t="shared" si="4"/>
        <v/>
      </c>
      <c r="BF14" s="643" t="str">
        <f t="shared" si="5"/>
        <v/>
      </c>
      <c r="BG14" s="644" t="str">
        <f t="shared" si="6"/>
        <v/>
      </c>
    </row>
    <row r="15" spans="2:59" ht="14.1" customHeight="1" x14ac:dyDescent="0.25">
      <c r="B15" s="1157" t="s">
        <v>33</v>
      </c>
      <c r="C15" s="1155" t="s">
        <v>32</v>
      </c>
      <c r="D15" s="590" t="s">
        <v>206</v>
      </c>
      <c r="E15" s="7" t="s">
        <v>133</v>
      </c>
      <c r="F15" s="267" t="s">
        <v>197</v>
      </c>
      <c r="G15" s="86">
        <f>SUMIF('10. 170KMP'!$K:$K,$D15,'10. 170KMP'!L:L)</f>
        <v>0</v>
      </c>
      <c r="H15" s="62">
        <f>SUMIF('10. 170KMP'!$K:$K,$D15,'10. 170KMP'!M:M)</f>
        <v>0</v>
      </c>
      <c r="I15" s="62">
        <f>SUMIF('10. 170KMP'!$K:$K,$D15,'10. 170KMP'!N:N)</f>
        <v>0</v>
      </c>
      <c r="J15" s="62">
        <f>SUMIF('10. 170KMP'!$K:$K,$D15,'10. 170KMP'!O:O)</f>
        <v>0</v>
      </c>
      <c r="K15" s="62">
        <f>SUMIF('10. 170KMP'!$K:$K,$D15,'10. 170KMP'!P:P)</f>
        <v>0</v>
      </c>
      <c r="L15" s="62">
        <f>SUMIF('10. 170KMP'!$K:$K,$D15,'10. 170KMP'!Q:Q)</f>
        <v>0</v>
      </c>
      <c r="M15" s="62">
        <f>SUMIF('10. 170KMP'!$K:$K,$D15,'10. 170KMP'!R:R)</f>
        <v>0</v>
      </c>
      <c r="N15" s="62">
        <f>SUMIF('10. 170KMP'!$K:$K,$D15,'10. 170KMP'!S:S)</f>
        <v>0</v>
      </c>
      <c r="O15" s="62">
        <f>SUMIF('10. 170KMP'!$K:$K,$D15,'10. 170KMP'!T:T)</f>
        <v>0</v>
      </c>
      <c r="P15" s="62">
        <f>SUMIF('10. 170KMP'!$K:$K,$D15,'10. 170KMP'!U:U)</f>
        <v>0</v>
      </c>
      <c r="Q15" s="62">
        <f>SUMIF('10. 170KMP'!$K:$K,$D15,'10. 170KMP'!V:V)</f>
        <v>0</v>
      </c>
      <c r="R15" s="62">
        <f>SUMIF('10. 170KMP'!$K:$K,$D15,'10. 170KMP'!W:W)</f>
        <v>0</v>
      </c>
      <c r="S15" s="62">
        <f>SUMIF('10. 170KMP'!$K:$K,$D15,'10. 170KMP'!X:X)</f>
        <v>0</v>
      </c>
      <c r="T15" s="62">
        <f>SUMIF('10. 170KMP'!$K:$K,$D15,'10. 170KMP'!Y:Y)</f>
        <v>0</v>
      </c>
      <c r="U15" s="62">
        <f>SUMIF('10. 170KMP'!$K:$K,$D15,'10. 170KMP'!Z:Z)</f>
        <v>0</v>
      </c>
      <c r="V15" s="62">
        <f>SUMIF('10. 170KMP'!$K:$K,$D15,'10. 170KMP'!AA:AA)</f>
        <v>0</v>
      </c>
      <c r="W15" s="62">
        <f>SUMIF('10. 170KMP'!$K:$K,$D15,'10. 170KMP'!AB:AB)</f>
        <v>130098137.93103448</v>
      </c>
      <c r="X15" s="62">
        <f>SUMIF('10. 170KMP'!$K:$K,$D15,'10. 170KMP'!AC:AC)</f>
        <v>101187440.61302683</v>
      </c>
      <c r="Y15" s="62">
        <f>SUMIF('10. 170KMP'!$K:$K,$D15,'10. 170KMP'!AD:AD)</f>
        <v>144553486.5900383</v>
      </c>
      <c r="Z15" s="62">
        <f>SUMIF('10. 170KMP'!$K:$K,$D15,'10. 170KMP'!AE:AE)</f>
        <v>180670153.25670499</v>
      </c>
      <c r="AA15" s="62">
        <f>SUMIF('10. 170KMP'!$K:$K,$D15,'10. 170KMP'!AF:AF)</f>
        <v>180670153.25670499</v>
      </c>
      <c r="AB15" s="62">
        <f>SUMIF('10. 170KMP'!$K:$K,$D15,'10. 170KMP'!AG:AG)</f>
        <v>180670153.25670499</v>
      </c>
      <c r="AC15" s="62">
        <f>SUMIF('10. 170KMP'!$K:$K,$D15,'10. 170KMP'!AH:AH)</f>
        <v>180670153.25670499</v>
      </c>
      <c r="AD15" s="62">
        <f>SUMIF('10. 170KMP'!$K:$K,$D15,'10. 170KMP'!AI:AI)</f>
        <v>180670153.25670499</v>
      </c>
      <c r="AE15" s="62">
        <f>SUMIF('10. 170KMP'!$K:$K,$D15,'10. 170KMP'!AJ:AJ)</f>
        <v>180670153.25670499</v>
      </c>
      <c r="AF15" s="62">
        <f>SUMIF('10. 170KMP'!$K:$K,$D15,'10. 170KMP'!AK:AK)</f>
        <v>342769380.43960476</v>
      </c>
      <c r="AG15" s="62">
        <f>SUMIF('10. 170KMP'!$K:$K,$D15,'10. 170KMP'!AL:AL)</f>
        <v>342769380.43960476</v>
      </c>
      <c r="AH15" s="62">
        <f>SUMIF('10. 170KMP'!$K:$K,$D15,'10. 170KMP'!AM:AM)</f>
        <v>342769380.43960476</v>
      </c>
      <c r="AI15" s="62">
        <f>SUMIF('10. 170KMP'!$K:$K,$D15,'10. 170KMP'!AN:AN)</f>
        <v>2488168125.993144</v>
      </c>
      <c r="AJ15" s="92">
        <f>SUMIF('10. 170KMP'!$K:$K,$D15,'10. 170KMP'!AO:AO)</f>
        <v>712720001</v>
      </c>
      <c r="AK15" s="86">
        <f>SUMIF('10. 170KMP'!$K:$K,$D15,'10. 170KMP'!AP:AP)</f>
        <v>124830001</v>
      </c>
      <c r="AL15" s="62">
        <f>SUMIF('10. 170KMP'!$K:$K,$D15,'10. 170KMP'!AQ:AQ)</f>
        <v>142163333</v>
      </c>
      <c r="AM15" s="62">
        <f>SUMIF('10. 170KMP'!$K:$K,$D15,'10. 170KMP'!AR:AR)</f>
        <v>125498333</v>
      </c>
      <c r="AN15" s="62">
        <f>SUMIF('10. 170KMP'!$K:$K,$D15,'10. 170KMP'!AS:AS)</f>
        <v>166685000</v>
      </c>
      <c r="AO15" s="62">
        <f>SUMIF('10. 170KMP'!$K:$K,$D15,'10. 170KMP'!AT:AT)</f>
        <v>153543334</v>
      </c>
      <c r="AP15" s="62">
        <f>SUMIF('10. 170KMP'!$K:$K,$D15,'10. 170KMP'!AU:AU)</f>
        <v>0</v>
      </c>
      <c r="AQ15" s="62">
        <f>SUMIF('10. 170KMP'!$K:$K,$D15,'10. 170KMP'!AV:AV)</f>
        <v>0</v>
      </c>
      <c r="AR15" s="62">
        <f>SUMIF('10. 170KMP'!$K:$K,$D15,'10. 170KMP'!AW:AW)</f>
        <v>0</v>
      </c>
      <c r="AS15" s="62">
        <f>SUMIF('10. 170KMP'!$K:$K,$D15,'10. 170KMP'!AX:AX)</f>
        <v>0</v>
      </c>
      <c r="AT15" s="62">
        <f>SUMIF('10. 170KMP'!$K:$K,$D15,'10. 170KMP'!AY:AY)</f>
        <v>0</v>
      </c>
      <c r="AU15" s="62">
        <f>SUMIF('10. 170KMP'!$K:$K,$D15,'10. 170KMP'!AZ:AZ)</f>
        <v>0</v>
      </c>
      <c r="AV15" s="92">
        <f>SUMIF('10. 170KMP'!$K:$K,$D15,'10. 170KMP'!BA:BA)</f>
        <v>0</v>
      </c>
      <c r="AW15" s="86">
        <f t="shared" si="11"/>
        <v>166685000</v>
      </c>
      <c r="AX15" s="62">
        <f t="shared" si="12"/>
        <v>153543334</v>
      </c>
      <c r="AY15" s="62">
        <f t="shared" si="13"/>
        <v>180670153.25670499</v>
      </c>
      <c r="AZ15" s="641">
        <f t="shared" si="2"/>
        <v>0.92115867654558004</v>
      </c>
      <c r="BA15" s="642">
        <f t="shared" si="3"/>
        <v>0.84985445150886729</v>
      </c>
      <c r="BB15" s="86">
        <f t="shared" si="14"/>
        <v>0</v>
      </c>
      <c r="BC15" s="62">
        <f t="shared" si="15"/>
        <v>712720001</v>
      </c>
      <c r="BD15" s="62">
        <f t="shared" si="16"/>
        <v>737179371.64750957</v>
      </c>
      <c r="BE15" s="641" t="str">
        <f t="shared" si="4"/>
        <v/>
      </c>
      <c r="BF15" s="641">
        <f t="shared" si="5"/>
        <v>0.96682032679123164</v>
      </c>
      <c r="BG15" s="642">
        <f t="shared" si="6"/>
        <v>0.28644366654906817</v>
      </c>
    </row>
    <row r="16" spans="2:59" ht="14.1" customHeight="1" x14ac:dyDescent="0.25">
      <c r="B16" s="1158"/>
      <c r="C16" s="1156"/>
      <c r="D16" s="591" t="s">
        <v>207</v>
      </c>
      <c r="E16" s="10" t="s">
        <v>144</v>
      </c>
      <c r="F16" s="266" t="s">
        <v>197</v>
      </c>
      <c r="G16" s="88">
        <f>SUMIF('10. 170KMP'!$K:$K,$D16,'10. 170KMP'!L:L)</f>
        <v>0</v>
      </c>
      <c r="H16" s="64">
        <f>SUMIF('10. 170KMP'!$K:$K,$D16,'10. 170KMP'!M:M)</f>
        <v>0</v>
      </c>
      <c r="I16" s="64">
        <f>SUMIF('10. 170KMP'!$K:$K,$D16,'10. 170KMP'!N:N)</f>
        <v>0</v>
      </c>
      <c r="J16" s="64">
        <f>SUMIF('10. 170KMP'!$K:$K,$D16,'10. 170KMP'!O:O)</f>
        <v>0</v>
      </c>
      <c r="K16" s="64">
        <f>SUMIF('10. 170KMP'!$K:$K,$D16,'10. 170KMP'!P:P)</f>
        <v>0</v>
      </c>
      <c r="L16" s="64">
        <f>SUMIF('10. 170KMP'!$K:$K,$D16,'10. 170KMP'!Q:Q)</f>
        <v>0</v>
      </c>
      <c r="M16" s="64">
        <f>SUMIF('10. 170KMP'!$K:$K,$D16,'10. 170KMP'!R:R)</f>
        <v>0</v>
      </c>
      <c r="N16" s="64">
        <f>SUMIF('10. 170KMP'!$K:$K,$D16,'10. 170KMP'!S:S)</f>
        <v>0</v>
      </c>
      <c r="O16" s="64">
        <f>SUMIF('10. 170KMP'!$K:$K,$D16,'10. 170KMP'!T:T)</f>
        <v>0</v>
      </c>
      <c r="P16" s="64">
        <f>SUMIF('10. 170KMP'!$K:$K,$D16,'10. 170KMP'!U:U)</f>
        <v>0</v>
      </c>
      <c r="Q16" s="64">
        <f>SUMIF('10. 170KMP'!$K:$K,$D16,'10. 170KMP'!V:V)</f>
        <v>0</v>
      </c>
      <c r="R16" s="64">
        <f>SUMIF('10. 170KMP'!$K:$K,$D16,'10. 170KMP'!W:W)</f>
        <v>0</v>
      </c>
      <c r="S16" s="64">
        <f>SUMIF('10. 170KMP'!$K:$K,$D16,'10. 170KMP'!X:X)</f>
        <v>0</v>
      </c>
      <c r="T16" s="64">
        <f>SUMIF('10. 170KMP'!$K:$K,$D16,'10. 170KMP'!Y:Y)</f>
        <v>0</v>
      </c>
      <c r="U16" s="64">
        <f>SUMIF('10. 170KMP'!$K:$K,$D16,'10. 170KMP'!Z:Z)</f>
        <v>0</v>
      </c>
      <c r="V16" s="64">
        <f>SUMIF('10. 170KMP'!$K:$K,$D16,'10. 170KMP'!AA:AA)</f>
        <v>0</v>
      </c>
      <c r="W16" s="64">
        <f>SUMIF('10. 170KMP'!$K:$K,$D16,'10. 170KMP'!AB:AB)</f>
        <v>10025500</v>
      </c>
      <c r="X16" s="64">
        <f>SUMIF('10. 170KMP'!$K:$K,$D16,'10. 170KMP'!AC:AC)</f>
        <v>7116500</v>
      </c>
      <c r="Y16" s="64">
        <f>SUMIF('10. 170KMP'!$K:$K,$D16,'10. 170KMP'!AD:AD)</f>
        <v>7001500</v>
      </c>
      <c r="Z16" s="64">
        <f>SUMIF('10. 170KMP'!$K:$K,$D16,'10. 170KMP'!AE:AE)</f>
        <v>8541500</v>
      </c>
      <c r="AA16" s="64">
        <f>SUMIF('10. 170KMP'!$K:$K,$D16,'10. 170KMP'!AF:AF)</f>
        <v>7241500</v>
      </c>
      <c r="AB16" s="64">
        <f>SUMIF('10. 170KMP'!$K:$K,$D16,'10. 170KMP'!AG:AG)</f>
        <v>6899833</v>
      </c>
      <c r="AC16" s="64">
        <f>SUMIF('10. 170KMP'!$K:$K,$D16,'10. 170KMP'!AH:AH)</f>
        <v>6276500</v>
      </c>
      <c r="AD16" s="64">
        <f>SUMIF('10. 170KMP'!$K:$K,$D16,'10. 170KMP'!AI:AI)</f>
        <v>6391500</v>
      </c>
      <c r="AE16" s="64">
        <f>SUMIF('10. 170KMP'!$K:$K,$D16,'10. 170KMP'!AJ:AJ)</f>
        <v>6126500</v>
      </c>
      <c r="AF16" s="64">
        <f>SUMIF('10. 170KMP'!$K:$K,$D16,'10. 170KMP'!AK:AK)</f>
        <v>7666500</v>
      </c>
      <c r="AG16" s="64">
        <f>SUMIF('10. 170KMP'!$K:$K,$D16,'10. 170KMP'!AL:AL)</f>
        <v>6126500</v>
      </c>
      <c r="AH16" s="64">
        <f>SUMIF('10. 170KMP'!$K:$K,$D16,'10. 170KMP'!AM:AM)</f>
        <v>6241500</v>
      </c>
      <c r="AI16" s="64">
        <f>SUMIF('10. 170KMP'!$K:$K,$D16,'10. 170KMP'!AN:AN)</f>
        <v>85655333</v>
      </c>
      <c r="AJ16" s="94">
        <f>SUMIF('10. 170KMP'!$K:$K,$D16,'10. 170KMP'!AO:AO)</f>
        <v>57714164</v>
      </c>
      <c r="AK16" s="88">
        <f>SUMIF('10. 170KMP'!$K:$K,$D16,'10. 170KMP'!AP:AP)</f>
        <v>10800856</v>
      </c>
      <c r="AL16" s="64">
        <f>SUMIF('10. 170KMP'!$K:$K,$D16,'10. 170KMP'!AQ:AQ)</f>
        <v>10513707</v>
      </c>
      <c r="AM16" s="64">
        <f>SUMIF('10. 170KMP'!$K:$K,$D16,'10. 170KMP'!AR:AR)</f>
        <v>13477838</v>
      </c>
      <c r="AN16" s="64">
        <f>SUMIF('10. 170KMP'!$K:$K,$D16,'10. 170KMP'!AS:AS)</f>
        <v>13594734</v>
      </c>
      <c r="AO16" s="64">
        <f>SUMIF('10. 170KMP'!$K:$K,$D16,'10. 170KMP'!AT:AT)</f>
        <v>9327029</v>
      </c>
      <c r="AP16" s="64">
        <f>SUMIF('10. 170KMP'!$K:$K,$D16,'10. 170KMP'!AU:AU)</f>
        <v>0</v>
      </c>
      <c r="AQ16" s="64">
        <f>SUMIF('10. 170KMP'!$K:$K,$D16,'10. 170KMP'!AV:AV)</f>
        <v>0</v>
      </c>
      <c r="AR16" s="64">
        <f>SUMIF('10. 170KMP'!$K:$K,$D16,'10. 170KMP'!AW:AW)</f>
        <v>0</v>
      </c>
      <c r="AS16" s="64">
        <f>SUMIF('10. 170KMP'!$K:$K,$D16,'10. 170KMP'!AX:AX)</f>
        <v>0</v>
      </c>
      <c r="AT16" s="64">
        <f>SUMIF('10. 170KMP'!$K:$K,$D16,'10. 170KMP'!AY:AY)</f>
        <v>0</v>
      </c>
      <c r="AU16" s="64">
        <f>SUMIF('10. 170KMP'!$K:$K,$D16,'10. 170KMP'!AZ:AZ)</f>
        <v>0</v>
      </c>
      <c r="AV16" s="94">
        <f>SUMIF('10. 170KMP'!$K:$K,$D16,'10. 170KMP'!BA:BA)</f>
        <v>0</v>
      </c>
      <c r="AW16" s="88">
        <f t="shared" si="11"/>
        <v>13594734</v>
      </c>
      <c r="AX16" s="64">
        <f t="shared" si="12"/>
        <v>9327029</v>
      </c>
      <c r="AY16" s="64">
        <f t="shared" si="13"/>
        <v>7241500</v>
      </c>
      <c r="AZ16" s="643">
        <f t="shared" si="2"/>
        <v>0.68607660878101773</v>
      </c>
      <c r="BA16" s="644">
        <f t="shared" si="3"/>
        <v>1.2879968238624595</v>
      </c>
      <c r="BB16" s="88">
        <f t="shared" si="14"/>
        <v>0</v>
      </c>
      <c r="BC16" s="64">
        <f t="shared" si="15"/>
        <v>57714164</v>
      </c>
      <c r="BD16" s="64">
        <f t="shared" si="16"/>
        <v>39926500</v>
      </c>
      <c r="BE16" s="643" t="str">
        <f t="shared" si="4"/>
        <v/>
      </c>
      <c r="BF16" s="643">
        <f t="shared" si="5"/>
        <v>1.4455102250385083</v>
      </c>
      <c r="BG16" s="644">
        <f t="shared" si="6"/>
        <v>0.67379533741349185</v>
      </c>
    </row>
    <row r="17" spans="2:59" x14ac:dyDescent="0.25">
      <c r="B17" s="1157" t="s">
        <v>35</v>
      </c>
      <c r="C17" s="1155" t="s">
        <v>34</v>
      </c>
      <c r="D17" s="590" t="s">
        <v>208</v>
      </c>
      <c r="E17" s="11" t="s">
        <v>141</v>
      </c>
      <c r="F17" s="267" t="s">
        <v>197</v>
      </c>
      <c r="G17" s="86">
        <f>SUMIF('10. 170KMP'!$K:$K,$D17,'10. 170KMP'!L:L)</f>
        <v>0</v>
      </c>
      <c r="H17" s="62">
        <f>SUMIF('10. 170KMP'!$K:$K,$D17,'10. 170KMP'!M:M)</f>
        <v>0</v>
      </c>
      <c r="I17" s="62">
        <f>SUMIF('10. 170KMP'!$K:$K,$D17,'10. 170KMP'!N:N)</f>
        <v>0</v>
      </c>
      <c r="J17" s="62">
        <f>SUMIF('10. 170KMP'!$K:$K,$D17,'10. 170KMP'!O:O)</f>
        <v>0</v>
      </c>
      <c r="K17" s="62">
        <f>SUMIF('10. 170KMP'!$K:$K,$D17,'10. 170KMP'!P:P)</f>
        <v>0</v>
      </c>
      <c r="L17" s="62">
        <f>SUMIF('10. 170KMP'!$K:$K,$D17,'10. 170KMP'!Q:Q)</f>
        <v>0</v>
      </c>
      <c r="M17" s="62">
        <f>SUMIF('10. 170KMP'!$K:$K,$D17,'10. 170KMP'!R:R)</f>
        <v>0</v>
      </c>
      <c r="N17" s="62">
        <f>SUMIF('10. 170KMP'!$K:$K,$D17,'10. 170KMP'!S:S)</f>
        <v>0</v>
      </c>
      <c r="O17" s="62">
        <f>SUMIF('10. 170KMP'!$K:$K,$D17,'10. 170KMP'!T:T)</f>
        <v>0</v>
      </c>
      <c r="P17" s="62">
        <f>SUMIF('10. 170KMP'!$K:$K,$D17,'10. 170KMP'!U:U)</f>
        <v>0</v>
      </c>
      <c r="Q17" s="62">
        <f>SUMIF('10. 170KMP'!$K:$K,$D17,'10. 170KMP'!V:V)</f>
        <v>0</v>
      </c>
      <c r="R17" s="62">
        <f>SUMIF('10. 170KMP'!$K:$K,$D17,'10. 170KMP'!W:W)</f>
        <v>0</v>
      </c>
      <c r="S17" s="62">
        <f>SUMIF('10. 170KMP'!$K:$K,$D17,'10. 170KMP'!X:X)</f>
        <v>0</v>
      </c>
      <c r="T17" s="62">
        <f>SUMIF('10. 170KMP'!$K:$K,$D17,'10. 170KMP'!Y:Y)</f>
        <v>0</v>
      </c>
      <c r="U17" s="62">
        <f>SUMIF('10. 170KMP'!$K:$K,$D17,'10. 170KMP'!Z:Z)</f>
        <v>0</v>
      </c>
      <c r="V17" s="62">
        <f>SUMIF('10. 170KMP'!$K:$K,$D17,'10. 170KMP'!AA:AA)</f>
        <v>0</v>
      </c>
      <c r="W17" s="62">
        <f>SUMIF('10. 170KMP'!$K:$K,$D17,'10. 170KMP'!AB:AB)</f>
        <v>0</v>
      </c>
      <c r="X17" s="62">
        <f>SUMIF('10. 170KMP'!$K:$K,$D17,'10. 170KMP'!AC:AC)</f>
        <v>0</v>
      </c>
      <c r="Y17" s="62">
        <f>SUMIF('10. 170KMP'!$K:$K,$D17,'10. 170KMP'!AD:AD)</f>
        <v>0</v>
      </c>
      <c r="Z17" s="62">
        <f>SUMIF('10. 170KMP'!$K:$K,$D17,'10. 170KMP'!AE:AE)</f>
        <v>0</v>
      </c>
      <c r="AA17" s="62">
        <f>SUMIF('10. 170KMP'!$K:$K,$D17,'10. 170KMP'!AF:AF)</f>
        <v>0</v>
      </c>
      <c r="AB17" s="62">
        <f>SUMIF('10. 170KMP'!$K:$K,$D17,'10. 170KMP'!AG:AG)</f>
        <v>0</v>
      </c>
      <c r="AC17" s="62">
        <f>SUMIF('10. 170KMP'!$K:$K,$D17,'10. 170KMP'!AH:AH)</f>
        <v>0</v>
      </c>
      <c r="AD17" s="62">
        <f>SUMIF('10. 170KMP'!$K:$K,$D17,'10. 170KMP'!AI:AI)</f>
        <v>0</v>
      </c>
      <c r="AE17" s="62">
        <f>SUMIF('10. 170KMP'!$K:$K,$D17,'10. 170KMP'!AJ:AJ)</f>
        <v>0</v>
      </c>
      <c r="AF17" s="62">
        <f>SUMIF('10. 170KMP'!$K:$K,$D17,'10. 170KMP'!AK:AK)</f>
        <v>0</v>
      </c>
      <c r="AG17" s="62">
        <f>SUMIF('10. 170KMP'!$K:$K,$D17,'10. 170KMP'!AL:AL)</f>
        <v>0</v>
      </c>
      <c r="AH17" s="62">
        <f>SUMIF('10. 170KMP'!$K:$K,$D17,'10. 170KMP'!AM:AM)</f>
        <v>0</v>
      </c>
      <c r="AI17" s="62">
        <f>SUMIF('10. 170KMP'!$K:$K,$D17,'10. 170KMP'!AN:AN)</f>
        <v>0</v>
      </c>
      <c r="AJ17" s="92">
        <f>SUMIF('10. 170KMP'!$K:$K,$D17,'10. 170KMP'!AO:AO)</f>
        <v>0</v>
      </c>
      <c r="AK17" s="86">
        <f>SUMIF('10. 170KMP'!$K:$K,$D17,'10. 170KMP'!AP:AP)</f>
        <v>0</v>
      </c>
      <c r="AL17" s="62">
        <f>SUMIF('10. 170KMP'!$K:$K,$D17,'10. 170KMP'!AQ:AQ)</f>
        <v>0</v>
      </c>
      <c r="AM17" s="62">
        <f>SUMIF('10. 170KMP'!$K:$K,$D17,'10. 170KMP'!AR:AR)</f>
        <v>0</v>
      </c>
      <c r="AN17" s="62">
        <f>SUMIF('10. 170KMP'!$K:$K,$D17,'10. 170KMP'!AS:AS)</f>
        <v>0</v>
      </c>
      <c r="AO17" s="62">
        <f>SUMIF('10. 170KMP'!$K:$K,$D17,'10. 170KMP'!AT:AT)</f>
        <v>0</v>
      </c>
      <c r="AP17" s="62">
        <f>SUMIF('10. 170KMP'!$K:$K,$D17,'10. 170KMP'!AU:AU)</f>
        <v>0</v>
      </c>
      <c r="AQ17" s="62">
        <f>SUMIF('10. 170KMP'!$K:$K,$D17,'10. 170KMP'!AV:AV)</f>
        <v>0</v>
      </c>
      <c r="AR17" s="62">
        <f>SUMIF('10. 170KMP'!$K:$K,$D17,'10. 170KMP'!AW:AW)</f>
        <v>0</v>
      </c>
      <c r="AS17" s="62">
        <f>SUMIF('10. 170KMP'!$K:$K,$D17,'10. 170KMP'!AX:AX)</f>
        <v>0</v>
      </c>
      <c r="AT17" s="62">
        <f>SUMIF('10. 170KMP'!$K:$K,$D17,'10. 170KMP'!AY:AY)</f>
        <v>0</v>
      </c>
      <c r="AU17" s="62">
        <f>SUMIF('10. 170KMP'!$K:$K,$D17,'10. 170KMP'!AZ:AZ)</f>
        <v>0</v>
      </c>
      <c r="AV17" s="92">
        <f>SUMIF('10. 170KMP'!$K:$K,$D17,'10. 170KMP'!BA:BA)</f>
        <v>0</v>
      </c>
      <c r="AW17" s="86">
        <f t="shared" si="11"/>
        <v>0</v>
      </c>
      <c r="AX17" s="62">
        <f t="shared" si="12"/>
        <v>0</v>
      </c>
      <c r="AY17" s="62">
        <f t="shared" si="13"/>
        <v>0</v>
      </c>
      <c r="AZ17" s="641" t="str">
        <f t="shared" si="2"/>
        <v/>
      </c>
      <c r="BA17" s="642" t="str">
        <f t="shared" si="3"/>
        <v/>
      </c>
      <c r="BB17" s="86">
        <f t="shared" si="14"/>
        <v>0</v>
      </c>
      <c r="BC17" s="62">
        <f t="shared" si="15"/>
        <v>0</v>
      </c>
      <c r="BD17" s="62">
        <f t="shared" si="16"/>
        <v>0</v>
      </c>
      <c r="BE17" s="641" t="str">
        <f t="shared" si="4"/>
        <v/>
      </c>
      <c r="BF17" s="641" t="str">
        <f t="shared" si="5"/>
        <v/>
      </c>
      <c r="BG17" s="642" t="str">
        <f t="shared" si="6"/>
        <v/>
      </c>
    </row>
    <row r="18" spans="2:59" x14ac:dyDescent="0.25">
      <c r="B18" s="1159"/>
      <c r="C18" s="1160"/>
      <c r="D18" s="592" t="s">
        <v>209</v>
      </c>
      <c r="E18" s="12" t="s">
        <v>149</v>
      </c>
      <c r="F18" s="269" t="s">
        <v>197</v>
      </c>
      <c r="G18" s="87">
        <f>SUMIF('10. 170KMP'!$K:$K,$D18,'10. 170KMP'!L:L)</f>
        <v>0</v>
      </c>
      <c r="H18" s="63">
        <f>SUMIF('10. 170KMP'!$K:$K,$D18,'10. 170KMP'!M:M)</f>
        <v>0</v>
      </c>
      <c r="I18" s="63">
        <f>SUMIF('10. 170KMP'!$K:$K,$D18,'10. 170KMP'!N:N)</f>
        <v>0</v>
      </c>
      <c r="J18" s="63">
        <f>SUMIF('10. 170KMP'!$K:$K,$D18,'10. 170KMP'!O:O)</f>
        <v>0</v>
      </c>
      <c r="K18" s="63">
        <f>SUMIF('10. 170KMP'!$K:$K,$D18,'10. 170KMP'!P:P)</f>
        <v>0</v>
      </c>
      <c r="L18" s="63">
        <f>SUMIF('10. 170KMP'!$K:$K,$D18,'10. 170KMP'!Q:Q)</f>
        <v>0</v>
      </c>
      <c r="M18" s="63">
        <f>SUMIF('10. 170KMP'!$K:$K,$D18,'10. 170KMP'!R:R)</f>
        <v>0</v>
      </c>
      <c r="N18" s="63">
        <f>SUMIF('10. 170KMP'!$K:$K,$D18,'10. 170KMP'!S:S)</f>
        <v>0</v>
      </c>
      <c r="O18" s="63">
        <f>SUMIF('10. 170KMP'!$K:$K,$D18,'10. 170KMP'!T:T)</f>
        <v>0</v>
      </c>
      <c r="P18" s="63">
        <f>SUMIF('10. 170KMP'!$K:$K,$D18,'10. 170KMP'!U:U)</f>
        <v>0</v>
      </c>
      <c r="Q18" s="63">
        <f>SUMIF('10. 170KMP'!$K:$K,$D18,'10. 170KMP'!V:V)</f>
        <v>0</v>
      </c>
      <c r="R18" s="63">
        <f>SUMIF('10. 170KMP'!$K:$K,$D18,'10. 170KMP'!W:W)</f>
        <v>0</v>
      </c>
      <c r="S18" s="63">
        <f>SUMIF('10. 170KMP'!$K:$K,$D18,'10. 170KMP'!X:X)</f>
        <v>0</v>
      </c>
      <c r="T18" s="63">
        <f>SUMIF('10. 170KMP'!$K:$K,$D18,'10. 170KMP'!Y:Y)</f>
        <v>0</v>
      </c>
      <c r="U18" s="63">
        <f>SUMIF('10. 170KMP'!$K:$K,$D18,'10. 170KMP'!Z:Z)</f>
        <v>0</v>
      </c>
      <c r="V18" s="63">
        <f>SUMIF('10. 170KMP'!$K:$K,$D18,'10. 170KMP'!AA:AA)</f>
        <v>0</v>
      </c>
      <c r="W18" s="63">
        <f>SUMIF('10. 170KMP'!$K:$K,$D18,'10. 170KMP'!AB:AB)</f>
        <v>0</v>
      </c>
      <c r="X18" s="63">
        <f>SUMIF('10. 170KMP'!$K:$K,$D18,'10. 170KMP'!AC:AC)</f>
        <v>0</v>
      </c>
      <c r="Y18" s="63">
        <f>SUMIF('10. 170KMP'!$K:$K,$D18,'10. 170KMP'!AD:AD)</f>
        <v>0</v>
      </c>
      <c r="Z18" s="63">
        <f>SUMIF('10. 170KMP'!$K:$K,$D18,'10. 170KMP'!AE:AE)</f>
        <v>0</v>
      </c>
      <c r="AA18" s="63">
        <f>SUMIF('10. 170KMP'!$K:$K,$D18,'10. 170KMP'!AF:AF)</f>
        <v>0</v>
      </c>
      <c r="AB18" s="63">
        <f>SUMIF('10. 170KMP'!$K:$K,$D18,'10. 170KMP'!AG:AG)</f>
        <v>0</v>
      </c>
      <c r="AC18" s="63">
        <f>SUMIF('10. 170KMP'!$K:$K,$D18,'10. 170KMP'!AH:AH)</f>
        <v>0</v>
      </c>
      <c r="AD18" s="63">
        <f>SUMIF('10. 170KMP'!$K:$K,$D18,'10. 170KMP'!AI:AI)</f>
        <v>0</v>
      </c>
      <c r="AE18" s="63">
        <f>SUMIF('10. 170KMP'!$K:$K,$D18,'10. 170KMP'!AJ:AJ)</f>
        <v>0</v>
      </c>
      <c r="AF18" s="63">
        <f>SUMIF('10. 170KMP'!$K:$K,$D18,'10. 170KMP'!AK:AK)</f>
        <v>0</v>
      </c>
      <c r="AG18" s="63">
        <f>SUMIF('10. 170KMP'!$K:$K,$D18,'10. 170KMP'!AL:AL)</f>
        <v>0</v>
      </c>
      <c r="AH18" s="63">
        <f>SUMIF('10. 170KMP'!$K:$K,$D18,'10. 170KMP'!AM:AM)</f>
        <v>0</v>
      </c>
      <c r="AI18" s="63">
        <f>SUMIF('10. 170KMP'!$K:$K,$D18,'10. 170KMP'!AN:AN)</f>
        <v>0</v>
      </c>
      <c r="AJ18" s="93">
        <f>SUMIF('10. 170KMP'!$K:$K,$D18,'10. 170KMP'!AO:AO)</f>
        <v>0</v>
      </c>
      <c r="AK18" s="87">
        <f>SUMIF('10. 170KMP'!$K:$K,$D18,'10. 170KMP'!AP:AP)</f>
        <v>0</v>
      </c>
      <c r="AL18" s="63">
        <f>SUMIF('10. 170KMP'!$K:$K,$D18,'10. 170KMP'!AQ:AQ)</f>
        <v>0</v>
      </c>
      <c r="AM18" s="63">
        <f>SUMIF('10. 170KMP'!$K:$K,$D18,'10. 170KMP'!AR:AR)</f>
        <v>0</v>
      </c>
      <c r="AN18" s="63">
        <f>SUMIF('10. 170KMP'!$K:$K,$D18,'10. 170KMP'!AS:AS)</f>
        <v>0</v>
      </c>
      <c r="AO18" s="63">
        <f>SUMIF('10. 170KMP'!$K:$K,$D18,'10. 170KMP'!AT:AT)</f>
        <v>0</v>
      </c>
      <c r="AP18" s="63">
        <f>SUMIF('10. 170KMP'!$K:$K,$D18,'10. 170KMP'!AU:AU)</f>
        <v>0</v>
      </c>
      <c r="AQ18" s="63">
        <f>SUMIF('10. 170KMP'!$K:$K,$D18,'10. 170KMP'!AV:AV)</f>
        <v>0</v>
      </c>
      <c r="AR18" s="63">
        <f>SUMIF('10. 170KMP'!$K:$K,$D18,'10. 170KMP'!AW:AW)</f>
        <v>0</v>
      </c>
      <c r="AS18" s="63">
        <f>SUMIF('10. 170KMP'!$K:$K,$D18,'10. 170KMP'!AX:AX)</f>
        <v>0</v>
      </c>
      <c r="AT18" s="63">
        <f>SUMIF('10. 170KMP'!$K:$K,$D18,'10. 170KMP'!AY:AY)</f>
        <v>0</v>
      </c>
      <c r="AU18" s="63">
        <f>SUMIF('10. 170KMP'!$K:$K,$D18,'10. 170KMP'!AZ:AZ)</f>
        <v>0</v>
      </c>
      <c r="AV18" s="93">
        <f>SUMIF('10. 170KMP'!$K:$K,$D18,'10. 170KMP'!BA:BA)</f>
        <v>0</v>
      </c>
      <c r="AW18" s="87">
        <f t="shared" si="11"/>
        <v>0</v>
      </c>
      <c r="AX18" s="63">
        <f t="shared" si="12"/>
        <v>0</v>
      </c>
      <c r="AY18" s="63">
        <f t="shared" si="13"/>
        <v>0</v>
      </c>
      <c r="AZ18" s="645" t="str">
        <f t="shared" si="2"/>
        <v/>
      </c>
      <c r="BA18" s="646" t="str">
        <f t="shared" si="3"/>
        <v/>
      </c>
      <c r="BB18" s="87">
        <f t="shared" si="14"/>
        <v>0</v>
      </c>
      <c r="BC18" s="63">
        <f t="shared" si="15"/>
        <v>0</v>
      </c>
      <c r="BD18" s="63">
        <f t="shared" si="16"/>
        <v>0</v>
      </c>
      <c r="BE18" s="645" t="str">
        <f t="shared" si="4"/>
        <v/>
      </c>
      <c r="BF18" s="645" t="str">
        <f t="shared" si="5"/>
        <v/>
      </c>
      <c r="BG18" s="646" t="str">
        <f t="shared" si="6"/>
        <v/>
      </c>
    </row>
    <row r="19" spans="2:59" x14ac:dyDescent="0.25">
      <c r="B19" s="1159"/>
      <c r="C19" s="1160"/>
      <c r="D19" s="592" t="s">
        <v>210</v>
      </c>
      <c r="E19" s="12" t="s">
        <v>135</v>
      </c>
      <c r="F19" s="269" t="s">
        <v>197</v>
      </c>
      <c r="G19" s="87">
        <f>SUMIF('10. 170KMP'!$K:$K,$D19,'10. 170KMP'!L:L)</f>
        <v>0</v>
      </c>
      <c r="H19" s="63">
        <f>SUMIF('10. 170KMP'!$K:$K,$D19,'10. 170KMP'!M:M)</f>
        <v>0</v>
      </c>
      <c r="I19" s="63">
        <f>SUMIF('10. 170KMP'!$K:$K,$D19,'10. 170KMP'!N:N)</f>
        <v>0</v>
      </c>
      <c r="J19" s="63">
        <f>SUMIF('10. 170KMP'!$K:$K,$D19,'10. 170KMP'!O:O)</f>
        <v>0</v>
      </c>
      <c r="K19" s="63">
        <f>SUMIF('10. 170KMP'!$K:$K,$D19,'10. 170KMP'!P:P)</f>
        <v>0</v>
      </c>
      <c r="L19" s="63">
        <f>SUMIF('10. 170KMP'!$K:$K,$D19,'10. 170KMP'!Q:Q)</f>
        <v>0</v>
      </c>
      <c r="M19" s="63">
        <f>SUMIF('10. 170KMP'!$K:$K,$D19,'10. 170KMP'!R:R)</f>
        <v>0</v>
      </c>
      <c r="N19" s="63">
        <f>SUMIF('10. 170KMP'!$K:$K,$D19,'10. 170KMP'!S:S)</f>
        <v>0</v>
      </c>
      <c r="O19" s="63">
        <f>SUMIF('10. 170KMP'!$K:$K,$D19,'10. 170KMP'!T:T)</f>
        <v>0</v>
      </c>
      <c r="P19" s="63">
        <f>SUMIF('10. 170KMP'!$K:$K,$D19,'10. 170KMP'!U:U)</f>
        <v>0</v>
      </c>
      <c r="Q19" s="63">
        <f>SUMIF('10. 170KMP'!$K:$K,$D19,'10. 170KMP'!V:V)</f>
        <v>0</v>
      </c>
      <c r="R19" s="63">
        <f>SUMIF('10. 170KMP'!$K:$K,$D19,'10. 170KMP'!W:W)</f>
        <v>0</v>
      </c>
      <c r="S19" s="63">
        <f>SUMIF('10. 170KMP'!$K:$K,$D19,'10. 170KMP'!X:X)</f>
        <v>0</v>
      </c>
      <c r="T19" s="63">
        <f>SUMIF('10. 170KMP'!$K:$K,$D19,'10. 170KMP'!Y:Y)</f>
        <v>0</v>
      </c>
      <c r="U19" s="63">
        <f>SUMIF('10. 170KMP'!$K:$K,$D19,'10. 170KMP'!Z:Z)</f>
        <v>0</v>
      </c>
      <c r="V19" s="63">
        <f>SUMIF('10. 170KMP'!$K:$K,$D19,'10. 170KMP'!AA:AA)</f>
        <v>0</v>
      </c>
      <c r="W19" s="63">
        <f>SUMIF('10. 170KMP'!$K:$K,$D19,'10. 170KMP'!AB:AB)</f>
        <v>77386422.413793117</v>
      </c>
      <c r="X19" s="63">
        <f>SUMIF('10. 170KMP'!$K:$K,$D19,'10. 170KMP'!AC:AC)</f>
        <v>60189439.655172423</v>
      </c>
      <c r="Y19" s="63">
        <f>SUMIF('10. 170KMP'!$K:$K,$D19,'10. 170KMP'!AD:AD)</f>
        <v>85984913.793103456</v>
      </c>
      <c r="Z19" s="63">
        <f>SUMIF('10. 170KMP'!$K:$K,$D19,'10. 170KMP'!AE:AE)</f>
        <v>107459556.65024632</v>
      </c>
      <c r="AA19" s="63">
        <f>SUMIF('10. 170KMP'!$K:$K,$D19,'10. 170KMP'!AF:AF)</f>
        <v>107459556.65024632</v>
      </c>
      <c r="AB19" s="63">
        <f>SUMIF('10. 170KMP'!$K:$K,$D19,'10. 170KMP'!AG:AG)</f>
        <v>107459556.65024632</v>
      </c>
      <c r="AC19" s="63">
        <f>SUMIF('10. 170KMP'!$K:$K,$D19,'10. 170KMP'!AH:AH)</f>
        <v>107459556.65024632</v>
      </c>
      <c r="AD19" s="63">
        <f>SUMIF('10. 170KMP'!$K:$K,$D19,'10. 170KMP'!AI:AI)</f>
        <v>107459556.65024632</v>
      </c>
      <c r="AE19" s="63">
        <f>SUMIF('10. 170KMP'!$K:$K,$D19,'10. 170KMP'!AJ:AJ)</f>
        <v>107459556.65024632</v>
      </c>
      <c r="AF19" s="63">
        <f>SUMIF('10. 170KMP'!$K:$K,$D19,'10. 170KMP'!AK:AK)</f>
        <v>142116326.60098523</v>
      </c>
      <c r="AG19" s="63">
        <f>SUMIF('10. 170KMP'!$K:$K,$D19,'10. 170KMP'!AL:AL)</f>
        <v>142116326.60098523</v>
      </c>
      <c r="AH19" s="63">
        <f>SUMIF('10. 170KMP'!$K:$K,$D19,'10. 170KMP'!AM:AM)</f>
        <v>142116326.60098523</v>
      </c>
      <c r="AI19" s="63">
        <f>SUMIF('10. 170KMP'!$K:$K,$D19,'10. 170KMP'!AN:AN)</f>
        <v>1294667095.566503</v>
      </c>
      <c r="AJ19" s="93">
        <f>SUMIF('10. 170KMP'!$K:$K,$D19,'10. 170KMP'!AO:AO)</f>
        <v>221985940</v>
      </c>
      <c r="AK19" s="87">
        <f>SUMIF('10. 170KMP'!$K:$K,$D19,'10. 170KMP'!AP:AP)</f>
        <v>34725069</v>
      </c>
      <c r="AL19" s="63">
        <f>SUMIF('10. 170KMP'!$K:$K,$D19,'10. 170KMP'!AQ:AQ)</f>
        <v>23690775</v>
      </c>
      <c r="AM19" s="63">
        <f>SUMIF('10. 170KMP'!$K:$K,$D19,'10. 170KMP'!AR:AR)</f>
        <v>83036407</v>
      </c>
      <c r="AN19" s="63">
        <f>SUMIF('10. 170KMP'!$K:$K,$D19,'10. 170KMP'!AS:AS)</f>
        <v>46534296</v>
      </c>
      <c r="AO19" s="63">
        <f>SUMIF('10. 170KMP'!$K:$K,$D19,'10. 170KMP'!AT:AT)</f>
        <v>33999393</v>
      </c>
      <c r="AP19" s="63">
        <f>SUMIF('10. 170KMP'!$K:$K,$D19,'10. 170KMP'!AU:AU)</f>
        <v>0</v>
      </c>
      <c r="AQ19" s="63">
        <f>SUMIF('10. 170KMP'!$K:$K,$D19,'10. 170KMP'!AV:AV)</f>
        <v>0</v>
      </c>
      <c r="AR19" s="63">
        <f>SUMIF('10. 170KMP'!$K:$K,$D19,'10. 170KMP'!AW:AW)</f>
        <v>0</v>
      </c>
      <c r="AS19" s="63">
        <f>SUMIF('10. 170KMP'!$K:$K,$D19,'10. 170KMP'!AX:AX)</f>
        <v>0</v>
      </c>
      <c r="AT19" s="63">
        <f>SUMIF('10. 170KMP'!$K:$K,$D19,'10. 170KMP'!AY:AY)</f>
        <v>0</v>
      </c>
      <c r="AU19" s="63">
        <f>SUMIF('10. 170KMP'!$K:$K,$D19,'10. 170KMP'!AZ:AZ)</f>
        <v>0</v>
      </c>
      <c r="AV19" s="93">
        <f>SUMIF('10. 170KMP'!$K:$K,$D19,'10. 170KMP'!BA:BA)</f>
        <v>0</v>
      </c>
      <c r="AW19" s="87">
        <f t="shared" si="11"/>
        <v>46534296</v>
      </c>
      <c r="AX19" s="63">
        <f t="shared" si="12"/>
        <v>33999393</v>
      </c>
      <c r="AY19" s="63">
        <f t="shared" si="13"/>
        <v>107459556.65024632</v>
      </c>
      <c r="AZ19" s="645">
        <f t="shared" si="2"/>
        <v>0.73063086631846752</v>
      </c>
      <c r="BA19" s="646">
        <f t="shared" si="3"/>
        <v>0.31639245554175721</v>
      </c>
      <c r="BB19" s="87">
        <f t="shared" si="14"/>
        <v>0</v>
      </c>
      <c r="BC19" s="63">
        <f t="shared" si="15"/>
        <v>221985940</v>
      </c>
      <c r="BD19" s="63">
        <f t="shared" si="16"/>
        <v>438479889.16256166</v>
      </c>
      <c r="BE19" s="645" t="str">
        <f t="shared" si="4"/>
        <v/>
      </c>
      <c r="BF19" s="645">
        <f t="shared" si="5"/>
        <v>0.5062625344664351</v>
      </c>
      <c r="BG19" s="646">
        <f t="shared" si="6"/>
        <v>0.17146179180746565</v>
      </c>
    </row>
    <row r="20" spans="2:59" x14ac:dyDescent="0.25">
      <c r="B20" s="1159"/>
      <c r="C20" s="1160"/>
      <c r="D20" s="592" t="s">
        <v>211</v>
      </c>
      <c r="E20" s="12" t="s">
        <v>212</v>
      </c>
      <c r="F20" s="269" t="s">
        <v>197</v>
      </c>
      <c r="G20" s="87">
        <f>SUMIF('10. 170KMP'!$K:$K,$D20,'10. 170KMP'!L:L)</f>
        <v>0</v>
      </c>
      <c r="H20" s="63">
        <f>SUMIF('10. 170KMP'!$K:$K,$D20,'10. 170KMP'!M:M)</f>
        <v>0</v>
      </c>
      <c r="I20" s="63">
        <f>SUMIF('10. 170KMP'!$K:$K,$D20,'10. 170KMP'!N:N)</f>
        <v>0</v>
      </c>
      <c r="J20" s="63">
        <f>SUMIF('10. 170KMP'!$K:$K,$D20,'10. 170KMP'!O:O)</f>
        <v>0</v>
      </c>
      <c r="K20" s="63">
        <f>SUMIF('10. 170KMP'!$K:$K,$D20,'10. 170KMP'!P:P)</f>
        <v>0</v>
      </c>
      <c r="L20" s="63">
        <f>SUMIF('10. 170KMP'!$K:$K,$D20,'10. 170KMP'!Q:Q)</f>
        <v>0</v>
      </c>
      <c r="M20" s="63">
        <f>SUMIF('10. 170KMP'!$K:$K,$D20,'10. 170KMP'!R:R)</f>
        <v>0</v>
      </c>
      <c r="N20" s="63">
        <f>SUMIF('10. 170KMP'!$K:$K,$D20,'10. 170KMP'!S:S)</f>
        <v>0</v>
      </c>
      <c r="O20" s="63">
        <f>SUMIF('10. 170KMP'!$K:$K,$D20,'10. 170KMP'!T:T)</f>
        <v>0</v>
      </c>
      <c r="P20" s="63">
        <f>SUMIF('10. 170KMP'!$K:$K,$D20,'10. 170KMP'!U:U)</f>
        <v>0</v>
      </c>
      <c r="Q20" s="63">
        <f>SUMIF('10. 170KMP'!$K:$K,$D20,'10. 170KMP'!V:V)</f>
        <v>0</v>
      </c>
      <c r="R20" s="63">
        <f>SUMIF('10. 170KMP'!$K:$K,$D20,'10. 170KMP'!W:W)</f>
        <v>0</v>
      </c>
      <c r="S20" s="63">
        <f>SUMIF('10. 170KMP'!$K:$K,$D20,'10. 170KMP'!X:X)</f>
        <v>0</v>
      </c>
      <c r="T20" s="63">
        <f>SUMIF('10. 170KMP'!$K:$K,$D20,'10. 170KMP'!Y:Y)</f>
        <v>0</v>
      </c>
      <c r="U20" s="63">
        <f>SUMIF('10. 170KMP'!$K:$K,$D20,'10. 170KMP'!Z:Z)</f>
        <v>0</v>
      </c>
      <c r="V20" s="63">
        <f>SUMIF('10. 170KMP'!$K:$K,$D20,'10. 170KMP'!AA:AA)</f>
        <v>0</v>
      </c>
      <c r="W20" s="63">
        <f>SUMIF('10. 170KMP'!$K:$K,$D20,'10. 170KMP'!AB:AB)</f>
        <v>0</v>
      </c>
      <c r="X20" s="63">
        <f>SUMIF('10. 170KMP'!$K:$K,$D20,'10. 170KMP'!AC:AC)</f>
        <v>0</v>
      </c>
      <c r="Y20" s="63">
        <f>SUMIF('10. 170KMP'!$K:$K,$D20,'10. 170KMP'!AD:AD)</f>
        <v>0</v>
      </c>
      <c r="Z20" s="63">
        <f>SUMIF('10. 170KMP'!$K:$K,$D20,'10. 170KMP'!AE:AE)</f>
        <v>0</v>
      </c>
      <c r="AA20" s="63">
        <f>SUMIF('10. 170KMP'!$K:$K,$D20,'10. 170KMP'!AF:AF)</f>
        <v>0</v>
      </c>
      <c r="AB20" s="63">
        <f>SUMIF('10. 170KMP'!$K:$K,$D20,'10. 170KMP'!AG:AG)</f>
        <v>0</v>
      </c>
      <c r="AC20" s="63">
        <f>SUMIF('10. 170KMP'!$K:$K,$D20,'10. 170KMP'!AH:AH)</f>
        <v>0</v>
      </c>
      <c r="AD20" s="63">
        <f>SUMIF('10. 170KMP'!$K:$K,$D20,'10. 170KMP'!AI:AI)</f>
        <v>0</v>
      </c>
      <c r="AE20" s="63">
        <f>SUMIF('10. 170KMP'!$K:$K,$D20,'10. 170KMP'!AJ:AJ)</f>
        <v>0</v>
      </c>
      <c r="AF20" s="63">
        <f>SUMIF('10. 170KMP'!$K:$K,$D20,'10. 170KMP'!AK:AK)</f>
        <v>0</v>
      </c>
      <c r="AG20" s="63">
        <f>SUMIF('10. 170KMP'!$K:$K,$D20,'10. 170KMP'!AL:AL)</f>
        <v>0</v>
      </c>
      <c r="AH20" s="63">
        <f>SUMIF('10. 170KMP'!$K:$K,$D20,'10. 170KMP'!AM:AM)</f>
        <v>0</v>
      </c>
      <c r="AI20" s="63">
        <f>SUMIF('10. 170KMP'!$K:$K,$D20,'10. 170KMP'!AN:AN)</f>
        <v>0</v>
      </c>
      <c r="AJ20" s="93">
        <f>SUMIF('10. 170KMP'!$K:$K,$D20,'10. 170KMP'!AO:AO)</f>
        <v>0</v>
      </c>
      <c r="AK20" s="87">
        <f>SUMIF('10. 170KMP'!$K:$K,$D20,'10. 170KMP'!AP:AP)</f>
        <v>0</v>
      </c>
      <c r="AL20" s="63">
        <f>SUMIF('10. 170KMP'!$K:$K,$D20,'10. 170KMP'!AQ:AQ)</f>
        <v>0</v>
      </c>
      <c r="AM20" s="63">
        <f>SUMIF('10. 170KMP'!$K:$K,$D20,'10. 170KMP'!AR:AR)</f>
        <v>0</v>
      </c>
      <c r="AN20" s="63">
        <f>SUMIF('10. 170KMP'!$K:$K,$D20,'10. 170KMP'!AS:AS)</f>
        <v>0</v>
      </c>
      <c r="AO20" s="63">
        <f>SUMIF('10. 170KMP'!$K:$K,$D20,'10. 170KMP'!AT:AT)</f>
        <v>0</v>
      </c>
      <c r="AP20" s="63">
        <f>SUMIF('10. 170KMP'!$K:$K,$D20,'10. 170KMP'!AU:AU)</f>
        <v>0</v>
      </c>
      <c r="AQ20" s="63">
        <f>SUMIF('10. 170KMP'!$K:$K,$D20,'10. 170KMP'!AV:AV)</f>
        <v>0</v>
      </c>
      <c r="AR20" s="63">
        <f>SUMIF('10. 170KMP'!$K:$K,$D20,'10. 170KMP'!AW:AW)</f>
        <v>0</v>
      </c>
      <c r="AS20" s="63">
        <f>SUMIF('10. 170KMP'!$K:$K,$D20,'10. 170KMP'!AX:AX)</f>
        <v>0</v>
      </c>
      <c r="AT20" s="63">
        <f>SUMIF('10. 170KMP'!$K:$K,$D20,'10. 170KMP'!AY:AY)</f>
        <v>0</v>
      </c>
      <c r="AU20" s="63">
        <f>SUMIF('10. 170KMP'!$K:$K,$D20,'10. 170KMP'!AZ:AZ)</f>
        <v>0</v>
      </c>
      <c r="AV20" s="93">
        <f>SUMIF('10. 170KMP'!$K:$K,$D20,'10. 170KMP'!BA:BA)</f>
        <v>0</v>
      </c>
      <c r="AW20" s="87">
        <f t="shared" si="11"/>
        <v>0</v>
      </c>
      <c r="AX20" s="63">
        <f t="shared" si="12"/>
        <v>0</v>
      </c>
      <c r="AY20" s="63">
        <f t="shared" si="13"/>
        <v>0</v>
      </c>
      <c r="AZ20" s="645" t="str">
        <f t="shared" si="2"/>
        <v/>
      </c>
      <c r="BA20" s="646" t="str">
        <f t="shared" si="3"/>
        <v/>
      </c>
      <c r="BB20" s="87">
        <f t="shared" si="14"/>
        <v>0</v>
      </c>
      <c r="BC20" s="63">
        <f t="shared" si="15"/>
        <v>0</v>
      </c>
      <c r="BD20" s="63">
        <f t="shared" si="16"/>
        <v>0</v>
      </c>
      <c r="BE20" s="645" t="str">
        <f t="shared" si="4"/>
        <v/>
      </c>
      <c r="BF20" s="645" t="str">
        <f t="shared" si="5"/>
        <v/>
      </c>
      <c r="BG20" s="646" t="str">
        <f t="shared" si="6"/>
        <v/>
      </c>
    </row>
    <row r="21" spans="2:59" x14ac:dyDescent="0.25">
      <c r="B21" s="1158"/>
      <c r="C21" s="1156"/>
      <c r="D21" s="591" t="s">
        <v>213</v>
      </c>
      <c r="E21" s="10" t="s">
        <v>155</v>
      </c>
      <c r="F21" s="266" t="s">
        <v>197</v>
      </c>
      <c r="G21" s="88">
        <f>SUMIF('10. 170KMP'!$K:$K,$D21,'10. 170KMP'!L:L)</f>
        <v>0</v>
      </c>
      <c r="H21" s="64">
        <f>SUMIF('10. 170KMP'!$K:$K,$D21,'10. 170KMP'!M:M)</f>
        <v>0</v>
      </c>
      <c r="I21" s="64">
        <f>SUMIF('10. 170KMP'!$K:$K,$D21,'10. 170KMP'!N:N)</f>
        <v>0</v>
      </c>
      <c r="J21" s="64">
        <f>SUMIF('10. 170KMP'!$K:$K,$D21,'10. 170KMP'!O:O)</f>
        <v>0</v>
      </c>
      <c r="K21" s="64">
        <f>SUMIF('10. 170KMP'!$K:$K,$D21,'10. 170KMP'!P:P)</f>
        <v>0</v>
      </c>
      <c r="L21" s="64">
        <f>SUMIF('10. 170KMP'!$K:$K,$D21,'10. 170KMP'!Q:Q)</f>
        <v>0</v>
      </c>
      <c r="M21" s="64">
        <f>SUMIF('10. 170KMP'!$K:$K,$D21,'10. 170KMP'!R:R)</f>
        <v>0</v>
      </c>
      <c r="N21" s="64">
        <f>SUMIF('10. 170KMP'!$K:$K,$D21,'10. 170KMP'!S:S)</f>
        <v>0</v>
      </c>
      <c r="O21" s="64">
        <f>SUMIF('10. 170KMP'!$K:$K,$D21,'10. 170KMP'!T:T)</f>
        <v>0</v>
      </c>
      <c r="P21" s="64">
        <f>SUMIF('10. 170KMP'!$K:$K,$D21,'10. 170KMP'!U:U)</f>
        <v>0</v>
      </c>
      <c r="Q21" s="64">
        <f>SUMIF('10. 170KMP'!$K:$K,$D21,'10. 170KMP'!V:V)</f>
        <v>0</v>
      </c>
      <c r="R21" s="64">
        <f>SUMIF('10. 170KMP'!$K:$K,$D21,'10. 170KMP'!W:W)</f>
        <v>0</v>
      </c>
      <c r="S21" s="64">
        <f>SUMIF('10. 170KMP'!$K:$K,$D21,'10. 170KMP'!X:X)</f>
        <v>0</v>
      </c>
      <c r="T21" s="64">
        <f>SUMIF('10. 170KMP'!$K:$K,$D21,'10. 170KMP'!Y:Y)</f>
        <v>0</v>
      </c>
      <c r="U21" s="64">
        <f>SUMIF('10. 170KMP'!$K:$K,$D21,'10. 170KMP'!Z:Z)</f>
        <v>0</v>
      </c>
      <c r="V21" s="64">
        <f>SUMIF('10. 170KMP'!$K:$K,$D21,'10. 170KMP'!AA:AA)</f>
        <v>0</v>
      </c>
      <c r="W21" s="64">
        <f>SUMIF('10. 170KMP'!$K:$K,$D21,'10. 170KMP'!AB:AB)</f>
        <v>0</v>
      </c>
      <c r="X21" s="64">
        <f>SUMIF('10. 170KMP'!$K:$K,$D21,'10. 170KMP'!AC:AC)</f>
        <v>0</v>
      </c>
      <c r="Y21" s="64">
        <f>SUMIF('10. 170KMP'!$K:$K,$D21,'10. 170KMP'!AD:AD)</f>
        <v>0</v>
      </c>
      <c r="Z21" s="64">
        <f>SUMIF('10. 170KMP'!$K:$K,$D21,'10. 170KMP'!AE:AE)</f>
        <v>0</v>
      </c>
      <c r="AA21" s="64">
        <f>SUMIF('10. 170KMP'!$K:$K,$D21,'10. 170KMP'!AF:AF)</f>
        <v>0</v>
      </c>
      <c r="AB21" s="64">
        <f>SUMIF('10. 170KMP'!$K:$K,$D21,'10. 170KMP'!AG:AG)</f>
        <v>0</v>
      </c>
      <c r="AC21" s="64">
        <f>SUMIF('10. 170KMP'!$K:$K,$D21,'10. 170KMP'!AH:AH)</f>
        <v>0</v>
      </c>
      <c r="AD21" s="64">
        <f>SUMIF('10. 170KMP'!$K:$K,$D21,'10. 170KMP'!AI:AI)</f>
        <v>0</v>
      </c>
      <c r="AE21" s="64">
        <f>SUMIF('10. 170KMP'!$K:$K,$D21,'10. 170KMP'!AJ:AJ)</f>
        <v>0</v>
      </c>
      <c r="AF21" s="64">
        <f>SUMIF('10. 170KMP'!$K:$K,$D21,'10. 170KMP'!AK:AK)</f>
        <v>0</v>
      </c>
      <c r="AG21" s="64">
        <f>SUMIF('10. 170KMP'!$K:$K,$D21,'10. 170KMP'!AL:AL)</f>
        <v>0</v>
      </c>
      <c r="AH21" s="64">
        <f>SUMIF('10. 170KMP'!$K:$K,$D21,'10. 170KMP'!AM:AM)</f>
        <v>0</v>
      </c>
      <c r="AI21" s="64">
        <f>SUMIF('10. 170KMP'!$K:$K,$D21,'10. 170KMP'!AN:AN)</f>
        <v>0</v>
      </c>
      <c r="AJ21" s="94">
        <f>SUMIF('10. 170KMP'!$K:$K,$D21,'10. 170KMP'!AO:AO)</f>
        <v>0</v>
      </c>
      <c r="AK21" s="88">
        <f>SUMIF('10. 170KMP'!$K:$K,$D21,'10. 170KMP'!AP:AP)</f>
        <v>0</v>
      </c>
      <c r="AL21" s="64">
        <f>SUMIF('10. 170KMP'!$K:$K,$D21,'10. 170KMP'!AQ:AQ)</f>
        <v>0</v>
      </c>
      <c r="AM21" s="64">
        <f>SUMIF('10. 170KMP'!$K:$K,$D21,'10. 170KMP'!AR:AR)</f>
        <v>0</v>
      </c>
      <c r="AN21" s="64">
        <f>SUMIF('10. 170KMP'!$K:$K,$D21,'10. 170KMP'!AS:AS)</f>
        <v>0</v>
      </c>
      <c r="AO21" s="64">
        <f>SUMIF('10. 170KMP'!$K:$K,$D21,'10. 170KMP'!AT:AT)</f>
        <v>0</v>
      </c>
      <c r="AP21" s="64">
        <f>SUMIF('10. 170KMP'!$K:$K,$D21,'10. 170KMP'!AU:AU)</f>
        <v>0</v>
      </c>
      <c r="AQ21" s="64">
        <f>SUMIF('10. 170KMP'!$K:$K,$D21,'10. 170KMP'!AV:AV)</f>
        <v>0</v>
      </c>
      <c r="AR21" s="64">
        <f>SUMIF('10. 170KMP'!$K:$K,$D21,'10. 170KMP'!AW:AW)</f>
        <v>0</v>
      </c>
      <c r="AS21" s="64">
        <f>SUMIF('10. 170KMP'!$K:$K,$D21,'10. 170KMP'!AX:AX)</f>
        <v>0</v>
      </c>
      <c r="AT21" s="64">
        <f>SUMIF('10. 170KMP'!$K:$K,$D21,'10. 170KMP'!AY:AY)</f>
        <v>0</v>
      </c>
      <c r="AU21" s="64">
        <f>SUMIF('10. 170KMP'!$K:$K,$D21,'10. 170KMP'!AZ:AZ)</f>
        <v>0</v>
      </c>
      <c r="AV21" s="94">
        <f>SUMIF('10. 170KMP'!$K:$K,$D21,'10. 170KMP'!BA:BA)</f>
        <v>0</v>
      </c>
      <c r="AW21" s="88">
        <f t="shared" si="11"/>
        <v>0</v>
      </c>
      <c r="AX21" s="64">
        <f t="shared" si="12"/>
        <v>0</v>
      </c>
      <c r="AY21" s="64">
        <f t="shared" si="13"/>
        <v>0</v>
      </c>
      <c r="AZ21" s="643" t="str">
        <f t="shared" si="2"/>
        <v/>
      </c>
      <c r="BA21" s="644" t="str">
        <f t="shared" si="3"/>
        <v/>
      </c>
      <c r="BB21" s="88">
        <f t="shared" si="14"/>
        <v>0</v>
      </c>
      <c r="BC21" s="64">
        <f t="shared" si="15"/>
        <v>0</v>
      </c>
      <c r="BD21" s="64">
        <f t="shared" si="16"/>
        <v>0</v>
      </c>
      <c r="BE21" s="643" t="str">
        <f t="shared" si="4"/>
        <v/>
      </c>
      <c r="BF21" s="643" t="str">
        <f t="shared" si="5"/>
        <v/>
      </c>
      <c r="BG21" s="644" t="str">
        <f t="shared" si="6"/>
        <v/>
      </c>
    </row>
    <row r="22" spans="2:59" ht="14.1" customHeight="1" x14ac:dyDescent="0.25">
      <c r="B22" s="255" t="s">
        <v>37</v>
      </c>
      <c r="C22" s="20" t="s">
        <v>36</v>
      </c>
      <c r="D22" s="251" t="s">
        <v>214</v>
      </c>
      <c r="E22" s="6" t="s">
        <v>36</v>
      </c>
      <c r="F22" s="267" t="s">
        <v>197</v>
      </c>
      <c r="G22" s="86">
        <f>SUMIF('10. 170KMP'!$K:$K,$D22,'10. 170KMP'!L:L)</f>
        <v>0</v>
      </c>
      <c r="H22" s="62">
        <f>SUMIF('10. 170KMP'!$K:$K,$D22,'10. 170KMP'!M:M)</f>
        <v>0</v>
      </c>
      <c r="I22" s="62">
        <f>SUMIF('10. 170KMP'!$K:$K,$D22,'10. 170KMP'!N:N)</f>
        <v>0</v>
      </c>
      <c r="J22" s="62">
        <f>SUMIF('10. 170KMP'!$K:$K,$D22,'10. 170KMP'!O:O)</f>
        <v>0</v>
      </c>
      <c r="K22" s="62">
        <f>SUMIF('10. 170KMP'!$K:$K,$D22,'10. 170KMP'!P:P)</f>
        <v>0</v>
      </c>
      <c r="L22" s="62">
        <f>SUMIF('10. 170KMP'!$K:$K,$D22,'10. 170KMP'!Q:Q)</f>
        <v>0</v>
      </c>
      <c r="M22" s="62">
        <f>SUMIF('10. 170KMP'!$K:$K,$D22,'10. 170KMP'!R:R)</f>
        <v>0</v>
      </c>
      <c r="N22" s="62">
        <f>SUMIF('10. 170KMP'!$K:$K,$D22,'10. 170KMP'!S:S)</f>
        <v>0</v>
      </c>
      <c r="O22" s="62">
        <f>SUMIF('10. 170KMP'!$K:$K,$D22,'10. 170KMP'!T:T)</f>
        <v>0</v>
      </c>
      <c r="P22" s="62">
        <f>SUMIF('10. 170KMP'!$K:$K,$D22,'10. 170KMP'!U:U)</f>
        <v>0</v>
      </c>
      <c r="Q22" s="62">
        <f>SUMIF('10. 170KMP'!$K:$K,$D22,'10. 170KMP'!V:V)</f>
        <v>0</v>
      </c>
      <c r="R22" s="62">
        <f>SUMIF('10. 170KMP'!$K:$K,$D22,'10. 170KMP'!W:W)</f>
        <v>0</v>
      </c>
      <c r="S22" s="62">
        <f>SUMIF('10. 170KMP'!$K:$K,$D22,'10. 170KMP'!X:X)</f>
        <v>0</v>
      </c>
      <c r="T22" s="62">
        <f>SUMIF('10. 170KMP'!$K:$K,$D22,'10. 170KMP'!Y:Y)</f>
        <v>0</v>
      </c>
      <c r="U22" s="62">
        <f>SUMIF('10. 170KMP'!$K:$K,$D22,'10. 170KMP'!Z:Z)</f>
        <v>0</v>
      </c>
      <c r="V22" s="62">
        <f>SUMIF('10. 170KMP'!$K:$K,$D22,'10. 170KMP'!AA:AA)</f>
        <v>0</v>
      </c>
      <c r="W22" s="62">
        <f>SUMIF('10. 170KMP'!$K:$K,$D22,'10. 170KMP'!AB:AB)</f>
        <v>115678431.81818181</v>
      </c>
      <c r="X22" s="62">
        <f>SUMIF('10. 170KMP'!$K:$K,$D22,'10. 170KMP'!AC:AC)</f>
        <v>89972113.63636364</v>
      </c>
      <c r="Y22" s="62">
        <f>SUMIF('10. 170KMP'!$K:$K,$D22,'10. 170KMP'!AD:AD)</f>
        <v>128531590.90909091</v>
      </c>
      <c r="Z22" s="62">
        <f>SUMIF('10. 170KMP'!$K:$K,$D22,'10. 170KMP'!AE:AE)</f>
        <v>160712922.07792208</v>
      </c>
      <c r="AA22" s="62">
        <f>SUMIF('10. 170KMP'!$K:$K,$D22,'10. 170KMP'!AF:AF)</f>
        <v>160712922.07792208</v>
      </c>
      <c r="AB22" s="62">
        <f>SUMIF('10. 170KMP'!$K:$K,$D22,'10. 170KMP'!AG:AG)</f>
        <v>160712922.07792208</v>
      </c>
      <c r="AC22" s="62">
        <f>SUMIF('10. 170KMP'!$K:$K,$D22,'10. 170KMP'!AH:AH)</f>
        <v>160712922.07792208</v>
      </c>
      <c r="AD22" s="62">
        <f>SUMIF('10. 170KMP'!$K:$K,$D22,'10. 170KMP'!AI:AI)</f>
        <v>160712922.07792208</v>
      </c>
      <c r="AE22" s="62">
        <f>SUMIF('10. 170KMP'!$K:$K,$D22,'10. 170KMP'!AJ:AJ)</f>
        <v>160712922.07792208</v>
      </c>
      <c r="AF22" s="62">
        <f>SUMIF('10. 170KMP'!$K:$K,$D22,'10. 170KMP'!AK:AK)</f>
        <v>340096038.96103895</v>
      </c>
      <c r="AG22" s="62">
        <f>SUMIF('10. 170KMP'!$K:$K,$D22,'10. 170KMP'!AL:AL)</f>
        <v>340096038.96103895</v>
      </c>
      <c r="AH22" s="62">
        <f>SUMIF('10. 170KMP'!$K:$K,$D22,'10. 170KMP'!AM:AM)</f>
        <v>340096038.96103895</v>
      </c>
      <c r="AI22" s="62">
        <f>SUMIF('10. 170KMP'!$K:$K,$D22,'10. 170KMP'!AN:AN)</f>
        <v>2318747785.7142859</v>
      </c>
      <c r="AJ22" s="92">
        <f>SUMIF('10. 170KMP'!$K:$K,$D22,'10. 170KMP'!AO:AO)</f>
        <v>762782095</v>
      </c>
      <c r="AK22" s="86">
        <f>SUMIF('10. 170KMP'!$K:$K,$D22,'10. 170KMP'!AP:AP)</f>
        <v>143712301</v>
      </c>
      <c r="AL22" s="62">
        <f>SUMIF('10. 170KMP'!$K:$K,$D22,'10. 170KMP'!AQ:AQ)</f>
        <v>97799305</v>
      </c>
      <c r="AM22" s="62">
        <f>SUMIF('10. 170KMP'!$K:$K,$D22,'10. 170KMP'!AR:AR)</f>
        <v>189407823</v>
      </c>
      <c r="AN22" s="62">
        <f>SUMIF('10. 170KMP'!$K:$K,$D22,'10. 170KMP'!AS:AS)</f>
        <v>173664681</v>
      </c>
      <c r="AO22" s="62">
        <f>SUMIF('10. 170KMP'!$K:$K,$D22,'10. 170KMP'!AT:AT)</f>
        <v>158197985</v>
      </c>
      <c r="AP22" s="62">
        <f>SUMIF('10. 170KMP'!$K:$K,$D22,'10. 170KMP'!AU:AU)</f>
        <v>0</v>
      </c>
      <c r="AQ22" s="62">
        <f>SUMIF('10. 170KMP'!$K:$K,$D22,'10. 170KMP'!AV:AV)</f>
        <v>0</v>
      </c>
      <c r="AR22" s="62">
        <f>SUMIF('10. 170KMP'!$K:$K,$D22,'10. 170KMP'!AW:AW)</f>
        <v>0</v>
      </c>
      <c r="AS22" s="62">
        <f>SUMIF('10. 170KMP'!$K:$K,$D22,'10. 170KMP'!AX:AX)</f>
        <v>0</v>
      </c>
      <c r="AT22" s="62">
        <f>SUMIF('10. 170KMP'!$K:$K,$D22,'10. 170KMP'!AY:AY)</f>
        <v>0</v>
      </c>
      <c r="AU22" s="62">
        <f>SUMIF('10. 170KMP'!$K:$K,$D22,'10. 170KMP'!AZ:AZ)</f>
        <v>0</v>
      </c>
      <c r="AV22" s="92">
        <f>SUMIF('10. 170KMP'!$K:$K,$D22,'10. 170KMP'!BA:BA)</f>
        <v>0</v>
      </c>
      <c r="AW22" s="86">
        <f t="shared" si="11"/>
        <v>173664681</v>
      </c>
      <c r="AX22" s="62">
        <f t="shared" si="12"/>
        <v>158197985</v>
      </c>
      <c r="AY22" s="62">
        <f t="shared" si="13"/>
        <v>160712922.07792208</v>
      </c>
      <c r="AZ22" s="641">
        <f t="shared" si="2"/>
        <v>0.91093931183393584</v>
      </c>
      <c r="BA22" s="642">
        <f t="shared" si="3"/>
        <v>0.98435136985000682</v>
      </c>
      <c r="BB22" s="86">
        <f t="shared" si="14"/>
        <v>0</v>
      </c>
      <c r="BC22" s="62">
        <f t="shared" si="15"/>
        <v>762782095</v>
      </c>
      <c r="BD22" s="62">
        <f t="shared" si="16"/>
        <v>655607980.51948059</v>
      </c>
      <c r="BE22" s="641" t="str">
        <f t="shared" si="4"/>
        <v/>
      </c>
      <c r="BF22" s="641">
        <f t="shared" si="5"/>
        <v>1.1634728643717827</v>
      </c>
      <c r="BG22" s="642">
        <f t="shared" si="6"/>
        <v>0.32896294271393833</v>
      </c>
    </row>
    <row r="23" spans="2:59" s="3" customFormat="1" x14ac:dyDescent="0.25">
      <c r="B23" s="255" t="s">
        <v>39</v>
      </c>
      <c r="C23" s="20" t="s">
        <v>38</v>
      </c>
      <c r="D23" s="251" t="s">
        <v>215</v>
      </c>
      <c r="E23" s="6" t="s">
        <v>38</v>
      </c>
      <c r="F23" s="267" t="s">
        <v>197</v>
      </c>
      <c r="G23" s="86">
        <f>SUMIF('10. 170KMP'!$K:$K,$D23,'10. 170KMP'!L:L)</f>
        <v>0</v>
      </c>
      <c r="H23" s="62">
        <f>SUMIF('10. 170KMP'!$K:$K,$D23,'10. 170KMP'!M:M)</f>
        <v>0</v>
      </c>
      <c r="I23" s="62">
        <f>SUMIF('10. 170KMP'!$K:$K,$D23,'10. 170KMP'!N:N)</f>
        <v>0</v>
      </c>
      <c r="J23" s="62">
        <f>SUMIF('10. 170KMP'!$K:$K,$D23,'10. 170KMP'!O:O)</f>
        <v>0</v>
      </c>
      <c r="K23" s="62">
        <f>SUMIF('10. 170KMP'!$K:$K,$D23,'10. 170KMP'!P:P)</f>
        <v>0</v>
      </c>
      <c r="L23" s="62">
        <f>SUMIF('10. 170KMP'!$K:$K,$D23,'10. 170KMP'!Q:Q)</f>
        <v>0</v>
      </c>
      <c r="M23" s="62">
        <f>SUMIF('10. 170KMP'!$K:$K,$D23,'10. 170KMP'!R:R)</f>
        <v>0</v>
      </c>
      <c r="N23" s="62">
        <f>SUMIF('10. 170KMP'!$K:$K,$D23,'10. 170KMP'!S:S)</f>
        <v>0</v>
      </c>
      <c r="O23" s="62">
        <f>SUMIF('10. 170KMP'!$K:$K,$D23,'10. 170KMP'!T:T)</f>
        <v>0</v>
      </c>
      <c r="P23" s="62">
        <f>SUMIF('10. 170KMP'!$K:$K,$D23,'10. 170KMP'!U:U)</f>
        <v>0</v>
      </c>
      <c r="Q23" s="62">
        <f>SUMIF('10. 170KMP'!$K:$K,$D23,'10. 170KMP'!V:V)</f>
        <v>0</v>
      </c>
      <c r="R23" s="62">
        <f>SUMIF('10. 170KMP'!$K:$K,$D23,'10. 170KMP'!W:W)</f>
        <v>0</v>
      </c>
      <c r="S23" s="62">
        <f>SUMIF('10. 170KMP'!$K:$K,$D23,'10. 170KMP'!X:X)</f>
        <v>0</v>
      </c>
      <c r="T23" s="62">
        <f>SUMIF('10. 170KMP'!$K:$K,$D23,'10. 170KMP'!Y:Y)</f>
        <v>0</v>
      </c>
      <c r="U23" s="62">
        <f>SUMIF('10. 170KMP'!$K:$K,$D23,'10. 170KMP'!Z:Z)</f>
        <v>0</v>
      </c>
      <c r="V23" s="62">
        <f>SUMIF('10. 170KMP'!$K:$K,$D23,'10. 170KMP'!AA:AA)</f>
        <v>0</v>
      </c>
      <c r="W23" s="62">
        <f>SUMIF('10. 170KMP'!$K:$K,$D23,'10. 170KMP'!AB:AB)</f>
        <v>14685000</v>
      </c>
      <c r="X23" s="62">
        <f>SUMIF('10. 170KMP'!$K:$K,$D23,'10. 170KMP'!AC:AC)</f>
        <v>11421666.666666668</v>
      </c>
      <c r="Y23" s="62">
        <f>SUMIF('10. 170KMP'!$K:$K,$D23,'10. 170KMP'!AD:AD)</f>
        <v>16316666.666666668</v>
      </c>
      <c r="Z23" s="62">
        <f>SUMIF('10. 170KMP'!$K:$K,$D23,'10. 170KMP'!AE:AE)</f>
        <v>17948333.333333336</v>
      </c>
      <c r="AA23" s="62">
        <f>SUMIF('10. 170KMP'!$K:$K,$D23,'10. 170KMP'!AF:AF)</f>
        <v>17979278.735632181</v>
      </c>
      <c r="AB23" s="62">
        <f>SUMIF('10. 170KMP'!$K:$K,$D23,'10. 170KMP'!AG:AG)</f>
        <v>18010224.137931034</v>
      </c>
      <c r="AC23" s="62">
        <f>SUMIF('10. 170KMP'!$K:$K,$D23,'10. 170KMP'!AH:AH)</f>
        <v>18010224.137931034</v>
      </c>
      <c r="AD23" s="62">
        <f>SUMIF('10. 170KMP'!$K:$K,$D23,'10. 170KMP'!AI:AI)</f>
        <v>18010224.137931034</v>
      </c>
      <c r="AE23" s="62">
        <f>SUMIF('10. 170KMP'!$K:$K,$D23,'10. 170KMP'!AJ:AJ)</f>
        <v>18010224.137931034</v>
      </c>
      <c r="AF23" s="62">
        <f>SUMIF('10. 170KMP'!$K:$K,$D23,'10. 170KMP'!AK:AK)</f>
        <v>18010224.137931034</v>
      </c>
      <c r="AG23" s="62">
        <f>SUMIF('10. 170KMP'!$K:$K,$D23,'10. 170KMP'!AL:AL)</f>
        <v>18010224.137931034</v>
      </c>
      <c r="AH23" s="62">
        <f>SUMIF('10. 170KMP'!$K:$K,$D23,'10. 170KMP'!AM:AM)</f>
        <v>18010224.137931034</v>
      </c>
      <c r="AI23" s="62">
        <f>SUMIF('10. 170KMP'!$K:$K,$D23,'10. 170KMP'!AN:AN)</f>
        <v>204422514.36781615</v>
      </c>
      <c r="AJ23" s="92">
        <f>SUMIF('10. 170KMP'!$K:$K,$D23,'10. 170KMP'!AO:AO)</f>
        <v>74301500</v>
      </c>
      <c r="AK23" s="86">
        <f>SUMIF('10. 170KMP'!$K:$K,$D23,'10. 170KMP'!AP:AP)</f>
        <v>10833000</v>
      </c>
      <c r="AL23" s="62">
        <f>SUMIF('10. 170KMP'!$K:$K,$D23,'10. 170KMP'!AQ:AQ)</f>
        <v>16525500</v>
      </c>
      <c r="AM23" s="62">
        <f>SUMIF('10. 170KMP'!$K:$K,$D23,'10. 170KMP'!AR:AR)</f>
        <v>9602500</v>
      </c>
      <c r="AN23" s="62">
        <f>SUMIF('10. 170KMP'!$K:$K,$D23,'10. 170KMP'!AS:AS)</f>
        <v>18733500</v>
      </c>
      <c r="AO23" s="62">
        <f>SUMIF('10. 170KMP'!$K:$K,$D23,'10. 170KMP'!AT:AT)</f>
        <v>18607000</v>
      </c>
      <c r="AP23" s="62">
        <f>SUMIF('10. 170KMP'!$K:$K,$D23,'10. 170KMP'!AU:AU)</f>
        <v>0</v>
      </c>
      <c r="AQ23" s="62">
        <f>SUMIF('10. 170KMP'!$K:$K,$D23,'10. 170KMP'!AV:AV)</f>
        <v>0</v>
      </c>
      <c r="AR23" s="62">
        <f>SUMIF('10. 170KMP'!$K:$K,$D23,'10. 170KMP'!AW:AW)</f>
        <v>0</v>
      </c>
      <c r="AS23" s="62">
        <f>SUMIF('10. 170KMP'!$K:$K,$D23,'10. 170KMP'!AX:AX)</f>
        <v>0</v>
      </c>
      <c r="AT23" s="62">
        <f>SUMIF('10. 170KMP'!$K:$K,$D23,'10. 170KMP'!AY:AY)</f>
        <v>0</v>
      </c>
      <c r="AU23" s="62">
        <f>SUMIF('10. 170KMP'!$K:$K,$D23,'10. 170KMP'!AZ:AZ)</f>
        <v>0</v>
      </c>
      <c r="AV23" s="92">
        <f>SUMIF('10. 170KMP'!$K:$K,$D23,'10. 170KMP'!BA:BA)</f>
        <v>0</v>
      </c>
      <c r="AW23" s="86">
        <f t="shared" si="11"/>
        <v>18733500</v>
      </c>
      <c r="AX23" s="62">
        <f t="shared" si="12"/>
        <v>18607000</v>
      </c>
      <c r="AY23" s="62">
        <f t="shared" si="13"/>
        <v>17979278.735632181</v>
      </c>
      <c r="AZ23" s="641">
        <f t="shared" si="2"/>
        <v>0.9932473910374463</v>
      </c>
      <c r="BA23" s="642">
        <f t="shared" si="3"/>
        <v>1.034913595456072</v>
      </c>
      <c r="BB23" s="86">
        <f t="shared" si="14"/>
        <v>0</v>
      </c>
      <c r="BC23" s="62">
        <f t="shared" si="15"/>
        <v>74301500</v>
      </c>
      <c r="BD23" s="62">
        <f t="shared" si="16"/>
        <v>78350945.402298853</v>
      </c>
      <c r="BE23" s="641" t="str">
        <f t="shared" si="4"/>
        <v/>
      </c>
      <c r="BF23" s="641">
        <f t="shared" si="5"/>
        <v>0.94831657255050761</v>
      </c>
      <c r="BG23" s="642">
        <f t="shared" si="6"/>
        <v>0.36347023824543012</v>
      </c>
    </row>
    <row r="24" spans="2:59" x14ac:dyDescent="0.25">
      <c r="B24" s="255" t="s">
        <v>41</v>
      </c>
      <c r="C24" s="20" t="s">
        <v>40</v>
      </c>
      <c r="D24" s="401" t="s">
        <v>216</v>
      </c>
      <c r="E24" s="161" t="s">
        <v>40</v>
      </c>
      <c r="F24" s="275" t="s">
        <v>197</v>
      </c>
      <c r="G24" s="188">
        <f>SUMIF('10. 170KMP'!$K:$K,$D24,'10. 170KMP'!L:L)</f>
        <v>0</v>
      </c>
      <c r="H24" s="189">
        <f>SUMIF('10. 170KMP'!$K:$K,$D24,'10. 170KMP'!M:M)</f>
        <v>0</v>
      </c>
      <c r="I24" s="189">
        <f>SUMIF('10. 170KMP'!$K:$K,$D24,'10. 170KMP'!N:N)</f>
        <v>0</v>
      </c>
      <c r="J24" s="189">
        <f>SUMIF('10. 170KMP'!$K:$K,$D24,'10. 170KMP'!O:O)</f>
        <v>0</v>
      </c>
      <c r="K24" s="189">
        <f>SUMIF('10. 170KMP'!$K:$K,$D24,'10. 170KMP'!P:P)</f>
        <v>0</v>
      </c>
      <c r="L24" s="189">
        <f>SUMIF('10. 170KMP'!$K:$K,$D24,'10. 170KMP'!Q:Q)</f>
        <v>0</v>
      </c>
      <c r="M24" s="189">
        <f>SUMIF('10. 170KMP'!$K:$K,$D24,'10. 170KMP'!R:R)</f>
        <v>0</v>
      </c>
      <c r="N24" s="189">
        <f>SUMIF('10. 170KMP'!$K:$K,$D24,'10. 170KMP'!S:S)</f>
        <v>0</v>
      </c>
      <c r="O24" s="189">
        <f>SUMIF('10. 170KMP'!$K:$K,$D24,'10. 170KMP'!T:T)</f>
        <v>0</v>
      </c>
      <c r="P24" s="189">
        <f>SUMIF('10. 170KMP'!$K:$K,$D24,'10. 170KMP'!U:U)</f>
        <v>0</v>
      </c>
      <c r="Q24" s="189">
        <f>SUMIF('10. 170KMP'!$K:$K,$D24,'10. 170KMP'!V:V)</f>
        <v>0</v>
      </c>
      <c r="R24" s="189">
        <f>SUMIF('10. 170KMP'!$K:$K,$D24,'10. 170KMP'!W:W)</f>
        <v>0</v>
      </c>
      <c r="S24" s="189">
        <f>SUMIF('10. 170KMP'!$K:$K,$D24,'10. 170KMP'!X:X)</f>
        <v>0</v>
      </c>
      <c r="T24" s="189">
        <f>SUMIF('10. 170KMP'!$K:$K,$D24,'10. 170KMP'!Y:Y)</f>
        <v>0</v>
      </c>
      <c r="U24" s="189">
        <f>SUMIF('10. 170KMP'!$K:$K,$D24,'10. 170KMP'!Z:Z)</f>
        <v>0</v>
      </c>
      <c r="V24" s="189">
        <f>SUMIF('10. 170KMP'!$K:$K,$D24,'10. 170KMP'!AA:AA)</f>
        <v>0</v>
      </c>
      <c r="W24" s="189">
        <f>SUMIF('10. 170KMP'!$K:$K,$D24,'10. 170KMP'!AB:AB)</f>
        <v>33298363.636363637</v>
      </c>
      <c r="X24" s="189">
        <f>SUMIF('10. 170KMP'!$K:$K,$D24,'10. 170KMP'!AC:AC)</f>
        <v>25898727.272727273</v>
      </c>
      <c r="Y24" s="189">
        <f>SUMIF('10. 170KMP'!$K:$K,$D24,'10. 170KMP'!AD:AD)</f>
        <v>36998181.81818182</v>
      </c>
      <c r="Z24" s="189">
        <f>SUMIF('10. 170KMP'!$K:$K,$D24,'10. 170KMP'!AE:AE)</f>
        <v>46218068.181818187</v>
      </c>
      <c r="AA24" s="189">
        <f>SUMIF('10. 170KMP'!$K:$K,$D24,'10. 170KMP'!AF:AF)</f>
        <v>46218068.181818187</v>
      </c>
      <c r="AB24" s="189">
        <f>SUMIF('10. 170KMP'!$K:$K,$D24,'10. 170KMP'!AG:AG)</f>
        <v>46218068.181818187</v>
      </c>
      <c r="AC24" s="189">
        <f>SUMIF('10. 170KMP'!$K:$K,$D24,'10. 170KMP'!AH:AH)</f>
        <v>46218068.181818187</v>
      </c>
      <c r="AD24" s="189">
        <f>SUMIF('10. 170KMP'!$K:$K,$D24,'10. 170KMP'!AI:AI)</f>
        <v>46218068.181818187</v>
      </c>
      <c r="AE24" s="189">
        <f>SUMIF('10. 170KMP'!$K:$K,$D24,'10. 170KMP'!AJ:AJ)</f>
        <v>46218068.181818187</v>
      </c>
      <c r="AF24" s="189">
        <f>SUMIF('10. 170KMP'!$K:$K,$D24,'10. 170KMP'!AK:AK)</f>
        <v>63543976.36363636</v>
      </c>
      <c r="AG24" s="189">
        <f>SUMIF('10. 170KMP'!$K:$K,$D24,'10. 170KMP'!AL:AL)</f>
        <v>63543976.36363636</v>
      </c>
      <c r="AH24" s="189">
        <f>SUMIF('10. 170KMP'!$K:$K,$D24,'10. 170KMP'!AM:AM)</f>
        <v>63543976.36363636</v>
      </c>
      <c r="AI24" s="189">
        <f>SUMIF('10. 170KMP'!$K:$K,$D24,'10. 170KMP'!AN:AN)</f>
        <v>564135610.909091</v>
      </c>
      <c r="AJ24" s="190">
        <f>SUMIF('10. 170KMP'!$K:$K,$D24,'10. 170KMP'!AO:AO)</f>
        <v>237880457</v>
      </c>
      <c r="AK24" s="188">
        <f>SUMIF('10. 170KMP'!$K:$K,$D24,'10. 170KMP'!AP:AP)</f>
        <v>27244448</v>
      </c>
      <c r="AL24" s="189">
        <f>SUMIF('10. 170KMP'!$K:$K,$D24,'10. 170KMP'!AQ:AQ)</f>
        <v>19797175</v>
      </c>
      <c r="AM24" s="189">
        <f>SUMIF('10. 170KMP'!$K:$K,$D24,'10. 170KMP'!AR:AR)</f>
        <v>58970664</v>
      </c>
      <c r="AN24" s="189">
        <f>SUMIF('10. 170KMP'!$K:$K,$D24,'10. 170KMP'!AS:AS)</f>
        <v>78006420</v>
      </c>
      <c r="AO24" s="189">
        <f>SUMIF('10. 170KMP'!$K:$K,$D24,'10. 170KMP'!AT:AT)</f>
        <v>53861750</v>
      </c>
      <c r="AP24" s="189">
        <f>SUMIF('10. 170KMP'!$K:$K,$D24,'10. 170KMP'!AU:AU)</f>
        <v>0</v>
      </c>
      <c r="AQ24" s="189">
        <f>SUMIF('10. 170KMP'!$K:$K,$D24,'10. 170KMP'!AV:AV)</f>
        <v>0</v>
      </c>
      <c r="AR24" s="189">
        <f>SUMIF('10. 170KMP'!$K:$K,$D24,'10. 170KMP'!AW:AW)</f>
        <v>0</v>
      </c>
      <c r="AS24" s="189">
        <f>SUMIF('10. 170KMP'!$K:$K,$D24,'10. 170KMP'!AX:AX)</f>
        <v>0</v>
      </c>
      <c r="AT24" s="189">
        <f>SUMIF('10. 170KMP'!$K:$K,$D24,'10. 170KMP'!AY:AY)</f>
        <v>0</v>
      </c>
      <c r="AU24" s="189">
        <f>SUMIF('10. 170KMP'!$K:$K,$D24,'10. 170KMP'!AZ:AZ)</f>
        <v>0</v>
      </c>
      <c r="AV24" s="190">
        <f>SUMIF('10. 170KMP'!$K:$K,$D24,'10. 170KMP'!BA:BA)</f>
        <v>0</v>
      </c>
      <c r="AW24" s="188">
        <f t="shared" si="11"/>
        <v>78006420</v>
      </c>
      <c r="AX24" s="189">
        <f t="shared" si="12"/>
        <v>53861750</v>
      </c>
      <c r="AY24" s="189">
        <f t="shared" si="13"/>
        <v>46218068.181818187</v>
      </c>
      <c r="AZ24" s="647">
        <f t="shared" si="2"/>
        <v>0.69047842472452914</v>
      </c>
      <c r="BA24" s="648">
        <f t="shared" si="3"/>
        <v>1.16538297940347</v>
      </c>
      <c r="BB24" s="188">
        <f t="shared" si="14"/>
        <v>0</v>
      </c>
      <c r="BC24" s="189">
        <f t="shared" si="15"/>
        <v>237880457</v>
      </c>
      <c r="BD24" s="189">
        <f t="shared" si="16"/>
        <v>188631409.09090909</v>
      </c>
      <c r="BE24" s="647" t="str">
        <f t="shared" si="4"/>
        <v/>
      </c>
      <c r="BF24" s="647">
        <f t="shared" si="5"/>
        <v>1.2610861475638757</v>
      </c>
      <c r="BG24" s="648">
        <f t="shared" si="6"/>
        <v>0.42167247094481652</v>
      </c>
    </row>
    <row r="25" spans="2:59" x14ac:dyDescent="0.25">
      <c r="B25" s="1157" t="s">
        <v>43</v>
      </c>
      <c r="C25" s="1155" t="s">
        <v>42</v>
      </c>
      <c r="D25" s="590" t="s">
        <v>217</v>
      </c>
      <c r="E25" s="7" t="s">
        <v>145</v>
      </c>
      <c r="F25" s="268" t="s">
        <v>197</v>
      </c>
      <c r="G25" s="86">
        <f>SUMIF('10. 170KMP'!$K:$K,$D25,'10. 170KMP'!L:L)</f>
        <v>0</v>
      </c>
      <c r="H25" s="62">
        <f>SUMIF('10. 170KMP'!$K:$K,$D25,'10. 170KMP'!M:M)</f>
        <v>0</v>
      </c>
      <c r="I25" s="62">
        <f>SUMIF('10. 170KMP'!$K:$K,$D25,'10. 170KMP'!N:N)</f>
        <v>0</v>
      </c>
      <c r="J25" s="62">
        <f>SUMIF('10. 170KMP'!$K:$K,$D25,'10. 170KMP'!O:O)</f>
        <v>0</v>
      </c>
      <c r="K25" s="62">
        <f>SUMIF('10. 170KMP'!$K:$K,$D25,'10. 170KMP'!P:P)</f>
        <v>0</v>
      </c>
      <c r="L25" s="62">
        <f>SUMIF('10. 170KMP'!$K:$K,$D25,'10. 170KMP'!Q:Q)</f>
        <v>0</v>
      </c>
      <c r="M25" s="62">
        <f>SUMIF('10. 170KMP'!$K:$K,$D25,'10. 170KMP'!R:R)</f>
        <v>0</v>
      </c>
      <c r="N25" s="62">
        <f>SUMIF('10. 170KMP'!$K:$K,$D25,'10. 170KMP'!S:S)</f>
        <v>0</v>
      </c>
      <c r="O25" s="62">
        <f>SUMIF('10. 170KMP'!$K:$K,$D25,'10. 170KMP'!T:T)</f>
        <v>0</v>
      </c>
      <c r="P25" s="62">
        <f>SUMIF('10. 170KMP'!$K:$K,$D25,'10. 170KMP'!U:U)</f>
        <v>0</v>
      </c>
      <c r="Q25" s="62">
        <f>SUMIF('10. 170KMP'!$K:$K,$D25,'10. 170KMP'!V:V)</f>
        <v>0</v>
      </c>
      <c r="R25" s="62">
        <f>SUMIF('10. 170KMP'!$K:$K,$D25,'10. 170KMP'!W:W)</f>
        <v>0</v>
      </c>
      <c r="S25" s="62">
        <f>SUMIF('10. 170KMP'!$K:$K,$D25,'10. 170KMP'!X:X)</f>
        <v>0</v>
      </c>
      <c r="T25" s="62">
        <f>SUMIF('10. 170KMP'!$K:$K,$D25,'10. 170KMP'!Y:Y)</f>
        <v>0</v>
      </c>
      <c r="U25" s="62">
        <f>SUMIF('10. 170KMP'!$K:$K,$D25,'10. 170KMP'!Z:Z)</f>
        <v>0</v>
      </c>
      <c r="V25" s="62">
        <f>SUMIF('10. 170KMP'!$K:$K,$D25,'10. 170KMP'!AA:AA)</f>
        <v>0</v>
      </c>
      <c r="W25" s="62">
        <f>SUMIF('10. 170KMP'!$K:$K,$D25,'10. 170KMP'!AB:AB)</f>
        <v>6196500</v>
      </c>
      <c r="X25" s="62">
        <f>SUMIF('10. 170KMP'!$K:$K,$D25,'10. 170KMP'!AC:AC)</f>
        <v>6196500</v>
      </c>
      <c r="Y25" s="62">
        <f>SUMIF('10. 170KMP'!$K:$K,$D25,'10. 170KMP'!AD:AD)</f>
        <v>6196500</v>
      </c>
      <c r="Z25" s="62">
        <f>SUMIF('10. 170KMP'!$K:$K,$D25,'10. 170KMP'!AE:AE)</f>
        <v>6196500</v>
      </c>
      <c r="AA25" s="62">
        <f>SUMIF('10. 170KMP'!$K:$K,$D25,'10. 170KMP'!AF:AF)</f>
        <v>6196500</v>
      </c>
      <c r="AB25" s="62">
        <f>SUMIF('10. 170KMP'!$K:$K,$D25,'10. 170KMP'!AG:AG)</f>
        <v>6196500</v>
      </c>
      <c r="AC25" s="62">
        <f>SUMIF('10. 170KMP'!$K:$K,$D25,'10. 170KMP'!AH:AH)</f>
        <v>6196500</v>
      </c>
      <c r="AD25" s="62">
        <f>SUMIF('10. 170KMP'!$K:$K,$D25,'10. 170KMP'!AI:AI)</f>
        <v>6196500</v>
      </c>
      <c r="AE25" s="62">
        <f>SUMIF('10. 170KMP'!$K:$K,$D25,'10. 170KMP'!AJ:AJ)</f>
        <v>6196500</v>
      </c>
      <c r="AF25" s="62">
        <f>SUMIF('10. 170KMP'!$K:$K,$D25,'10. 170KMP'!AK:AK)</f>
        <v>6196500</v>
      </c>
      <c r="AG25" s="62">
        <f>SUMIF('10. 170KMP'!$K:$K,$D25,'10. 170KMP'!AL:AL)</f>
        <v>6196500</v>
      </c>
      <c r="AH25" s="62">
        <f>SUMIF('10. 170KMP'!$K:$K,$D25,'10. 170KMP'!AM:AM)</f>
        <v>6196500</v>
      </c>
      <c r="AI25" s="62">
        <f>SUMIF('10. 170KMP'!$K:$K,$D25,'10. 170KMP'!AN:AN)</f>
        <v>74358000</v>
      </c>
      <c r="AJ25" s="92">
        <f>SUMIF('10. 170KMP'!$K:$K,$D25,'10. 170KMP'!AO:AO)</f>
        <v>77677446</v>
      </c>
      <c r="AK25" s="86">
        <f>SUMIF('10. 170KMP'!$K:$K,$D25,'10. 170KMP'!AP:AP)</f>
        <v>8385707</v>
      </c>
      <c r="AL25" s="62">
        <f>SUMIF('10. 170KMP'!$K:$K,$D25,'10. 170KMP'!AQ:AQ)</f>
        <v>16893930</v>
      </c>
      <c r="AM25" s="62">
        <f>SUMIF('10. 170KMP'!$K:$K,$D25,'10. 170KMP'!AR:AR)</f>
        <v>23515453</v>
      </c>
      <c r="AN25" s="62">
        <f>SUMIF('10. 170KMP'!$K:$K,$D25,'10. 170KMP'!AS:AS)</f>
        <v>17354416</v>
      </c>
      <c r="AO25" s="62">
        <f>SUMIF('10. 170KMP'!$K:$K,$D25,'10. 170KMP'!AT:AT)</f>
        <v>11527940</v>
      </c>
      <c r="AP25" s="62">
        <f>SUMIF('10. 170KMP'!$K:$K,$D25,'10. 170KMP'!AU:AU)</f>
        <v>0</v>
      </c>
      <c r="AQ25" s="62">
        <f>SUMIF('10. 170KMP'!$K:$K,$D25,'10. 170KMP'!AV:AV)</f>
        <v>0</v>
      </c>
      <c r="AR25" s="62">
        <f>SUMIF('10. 170KMP'!$K:$K,$D25,'10. 170KMP'!AW:AW)</f>
        <v>0</v>
      </c>
      <c r="AS25" s="62">
        <f>SUMIF('10. 170KMP'!$K:$K,$D25,'10. 170KMP'!AX:AX)</f>
        <v>0</v>
      </c>
      <c r="AT25" s="62">
        <f>SUMIF('10. 170KMP'!$K:$K,$D25,'10. 170KMP'!AY:AY)</f>
        <v>0</v>
      </c>
      <c r="AU25" s="62">
        <f>SUMIF('10. 170KMP'!$K:$K,$D25,'10. 170KMP'!AZ:AZ)</f>
        <v>0</v>
      </c>
      <c r="AV25" s="92">
        <f>SUMIF('10. 170KMP'!$K:$K,$D25,'10. 170KMP'!BA:BA)</f>
        <v>0</v>
      </c>
      <c r="AW25" s="86">
        <f t="shared" si="11"/>
        <v>17354416</v>
      </c>
      <c r="AX25" s="62">
        <f t="shared" si="12"/>
        <v>11527940</v>
      </c>
      <c r="AY25" s="62">
        <f t="shared" si="13"/>
        <v>6196500</v>
      </c>
      <c r="AZ25" s="641">
        <f t="shared" si="2"/>
        <v>0.66426551028856284</v>
      </c>
      <c r="BA25" s="642">
        <f t="shared" si="3"/>
        <v>1.8603953844912451</v>
      </c>
      <c r="BB25" s="86">
        <f t="shared" si="14"/>
        <v>0</v>
      </c>
      <c r="BC25" s="62">
        <f t="shared" si="15"/>
        <v>77677446</v>
      </c>
      <c r="BD25" s="62">
        <f t="shared" si="16"/>
        <v>30982500</v>
      </c>
      <c r="BE25" s="641" t="str">
        <f t="shared" si="4"/>
        <v/>
      </c>
      <c r="BF25" s="641">
        <f t="shared" si="5"/>
        <v>2.5071393851367709</v>
      </c>
      <c r="BG25" s="642">
        <f t="shared" si="6"/>
        <v>1.0446414104736546</v>
      </c>
    </row>
    <row r="26" spans="2:59" x14ac:dyDescent="0.25">
      <c r="B26" s="1159"/>
      <c r="C26" s="1160"/>
      <c r="D26" s="592" t="s">
        <v>218</v>
      </c>
      <c r="E26" s="12" t="s">
        <v>175</v>
      </c>
      <c r="F26" s="272" t="s">
        <v>197</v>
      </c>
      <c r="G26" s="87">
        <f>SUMIF('10. 170KMP'!$K:$K,$D26,'10. 170KMP'!L:L)</f>
        <v>0</v>
      </c>
      <c r="H26" s="63">
        <f>SUMIF('10. 170KMP'!$K:$K,$D26,'10. 170KMP'!M:M)</f>
        <v>0</v>
      </c>
      <c r="I26" s="63">
        <f>SUMIF('10. 170KMP'!$K:$K,$D26,'10. 170KMP'!N:N)</f>
        <v>0</v>
      </c>
      <c r="J26" s="63">
        <f>SUMIF('10. 170KMP'!$K:$K,$D26,'10. 170KMP'!O:O)</f>
        <v>0</v>
      </c>
      <c r="K26" s="63">
        <f>SUMIF('10. 170KMP'!$K:$K,$D26,'10. 170KMP'!P:P)</f>
        <v>0</v>
      </c>
      <c r="L26" s="63">
        <f>SUMIF('10. 170KMP'!$K:$K,$D26,'10. 170KMP'!Q:Q)</f>
        <v>0</v>
      </c>
      <c r="M26" s="63">
        <f>SUMIF('10. 170KMP'!$K:$K,$D26,'10. 170KMP'!R:R)</f>
        <v>0</v>
      </c>
      <c r="N26" s="63">
        <f>SUMIF('10. 170KMP'!$K:$K,$D26,'10. 170KMP'!S:S)</f>
        <v>0</v>
      </c>
      <c r="O26" s="63">
        <f>SUMIF('10. 170KMP'!$K:$K,$D26,'10. 170KMP'!T:T)</f>
        <v>0</v>
      </c>
      <c r="P26" s="63">
        <f>SUMIF('10. 170KMP'!$K:$K,$D26,'10. 170KMP'!U:U)</f>
        <v>0</v>
      </c>
      <c r="Q26" s="63">
        <f>SUMIF('10. 170KMP'!$K:$K,$D26,'10. 170KMP'!V:V)</f>
        <v>0</v>
      </c>
      <c r="R26" s="63">
        <f>SUMIF('10. 170KMP'!$K:$K,$D26,'10. 170KMP'!W:W)</f>
        <v>0</v>
      </c>
      <c r="S26" s="63">
        <f>SUMIF('10. 170KMP'!$K:$K,$D26,'10. 170KMP'!X:X)</f>
        <v>0</v>
      </c>
      <c r="T26" s="63">
        <f>SUMIF('10. 170KMP'!$K:$K,$D26,'10. 170KMP'!Y:Y)</f>
        <v>0</v>
      </c>
      <c r="U26" s="63">
        <f>SUMIF('10. 170KMP'!$K:$K,$D26,'10. 170KMP'!Z:Z)</f>
        <v>0</v>
      </c>
      <c r="V26" s="63">
        <f>SUMIF('10. 170KMP'!$K:$K,$D26,'10. 170KMP'!AA:AA)</f>
        <v>0</v>
      </c>
      <c r="W26" s="63">
        <f>SUMIF('10. 170KMP'!$K:$K,$D26,'10. 170KMP'!AB:AB)</f>
        <v>0</v>
      </c>
      <c r="X26" s="63">
        <f>SUMIF('10. 170KMP'!$K:$K,$D26,'10. 170KMP'!AC:AC)</f>
        <v>0</v>
      </c>
      <c r="Y26" s="63">
        <f>SUMIF('10. 170KMP'!$K:$K,$D26,'10. 170KMP'!AD:AD)</f>
        <v>0</v>
      </c>
      <c r="Z26" s="63">
        <f>SUMIF('10. 170KMP'!$K:$K,$D26,'10. 170KMP'!AE:AE)</f>
        <v>0</v>
      </c>
      <c r="AA26" s="63">
        <f>SUMIF('10. 170KMP'!$K:$K,$D26,'10. 170KMP'!AF:AF)</f>
        <v>0</v>
      </c>
      <c r="AB26" s="63">
        <f>SUMIF('10. 170KMP'!$K:$K,$D26,'10. 170KMP'!AG:AG)</f>
        <v>0</v>
      </c>
      <c r="AC26" s="63">
        <f>SUMIF('10. 170KMP'!$K:$K,$D26,'10. 170KMP'!AH:AH)</f>
        <v>0</v>
      </c>
      <c r="AD26" s="63">
        <f>SUMIF('10. 170KMP'!$K:$K,$D26,'10. 170KMP'!AI:AI)</f>
        <v>0</v>
      </c>
      <c r="AE26" s="63">
        <f>SUMIF('10. 170KMP'!$K:$K,$D26,'10. 170KMP'!AJ:AJ)</f>
        <v>0</v>
      </c>
      <c r="AF26" s="63">
        <f>SUMIF('10. 170KMP'!$K:$K,$D26,'10. 170KMP'!AK:AK)</f>
        <v>0</v>
      </c>
      <c r="AG26" s="63">
        <f>SUMIF('10. 170KMP'!$K:$K,$D26,'10. 170KMP'!AL:AL)</f>
        <v>0</v>
      </c>
      <c r="AH26" s="63">
        <f>SUMIF('10. 170KMP'!$K:$K,$D26,'10. 170KMP'!AM:AM)</f>
        <v>0</v>
      </c>
      <c r="AI26" s="63">
        <f>SUMIF('10. 170KMP'!$K:$K,$D26,'10. 170KMP'!AN:AN)</f>
        <v>0</v>
      </c>
      <c r="AJ26" s="93">
        <f>SUMIF('10. 170KMP'!$K:$K,$D26,'10. 170KMP'!AO:AO)</f>
        <v>0</v>
      </c>
      <c r="AK26" s="87">
        <f>SUMIF('10. 170KMP'!$K:$K,$D26,'10. 170KMP'!AP:AP)</f>
        <v>0</v>
      </c>
      <c r="AL26" s="63">
        <f>SUMIF('10. 170KMP'!$K:$K,$D26,'10. 170KMP'!AQ:AQ)</f>
        <v>0</v>
      </c>
      <c r="AM26" s="63">
        <f>SUMIF('10. 170KMP'!$K:$K,$D26,'10. 170KMP'!AR:AR)</f>
        <v>0</v>
      </c>
      <c r="AN26" s="63">
        <f>SUMIF('10. 170KMP'!$K:$K,$D26,'10. 170KMP'!AS:AS)</f>
        <v>0</v>
      </c>
      <c r="AO26" s="63">
        <f>SUMIF('10. 170KMP'!$K:$K,$D26,'10. 170KMP'!AT:AT)</f>
        <v>0</v>
      </c>
      <c r="AP26" s="63">
        <f>SUMIF('10. 170KMP'!$K:$K,$D26,'10. 170KMP'!AU:AU)</f>
        <v>0</v>
      </c>
      <c r="AQ26" s="63">
        <f>SUMIF('10. 170KMP'!$K:$K,$D26,'10. 170KMP'!AV:AV)</f>
        <v>0</v>
      </c>
      <c r="AR26" s="63">
        <f>SUMIF('10. 170KMP'!$K:$K,$D26,'10. 170KMP'!AW:AW)</f>
        <v>0</v>
      </c>
      <c r="AS26" s="63">
        <f>SUMIF('10. 170KMP'!$K:$K,$D26,'10. 170KMP'!AX:AX)</f>
        <v>0</v>
      </c>
      <c r="AT26" s="63">
        <f>SUMIF('10. 170KMP'!$K:$K,$D26,'10. 170KMP'!AY:AY)</f>
        <v>0</v>
      </c>
      <c r="AU26" s="63">
        <f>SUMIF('10. 170KMP'!$K:$K,$D26,'10. 170KMP'!AZ:AZ)</f>
        <v>0</v>
      </c>
      <c r="AV26" s="93">
        <f>SUMIF('10. 170KMP'!$K:$K,$D26,'10. 170KMP'!BA:BA)</f>
        <v>0</v>
      </c>
      <c r="AW26" s="87">
        <f t="shared" si="11"/>
        <v>0</v>
      </c>
      <c r="AX26" s="63">
        <f t="shared" si="12"/>
        <v>0</v>
      </c>
      <c r="AY26" s="63">
        <f t="shared" si="13"/>
        <v>0</v>
      </c>
      <c r="AZ26" s="645" t="str">
        <f t="shared" si="2"/>
        <v/>
      </c>
      <c r="BA26" s="646" t="str">
        <f t="shared" si="3"/>
        <v/>
      </c>
      <c r="BB26" s="87">
        <f t="shared" si="14"/>
        <v>0</v>
      </c>
      <c r="BC26" s="63">
        <f t="shared" si="15"/>
        <v>0</v>
      </c>
      <c r="BD26" s="63">
        <f t="shared" si="16"/>
        <v>0</v>
      </c>
      <c r="BE26" s="645" t="str">
        <f t="shared" si="4"/>
        <v/>
      </c>
      <c r="BF26" s="645" t="str">
        <f t="shared" si="5"/>
        <v/>
      </c>
      <c r="BG26" s="646" t="str">
        <f t="shared" si="6"/>
        <v/>
      </c>
    </row>
    <row r="27" spans="2:59" x14ac:dyDescent="0.25">
      <c r="B27" s="1159"/>
      <c r="C27" s="1160"/>
      <c r="D27" s="592" t="s">
        <v>219</v>
      </c>
      <c r="E27" s="12" t="s">
        <v>220</v>
      </c>
      <c r="F27" s="272" t="s">
        <v>197</v>
      </c>
      <c r="G27" s="87">
        <f>SUMIF('10. 170KMP'!$K:$K,$D27,'10. 170KMP'!L:L)</f>
        <v>0</v>
      </c>
      <c r="H27" s="63">
        <f>SUMIF('10. 170KMP'!$K:$K,$D27,'10. 170KMP'!M:M)</f>
        <v>0</v>
      </c>
      <c r="I27" s="63">
        <f>SUMIF('10. 170KMP'!$K:$K,$D27,'10. 170KMP'!N:N)</f>
        <v>0</v>
      </c>
      <c r="J27" s="63">
        <f>SUMIF('10. 170KMP'!$K:$K,$D27,'10. 170KMP'!O:O)</f>
        <v>0</v>
      </c>
      <c r="K27" s="63">
        <f>SUMIF('10. 170KMP'!$K:$K,$D27,'10. 170KMP'!P:P)</f>
        <v>0</v>
      </c>
      <c r="L27" s="63">
        <f>SUMIF('10. 170KMP'!$K:$K,$D27,'10. 170KMP'!Q:Q)</f>
        <v>0</v>
      </c>
      <c r="M27" s="63">
        <f>SUMIF('10. 170KMP'!$K:$K,$D27,'10. 170KMP'!R:R)</f>
        <v>0</v>
      </c>
      <c r="N27" s="63">
        <f>SUMIF('10. 170KMP'!$K:$K,$D27,'10. 170KMP'!S:S)</f>
        <v>0</v>
      </c>
      <c r="O27" s="63">
        <f>SUMIF('10. 170KMP'!$K:$K,$D27,'10. 170KMP'!T:T)</f>
        <v>0</v>
      </c>
      <c r="P27" s="63">
        <f>SUMIF('10. 170KMP'!$K:$K,$D27,'10. 170KMP'!U:U)</f>
        <v>0</v>
      </c>
      <c r="Q27" s="63">
        <f>SUMIF('10. 170KMP'!$K:$K,$D27,'10. 170KMP'!V:V)</f>
        <v>0</v>
      </c>
      <c r="R27" s="63">
        <f>SUMIF('10. 170KMP'!$K:$K,$D27,'10. 170KMP'!W:W)</f>
        <v>0</v>
      </c>
      <c r="S27" s="63">
        <f>SUMIF('10. 170KMP'!$K:$K,$D27,'10. 170KMP'!X:X)</f>
        <v>0</v>
      </c>
      <c r="T27" s="63">
        <f>SUMIF('10. 170KMP'!$K:$K,$D27,'10. 170KMP'!Y:Y)</f>
        <v>0</v>
      </c>
      <c r="U27" s="63">
        <f>SUMIF('10. 170KMP'!$K:$K,$D27,'10. 170KMP'!Z:Z)</f>
        <v>0</v>
      </c>
      <c r="V27" s="63">
        <f>SUMIF('10. 170KMP'!$K:$K,$D27,'10. 170KMP'!AA:AA)</f>
        <v>0</v>
      </c>
      <c r="W27" s="63">
        <f>SUMIF('10. 170KMP'!$K:$K,$D27,'10. 170KMP'!AB:AB)</f>
        <v>0</v>
      </c>
      <c r="X27" s="63">
        <f>SUMIF('10. 170KMP'!$K:$K,$D27,'10. 170KMP'!AC:AC)</f>
        <v>0</v>
      </c>
      <c r="Y27" s="63">
        <f>SUMIF('10. 170KMP'!$K:$K,$D27,'10. 170KMP'!AD:AD)</f>
        <v>0</v>
      </c>
      <c r="Z27" s="63">
        <f>SUMIF('10. 170KMP'!$K:$K,$D27,'10. 170KMP'!AE:AE)</f>
        <v>0</v>
      </c>
      <c r="AA27" s="63">
        <f>SUMIF('10. 170KMP'!$K:$K,$D27,'10. 170KMP'!AF:AF)</f>
        <v>0</v>
      </c>
      <c r="AB27" s="63">
        <f>SUMIF('10. 170KMP'!$K:$K,$D27,'10. 170KMP'!AG:AG)</f>
        <v>0</v>
      </c>
      <c r="AC27" s="63">
        <f>SUMIF('10. 170KMP'!$K:$K,$D27,'10. 170KMP'!AH:AH)</f>
        <v>0</v>
      </c>
      <c r="AD27" s="63">
        <f>SUMIF('10. 170KMP'!$K:$K,$D27,'10. 170KMP'!AI:AI)</f>
        <v>0</v>
      </c>
      <c r="AE27" s="63">
        <f>SUMIF('10. 170KMP'!$K:$K,$D27,'10. 170KMP'!AJ:AJ)</f>
        <v>0</v>
      </c>
      <c r="AF27" s="63">
        <f>SUMIF('10. 170KMP'!$K:$K,$D27,'10. 170KMP'!AK:AK)</f>
        <v>0</v>
      </c>
      <c r="AG27" s="63">
        <f>SUMIF('10. 170KMP'!$K:$K,$D27,'10. 170KMP'!AL:AL)</f>
        <v>0</v>
      </c>
      <c r="AH27" s="63">
        <f>SUMIF('10. 170KMP'!$K:$K,$D27,'10. 170KMP'!AM:AM)</f>
        <v>0</v>
      </c>
      <c r="AI27" s="63">
        <f>SUMIF('10. 170KMP'!$K:$K,$D27,'10. 170KMP'!AN:AN)</f>
        <v>0</v>
      </c>
      <c r="AJ27" s="93">
        <f>SUMIF('10. 170KMP'!$K:$K,$D27,'10. 170KMP'!AO:AO)</f>
        <v>0</v>
      </c>
      <c r="AK27" s="87">
        <f>SUMIF('10. 170KMP'!$K:$K,$D27,'10. 170KMP'!AP:AP)</f>
        <v>0</v>
      </c>
      <c r="AL27" s="63">
        <f>SUMIF('10. 170KMP'!$K:$K,$D27,'10. 170KMP'!AQ:AQ)</f>
        <v>0</v>
      </c>
      <c r="AM27" s="63">
        <f>SUMIF('10. 170KMP'!$K:$K,$D27,'10. 170KMP'!AR:AR)</f>
        <v>0</v>
      </c>
      <c r="AN27" s="63">
        <f>SUMIF('10. 170KMP'!$K:$K,$D27,'10. 170KMP'!AS:AS)</f>
        <v>0</v>
      </c>
      <c r="AO27" s="63">
        <f>SUMIF('10. 170KMP'!$K:$K,$D27,'10. 170KMP'!AT:AT)</f>
        <v>0</v>
      </c>
      <c r="AP27" s="63">
        <f>SUMIF('10. 170KMP'!$K:$K,$D27,'10. 170KMP'!AU:AU)</f>
        <v>0</v>
      </c>
      <c r="AQ27" s="63">
        <f>SUMIF('10. 170KMP'!$K:$K,$D27,'10. 170KMP'!AV:AV)</f>
        <v>0</v>
      </c>
      <c r="AR27" s="63">
        <f>SUMIF('10. 170KMP'!$K:$K,$D27,'10. 170KMP'!AW:AW)</f>
        <v>0</v>
      </c>
      <c r="AS27" s="63">
        <f>SUMIF('10. 170KMP'!$K:$K,$D27,'10. 170KMP'!AX:AX)</f>
        <v>0</v>
      </c>
      <c r="AT27" s="63">
        <f>SUMIF('10. 170KMP'!$K:$K,$D27,'10. 170KMP'!AY:AY)</f>
        <v>0</v>
      </c>
      <c r="AU27" s="63">
        <f>SUMIF('10. 170KMP'!$K:$K,$D27,'10. 170KMP'!AZ:AZ)</f>
        <v>0</v>
      </c>
      <c r="AV27" s="93">
        <f>SUMIF('10. 170KMP'!$K:$K,$D27,'10. 170KMP'!BA:BA)</f>
        <v>0</v>
      </c>
      <c r="AW27" s="87">
        <f t="shared" si="11"/>
        <v>0</v>
      </c>
      <c r="AX27" s="63">
        <f t="shared" si="12"/>
        <v>0</v>
      </c>
      <c r="AY27" s="63">
        <f t="shared" si="13"/>
        <v>0</v>
      </c>
      <c r="AZ27" s="645" t="str">
        <f t="shared" si="2"/>
        <v/>
      </c>
      <c r="BA27" s="646" t="str">
        <f t="shared" si="3"/>
        <v/>
      </c>
      <c r="BB27" s="87">
        <f t="shared" si="14"/>
        <v>0</v>
      </c>
      <c r="BC27" s="63">
        <f t="shared" si="15"/>
        <v>0</v>
      </c>
      <c r="BD27" s="63">
        <f t="shared" si="16"/>
        <v>0</v>
      </c>
      <c r="BE27" s="645" t="str">
        <f t="shared" si="4"/>
        <v/>
      </c>
      <c r="BF27" s="777" t="str">
        <f t="shared" si="5"/>
        <v/>
      </c>
      <c r="BG27" s="778" t="str">
        <f t="shared" si="6"/>
        <v/>
      </c>
    </row>
    <row r="28" spans="2:59" ht="30" x14ac:dyDescent="0.25">
      <c r="B28" s="1158"/>
      <c r="C28" s="1156"/>
      <c r="D28" s="593" t="s">
        <v>221</v>
      </c>
      <c r="E28" s="22" t="s">
        <v>148</v>
      </c>
      <c r="F28" s="276" t="s">
        <v>197</v>
      </c>
      <c r="G28" s="90">
        <f>SUMIF('10. 170KMP'!$K:$K,$D28,'10. 170KMP'!L:L)</f>
        <v>0</v>
      </c>
      <c r="H28" s="68">
        <f>SUMIF('10. 170KMP'!$K:$K,$D28,'10. 170KMP'!M:M)</f>
        <v>0</v>
      </c>
      <c r="I28" s="68">
        <f>SUMIF('10. 170KMP'!$K:$K,$D28,'10. 170KMP'!N:N)</f>
        <v>0</v>
      </c>
      <c r="J28" s="68">
        <f>SUMIF('10. 170KMP'!$K:$K,$D28,'10. 170KMP'!O:O)</f>
        <v>0</v>
      </c>
      <c r="K28" s="68">
        <f>SUMIF('10. 170KMP'!$K:$K,$D28,'10. 170KMP'!P:P)</f>
        <v>0</v>
      </c>
      <c r="L28" s="68">
        <f>SUMIF('10. 170KMP'!$K:$K,$D28,'10. 170KMP'!Q:Q)</f>
        <v>0</v>
      </c>
      <c r="M28" s="68">
        <f>SUMIF('10. 170KMP'!$K:$K,$D28,'10. 170KMP'!R:R)</f>
        <v>0</v>
      </c>
      <c r="N28" s="68">
        <f>SUMIF('10. 170KMP'!$K:$K,$D28,'10. 170KMP'!S:S)</f>
        <v>0</v>
      </c>
      <c r="O28" s="68">
        <f>SUMIF('10. 170KMP'!$K:$K,$D28,'10. 170KMP'!T:T)</f>
        <v>0</v>
      </c>
      <c r="P28" s="68">
        <f>SUMIF('10. 170KMP'!$K:$K,$D28,'10. 170KMP'!U:U)</f>
        <v>0</v>
      </c>
      <c r="Q28" s="68">
        <f>SUMIF('10. 170KMP'!$K:$K,$D28,'10. 170KMP'!V:V)</f>
        <v>0</v>
      </c>
      <c r="R28" s="68">
        <f>SUMIF('10. 170KMP'!$K:$K,$D28,'10. 170KMP'!W:W)</f>
        <v>0</v>
      </c>
      <c r="S28" s="68">
        <f>SUMIF('10. 170KMP'!$K:$K,$D28,'10. 170KMP'!X:X)</f>
        <v>0</v>
      </c>
      <c r="T28" s="68">
        <f>SUMIF('10. 170KMP'!$K:$K,$D28,'10. 170KMP'!Y:Y)</f>
        <v>0</v>
      </c>
      <c r="U28" s="68">
        <f>SUMIF('10. 170KMP'!$K:$K,$D28,'10. 170KMP'!Z:Z)</f>
        <v>0</v>
      </c>
      <c r="V28" s="68">
        <f>SUMIF('10. 170KMP'!$K:$K,$D28,'10. 170KMP'!AA:AA)</f>
        <v>0</v>
      </c>
      <c r="W28" s="68">
        <f>SUMIF('10. 170KMP'!$K:$K,$D28,'10. 170KMP'!AB:AB)</f>
        <v>57218498.068965517</v>
      </c>
      <c r="X28" s="68">
        <f>SUMIF('10. 170KMP'!$K:$K,$D28,'10. 170KMP'!AC:AC)</f>
        <v>44503276.275862075</v>
      </c>
      <c r="Y28" s="68">
        <f>SUMIF('10. 170KMP'!$K:$K,$D28,'10. 170KMP'!AD:AD)</f>
        <v>63576108.965517238</v>
      </c>
      <c r="Z28" s="68">
        <f>SUMIF('10. 170KMP'!$K:$K,$D28,'10. 170KMP'!AE:AE)</f>
        <v>79534480.394088671</v>
      </c>
      <c r="AA28" s="68">
        <f>SUMIF('10. 170KMP'!$K:$K,$D28,'10. 170KMP'!AF:AF)</f>
        <v>79534480.394088671</v>
      </c>
      <c r="AB28" s="68">
        <f>SUMIF('10. 170KMP'!$K:$K,$D28,'10. 170KMP'!AG:AG)</f>
        <v>79534480.394088671</v>
      </c>
      <c r="AC28" s="68">
        <f>SUMIF('10. 170KMP'!$K:$K,$D28,'10. 170KMP'!AH:AH)</f>
        <v>79534480.394088671</v>
      </c>
      <c r="AD28" s="68">
        <f>SUMIF('10. 170KMP'!$K:$K,$D28,'10. 170KMP'!AI:AI)</f>
        <v>79534480.394088671</v>
      </c>
      <c r="AE28" s="68">
        <f>SUMIF('10. 170KMP'!$K:$K,$D28,'10. 170KMP'!AJ:AJ)</f>
        <v>79534480.394088671</v>
      </c>
      <c r="AF28" s="68">
        <f>SUMIF('10. 170KMP'!$K:$K,$D28,'10. 170KMP'!AK:AK)</f>
        <v>115560374.16985223</v>
      </c>
      <c r="AG28" s="68">
        <f>SUMIF('10. 170KMP'!$K:$K,$D28,'10. 170KMP'!AL:AL)</f>
        <v>115560374.16985223</v>
      </c>
      <c r="AH28" s="68">
        <f>SUMIF('10. 170KMP'!$K:$K,$D28,'10. 170KMP'!AM:AM)</f>
        <v>115560374.16985223</v>
      </c>
      <c r="AI28" s="68">
        <f>SUMIF('10. 170KMP'!$K:$K,$D28,'10. 170KMP'!AN:AN)</f>
        <v>989185888.18443358</v>
      </c>
      <c r="AJ28" s="98">
        <f>SUMIF('10. 170KMP'!$K:$K,$D28,'10. 170KMP'!AO:AO)</f>
        <v>256170097</v>
      </c>
      <c r="AK28" s="90">
        <f>SUMIF('10. 170KMP'!$K:$K,$D28,'10. 170KMP'!AP:AP)</f>
        <v>75121594</v>
      </c>
      <c r="AL28" s="68">
        <f>SUMIF('10. 170KMP'!$K:$K,$D28,'10. 170KMP'!AQ:AQ)</f>
        <v>38855800</v>
      </c>
      <c r="AM28" s="68">
        <f>SUMIF('10. 170KMP'!$K:$K,$D28,'10. 170KMP'!AR:AR)</f>
        <v>33326673</v>
      </c>
      <c r="AN28" s="68">
        <f>SUMIF('10. 170KMP'!$K:$K,$D28,'10. 170KMP'!AS:AS)</f>
        <v>78835501</v>
      </c>
      <c r="AO28" s="68">
        <f>SUMIF('10. 170KMP'!$K:$K,$D28,'10. 170KMP'!AT:AT)</f>
        <v>30030529</v>
      </c>
      <c r="AP28" s="68">
        <f>SUMIF('10. 170KMP'!$K:$K,$D28,'10. 170KMP'!AU:AU)</f>
        <v>0</v>
      </c>
      <c r="AQ28" s="68">
        <f>SUMIF('10. 170KMP'!$K:$K,$D28,'10. 170KMP'!AV:AV)</f>
        <v>0</v>
      </c>
      <c r="AR28" s="68">
        <f>SUMIF('10. 170KMP'!$K:$K,$D28,'10. 170KMP'!AW:AW)</f>
        <v>0</v>
      </c>
      <c r="AS28" s="68">
        <f>SUMIF('10. 170KMP'!$K:$K,$D28,'10. 170KMP'!AX:AX)</f>
        <v>0</v>
      </c>
      <c r="AT28" s="68">
        <f>SUMIF('10. 170KMP'!$K:$K,$D28,'10. 170KMP'!AY:AY)</f>
        <v>0</v>
      </c>
      <c r="AU28" s="68">
        <f>SUMIF('10. 170KMP'!$K:$K,$D28,'10. 170KMP'!AZ:AZ)</f>
        <v>0</v>
      </c>
      <c r="AV28" s="98">
        <f>SUMIF('10. 170KMP'!$K:$K,$D28,'10. 170KMP'!BA:BA)</f>
        <v>0</v>
      </c>
      <c r="AW28" s="90">
        <f t="shared" si="11"/>
        <v>78835501</v>
      </c>
      <c r="AX28" s="68">
        <f t="shared" si="12"/>
        <v>30030529</v>
      </c>
      <c r="AY28" s="68">
        <f t="shared" si="13"/>
        <v>79534480.394088671</v>
      </c>
      <c r="AZ28" s="649">
        <f t="shared" si="2"/>
        <v>0.38092646864767182</v>
      </c>
      <c r="BA28" s="650">
        <f t="shared" si="3"/>
        <v>0.37757874133583946</v>
      </c>
      <c r="BB28" s="90">
        <f t="shared" si="14"/>
        <v>0</v>
      </c>
      <c r="BC28" s="68">
        <f t="shared" si="15"/>
        <v>256170097</v>
      </c>
      <c r="BD28" s="68">
        <f t="shared" si="16"/>
        <v>324366844.09852219</v>
      </c>
      <c r="BE28" s="649" t="str">
        <f t="shared" si="4"/>
        <v/>
      </c>
      <c r="BF28" s="649">
        <f t="shared" si="5"/>
        <v>0.78975426021714989</v>
      </c>
      <c r="BG28" s="650">
        <f t="shared" si="6"/>
        <v>0.25897063439732082</v>
      </c>
    </row>
    <row r="29" spans="2:59" ht="14.1" customHeight="1" x14ac:dyDescent="0.25">
      <c r="B29" s="255" t="s">
        <v>45</v>
      </c>
      <c r="C29" s="20" t="s">
        <v>44</v>
      </c>
      <c r="D29" s="251" t="s">
        <v>222</v>
      </c>
      <c r="E29" s="6" t="s">
        <v>44</v>
      </c>
      <c r="F29" s="270" t="s">
        <v>197</v>
      </c>
      <c r="G29" s="258">
        <f>SUMIF('10. 170KMP'!$K:$K,$D29,'10. 170KMP'!L:L)</f>
        <v>0</v>
      </c>
      <c r="H29" s="259">
        <f>SUMIF('10. 170KMP'!$K:$K,$D29,'10. 170KMP'!M:M)</f>
        <v>0</v>
      </c>
      <c r="I29" s="259">
        <f>SUMIF('10. 170KMP'!$K:$K,$D29,'10. 170KMP'!N:N)</f>
        <v>0</v>
      </c>
      <c r="J29" s="259">
        <f>SUMIF('10. 170KMP'!$K:$K,$D29,'10. 170KMP'!O:O)</f>
        <v>0</v>
      </c>
      <c r="K29" s="259">
        <f>SUMIF('10. 170KMP'!$K:$K,$D29,'10. 170KMP'!P:P)</f>
        <v>0</v>
      </c>
      <c r="L29" s="259">
        <f>SUMIF('10. 170KMP'!$K:$K,$D29,'10. 170KMP'!Q:Q)</f>
        <v>0</v>
      </c>
      <c r="M29" s="259">
        <f>SUMIF('10. 170KMP'!$K:$K,$D29,'10. 170KMP'!R:R)</f>
        <v>0</v>
      </c>
      <c r="N29" s="259">
        <f>SUMIF('10. 170KMP'!$K:$K,$D29,'10. 170KMP'!S:S)</f>
        <v>0</v>
      </c>
      <c r="O29" s="259">
        <f>SUMIF('10. 170KMP'!$K:$K,$D29,'10. 170KMP'!T:T)</f>
        <v>0</v>
      </c>
      <c r="P29" s="259">
        <f>SUMIF('10. 170KMP'!$K:$K,$D29,'10. 170KMP'!U:U)</f>
        <v>0</v>
      </c>
      <c r="Q29" s="259">
        <f>SUMIF('10. 170KMP'!$K:$K,$D29,'10. 170KMP'!V:V)</f>
        <v>0</v>
      </c>
      <c r="R29" s="259">
        <f>SUMIF('10. 170KMP'!$K:$K,$D29,'10. 170KMP'!W:W)</f>
        <v>0</v>
      </c>
      <c r="S29" s="259">
        <f>SUMIF('10. 170KMP'!$K:$K,$D29,'10. 170KMP'!X:X)</f>
        <v>0</v>
      </c>
      <c r="T29" s="259">
        <f>SUMIF('10. 170KMP'!$K:$K,$D29,'10. 170KMP'!Y:Y)</f>
        <v>0</v>
      </c>
      <c r="U29" s="259">
        <f>SUMIF('10. 170KMP'!$K:$K,$D29,'10. 170KMP'!Z:Z)</f>
        <v>0</v>
      </c>
      <c r="V29" s="259">
        <f>SUMIF('10. 170KMP'!$K:$K,$D29,'10. 170KMP'!AA:AA)</f>
        <v>0</v>
      </c>
      <c r="W29" s="259">
        <f>SUMIF('10. 170KMP'!$K:$K,$D29,'10. 170KMP'!AB:AB)</f>
        <v>0</v>
      </c>
      <c r="X29" s="259">
        <f>SUMIF('10. 170KMP'!$K:$K,$D29,'10. 170KMP'!AC:AC)</f>
        <v>0</v>
      </c>
      <c r="Y29" s="259">
        <f>SUMIF('10. 170KMP'!$K:$K,$D29,'10. 170KMP'!AD:AD)</f>
        <v>0</v>
      </c>
      <c r="Z29" s="259">
        <f>SUMIF('10. 170KMP'!$K:$K,$D29,'10. 170KMP'!AE:AE)</f>
        <v>0</v>
      </c>
      <c r="AA29" s="259">
        <f>SUMIF('10. 170KMP'!$K:$K,$D29,'10. 170KMP'!AF:AF)</f>
        <v>0</v>
      </c>
      <c r="AB29" s="259">
        <f>SUMIF('10. 170KMP'!$K:$K,$D29,'10. 170KMP'!AG:AG)</f>
        <v>0</v>
      </c>
      <c r="AC29" s="259">
        <f>SUMIF('10. 170KMP'!$K:$K,$D29,'10. 170KMP'!AH:AH)</f>
        <v>0</v>
      </c>
      <c r="AD29" s="259">
        <f>SUMIF('10. 170KMP'!$K:$K,$D29,'10. 170KMP'!AI:AI)</f>
        <v>0</v>
      </c>
      <c r="AE29" s="259">
        <f>SUMIF('10. 170KMP'!$K:$K,$D29,'10. 170KMP'!AJ:AJ)</f>
        <v>0</v>
      </c>
      <c r="AF29" s="259">
        <f>SUMIF('10. 170KMP'!$K:$K,$D29,'10. 170KMP'!AK:AK)</f>
        <v>0</v>
      </c>
      <c r="AG29" s="259">
        <f>SUMIF('10. 170KMP'!$K:$K,$D29,'10. 170KMP'!AL:AL)</f>
        <v>0</v>
      </c>
      <c r="AH29" s="259">
        <f>SUMIF('10. 170KMP'!$K:$K,$D29,'10. 170KMP'!AM:AM)</f>
        <v>0</v>
      </c>
      <c r="AI29" s="259">
        <f>SUMIF('10. 170KMP'!$K:$K,$D29,'10. 170KMP'!AN:AN)</f>
        <v>0</v>
      </c>
      <c r="AJ29" s="260">
        <f>SUMIF('10. 170KMP'!$K:$K,$D29,'10. 170KMP'!AO:AO)</f>
        <v>0</v>
      </c>
      <c r="AK29" s="258">
        <f>SUMIF('10. 170KMP'!$K:$K,$D29,'10. 170KMP'!AP:AP)</f>
        <v>0</v>
      </c>
      <c r="AL29" s="259">
        <f>SUMIF('10. 170KMP'!$K:$K,$D29,'10. 170KMP'!AQ:AQ)</f>
        <v>0</v>
      </c>
      <c r="AM29" s="259">
        <f>SUMIF('10. 170KMP'!$K:$K,$D29,'10. 170KMP'!AR:AR)</f>
        <v>0</v>
      </c>
      <c r="AN29" s="259">
        <f>SUMIF('10. 170KMP'!$K:$K,$D29,'10. 170KMP'!AS:AS)</f>
        <v>0</v>
      </c>
      <c r="AO29" s="259">
        <f>SUMIF('10. 170KMP'!$K:$K,$D29,'10. 170KMP'!AT:AT)</f>
        <v>0</v>
      </c>
      <c r="AP29" s="259">
        <f>SUMIF('10. 170KMP'!$K:$K,$D29,'10. 170KMP'!AU:AU)</f>
        <v>0</v>
      </c>
      <c r="AQ29" s="259">
        <f>SUMIF('10. 170KMP'!$K:$K,$D29,'10. 170KMP'!AV:AV)</f>
        <v>0</v>
      </c>
      <c r="AR29" s="259">
        <f>SUMIF('10. 170KMP'!$K:$K,$D29,'10. 170KMP'!AW:AW)</f>
        <v>0</v>
      </c>
      <c r="AS29" s="259">
        <f>SUMIF('10. 170KMP'!$K:$K,$D29,'10. 170KMP'!AX:AX)</f>
        <v>0</v>
      </c>
      <c r="AT29" s="259">
        <f>SUMIF('10. 170KMP'!$K:$K,$D29,'10. 170KMP'!AY:AY)</f>
        <v>0</v>
      </c>
      <c r="AU29" s="259">
        <f>SUMIF('10. 170KMP'!$K:$K,$D29,'10. 170KMP'!AZ:AZ)</f>
        <v>0</v>
      </c>
      <c r="AV29" s="260">
        <f>SUMIF('10. 170KMP'!$K:$K,$D29,'10. 170KMP'!BA:BA)</f>
        <v>0</v>
      </c>
      <c r="AW29" s="258">
        <f t="shared" si="11"/>
        <v>0</v>
      </c>
      <c r="AX29" s="259">
        <f t="shared" si="12"/>
        <v>0</v>
      </c>
      <c r="AY29" s="259">
        <f t="shared" si="13"/>
        <v>0</v>
      </c>
      <c r="AZ29" s="637" t="str">
        <f t="shared" si="2"/>
        <v/>
      </c>
      <c r="BA29" s="638" t="str">
        <f t="shared" si="3"/>
        <v/>
      </c>
      <c r="BB29" s="258">
        <f t="shared" si="14"/>
        <v>0</v>
      </c>
      <c r="BC29" s="259">
        <f t="shared" si="15"/>
        <v>0</v>
      </c>
      <c r="BD29" s="259">
        <f t="shared" si="16"/>
        <v>0</v>
      </c>
      <c r="BE29" s="637" t="str">
        <f t="shared" si="4"/>
        <v/>
      </c>
      <c r="BF29" s="637" t="str">
        <f t="shared" si="5"/>
        <v/>
      </c>
      <c r="BG29" s="638" t="str">
        <f t="shared" si="6"/>
        <v/>
      </c>
    </row>
    <row r="30" spans="2:59" s="602" customFormat="1" ht="14.25" x14ac:dyDescent="0.25">
      <c r="B30" s="616" t="s">
        <v>223</v>
      </c>
      <c r="C30" s="617" t="s">
        <v>224</v>
      </c>
      <c r="D30" s="623" t="str">
        <f t="shared" ref="D30" si="20">IF($B$1="x","",B30)</f>
        <v>III</v>
      </c>
      <c r="E30" s="624" t="str">
        <f t="shared" ref="E30" si="21">IF($B$1="x","",C30)</f>
        <v>Định phí hoạt động</v>
      </c>
      <c r="F30" s="625"/>
      <c r="G30" s="619">
        <f>SUM(G31:G67)</f>
        <v>0</v>
      </c>
      <c r="H30" s="620">
        <f t="shared" ref="H30:AV30" si="22">SUM(H31:H67)</f>
        <v>0</v>
      </c>
      <c r="I30" s="620">
        <f t="shared" si="22"/>
        <v>0</v>
      </c>
      <c r="J30" s="620">
        <f t="shared" si="22"/>
        <v>0</v>
      </c>
      <c r="K30" s="620">
        <f t="shared" si="22"/>
        <v>0</v>
      </c>
      <c r="L30" s="620">
        <f t="shared" si="22"/>
        <v>0</v>
      </c>
      <c r="M30" s="620">
        <f t="shared" si="22"/>
        <v>0</v>
      </c>
      <c r="N30" s="620">
        <f t="shared" si="22"/>
        <v>0</v>
      </c>
      <c r="O30" s="620">
        <f t="shared" si="22"/>
        <v>0</v>
      </c>
      <c r="P30" s="620">
        <f t="shared" si="22"/>
        <v>0</v>
      </c>
      <c r="Q30" s="620">
        <f t="shared" si="22"/>
        <v>0</v>
      </c>
      <c r="R30" s="620">
        <f t="shared" si="22"/>
        <v>0</v>
      </c>
      <c r="S30" s="620">
        <f t="shared" si="22"/>
        <v>0</v>
      </c>
      <c r="T30" s="620">
        <f t="shared" si="22"/>
        <v>0</v>
      </c>
      <c r="U30" s="620">
        <f t="shared" si="22"/>
        <v>0</v>
      </c>
      <c r="V30" s="620">
        <f t="shared" si="22"/>
        <v>0</v>
      </c>
      <c r="W30" s="620">
        <f t="shared" si="22"/>
        <v>780785469.62327743</v>
      </c>
      <c r="X30" s="620">
        <f t="shared" si="22"/>
        <v>761598303.28994417</v>
      </c>
      <c r="Y30" s="620">
        <f t="shared" si="22"/>
        <v>790465927.9566108</v>
      </c>
      <c r="Z30" s="620">
        <f t="shared" si="22"/>
        <v>787061321.95661092</v>
      </c>
      <c r="AA30" s="620">
        <f t="shared" si="22"/>
        <v>806598710.84549975</v>
      </c>
      <c r="AB30" s="620">
        <f t="shared" si="22"/>
        <v>807762669.17883313</v>
      </c>
      <c r="AC30" s="620">
        <f t="shared" si="22"/>
        <v>813917322.28994417</v>
      </c>
      <c r="AD30" s="620">
        <f t="shared" si="22"/>
        <v>851428344.62327754</v>
      </c>
      <c r="AE30" s="620">
        <f t="shared" si="22"/>
        <v>872096538.40105534</v>
      </c>
      <c r="AF30" s="620">
        <f t="shared" si="22"/>
        <v>873642658.62327754</v>
      </c>
      <c r="AG30" s="620">
        <f t="shared" si="22"/>
        <v>899022783.62327766</v>
      </c>
      <c r="AH30" s="620">
        <f t="shared" si="22"/>
        <v>905977640.5121665</v>
      </c>
      <c r="AI30" s="620">
        <f t="shared" si="22"/>
        <v>9950357690.9237747</v>
      </c>
      <c r="AJ30" s="626">
        <f t="shared" si="22"/>
        <v>4675330374</v>
      </c>
      <c r="AK30" s="619">
        <f t="shared" si="22"/>
        <v>671259531</v>
      </c>
      <c r="AL30" s="620">
        <f t="shared" si="22"/>
        <v>1047314718</v>
      </c>
      <c r="AM30" s="620">
        <f t="shared" si="22"/>
        <v>902990302</v>
      </c>
      <c r="AN30" s="620">
        <f t="shared" si="22"/>
        <v>1141642817</v>
      </c>
      <c r="AO30" s="620">
        <f t="shared" si="22"/>
        <v>912123006</v>
      </c>
      <c r="AP30" s="620">
        <f t="shared" si="22"/>
        <v>0</v>
      </c>
      <c r="AQ30" s="620">
        <f t="shared" si="22"/>
        <v>0</v>
      </c>
      <c r="AR30" s="620">
        <f t="shared" si="22"/>
        <v>0</v>
      </c>
      <c r="AS30" s="620">
        <f t="shared" si="22"/>
        <v>0</v>
      </c>
      <c r="AT30" s="620">
        <f t="shared" si="22"/>
        <v>0</v>
      </c>
      <c r="AU30" s="620">
        <f t="shared" si="22"/>
        <v>0</v>
      </c>
      <c r="AV30" s="626">
        <f t="shared" si="22"/>
        <v>0</v>
      </c>
      <c r="AW30" s="619">
        <f t="shared" si="11"/>
        <v>1141642817</v>
      </c>
      <c r="AX30" s="620">
        <f t="shared" si="12"/>
        <v>912123006</v>
      </c>
      <c r="AY30" s="620">
        <f t="shared" si="13"/>
        <v>806598710.84549975</v>
      </c>
      <c r="AZ30" s="651">
        <f t="shared" si="2"/>
        <v>0.79895654964734908</v>
      </c>
      <c r="BA30" s="652">
        <f t="shared" si="3"/>
        <v>1.130826263091701</v>
      </c>
      <c r="BB30" s="619">
        <f t="shared" si="14"/>
        <v>0</v>
      </c>
      <c r="BC30" s="620">
        <f t="shared" si="15"/>
        <v>4675330374</v>
      </c>
      <c r="BD30" s="620">
        <f t="shared" si="16"/>
        <v>3926509733.6719437</v>
      </c>
      <c r="BE30" s="651" t="str">
        <f t="shared" si="4"/>
        <v/>
      </c>
      <c r="BF30" s="651">
        <f t="shared" si="5"/>
        <v>1.1907089733934733</v>
      </c>
      <c r="BG30" s="652">
        <f t="shared" si="6"/>
        <v>0.46986555852807238</v>
      </c>
    </row>
    <row r="31" spans="2:59" ht="14.1" customHeight="1" x14ac:dyDescent="0.25">
      <c r="B31" s="1157" t="s">
        <v>57</v>
      </c>
      <c r="C31" s="1155" t="s">
        <v>56</v>
      </c>
      <c r="D31" s="590" t="s">
        <v>225</v>
      </c>
      <c r="E31" s="11" t="s">
        <v>146</v>
      </c>
      <c r="F31" s="268" t="s">
        <v>226</v>
      </c>
      <c r="G31" s="86">
        <f>SUMIF('10. 170KMP'!$K:$K,$D31,'10. 170KMP'!L:L)</f>
        <v>0</v>
      </c>
      <c r="H31" s="62">
        <f>SUMIF('10. 170KMP'!$K:$K,$D31,'10. 170KMP'!M:M)</f>
        <v>0</v>
      </c>
      <c r="I31" s="62">
        <f>SUMIF('10. 170KMP'!$K:$K,$D31,'10. 170KMP'!N:N)</f>
        <v>0</v>
      </c>
      <c r="J31" s="62">
        <f>SUMIF('10. 170KMP'!$K:$K,$D31,'10. 170KMP'!O:O)</f>
        <v>0</v>
      </c>
      <c r="K31" s="62">
        <f>SUMIF('10. 170KMP'!$K:$K,$D31,'10. 170KMP'!P:P)</f>
        <v>0</v>
      </c>
      <c r="L31" s="62">
        <f>SUMIF('10. 170KMP'!$K:$K,$D31,'10. 170KMP'!Q:Q)</f>
        <v>0</v>
      </c>
      <c r="M31" s="62">
        <f>SUMIF('10. 170KMP'!$K:$K,$D31,'10. 170KMP'!R:R)</f>
        <v>0</v>
      </c>
      <c r="N31" s="62">
        <f>SUMIF('10. 170KMP'!$K:$K,$D31,'10. 170KMP'!S:S)</f>
        <v>0</v>
      </c>
      <c r="O31" s="62">
        <f>SUMIF('10. 170KMP'!$K:$K,$D31,'10. 170KMP'!T:T)</f>
        <v>0</v>
      </c>
      <c r="P31" s="62">
        <f>SUMIF('10. 170KMP'!$K:$K,$D31,'10. 170KMP'!U:U)</f>
        <v>0</v>
      </c>
      <c r="Q31" s="62">
        <f>SUMIF('10. 170KMP'!$K:$K,$D31,'10. 170KMP'!V:V)</f>
        <v>0</v>
      </c>
      <c r="R31" s="62">
        <f>SUMIF('10. 170KMP'!$K:$K,$D31,'10. 170KMP'!W:W)</f>
        <v>0</v>
      </c>
      <c r="S31" s="62">
        <f>SUMIF('10. 170KMP'!$K:$K,$D31,'10. 170KMP'!X:X)</f>
        <v>0</v>
      </c>
      <c r="T31" s="62">
        <f>SUMIF('10. 170KMP'!$K:$K,$D31,'10. 170KMP'!Y:Y)</f>
        <v>0</v>
      </c>
      <c r="U31" s="62">
        <f>SUMIF('10. 170KMP'!$K:$K,$D31,'10. 170KMP'!Z:Z)</f>
        <v>0</v>
      </c>
      <c r="V31" s="62">
        <f>SUMIF('10. 170KMP'!$K:$K,$D31,'10. 170KMP'!AA:AA)</f>
        <v>0</v>
      </c>
      <c r="W31" s="62">
        <f>SUMIF('10. 170KMP'!$K:$K,$D31,'10. 170KMP'!AB:AB)</f>
        <v>21577547.849999998</v>
      </c>
      <c r="X31" s="62">
        <f>SUMIF('10. 170KMP'!$K:$K,$D31,'10. 170KMP'!AC:AC)</f>
        <v>18994214.516666666</v>
      </c>
      <c r="Y31" s="62">
        <f>SUMIF('10. 170KMP'!$K:$K,$D31,'10. 170KMP'!AD:AD)</f>
        <v>24183783.96111111</v>
      </c>
      <c r="Z31" s="62">
        <f>SUMIF('10. 170KMP'!$K:$K,$D31,'10. 170KMP'!AE:AE)</f>
        <v>24581561.73888889</v>
      </c>
      <c r="AA31" s="62">
        <f>SUMIF('10. 170KMP'!$K:$K,$D31,'10. 170KMP'!AF:AF)</f>
        <v>22586283.96111111</v>
      </c>
      <c r="AB31" s="62">
        <f>SUMIF('10. 170KMP'!$K:$K,$D31,'10. 170KMP'!AG:AG)</f>
        <v>25220297.850000001</v>
      </c>
      <c r="AC31" s="62">
        <f>SUMIF('10. 170KMP'!$K:$K,$D31,'10. 170KMP'!AH:AH)</f>
        <v>24636964.516666666</v>
      </c>
      <c r="AD31" s="62">
        <f>SUMIF('10. 170KMP'!$K:$K,$D31,'10. 170KMP'!AI:AI)</f>
        <v>24132089.516666666</v>
      </c>
      <c r="AE31" s="62">
        <f>SUMIF('10. 170KMP'!$K:$K,$D31,'10. 170KMP'!AJ:AJ)</f>
        <v>26687645.072222218</v>
      </c>
      <c r="AF31" s="62">
        <f>SUMIF('10. 170KMP'!$K:$K,$D31,'10. 170KMP'!AK:AK)</f>
        <v>33437645.072222218</v>
      </c>
      <c r="AG31" s="62">
        <f>SUMIF('10. 170KMP'!$K:$K,$D31,'10. 170KMP'!AL:AL)</f>
        <v>33932770.072222218</v>
      </c>
      <c r="AH31" s="62">
        <f>SUMIF('10. 170KMP'!$K:$K,$D31,'10. 170KMP'!AM:AM)</f>
        <v>36488325.627777778</v>
      </c>
      <c r="AI31" s="62">
        <f>SUMIF('10. 170KMP'!$K:$K,$D31,'10. 170KMP'!AN:AN)</f>
        <v>316459129.75555557</v>
      </c>
      <c r="AJ31" s="92">
        <f>SUMIF('10. 170KMP'!$K:$K,$D31,'10. 170KMP'!AO:AO)</f>
        <v>85777281</v>
      </c>
      <c r="AK31" s="86">
        <f>SUMIF('10. 170KMP'!$K:$K,$D31,'10. 170KMP'!AP:AP)</f>
        <v>16844410</v>
      </c>
      <c r="AL31" s="62">
        <f>SUMIF('10. 170KMP'!$K:$K,$D31,'10. 170KMP'!AQ:AQ)</f>
        <v>15933430</v>
      </c>
      <c r="AM31" s="62">
        <f>SUMIF('10. 170KMP'!$K:$K,$D31,'10. 170KMP'!AR:AR)</f>
        <v>18525826</v>
      </c>
      <c r="AN31" s="62">
        <f>SUMIF('10. 170KMP'!$K:$K,$D31,'10. 170KMP'!AS:AS)</f>
        <v>17005315</v>
      </c>
      <c r="AO31" s="62">
        <f>SUMIF('10. 170KMP'!$K:$K,$D31,'10. 170KMP'!AT:AT)</f>
        <v>17468300</v>
      </c>
      <c r="AP31" s="62">
        <f>SUMIF('10. 170KMP'!$K:$K,$D31,'10. 170KMP'!AU:AU)</f>
        <v>0</v>
      </c>
      <c r="AQ31" s="62">
        <f>SUMIF('10. 170KMP'!$K:$K,$D31,'10. 170KMP'!AV:AV)</f>
        <v>0</v>
      </c>
      <c r="AR31" s="62">
        <f>SUMIF('10. 170KMP'!$K:$K,$D31,'10. 170KMP'!AW:AW)</f>
        <v>0</v>
      </c>
      <c r="AS31" s="62">
        <f>SUMIF('10. 170KMP'!$K:$K,$D31,'10. 170KMP'!AX:AX)</f>
        <v>0</v>
      </c>
      <c r="AT31" s="62">
        <f>SUMIF('10. 170KMP'!$K:$K,$D31,'10. 170KMP'!AY:AY)</f>
        <v>0</v>
      </c>
      <c r="AU31" s="62">
        <f>SUMIF('10. 170KMP'!$K:$K,$D31,'10. 170KMP'!AZ:AZ)</f>
        <v>0</v>
      </c>
      <c r="AV31" s="92">
        <f>SUMIF('10. 170KMP'!$K:$K,$D31,'10. 170KMP'!BA:BA)</f>
        <v>0</v>
      </c>
      <c r="AW31" s="86">
        <f t="shared" si="11"/>
        <v>17005315</v>
      </c>
      <c r="AX31" s="62">
        <f t="shared" si="12"/>
        <v>17468300</v>
      </c>
      <c r="AY31" s="62">
        <f t="shared" si="13"/>
        <v>22586283.96111111</v>
      </c>
      <c r="AZ31" s="641">
        <f t="shared" si="2"/>
        <v>1.0272258996672512</v>
      </c>
      <c r="BA31" s="642">
        <f t="shared" si="3"/>
        <v>0.77340300998946021</v>
      </c>
      <c r="BB31" s="86">
        <f t="shared" si="14"/>
        <v>0</v>
      </c>
      <c r="BC31" s="62">
        <f t="shared" si="15"/>
        <v>85777281</v>
      </c>
      <c r="BD31" s="62">
        <f t="shared" si="16"/>
        <v>111923392.02777778</v>
      </c>
      <c r="BE31" s="641" t="str">
        <f t="shared" si="4"/>
        <v/>
      </c>
      <c r="BF31" s="641">
        <f t="shared" si="5"/>
        <v>0.76639279283736605</v>
      </c>
      <c r="BG31" s="642">
        <f t="shared" si="6"/>
        <v>0.27105326702458377</v>
      </c>
    </row>
    <row r="32" spans="2:59" ht="30" x14ac:dyDescent="0.25">
      <c r="B32" s="1159"/>
      <c r="C32" s="1160"/>
      <c r="D32" s="592" t="s">
        <v>227</v>
      </c>
      <c r="E32" s="12" t="s">
        <v>134</v>
      </c>
      <c r="F32" s="272" t="s">
        <v>226</v>
      </c>
      <c r="G32" s="87">
        <f>SUMIF('10. 170KMP'!$K:$K,$D32,'10. 170KMP'!L:L)</f>
        <v>0</v>
      </c>
      <c r="H32" s="63">
        <f>SUMIF('10. 170KMP'!$K:$K,$D32,'10. 170KMP'!M:M)</f>
        <v>0</v>
      </c>
      <c r="I32" s="63">
        <f>SUMIF('10. 170KMP'!$K:$K,$D32,'10. 170KMP'!N:N)</f>
        <v>0</v>
      </c>
      <c r="J32" s="63">
        <f>SUMIF('10. 170KMP'!$K:$K,$D32,'10. 170KMP'!O:O)</f>
        <v>0</v>
      </c>
      <c r="K32" s="63">
        <f>SUMIF('10. 170KMP'!$K:$K,$D32,'10. 170KMP'!P:P)</f>
        <v>0</v>
      </c>
      <c r="L32" s="63">
        <f>SUMIF('10. 170KMP'!$K:$K,$D32,'10. 170KMP'!Q:Q)</f>
        <v>0</v>
      </c>
      <c r="M32" s="63">
        <f>SUMIF('10. 170KMP'!$K:$K,$D32,'10. 170KMP'!R:R)</f>
        <v>0</v>
      </c>
      <c r="N32" s="63">
        <f>SUMIF('10. 170KMP'!$K:$K,$D32,'10. 170KMP'!S:S)</f>
        <v>0</v>
      </c>
      <c r="O32" s="63">
        <f>SUMIF('10. 170KMP'!$K:$K,$D32,'10. 170KMP'!T:T)</f>
        <v>0</v>
      </c>
      <c r="P32" s="63">
        <f>SUMIF('10. 170KMP'!$K:$K,$D32,'10. 170KMP'!U:U)</f>
        <v>0</v>
      </c>
      <c r="Q32" s="63">
        <f>SUMIF('10. 170KMP'!$K:$K,$D32,'10. 170KMP'!V:V)</f>
        <v>0</v>
      </c>
      <c r="R32" s="63">
        <f>SUMIF('10. 170KMP'!$K:$K,$D32,'10. 170KMP'!W:W)</f>
        <v>0</v>
      </c>
      <c r="S32" s="63">
        <f>SUMIF('10. 170KMP'!$K:$K,$D32,'10. 170KMP'!X:X)</f>
        <v>0</v>
      </c>
      <c r="T32" s="63">
        <f>SUMIF('10. 170KMP'!$K:$K,$D32,'10. 170KMP'!Y:Y)</f>
        <v>0</v>
      </c>
      <c r="U32" s="63">
        <f>SUMIF('10. 170KMP'!$K:$K,$D32,'10. 170KMP'!Z:Z)</f>
        <v>0</v>
      </c>
      <c r="V32" s="63">
        <f>SUMIF('10. 170KMP'!$K:$K,$D32,'10. 170KMP'!AA:AA)</f>
        <v>0</v>
      </c>
      <c r="W32" s="63">
        <f>SUMIF('10. 170KMP'!$K:$K,$D32,'10. 170KMP'!AB:AB)</f>
        <v>141840977.22222221</v>
      </c>
      <c r="X32" s="63">
        <f>SUMIF('10. 170KMP'!$K:$K,$D32,'10. 170KMP'!AC:AC)</f>
        <v>132612143.8888889</v>
      </c>
      <c r="Y32" s="63">
        <f>SUMIF('10. 170KMP'!$K:$K,$D32,'10. 170KMP'!AD:AD)</f>
        <v>112139921.66666666</v>
      </c>
      <c r="Z32" s="63">
        <f>SUMIF('10. 170KMP'!$K:$K,$D32,'10. 170KMP'!AE:AE)</f>
        <v>102172977.22222222</v>
      </c>
      <c r="AA32" s="63">
        <f>SUMIF('10. 170KMP'!$K:$K,$D32,'10. 170KMP'!AF:AF)</f>
        <v>124588977.22222221</v>
      </c>
      <c r="AB32" s="63">
        <f>SUMIF('10. 170KMP'!$K:$K,$D32,'10. 170KMP'!AG:AG)</f>
        <v>131543643.88888888</v>
      </c>
      <c r="AC32" s="63">
        <f>SUMIF('10. 170KMP'!$K:$K,$D32,'10. 170KMP'!AH:AH)</f>
        <v>139014130.33333331</v>
      </c>
      <c r="AD32" s="63">
        <f>SUMIF('10. 170KMP'!$K:$K,$D32,'10. 170KMP'!AI:AI)</f>
        <v>132520027.66666666</v>
      </c>
      <c r="AE32" s="63">
        <f>SUMIF('10. 170KMP'!$K:$K,$D32,'10. 170KMP'!AJ:AJ)</f>
        <v>172141694.33333331</v>
      </c>
      <c r="AF32" s="63">
        <f>SUMIF('10. 170KMP'!$K:$K,$D32,'10. 170KMP'!AK:AK)</f>
        <v>153678861</v>
      </c>
      <c r="AG32" s="63">
        <f>SUMIF('10. 170KMP'!$K:$K,$D32,'10. 170KMP'!AL:AL)</f>
        <v>168940527.66666669</v>
      </c>
      <c r="AH32" s="63">
        <f>SUMIF('10. 170KMP'!$K:$K,$D32,'10. 170KMP'!AM:AM)</f>
        <v>161307194.33333334</v>
      </c>
      <c r="AI32" s="63">
        <f>SUMIF('10. 170KMP'!$K:$K,$D32,'10. 170KMP'!AN:AN)</f>
        <v>1672501076.4444444</v>
      </c>
      <c r="AJ32" s="93">
        <f>SUMIF('10. 170KMP'!$K:$K,$D32,'10. 170KMP'!AO:AO)</f>
        <v>422607058</v>
      </c>
      <c r="AK32" s="87">
        <f>SUMIF('10. 170KMP'!$K:$K,$D32,'10. 170KMP'!AP:AP)</f>
        <v>85937902</v>
      </c>
      <c r="AL32" s="63">
        <f>SUMIF('10. 170KMP'!$K:$K,$D32,'10. 170KMP'!AQ:AQ)</f>
        <v>82202033</v>
      </c>
      <c r="AM32" s="63">
        <f>SUMIF('10. 170KMP'!$K:$K,$D32,'10. 170KMP'!AR:AR)</f>
        <v>80944168</v>
      </c>
      <c r="AN32" s="63">
        <f>SUMIF('10. 170KMP'!$K:$K,$D32,'10. 170KMP'!AS:AS)</f>
        <v>86771253</v>
      </c>
      <c r="AO32" s="63">
        <f>SUMIF('10. 170KMP'!$K:$K,$D32,'10. 170KMP'!AT:AT)</f>
        <v>86751702</v>
      </c>
      <c r="AP32" s="63">
        <f>SUMIF('10. 170KMP'!$K:$K,$D32,'10. 170KMP'!AU:AU)</f>
        <v>0</v>
      </c>
      <c r="AQ32" s="63">
        <f>SUMIF('10. 170KMP'!$K:$K,$D32,'10. 170KMP'!AV:AV)</f>
        <v>0</v>
      </c>
      <c r="AR32" s="63">
        <f>SUMIF('10. 170KMP'!$K:$K,$D32,'10. 170KMP'!AW:AW)</f>
        <v>0</v>
      </c>
      <c r="AS32" s="63">
        <f>SUMIF('10. 170KMP'!$K:$K,$D32,'10. 170KMP'!AX:AX)</f>
        <v>0</v>
      </c>
      <c r="AT32" s="63">
        <f>SUMIF('10. 170KMP'!$K:$K,$D32,'10. 170KMP'!AY:AY)</f>
        <v>0</v>
      </c>
      <c r="AU32" s="63">
        <f>SUMIF('10. 170KMP'!$K:$K,$D32,'10. 170KMP'!AZ:AZ)</f>
        <v>0</v>
      </c>
      <c r="AV32" s="93">
        <f>SUMIF('10. 170KMP'!$K:$K,$D32,'10. 170KMP'!BA:BA)</f>
        <v>0</v>
      </c>
      <c r="AW32" s="87">
        <f t="shared" si="11"/>
        <v>86771253</v>
      </c>
      <c r="AX32" s="63">
        <f t="shared" si="12"/>
        <v>86751702</v>
      </c>
      <c r="AY32" s="63">
        <f t="shared" si="13"/>
        <v>124588977.22222221</v>
      </c>
      <c r="AZ32" s="645">
        <f t="shared" si="2"/>
        <v>0.9997746834426835</v>
      </c>
      <c r="BA32" s="646">
        <f t="shared" si="3"/>
        <v>0.69630318776327993</v>
      </c>
      <c r="BB32" s="87">
        <f t="shared" si="14"/>
        <v>0</v>
      </c>
      <c r="BC32" s="63">
        <f t="shared" si="15"/>
        <v>422607058</v>
      </c>
      <c r="BD32" s="63">
        <f t="shared" si="16"/>
        <v>613354997.22222221</v>
      </c>
      <c r="BE32" s="645" t="str">
        <f t="shared" si="4"/>
        <v/>
      </c>
      <c r="BF32" s="645">
        <f t="shared" si="5"/>
        <v>0.68900890987097785</v>
      </c>
      <c r="BG32" s="646">
        <f t="shared" si="6"/>
        <v>0.25267969267823531</v>
      </c>
    </row>
    <row r="33" spans="1:59" ht="14.1" customHeight="1" x14ac:dyDescent="0.25">
      <c r="B33" s="1159"/>
      <c r="C33" s="1160"/>
      <c r="D33" s="592" t="s">
        <v>228</v>
      </c>
      <c r="E33" s="12" t="s">
        <v>156</v>
      </c>
      <c r="F33" s="272" t="s">
        <v>226</v>
      </c>
      <c r="G33" s="87">
        <f>SUMIF('10. 170KMP'!$K:$K,$D33,'10. 170KMP'!L:L)</f>
        <v>0</v>
      </c>
      <c r="H33" s="63">
        <f>SUMIF('10. 170KMP'!$K:$K,$D33,'10. 170KMP'!M:M)</f>
        <v>0</v>
      </c>
      <c r="I33" s="63">
        <f>SUMIF('10. 170KMP'!$K:$K,$D33,'10. 170KMP'!N:N)</f>
        <v>0</v>
      </c>
      <c r="J33" s="63">
        <f>SUMIF('10. 170KMP'!$K:$K,$D33,'10. 170KMP'!O:O)</f>
        <v>0</v>
      </c>
      <c r="K33" s="63">
        <f>SUMIF('10. 170KMP'!$K:$K,$D33,'10. 170KMP'!P:P)</f>
        <v>0</v>
      </c>
      <c r="L33" s="63">
        <f>SUMIF('10. 170KMP'!$K:$K,$D33,'10. 170KMP'!Q:Q)</f>
        <v>0</v>
      </c>
      <c r="M33" s="63">
        <f>SUMIF('10. 170KMP'!$K:$K,$D33,'10. 170KMP'!R:R)</f>
        <v>0</v>
      </c>
      <c r="N33" s="63">
        <f>SUMIF('10. 170KMP'!$K:$K,$D33,'10. 170KMP'!S:S)</f>
        <v>0</v>
      </c>
      <c r="O33" s="63">
        <f>SUMIF('10. 170KMP'!$K:$K,$D33,'10. 170KMP'!T:T)</f>
        <v>0</v>
      </c>
      <c r="P33" s="63">
        <f>SUMIF('10. 170KMP'!$K:$K,$D33,'10. 170KMP'!U:U)</f>
        <v>0</v>
      </c>
      <c r="Q33" s="63">
        <f>SUMIF('10. 170KMP'!$K:$K,$D33,'10. 170KMP'!V:V)</f>
        <v>0</v>
      </c>
      <c r="R33" s="63">
        <f>SUMIF('10. 170KMP'!$K:$K,$D33,'10. 170KMP'!W:W)</f>
        <v>0</v>
      </c>
      <c r="S33" s="63">
        <f>SUMIF('10. 170KMP'!$K:$K,$D33,'10. 170KMP'!X:X)</f>
        <v>0</v>
      </c>
      <c r="T33" s="63">
        <f>SUMIF('10. 170KMP'!$K:$K,$D33,'10. 170KMP'!Y:Y)</f>
        <v>0</v>
      </c>
      <c r="U33" s="63">
        <f>SUMIF('10. 170KMP'!$K:$K,$D33,'10. 170KMP'!Z:Z)</f>
        <v>0</v>
      </c>
      <c r="V33" s="63">
        <f>SUMIF('10. 170KMP'!$K:$K,$D33,'10. 170KMP'!AA:AA)</f>
        <v>0</v>
      </c>
      <c r="W33" s="63">
        <f>SUMIF('10. 170KMP'!$K:$K,$D33,'10. 170KMP'!AB:AB)</f>
        <v>0</v>
      </c>
      <c r="X33" s="63">
        <f>SUMIF('10. 170KMP'!$K:$K,$D33,'10. 170KMP'!AC:AC)</f>
        <v>0</v>
      </c>
      <c r="Y33" s="63">
        <f>SUMIF('10. 170KMP'!$K:$K,$D33,'10. 170KMP'!AD:AD)</f>
        <v>0</v>
      </c>
      <c r="Z33" s="63">
        <f>SUMIF('10. 170KMP'!$K:$K,$D33,'10. 170KMP'!AE:AE)</f>
        <v>0</v>
      </c>
      <c r="AA33" s="63">
        <f>SUMIF('10. 170KMP'!$K:$K,$D33,'10. 170KMP'!AF:AF)</f>
        <v>0</v>
      </c>
      <c r="AB33" s="63">
        <f>SUMIF('10. 170KMP'!$K:$K,$D33,'10. 170KMP'!AG:AG)</f>
        <v>0</v>
      </c>
      <c r="AC33" s="63">
        <f>SUMIF('10. 170KMP'!$K:$K,$D33,'10. 170KMP'!AH:AH)</f>
        <v>0</v>
      </c>
      <c r="AD33" s="63">
        <f>SUMIF('10. 170KMP'!$K:$K,$D33,'10. 170KMP'!AI:AI)</f>
        <v>0</v>
      </c>
      <c r="AE33" s="63">
        <f>SUMIF('10. 170KMP'!$K:$K,$D33,'10. 170KMP'!AJ:AJ)</f>
        <v>0</v>
      </c>
      <c r="AF33" s="63">
        <f>SUMIF('10. 170KMP'!$K:$K,$D33,'10. 170KMP'!AK:AK)</f>
        <v>0</v>
      </c>
      <c r="AG33" s="63">
        <f>SUMIF('10. 170KMP'!$K:$K,$D33,'10. 170KMP'!AL:AL)</f>
        <v>0</v>
      </c>
      <c r="AH33" s="63">
        <f>SUMIF('10. 170KMP'!$K:$K,$D33,'10. 170KMP'!AM:AM)</f>
        <v>0</v>
      </c>
      <c r="AI33" s="63">
        <f>SUMIF('10. 170KMP'!$K:$K,$D33,'10. 170KMP'!AN:AN)</f>
        <v>0</v>
      </c>
      <c r="AJ33" s="93">
        <f>SUMIF('10. 170KMP'!$K:$K,$D33,'10. 170KMP'!AO:AO)</f>
        <v>0</v>
      </c>
      <c r="AK33" s="87">
        <f>SUMIF('10. 170KMP'!$K:$K,$D33,'10. 170KMP'!AP:AP)</f>
        <v>0</v>
      </c>
      <c r="AL33" s="63">
        <f>SUMIF('10. 170KMP'!$K:$K,$D33,'10. 170KMP'!AQ:AQ)</f>
        <v>0</v>
      </c>
      <c r="AM33" s="63">
        <f>SUMIF('10. 170KMP'!$K:$K,$D33,'10. 170KMP'!AR:AR)</f>
        <v>0</v>
      </c>
      <c r="AN33" s="63">
        <f>SUMIF('10. 170KMP'!$K:$K,$D33,'10. 170KMP'!AS:AS)</f>
        <v>0</v>
      </c>
      <c r="AO33" s="63">
        <f>SUMIF('10. 170KMP'!$K:$K,$D33,'10. 170KMP'!AT:AT)</f>
        <v>0</v>
      </c>
      <c r="AP33" s="63">
        <f>SUMIF('10. 170KMP'!$K:$K,$D33,'10. 170KMP'!AU:AU)</f>
        <v>0</v>
      </c>
      <c r="AQ33" s="63">
        <f>SUMIF('10. 170KMP'!$K:$K,$D33,'10. 170KMP'!AV:AV)</f>
        <v>0</v>
      </c>
      <c r="AR33" s="63">
        <f>SUMIF('10. 170KMP'!$K:$K,$D33,'10. 170KMP'!AW:AW)</f>
        <v>0</v>
      </c>
      <c r="AS33" s="63">
        <f>SUMIF('10. 170KMP'!$K:$K,$D33,'10. 170KMP'!AX:AX)</f>
        <v>0</v>
      </c>
      <c r="AT33" s="63">
        <f>SUMIF('10. 170KMP'!$K:$K,$D33,'10. 170KMP'!AY:AY)</f>
        <v>0</v>
      </c>
      <c r="AU33" s="63">
        <f>SUMIF('10. 170KMP'!$K:$K,$D33,'10. 170KMP'!AZ:AZ)</f>
        <v>0</v>
      </c>
      <c r="AV33" s="93">
        <f>SUMIF('10. 170KMP'!$K:$K,$D33,'10. 170KMP'!BA:BA)</f>
        <v>0</v>
      </c>
      <c r="AW33" s="87">
        <f t="shared" si="11"/>
        <v>0</v>
      </c>
      <c r="AX33" s="63">
        <f t="shared" si="12"/>
        <v>0</v>
      </c>
      <c r="AY33" s="63">
        <f t="shared" si="13"/>
        <v>0</v>
      </c>
      <c r="AZ33" s="645" t="str">
        <f t="shared" si="2"/>
        <v/>
      </c>
      <c r="BA33" s="646" t="str">
        <f t="shared" si="3"/>
        <v/>
      </c>
      <c r="BB33" s="87">
        <f t="shared" si="14"/>
        <v>0</v>
      </c>
      <c r="BC33" s="63">
        <f t="shared" si="15"/>
        <v>0</v>
      </c>
      <c r="BD33" s="63">
        <f t="shared" si="16"/>
        <v>0</v>
      </c>
      <c r="BE33" s="645" t="str">
        <f t="shared" si="4"/>
        <v/>
      </c>
      <c r="BF33" s="645" t="str">
        <f t="shared" si="5"/>
        <v/>
      </c>
      <c r="BG33" s="646" t="str">
        <f t="shared" si="6"/>
        <v/>
      </c>
    </row>
    <row r="34" spans="1:59" ht="30" x14ac:dyDescent="0.25">
      <c r="B34" s="1159"/>
      <c r="C34" s="1160"/>
      <c r="D34" s="592" t="s">
        <v>229</v>
      </c>
      <c r="E34" s="12" t="s">
        <v>143</v>
      </c>
      <c r="F34" s="272" t="s">
        <v>226</v>
      </c>
      <c r="G34" s="87">
        <f>SUMIF('10. 170KMP'!$K:$K,$D34,'10. 170KMP'!L:L)</f>
        <v>0</v>
      </c>
      <c r="H34" s="63">
        <f>SUMIF('10. 170KMP'!$K:$K,$D34,'10. 170KMP'!M:M)</f>
        <v>0</v>
      </c>
      <c r="I34" s="63">
        <f>SUMIF('10. 170KMP'!$K:$K,$D34,'10. 170KMP'!N:N)</f>
        <v>0</v>
      </c>
      <c r="J34" s="63">
        <f>SUMIF('10. 170KMP'!$K:$K,$D34,'10. 170KMP'!O:O)</f>
        <v>0</v>
      </c>
      <c r="K34" s="63">
        <f>SUMIF('10. 170KMP'!$K:$K,$D34,'10. 170KMP'!P:P)</f>
        <v>0</v>
      </c>
      <c r="L34" s="63">
        <f>SUMIF('10. 170KMP'!$K:$K,$D34,'10. 170KMP'!Q:Q)</f>
        <v>0</v>
      </c>
      <c r="M34" s="63">
        <f>SUMIF('10. 170KMP'!$K:$K,$D34,'10. 170KMP'!R:R)</f>
        <v>0</v>
      </c>
      <c r="N34" s="63">
        <f>SUMIF('10. 170KMP'!$K:$K,$D34,'10. 170KMP'!S:S)</f>
        <v>0</v>
      </c>
      <c r="O34" s="63">
        <f>SUMIF('10. 170KMP'!$K:$K,$D34,'10. 170KMP'!T:T)</f>
        <v>0</v>
      </c>
      <c r="P34" s="63">
        <f>SUMIF('10. 170KMP'!$K:$K,$D34,'10. 170KMP'!U:U)</f>
        <v>0</v>
      </c>
      <c r="Q34" s="63">
        <f>SUMIF('10. 170KMP'!$K:$K,$D34,'10. 170KMP'!V:V)</f>
        <v>0</v>
      </c>
      <c r="R34" s="63">
        <f>SUMIF('10. 170KMP'!$K:$K,$D34,'10. 170KMP'!W:W)</f>
        <v>0</v>
      </c>
      <c r="S34" s="63">
        <f>SUMIF('10. 170KMP'!$K:$K,$D34,'10. 170KMP'!X:X)</f>
        <v>0</v>
      </c>
      <c r="T34" s="63">
        <f>SUMIF('10. 170KMP'!$K:$K,$D34,'10. 170KMP'!Y:Y)</f>
        <v>0</v>
      </c>
      <c r="U34" s="63">
        <f>SUMIF('10. 170KMP'!$K:$K,$D34,'10. 170KMP'!Z:Z)</f>
        <v>0</v>
      </c>
      <c r="V34" s="63">
        <f>SUMIF('10. 170KMP'!$K:$K,$D34,'10. 170KMP'!AA:AA)</f>
        <v>0</v>
      </c>
      <c r="W34" s="63">
        <f>SUMIF('10. 170KMP'!$K:$K,$D34,'10. 170KMP'!AB:AB)</f>
        <v>15934722.333333334</v>
      </c>
      <c r="X34" s="63">
        <f>SUMIF('10. 170KMP'!$K:$K,$D34,'10. 170KMP'!AC:AC)</f>
        <v>18051389</v>
      </c>
      <c r="Y34" s="63">
        <f>SUMIF('10. 170KMP'!$K:$K,$D34,'10. 170KMP'!AD:AD)</f>
        <v>19509722.333333336</v>
      </c>
      <c r="Z34" s="63">
        <f>SUMIF('10. 170KMP'!$K:$K,$D34,'10. 170KMP'!AE:AE)</f>
        <v>30186389</v>
      </c>
      <c r="AA34" s="63">
        <f>SUMIF('10. 170KMP'!$K:$K,$D34,'10. 170KMP'!AF:AF)</f>
        <v>32386389</v>
      </c>
      <c r="AB34" s="63">
        <f>SUMIF('10. 170KMP'!$K:$K,$D34,'10. 170KMP'!AG:AG)</f>
        <v>40079722.333333328</v>
      </c>
      <c r="AC34" s="63">
        <f>SUMIF('10. 170KMP'!$K:$K,$D34,'10. 170KMP'!AH:AH)</f>
        <v>42871389</v>
      </c>
      <c r="AD34" s="63">
        <f>SUMIF('10. 170KMP'!$K:$K,$D34,'10. 170KMP'!AI:AI)</f>
        <v>56073055.666666672</v>
      </c>
      <c r="AE34" s="63">
        <f>SUMIF('10. 170KMP'!$K:$K,$D34,'10. 170KMP'!AJ:AJ)</f>
        <v>57198055.666666672</v>
      </c>
      <c r="AF34" s="63">
        <f>SUMIF('10. 170KMP'!$K:$K,$D34,'10. 170KMP'!AK:AK)</f>
        <v>61606389.000000007</v>
      </c>
      <c r="AG34" s="63">
        <f>SUMIF('10. 170KMP'!$K:$K,$D34,'10. 170KMP'!AL:AL)</f>
        <v>71229722.333333343</v>
      </c>
      <c r="AH34" s="63">
        <f>SUMIF('10. 170KMP'!$K:$K,$D34,'10. 170KMP'!AM:AM)</f>
        <v>80568055.666666672</v>
      </c>
      <c r="AI34" s="63">
        <f>SUMIF('10. 170KMP'!$K:$K,$D34,'10. 170KMP'!AN:AN)</f>
        <v>525695001.33333343</v>
      </c>
      <c r="AJ34" s="93">
        <f>SUMIF('10. 170KMP'!$K:$K,$D34,'10. 170KMP'!AO:AO)</f>
        <v>71310385</v>
      </c>
      <c r="AK34" s="87">
        <f>SUMIF('10. 170KMP'!$K:$K,$D34,'10. 170KMP'!AP:AP)</f>
        <v>16487639</v>
      </c>
      <c r="AL34" s="63">
        <f>SUMIF('10. 170KMP'!$K:$K,$D34,'10. 170KMP'!AQ:AQ)</f>
        <v>13997640</v>
      </c>
      <c r="AM34" s="63">
        <f>SUMIF('10. 170KMP'!$K:$K,$D34,'10. 170KMP'!AR:AR)</f>
        <v>17419862</v>
      </c>
      <c r="AN34" s="63">
        <f>SUMIF('10. 170KMP'!$K:$K,$D34,'10. 170KMP'!AS:AS)</f>
        <v>11289310</v>
      </c>
      <c r="AO34" s="63">
        <f>SUMIF('10. 170KMP'!$K:$K,$D34,'10. 170KMP'!AT:AT)</f>
        <v>12115934</v>
      </c>
      <c r="AP34" s="63">
        <f>SUMIF('10. 170KMP'!$K:$K,$D34,'10. 170KMP'!AU:AU)</f>
        <v>0</v>
      </c>
      <c r="AQ34" s="63">
        <f>SUMIF('10. 170KMP'!$K:$K,$D34,'10. 170KMP'!AV:AV)</f>
        <v>0</v>
      </c>
      <c r="AR34" s="63">
        <f>SUMIF('10. 170KMP'!$K:$K,$D34,'10. 170KMP'!AW:AW)</f>
        <v>0</v>
      </c>
      <c r="AS34" s="63">
        <f>SUMIF('10. 170KMP'!$K:$K,$D34,'10. 170KMP'!AX:AX)</f>
        <v>0</v>
      </c>
      <c r="AT34" s="63">
        <f>SUMIF('10. 170KMP'!$K:$K,$D34,'10. 170KMP'!AY:AY)</f>
        <v>0</v>
      </c>
      <c r="AU34" s="63">
        <f>SUMIF('10. 170KMP'!$K:$K,$D34,'10. 170KMP'!AZ:AZ)</f>
        <v>0</v>
      </c>
      <c r="AV34" s="93">
        <f>SUMIF('10. 170KMP'!$K:$K,$D34,'10. 170KMP'!BA:BA)</f>
        <v>0</v>
      </c>
      <c r="AW34" s="87">
        <f t="shared" si="11"/>
        <v>11289310</v>
      </c>
      <c r="AX34" s="63">
        <f t="shared" si="12"/>
        <v>12115934</v>
      </c>
      <c r="AY34" s="63">
        <f t="shared" si="13"/>
        <v>32386389</v>
      </c>
      <c r="AZ34" s="645">
        <f t="shared" si="2"/>
        <v>1.0732218355240488</v>
      </c>
      <c r="BA34" s="646">
        <f t="shared" si="3"/>
        <v>0.37410573929683855</v>
      </c>
      <c r="BB34" s="87">
        <f t="shared" si="14"/>
        <v>0</v>
      </c>
      <c r="BC34" s="63">
        <f t="shared" si="15"/>
        <v>71310385</v>
      </c>
      <c r="BD34" s="63">
        <f t="shared" si="16"/>
        <v>116068611.66666667</v>
      </c>
      <c r="BE34" s="645" t="str">
        <f t="shared" si="4"/>
        <v/>
      </c>
      <c r="BF34" s="645">
        <f t="shared" si="5"/>
        <v>0.61438130409273584</v>
      </c>
      <c r="BG34" s="646">
        <f t="shared" si="6"/>
        <v>0.1356497300129042</v>
      </c>
    </row>
    <row r="35" spans="1:59" ht="30" x14ac:dyDescent="0.25">
      <c r="B35" s="1159"/>
      <c r="C35" s="1160"/>
      <c r="D35" s="592" t="s">
        <v>230</v>
      </c>
      <c r="E35" s="12" t="s">
        <v>174</v>
      </c>
      <c r="F35" s="272" t="s">
        <v>226</v>
      </c>
      <c r="G35" s="87">
        <f>SUMIF('10. 170KMP'!$K:$K,$D35,'10. 170KMP'!L:L)</f>
        <v>0</v>
      </c>
      <c r="H35" s="63">
        <f>SUMIF('10. 170KMP'!$K:$K,$D35,'10. 170KMP'!M:M)</f>
        <v>0</v>
      </c>
      <c r="I35" s="63">
        <f>SUMIF('10. 170KMP'!$K:$K,$D35,'10. 170KMP'!N:N)</f>
        <v>0</v>
      </c>
      <c r="J35" s="63">
        <f>SUMIF('10. 170KMP'!$K:$K,$D35,'10. 170KMP'!O:O)</f>
        <v>0</v>
      </c>
      <c r="K35" s="63">
        <f>SUMIF('10. 170KMP'!$K:$K,$D35,'10. 170KMP'!P:P)</f>
        <v>0</v>
      </c>
      <c r="L35" s="63">
        <f>SUMIF('10. 170KMP'!$K:$K,$D35,'10. 170KMP'!Q:Q)</f>
        <v>0</v>
      </c>
      <c r="M35" s="63">
        <f>SUMIF('10. 170KMP'!$K:$K,$D35,'10. 170KMP'!R:R)</f>
        <v>0</v>
      </c>
      <c r="N35" s="63">
        <f>SUMIF('10. 170KMP'!$K:$K,$D35,'10. 170KMP'!S:S)</f>
        <v>0</v>
      </c>
      <c r="O35" s="63">
        <f>SUMIF('10. 170KMP'!$K:$K,$D35,'10. 170KMP'!T:T)</f>
        <v>0</v>
      </c>
      <c r="P35" s="63">
        <f>SUMIF('10. 170KMP'!$K:$K,$D35,'10. 170KMP'!U:U)</f>
        <v>0</v>
      </c>
      <c r="Q35" s="63">
        <f>SUMIF('10. 170KMP'!$K:$K,$D35,'10. 170KMP'!V:V)</f>
        <v>0</v>
      </c>
      <c r="R35" s="63">
        <f>SUMIF('10. 170KMP'!$K:$K,$D35,'10. 170KMP'!W:W)</f>
        <v>0</v>
      </c>
      <c r="S35" s="63">
        <f>SUMIF('10. 170KMP'!$K:$K,$D35,'10. 170KMP'!X:X)</f>
        <v>0</v>
      </c>
      <c r="T35" s="63">
        <f>SUMIF('10. 170KMP'!$K:$K,$D35,'10. 170KMP'!Y:Y)</f>
        <v>0</v>
      </c>
      <c r="U35" s="63">
        <f>SUMIF('10. 170KMP'!$K:$K,$D35,'10. 170KMP'!Z:Z)</f>
        <v>0</v>
      </c>
      <c r="V35" s="63">
        <f>SUMIF('10. 170KMP'!$K:$K,$D35,'10. 170KMP'!AA:AA)</f>
        <v>0</v>
      </c>
      <c r="W35" s="63">
        <f>SUMIF('10. 170KMP'!$K:$K,$D35,'10. 170KMP'!AB:AB)</f>
        <v>0</v>
      </c>
      <c r="X35" s="63">
        <f>SUMIF('10. 170KMP'!$K:$K,$D35,'10. 170KMP'!AC:AC)</f>
        <v>0</v>
      </c>
      <c r="Y35" s="63">
        <f>SUMIF('10. 170KMP'!$K:$K,$D35,'10. 170KMP'!AD:AD)</f>
        <v>0</v>
      </c>
      <c r="Z35" s="63">
        <f>SUMIF('10. 170KMP'!$K:$K,$D35,'10. 170KMP'!AE:AE)</f>
        <v>0</v>
      </c>
      <c r="AA35" s="63">
        <f>SUMIF('10. 170KMP'!$K:$K,$D35,'10. 170KMP'!AF:AF)</f>
        <v>0</v>
      </c>
      <c r="AB35" s="63">
        <f>SUMIF('10. 170KMP'!$K:$K,$D35,'10. 170KMP'!AG:AG)</f>
        <v>0</v>
      </c>
      <c r="AC35" s="63">
        <f>SUMIF('10. 170KMP'!$K:$K,$D35,'10. 170KMP'!AH:AH)</f>
        <v>0</v>
      </c>
      <c r="AD35" s="63">
        <f>SUMIF('10. 170KMP'!$K:$K,$D35,'10. 170KMP'!AI:AI)</f>
        <v>0</v>
      </c>
      <c r="AE35" s="63">
        <f>SUMIF('10. 170KMP'!$K:$K,$D35,'10. 170KMP'!AJ:AJ)</f>
        <v>0</v>
      </c>
      <c r="AF35" s="63">
        <f>SUMIF('10. 170KMP'!$K:$K,$D35,'10. 170KMP'!AK:AK)</f>
        <v>0</v>
      </c>
      <c r="AG35" s="63">
        <f>SUMIF('10. 170KMP'!$K:$K,$D35,'10. 170KMP'!AL:AL)</f>
        <v>0</v>
      </c>
      <c r="AH35" s="63">
        <f>SUMIF('10. 170KMP'!$K:$K,$D35,'10. 170KMP'!AM:AM)</f>
        <v>0</v>
      </c>
      <c r="AI35" s="63">
        <f>SUMIF('10. 170KMP'!$K:$K,$D35,'10. 170KMP'!AN:AN)</f>
        <v>0</v>
      </c>
      <c r="AJ35" s="93">
        <f>SUMIF('10. 170KMP'!$K:$K,$D35,'10. 170KMP'!AO:AO)</f>
        <v>0</v>
      </c>
      <c r="AK35" s="87">
        <f>SUMIF('10. 170KMP'!$K:$K,$D35,'10. 170KMP'!AP:AP)</f>
        <v>0</v>
      </c>
      <c r="AL35" s="63">
        <f>SUMIF('10. 170KMP'!$K:$K,$D35,'10. 170KMP'!AQ:AQ)</f>
        <v>0</v>
      </c>
      <c r="AM35" s="63">
        <f>SUMIF('10. 170KMP'!$K:$K,$D35,'10. 170KMP'!AR:AR)</f>
        <v>0</v>
      </c>
      <c r="AN35" s="63">
        <f>SUMIF('10. 170KMP'!$K:$K,$D35,'10. 170KMP'!AS:AS)</f>
        <v>0</v>
      </c>
      <c r="AO35" s="63">
        <f>SUMIF('10. 170KMP'!$K:$K,$D35,'10. 170KMP'!AT:AT)</f>
        <v>0</v>
      </c>
      <c r="AP35" s="63">
        <f>SUMIF('10. 170KMP'!$K:$K,$D35,'10. 170KMP'!AU:AU)</f>
        <v>0</v>
      </c>
      <c r="AQ35" s="63">
        <f>SUMIF('10. 170KMP'!$K:$K,$D35,'10. 170KMP'!AV:AV)</f>
        <v>0</v>
      </c>
      <c r="AR35" s="63">
        <f>SUMIF('10. 170KMP'!$K:$K,$D35,'10. 170KMP'!AW:AW)</f>
        <v>0</v>
      </c>
      <c r="AS35" s="63">
        <f>SUMIF('10. 170KMP'!$K:$K,$D35,'10. 170KMP'!AX:AX)</f>
        <v>0</v>
      </c>
      <c r="AT35" s="63">
        <f>SUMIF('10. 170KMP'!$K:$K,$D35,'10. 170KMP'!AY:AY)</f>
        <v>0</v>
      </c>
      <c r="AU35" s="63">
        <f>SUMIF('10. 170KMP'!$K:$K,$D35,'10. 170KMP'!AZ:AZ)</f>
        <v>0</v>
      </c>
      <c r="AV35" s="93">
        <f>SUMIF('10. 170KMP'!$K:$K,$D35,'10. 170KMP'!BA:BA)</f>
        <v>0</v>
      </c>
      <c r="AW35" s="87">
        <f t="shared" si="11"/>
        <v>0</v>
      </c>
      <c r="AX35" s="63">
        <f t="shared" si="12"/>
        <v>0</v>
      </c>
      <c r="AY35" s="63">
        <f t="shared" si="13"/>
        <v>0</v>
      </c>
      <c r="AZ35" s="645" t="str">
        <f t="shared" si="2"/>
        <v/>
      </c>
      <c r="BA35" s="646" t="str">
        <f t="shared" si="3"/>
        <v/>
      </c>
      <c r="BB35" s="87">
        <f t="shared" si="14"/>
        <v>0</v>
      </c>
      <c r="BC35" s="63">
        <f t="shared" si="15"/>
        <v>0</v>
      </c>
      <c r="BD35" s="63">
        <f t="shared" si="16"/>
        <v>0</v>
      </c>
      <c r="BE35" s="645" t="str">
        <f t="shared" si="4"/>
        <v/>
      </c>
      <c r="BF35" s="645" t="str">
        <f t="shared" si="5"/>
        <v/>
      </c>
      <c r="BG35" s="646" t="str">
        <f t="shared" si="6"/>
        <v/>
      </c>
    </row>
    <row r="36" spans="1:59" x14ac:dyDescent="0.25">
      <c r="B36" s="1158"/>
      <c r="C36" s="1156"/>
      <c r="D36" s="591" t="s">
        <v>231</v>
      </c>
      <c r="E36" s="13" t="s">
        <v>173</v>
      </c>
      <c r="F36" s="273" t="s">
        <v>226</v>
      </c>
      <c r="G36" s="88">
        <f>SUMIF('10. 170KMP'!$K:$K,$D36,'10. 170KMP'!L:L)</f>
        <v>0</v>
      </c>
      <c r="H36" s="64">
        <f>SUMIF('10. 170KMP'!$K:$K,$D36,'10. 170KMP'!M:M)</f>
        <v>0</v>
      </c>
      <c r="I36" s="64">
        <f>SUMIF('10. 170KMP'!$K:$K,$D36,'10. 170KMP'!N:N)</f>
        <v>0</v>
      </c>
      <c r="J36" s="64">
        <f>SUMIF('10. 170KMP'!$K:$K,$D36,'10. 170KMP'!O:O)</f>
        <v>0</v>
      </c>
      <c r="K36" s="64">
        <f>SUMIF('10. 170KMP'!$K:$K,$D36,'10. 170KMP'!P:P)</f>
        <v>0</v>
      </c>
      <c r="L36" s="64">
        <f>SUMIF('10. 170KMP'!$K:$K,$D36,'10. 170KMP'!Q:Q)</f>
        <v>0</v>
      </c>
      <c r="M36" s="64">
        <f>SUMIF('10. 170KMP'!$K:$K,$D36,'10. 170KMP'!R:R)</f>
        <v>0</v>
      </c>
      <c r="N36" s="64">
        <f>SUMIF('10. 170KMP'!$K:$K,$D36,'10. 170KMP'!S:S)</f>
        <v>0</v>
      </c>
      <c r="O36" s="64">
        <f>SUMIF('10. 170KMP'!$K:$K,$D36,'10. 170KMP'!T:T)</f>
        <v>0</v>
      </c>
      <c r="P36" s="64">
        <f>SUMIF('10. 170KMP'!$K:$K,$D36,'10. 170KMP'!U:U)</f>
        <v>0</v>
      </c>
      <c r="Q36" s="64">
        <f>SUMIF('10. 170KMP'!$K:$K,$D36,'10. 170KMP'!V:V)</f>
        <v>0</v>
      </c>
      <c r="R36" s="64">
        <f>SUMIF('10. 170KMP'!$K:$K,$D36,'10. 170KMP'!W:W)</f>
        <v>0</v>
      </c>
      <c r="S36" s="64">
        <f>SUMIF('10. 170KMP'!$K:$K,$D36,'10. 170KMP'!X:X)</f>
        <v>0</v>
      </c>
      <c r="T36" s="64">
        <f>SUMIF('10. 170KMP'!$K:$K,$D36,'10. 170KMP'!Y:Y)</f>
        <v>0</v>
      </c>
      <c r="U36" s="64">
        <f>SUMIF('10. 170KMP'!$K:$K,$D36,'10. 170KMP'!Z:Z)</f>
        <v>0</v>
      </c>
      <c r="V36" s="64">
        <f>SUMIF('10. 170KMP'!$K:$K,$D36,'10. 170KMP'!AA:AA)</f>
        <v>0</v>
      </c>
      <c r="W36" s="64">
        <f>SUMIF('10. 170KMP'!$K:$K,$D36,'10. 170KMP'!AB:AB)</f>
        <v>0</v>
      </c>
      <c r="X36" s="64">
        <f>SUMIF('10. 170KMP'!$K:$K,$D36,'10. 170KMP'!AC:AC)</f>
        <v>0</v>
      </c>
      <c r="Y36" s="64">
        <f>SUMIF('10. 170KMP'!$K:$K,$D36,'10. 170KMP'!AD:AD)</f>
        <v>800000</v>
      </c>
      <c r="Z36" s="64">
        <f>SUMIF('10. 170KMP'!$K:$K,$D36,'10. 170KMP'!AE:AE)</f>
        <v>800000</v>
      </c>
      <c r="AA36" s="64">
        <f>SUMIF('10. 170KMP'!$K:$K,$D36,'10. 170KMP'!AF:AF)</f>
        <v>800000</v>
      </c>
      <c r="AB36" s="64">
        <f>SUMIF('10. 170KMP'!$K:$K,$D36,'10. 170KMP'!AG:AG)</f>
        <v>800000</v>
      </c>
      <c r="AC36" s="64">
        <f>SUMIF('10. 170KMP'!$K:$K,$D36,'10. 170KMP'!AH:AH)</f>
        <v>800000</v>
      </c>
      <c r="AD36" s="64">
        <f>SUMIF('10. 170KMP'!$K:$K,$D36,'10. 170KMP'!AI:AI)</f>
        <v>800000</v>
      </c>
      <c r="AE36" s="64">
        <f>SUMIF('10. 170KMP'!$K:$K,$D36,'10. 170KMP'!AJ:AJ)</f>
        <v>0</v>
      </c>
      <c r="AF36" s="64">
        <f>SUMIF('10. 170KMP'!$K:$K,$D36,'10. 170KMP'!AK:AK)</f>
        <v>800000</v>
      </c>
      <c r="AG36" s="64">
        <f>SUMIF('10. 170KMP'!$K:$K,$D36,'10. 170KMP'!AL:AL)</f>
        <v>800000</v>
      </c>
      <c r="AH36" s="64">
        <f>SUMIF('10. 170KMP'!$K:$K,$D36,'10. 170KMP'!AM:AM)</f>
        <v>800000</v>
      </c>
      <c r="AI36" s="64">
        <f>SUMIF('10. 170KMP'!$K:$K,$D36,'10. 170KMP'!AN:AN)</f>
        <v>7200000</v>
      </c>
      <c r="AJ36" s="94">
        <f>SUMIF('10. 170KMP'!$K:$K,$D36,'10. 170KMP'!AO:AO)</f>
        <v>1500000</v>
      </c>
      <c r="AK36" s="88">
        <f>SUMIF('10. 170KMP'!$K:$K,$D36,'10. 170KMP'!AP:AP)</f>
        <v>300000</v>
      </c>
      <c r="AL36" s="64">
        <f>SUMIF('10. 170KMP'!$K:$K,$D36,'10. 170KMP'!AQ:AQ)</f>
        <v>0</v>
      </c>
      <c r="AM36" s="64">
        <f>SUMIF('10. 170KMP'!$K:$K,$D36,'10. 170KMP'!AR:AR)</f>
        <v>400000</v>
      </c>
      <c r="AN36" s="64">
        <f>SUMIF('10. 170KMP'!$K:$K,$D36,'10. 170KMP'!AS:AS)</f>
        <v>400000</v>
      </c>
      <c r="AO36" s="64">
        <f>SUMIF('10. 170KMP'!$K:$K,$D36,'10. 170KMP'!AT:AT)</f>
        <v>400000</v>
      </c>
      <c r="AP36" s="64">
        <f>SUMIF('10. 170KMP'!$K:$K,$D36,'10. 170KMP'!AU:AU)</f>
        <v>0</v>
      </c>
      <c r="AQ36" s="64">
        <f>SUMIF('10. 170KMP'!$K:$K,$D36,'10. 170KMP'!AV:AV)</f>
        <v>0</v>
      </c>
      <c r="AR36" s="64">
        <f>SUMIF('10. 170KMP'!$K:$K,$D36,'10. 170KMP'!AW:AW)</f>
        <v>0</v>
      </c>
      <c r="AS36" s="64">
        <f>SUMIF('10. 170KMP'!$K:$K,$D36,'10. 170KMP'!AX:AX)</f>
        <v>0</v>
      </c>
      <c r="AT36" s="64">
        <f>SUMIF('10. 170KMP'!$K:$K,$D36,'10. 170KMP'!AY:AY)</f>
        <v>0</v>
      </c>
      <c r="AU36" s="64">
        <f>SUMIF('10. 170KMP'!$K:$K,$D36,'10. 170KMP'!AZ:AZ)</f>
        <v>0</v>
      </c>
      <c r="AV36" s="94">
        <f>SUMIF('10. 170KMP'!$K:$K,$D36,'10. 170KMP'!BA:BA)</f>
        <v>0</v>
      </c>
      <c r="AW36" s="88">
        <f t="shared" si="11"/>
        <v>400000</v>
      </c>
      <c r="AX36" s="64">
        <f t="shared" si="12"/>
        <v>400000</v>
      </c>
      <c r="AY36" s="64">
        <f t="shared" si="13"/>
        <v>800000</v>
      </c>
      <c r="AZ36" s="643">
        <f t="shared" si="2"/>
        <v>1</v>
      </c>
      <c r="BA36" s="644">
        <f t="shared" si="3"/>
        <v>0.5</v>
      </c>
      <c r="BB36" s="88">
        <f t="shared" si="14"/>
        <v>0</v>
      </c>
      <c r="BC36" s="64">
        <f t="shared" si="15"/>
        <v>1500000</v>
      </c>
      <c r="BD36" s="64">
        <f t="shared" si="16"/>
        <v>2400000</v>
      </c>
      <c r="BE36" s="643" t="str">
        <f t="shared" si="4"/>
        <v/>
      </c>
      <c r="BF36" s="643">
        <f t="shared" si="5"/>
        <v>0.625</v>
      </c>
      <c r="BG36" s="644">
        <f t="shared" si="6"/>
        <v>0.20833333333333334</v>
      </c>
    </row>
    <row r="37" spans="1:59" ht="14.1" customHeight="1" x14ac:dyDescent="0.25">
      <c r="B37" s="255" t="s">
        <v>59</v>
      </c>
      <c r="C37" s="20" t="s">
        <v>58</v>
      </c>
      <c r="D37" s="251" t="s">
        <v>232</v>
      </c>
      <c r="E37" s="6" t="s">
        <v>58</v>
      </c>
      <c r="F37" s="268" t="s">
        <v>226</v>
      </c>
      <c r="G37" s="86">
        <f>SUMIF('10. 170KMP'!$K:$K,$D37,'10. 170KMP'!L:L)</f>
        <v>0</v>
      </c>
      <c r="H37" s="62">
        <f>SUMIF('10. 170KMP'!$K:$K,$D37,'10. 170KMP'!M:M)</f>
        <v>0</v>
      </c>
      <c r="I37" s="62">
        <f>SUMIF('10. 170KMP'!$K:$K,$D37,'10. 170KMP'!N:N)</f>
        <v>0</v>
      </c>
      <c r="J37" s="62">
        <f>SUMIF('10. 170KMP'!$K:$K,$D37,'10. 170KMP'!O:O)</f>
        <v>0</v>
      </c>
      <c r="K37" s="62">
        <f>SUMIF('10. 170KMP'!$K:$K,$D37,'10. 170KMP'!P:P)</f>
        <v>0</v>
      </c>
      <c r="L37" s="62">
        <f>SUMIF('10. 170KMP'!$K:$K,$D37,'10. 170KMP'!Q:Q)</f>
        <v>0</v>
      </c>
      <c r="M37" s="62">
        <f>SUMIF('10. 170KMP'!$K:$K,$D37,'10. 170KMP'!R:R)</f>
        <v>0</v>
      </c>
      <c r="N37" s="62">
        <f>SUMIF('10. 170KMP'!$K:$K,$D37,'10. 170KMP'!S:S)</f>
        <v>0</v>
      </c>
      <c r="O37" s="62">
        <f>SUMIF('10. 170KMP'!$K:$K,$D37,'10. 170KMP'!T:T)</f>
        <v>0</v>
      </c>
      <c r="P37" s="62">
        <f>SUMIF('10. 170KMP'!$K:$K,$D37,'10. 170KMP'!U:U)</f>
        <v>0</v>
      </c>
      <c r="Q37" s="62">
        <f>SUMIF('10. 170KMP'!$K:$K,$D37,'10. 170KMP'!V:V)</f>
        <v>0</v>
      </c>
      <c r="R37" s="62">
        <f>SUMIF('10. 170KMP'!$K:$K,$D37,'10. 170KMP'!W:W)</f>
        <v>0</v>
      </c>
      <c r="S37" s="62">
        <f>SUMIF('10. 170KMP'!$K:$K,$D37,'10. 170KMP'!X:X)</f>
        <v>0</v>
      </c>
      <c r="T37" s="62">
        <f>SUMIF('10. 170KMP'!$K:$K,$D37,'10. 170KMP'!Y:Y)</f>
        <v>0</v>
      </c>
      <c r="U37" s="62">
        <f>SUMIF('10. 170KMP'!$K:$K,$D37,'10. 170KMP'!Z:Z)</f>
        <v>0</v>
      </c>
      <c r="V37" s="62">
        <f>SUMIF('10. 170KMP'!$K:$K,$D37,'10. 170KMP'!AA:AA)</f>
        <v>0</v>
      </c>
      <c r="W37" s="62">
        <f>SUMIF('10. 170KMP'!$K:$K,$D37,'10. 170KMP'!AB:AB)</f>
        <v>0</v>
      </c>
      <c r="X37" s="62">
        <f>SUMIF('10. 170KMP'!$K:$K,$D37,'10. 170KMP'!AC:AC)</f>
        <v>0</v>
      </c>
      <c r="Y37" s="62">
        <f>SUMIF('10. 170KMP'!$K:$K,$D37,'10. 170KMP'!AD:AD)</f>
        <v>0</v>
      </c>
      <c r="Z37" s="62">
        <f>SUMIF('10. 170KMP'!$K:$K,$D37,'10. 170KMP'!AE:AE)</f>
        <v>0</v>
      </c>
      <c r="AA37" s="62">
        <f>SUMIF('10. 170KMP'!$K:$K,$D37,'10. 170KMP'!AF:AF)</f>
        <v>0</v>
      </c>
      <c r="AB37" s="62">
        <f>SUMIF('10. 170KMP'!$K:$K,$D37,'10. 170KMP'!AG:AG)</f>
        <v>0</v>
      </c>
      <c r="AC37" s="62">
        <f>SUMIF('10. 170KMP'!$K:$K,$D37,'10. 170KMP'!AH:AH)</f>
        <v>0</v>
      </c>
      <c r="AD37" s="62">
        <f>SUMIF('10. 170KMP'!$K:$K,$D37,'10. 170KMP'!AI:AI)</f>
        <v>0</v>
      </c>
      <c r="AE37" s="62">
        <f>SUMIF('10. 170KMP'!$K:$K,$D37,'10. 170KMP'!AJ:AJ)</f>
        <v>0</v>
      </c>
      <c r="AF37" s="62">
        <f>SUMIF('10. 170KMP'!$K:$K,$D37,'10. 170KMP'!AK:AK)</f>
        <v>0</v>
      </c>
      <c r="AG37" s="62">
        <f>SUMIF('10. 170KMP'!$K:$K,$D37,'10. 170KMP'!AL:AL)</f>
        <v>0</v>
      </c>
      <c r="AH37" s="62">
        <f>SUMIF('10. 170KMP'!$K:$K,$D37,'10. 170KMP'!AM:AM)</f>
        <v>0</v>
      </c>
      <c r="AI37" s="62">
        <f>SUMIF('10. 170KMP'!$K:$K,$D37,'10. 170KMP'!AN:AN)</f>
        <v>0</v>
      </c>
      <c r="AJ37" s="92">
        <f>SUMIF('10. 170KMP'!$K:$K,$D37,'10. 170KMP'!AO:AO)</f>
        <v>0</v>
      </c>
      <c r="AK37" s="86">
        <f>SUMIF('10. 170KMP'!$K:$K,$D37,'10. 170KMP'!AP:AP)</f>
        <v>0</v>
      </c>
      <c r="AL37" s="62">
        <f>SUMIF('10. 170KMP'!$K:$K,$D37,'10. 170KMP'!AQ:AQ)</f>
        <v>0</v>
      </c>
      <c r="AM37" s="62">
        <f>SUMIF('10. 170KMP'!$K:$K,$D37,'10. 170KMP'!AR:AR)</f>
        <v>0</v>
      </c>
      <c r="AN37" s="62">
        <f>SUMIF('10. 170KMP'!$K:$K,$D37,'10. 170KMP'!AS:AS)</f>
        <v>0</v>
      </c>
      <c r="AO37" s="62">
        <f>SUMIF('10. 170KMP'!$K:$K,$D37,'10. 170KMP'!AT:AT)</f>
        <v>0</v>
      </c>
      <c r="AP37" s="62">
        <f>SUMIF('10. 170KMP'!$K:$K,$D37,'10. 170KMP'!AU:AU)</f>
        <v>0</v>
      </c>
      <c r="AQ37" s="62">
        <f>SUMIF('10. 170KMP'!$K:$K,$D37,'10. 170KMP'!AV:AV)</f>
        <v>0</v>
      </c>
      <c r="AR37" s="62">
        <f>SUMIF('10. 170KMP'!$K:$K,$D37,'10. 170KMP'!AW:AW)</f>
        <v>0</v>
      </c>
      <c r="AS37" s="62">
        <f>SUMIF('10. 170KMP'!$K:$K,$D37,'10. 170KMP'!AX:AX)</f>
        <v>0</v>
      </c>
      <c r="AT37" s="62">
        <f>SUMIF('10. 170KMP'!$K:$K,$D37,'10. 170KMP'!AY:AY)</f>
        <v>0</v>
      </c>
      <c r="AU37" s="62">
        <f>SUMIF('10. 170KMP'!$K:$K,$D37,'10. 170KMP'!AZ:AZ)</f>
        <v>0</v>
      </c>
      <c r="AV37" s="92">
        <f>SUMIF('10. 170KMP'!$K:$K,$D37,'10. 170KMP'!BA:BA)</f>
        <v>0</v>
      </c>
      <c r="AW37" s="86">
        <f t="shared" si="11"/>
        <v>0</v>
      </c>
      <c r="AX37" s="62">
        <f t="shared" si="12"/>
        <v>0</v>
      </c>
      <c r="AY37" s="62">
        <f t="shared" si="13"/>
        <v>0</v>
      </c>
      <c r="AZ37" s="641" t="str">
        <f t="shared" si="2"/>
        <v/>
      </c>
      <c r="BA37" s="642" t="str">
        <f t="shared" si="3"/>
        <v/>
      </c>
      <c r="BB37" s="86">
        <f t="shared" si="14"/>
        <v>0</v>
      </c>
      <c r="BC37" s="62">
        <f t="shared" si="15"/>
        <v>0</v>
      </c>
      <c r="BD37" s="62">
        <f t="shared" si="16"/>
        <v>0</v>
      </c>
      <c r="BE37" s="641" t="str">
        <f t="shared" si="4"/>
        <v/>
      </c>
      <c r="BF37" s="641" t="str">
        <f t="shared" si="5"/>
        <v/>
      </c>
      <c r="BG37" s="642" t="str">
        <f t="shared" si="6"/>
        <v/>
      </c>
    </row>
    <row r="38" spans="1:59" ht="14.1" customHeight="1" x14ac:dyDescent="0.25">
      <c r="B38" s="255" t="s">
        <v>61</v>
      </c>
      <c r="C38" s="20" t="s">
        <v>60</v>
      </c>
      <c r="D38" s="401" t="s">
        <v>233</v>
      </c>
      <c r="E38" s="161" t="s">
        <v>60</v>
      </c>
      <c r="F38" s="275" t="s">
        <v>226</v>
      </c>
      <c r="G38" s="188">
        <f>SUMIF('10. 170KMP'!$K:$K,$D38,'10. 170KMP'!L:L)</f>
        <v>0</v>
      </c>
      <c r="H38" s="189">
        <f>SUMIF('10. 170KMP'!$K:$K,$D38,'10. 170KMP'!M:M)</f>
        <v>0</v>
      </c>
      <c r="I38" s="189">
        <f>SUMIF('10. 170KMP'!$K:$K,$D38,'10. 170KMP'!N:N)</f>
        <v>0</v>
      </c>
      <c r="J38" s="189">
        <f>SUMIF('10. 170KMP'!$K:$K,$D38,'10. 170KMP'!O:O)</f>
        <v>0</v>
      </c>
      <c r="K38" s="189">
        <f>SUMIF('10. 170KMP'!$K:$K,$D38,'10. 170KMP'!P:P)</f>
        <v>0</v>
      </c>
      <c r="L38" s="189">
        <f>SUMIF('10. 170KMP'!$K:$K,$D38,'10. 170KMP'!Q:Q)</f>
        <v>0</v>
      </c>
      <c r="M38" s="189">
        <f>SUMIF('10. 170KMP'!$K:$K,$D38,'10. 170KMP'!R:R)</f>
        <v>0</v>
      </c>
      <c r="N38" s="189">
        <f>SUMIF('10. 170KMP'!$K:$K,$D38,'10. 170KMP'!S:S)</f>
        <v>0</v>
      </c>
      <c r="O38" s="189">
        <f>SUMIF('10. 170KMP'!$K:$K,$D38,'10. 170KMP'!T:T)</f>
        <v>0</v>
      </c>
      <c r="P38" s="189">
        <f>SUMIF('10. 170KMP'!$K:$K,$D38,'10. 170KMP'!U:U)</f>
        <v>0</v>
      </c>
      <c r="Q38" s="189">
        <f>SUMIF('10. 170KMP'!$K:$K,$D38,'10. 170KMP'!V:V)</f>
        <v>0</v>
      </c>
      <c r="R38" s="189">
        <f>SUMIF('10. 170KMP'!$K:$K,$D38,'10. 170KMP'!W:W)</f>
        <v>0</v>
      </c>
      <c r="S38" s="189">
        <f>SUMIF('10. 170KMP'!$K:$K,$D38,'10. 170KMP'!X:X)</f>
        <v>0</v>
      </c>
      <c r="T38" s="189">
        <f>SUMIF('10. 170KMP'!$K:$K,$D38,'10. 170KMP'!Y:Y)</f>
        <v>0</v>
      </c>
      <c r="U38" s="189">
        <f>SUMIF('10. 170KMP'!$K:$K,$D38,'10. 170KMP'!Z:Z)</f>
        <v>0</v>
      </c>
      <c r="V38" s="189">
        <f>SUMIF('10. 170KMP'!$K:$K,$D38,'10. 170KMP'!AA:AA)</f>
        <v>0</v>
      </c>
      <c r="W38" s="189">
        <f>SUMIF('10. 170KMP'!$K:$K,$D38,'10. 170KMP'!AB:AB)</f>
        <v>6695000.666666667</v>
      </c>
      <c r="X38" s="189">
        <f>SUMIF('10. 170KMP'!$K:$K,$D38,'10. 170KMP'!AC:AC)</f>
        <v>5986667.666666667</v>
      </c>
      <c r="Y38" s="189">
        <f>SUMIF('10. 170KMP'!$K:$K,$D38,'10. 170KMP'!AD:AD)</f>
        <v>5986667.666666667</v>
      </c>
      <c r="Z38" s="189">
        <f>SUMIF('10. 170KMP'!$K:$K,$D38,'10. 170KMP'!AE:AE)</f>
        <v>11820001</v>
      </c>
      <c r="AA38" s="189">
        <f>SUMIF('10. 170KMP'!$K:$K,$D38,'10. 170KMP'!AF:AF)</f>
        <v>11903334.333333332</v>
      </c>
      <c r="AB38" s="189">
        <f>SUMIF('10. 170KMP'!$K:$K,$D38,'10. 170KMP'!AG:AG)</f>
        <v>12070001</v>
      </c>
      <c r="AC38" s="189">
        <f>SUMIF('10. 170KMP'!$K:$K,$D38,'10. 170KMP'!AH:AH)</f>
        <v>9908334</v>
      </c>
      <c r="AD38" s="189">
        <f>SUMIF('10. 170KMP'!$K:$K,$D38,'10. 170KMP'!AI:AI)</f>
        <v>9991667.3333333321</v>
      </c>
      <c r="AE38" s="189">
        <f>SUMIF('10. 170KMP'!$K:$K,$D38,'10. 170KMP'!AJ:AJ)</f>
        <v>14183333.333333334</v>
      </c>
      <c r="AF38" s="189">
        <f>SUMIF('10. 170KMP'!$K:$K,$D38,'10. 170KMP'!AK:AK)</f>
        <v>9266666.666666666</v>
      </c>
      <c r="AG38" s="189">
        <f>SUMIF('10. 170KMP'!$K:$K,$D38,'10. 170KMP'!AL:AL)</f>
        <v>9266666.666666666</v>
      </c>
      <c r="AH38" s="189">
        <f>SUMIF('10. 170KMP'!$K:$K,$D38,'10. 170KMP'!AM:AM)</f>
        <v>9266666.666666666</v>
      </c>
      <c r="AI38" s="189">
        <f>SUMIF('10. 170KMP'!$K:$K,$D38,'10. 170KMP'!AN:AN)</f>
        <v>116345007</v>
      </c>
      <c r="AJ38" s="190">
        <f>SUMIF('10. 170KMP'!$K:$K,$D38,'10. 170KMP'!AO:AO)</f>
        <v>23123341</v>
      </c>
      <c r="AK38" s="188">
        <f>SUMIF('10. 170KMP'!$K:$K,$D38,'10. 170KMP'!AP:AP)</f>
        <v>4278334</v>
      </c>
      <c r="AL38" s="189">
        <f>SUMIF('10. 170KMP'!$K:$K,$D38,'10. 170KMP'!AQ:AQ)</f>
        <v>3570001</v>
      </c>
      <c r="AM38" s="189">
        <f>SUMIF('10. 170KMP'!$K:$K,$D38,'10. 170KMP'!AR:AR)</f>
        <v>4278338</v>
      </c>
      <c r="AN38" s="189">
        <f>SUMIF('10. 170KMP'!$K:$K,$D38,'10. 170KMP'!AS:AS)</f>
        <v>4278334</v>
      </c>
      <c r="AO38" s="189">
        <f>SUMIF('10. 170KMP'!$K:$K,$D38,'10. 170KMP'!AT:AT)</f>
        <v>6718334</v>
      </c>
      <c r="AP38" s="189">
        <f>SUMIF('10. 170KMP'!$K:$K,$D38,'10. 170KMP'!AU:AU)</f>
        <v>0</v>
      </c>
      <c r="AQ38" s="189">
        <f>SUMIF('10. 170KMP'!$K:$K,$D38,'10. 170KMP'!AV:AV)</f>
        <v>0</v>
      </c>
      <c r="AR38" s="189">
        <f>SUMIF('10. 170KMP'!$K:$K,$D38,'10. 170KMP'!AW:AW)</f>
        <v>0</v>
      </c>
      <c r="AS38" s="189">
        <f>SUMIF('10. 170KMP'!$K:$K,$D38,'10. 170KMP'!AX:AX)</f>
        <v>0</v>
      </c>
      <c r="AT38" s="189">
        <f>SUMIF('10. 170KMP'!$K:$K,$D38,'10. 170KMP'!AY:AY)</f>
        <v>0</v>
      </c>
      <c r="AU38" s="189">
        <f>SUMIF('10. 170KMP'!$K:$K,$D38,'10. 170KMP'!AZ:AZ)</f>
        <v>0</v>
      </c>
      <c r="AV38" s="190">
        <f>SUMIF('10. 170KMP'!$K:$K,$D38,'10. 170KMP'!BA:BA)</f>
        <v>0</v>
      </c>
      <c r="AW38" s="188">
        <f t="shared" si="11"/>
        <v>4278334</v>
      </c>
      <c r="AX38" s="189">
        <f t="shared" si="12"/>
        <v>6718334</v>
      </c>
      <c r="AY38" s="189">
        <f t="shared" si="13"/>
        <v>11903334.333333332</v>
      </c>
      <c r="AZ38" s="647">
        <f t="shared" si="2"/>
        <v>1.5703154545671283</v>
      </c>
      <c r="BA38" s="648">
        <f t="shared" si="3"/>
        <v>0.56440773751825235</v>
      </c>
      <c r="BB38" s="188">
        <f t="shared" si="14"/>
        <v>0</v>
      </c>
      <c r="BC38" s="189">
        <f t="shared" si="15"/>
        <v>23123341</v>
      </c>
      <c r="BD38" s="189">
        <f t="shared" si="16"/>
        <v>42391671.333333328</v>
      </c>
      <c r="BE38" s="647" t="str">
        <f t="shared" si="4"/>
        <v/>
      </c>
      <c r="BF38" s="647">
        <f t="shared" si="5"/>
        <v>0.54546896295210956</v>
      </c>
      <c r="BG38" s="648">
        <f t="shared" si="6"/>
        <v>0.19874803050207387</v>
      </c>
    </row>
    <row r="39" spans="1:59" ht="14.1" customHeight="1" x14ac:dyDescent="0.25">
      <c r="B39" s="1157" t="s">
        <v>63</v>
      </c>
      <c r="C39" s="1155" t="s">
        <v>62</v>
      </c>
      <c r="D39" s="590" t="s">
        <v>234</v>
      </c>
      <c r="E39" s="7" t="s">
        <v>139</v>
      </c>
      <c r="F39" s="268" t="s">
        <v>226</v>
      </c>
      <c r="G39" s="86">
        <f>SUMIF('10. 170KMP'!$K:$K,$D39,'10. 170KMP'!L:L)</f>
        <v>0</v>
      </c>
      <c r="H39" s="62">
        <f>SUMIF('10. 170KMP'!$K:$K,$D39,'10. 170KMP'!M:M)</f>
        <v>0</v>
      </c>
      <c r="I39" s="62">
        <f>SUMIF('10. 170KMP'!$K:$K,$D39,'10. 170KMP'!N:N)</f>
        <v>0</v>
      </c>
      <c r="J39" s="62">
        <f>SUMIF('10. 170KMP'!$K:$K,$D39,'10. 170KMP'!O:O)</f>
        <v>0</v>
      </c>
      <c r="K39" s="62">
        <f>SUMIF('10. 170KMP'!$K:$K,$D39,'10. 170KMP'!P:P)</f>
        <v>0</v>
      </c>
      <c r="L39" s="62">
        <f>SUMIF('10. 170KMP'!$K:$K,$D39,'10. 170KMP'!Q:Q)</f>
        <v>0</v>
      </c>
      <c r="M39" s="62">
        <f>SUMIF('10. 170KMP'!$K:$K,$D39,'10. 170KMP'!R:R)</f>
        <v>0</v>
      </c>
      <c r="N39" s="62">
        <f>SUMIF('10. 170KMP'!$K:$K,$D39,'10. 170KMP'!S:S)</f>
        <v>0</v>
      </c>
      <c r="O39" s="62">
        <f>SUMIF('10. 170KMP'!$K:$K,$D39,'10. 170KMP'!T:T)</f>
        <v>0</v>
      </c>
      <c r="P39" s="62">
        <f>SUMIF('10. 170KMP'!$K:$K,$D39,'10. 170KMP'!U:U)</f>
        <v>0</v>
      </c>
      <c r="Q39" s="62">
        <f>SUMIF('10. 170KMP'!$K:$K,$D39,'10. 170KMP'!V:V)</f>
        <v>0</v>
      </c>
      <c r="R39" s="62">
        <f>SUMIF('10. 170KMP'!$K:$K,$D39,'10. 170KMP'!W:W)</f>
        <v>0</v>
      </c>
      <c r="S39" s="62">
        <f>SUMIF('10. 170KMP'!$K:$K,$D39,'10. 170KMP'!X:X)</f>
        <v>0</v>
      </c>
      <c r="T39" s="62">
        <f>SUMIF('10. 170KMP'!$K:$K,$D39,'10. 170KMP'!Y:Y)</f>
        <v>0</v>
      </c>
      <c r="U39" s="62">
        <f>SUMIF('10. 170KMP'!$K:$K,$D39,'10. 170KMP'!Z:Z)</f>
        <v>0</v>
      </c>
      <c r="V39" s="62">
        <f>SUMIF('10. 170KMP'!$K:$K,$D39,'10. 170KMP'!AA:AA)</f>
        <v>0</v>
      </c>
      <c r="W39" s="62">
        <f>SUMIF('10. 170KMP'!$K:$K,$D39,'10. 170KMP'!AB:AB)</f>
        <v>4341666</v>
      </c>
      <c r="X39" s="62">
        <f>SUMIF('10. 170KMP'!$K:$K,$D39,'10. 170KMP'!AC:AC)</f>
        <v>4141666</v>
      </c>
      <c r="Y39" s="62">
        <f>SUMIF('10. 170KMP'!$K:$K,$D39,'10. 170KMP'!AD:AD)</f>
        <v>4836110.444444444</v>
      </c>
      <c r="Z39" s="62">
        <f>SUMIF('10. 170KMP'!$K:$K,$D39,'10. 170KMP'!AE:AE)</f>
        <v>4452777.444444444</v>
      </c>
      <c r="AA39" s="62">
        <f>SUMIF('10. 170KMP'!$K:$K,$D39,'10. 170KMP'!AF:AF)</f>
        <v>5286110.777777778</v>
      </c>
      <c r="AB39" s="62">
        <f>SUMIF('10. 170KMP'!$K:$K,$D39,'10. 170KMP'!AG:AG)</f>
        <v>8473610.777777778</v>
      </c>
      <c r="AC39" s="62">
        <f>SUMIF('10. 170KMP'!$K:$K,$D39,'10. 170KMP'!AH:AH)</f>
        <v>9111111.1111111119</v>
      </c>
      <c r="AD39" s="62">
        <f>SUMIF('10. 170KMP'!$K:$K,$D39,'10. 170KMP'!AI:AI)</f>
        <v>8961111.1111111119</v>
      </c>
      <c r="AE39" s="62">
        <f>SUMIF('10. 170KMP'!$K:$K,$D39,'10. 170KMP'!AJ:AJ)</f>
        <v>10766666.666666668</v>
      </c>
      <c r="AF39" s="62">
        <f>SUMIF('10. 170KMP'!$K:$K,$D39,'10. 170KMP'!AK:AK)</f>
        <v>11938888.555555556</v>
      </c>
      <c r="AG39" s="62">
        <f>SUMIF('10. 170KMP'!$K:$K,$D39,'10. 170KMP'!AL:AL)</f>
        <v>11938888.555555556</v>
      </c>
      <c r="AH39" s="62">
        <f>SUMIF('10. 170KMP'!$K:$K,$D39,'10. 170KMP'!AM:AM)</f>
        <v>12772221.88888889</v>
      </c>
      <c r="AI39" s="62">
        <f>SUMIF('10. 170KMP'!$K:$K,$D39,'10. 170KMP'!AN:AN)</f>
        <v>97020829.333333328</v>
      </c>
      <c r="AJ39" s="92">
        <f>SUMIF('10. 170KMP'!$K:$K,$D39,'10. 170KMP'!AO:AO)</f>
        <v>68656927</v>
      </c>
      <c r="AK39" s="86">
        <f>SUMIF('10. 170KMP'!$K:$K,$D39,'10. 170KMP'!AP:AP)</f>
        <v>11736760</v>
      </c>
      <c r="AL39" s="62">
        <f>SUMIF('10. 170KMP'!$K:$K,$D39,'10. 170KMP'!AQ:AQ)</f>
        <v>13156420</v>
      </c>
      <c r="AM39" s="62">
        <f>SUMIF('10. 170KMP'!$K:$K,$D39,'10. 170KMP'!AR:AR)</f>
        <v>13774015</v>
      </c>
      <c r="AN39" s="62">
        <f>SUMIF('10. 170KMP'!$K:$K,$D39,'10. 170KMP'!AS:AS)</f>
        <v>14836845</v>
      </c>
      <c r="AO39" s="62">
        <f>SUMIF('10. 170KMP'!$K:$K,$D39,'10. 170KMP'!AT:AT)</f>
        <v>15152887</v>
      </c>
      <c r="AP39" s="62">
        <f>SUMIF('10. 170KMP'!$K:$K,$D39,'10. 170KMP'!AU:AU)</f>
        <v>0</v>
      </c>
      <c r="AQ39" s="62">
        <f>SUMIF('10. 170KMP'!$K:$K,$D39,'10. 170KMP'!AV:AV)</f>
        <v>0</v>
      </c>
      <c r="AR39" s="62">
        <f>SUMIF('10. 170KMP'!$K:$K,$D39,'10. 170KMP'!AW:AW)</f>
        <v>0</v>
      </c>
      <c r="AS39" s="62">
        <f>SUMIF('10. 170KMP'!$K:$K,$D39,'10. 170KMP'!AX:AX)</f>
        <v>0</v>
      </c>
      <c r="AT39" s="62">
        <f>SUMIF('10. 170KMP'!$K:$K,$D39,'10. 170KMP'!AY:AY)</f>
        <v>0</v>
      </c>
      <c r="AU39" s="62">
        <f>SUMIF('10. 170KMP'!$K:$K,$D39,'10. 170KMP'!AZ:AZ)</f>
        <v>0</v>
      </c>
      <c r="AV39" s="92">
        <f>SUMIF('10. 170KMP'!$K:$K,$D39,'10. 170KMP'!BA:BA)</f>
        <v>0</v>
      </c>
      <c r="AW39" s="86">
        <f t="shared" ref="AW39:AW70" si="23">AN39</f>
        <v>14836845</v>
      </c>
      <c r="AX39" s="62">
        <f t="shared" ref="AX39:AX70" si="24">AO39</f>
        <v>15152887</v>
      </c>
      <c r="AY39" s="62">
        <f t="shared" ref="AY39:AY70" si="25">AA39</f>
        <v>5286110.777777778</v>
      </c>
      <c r="AZ39" s="641">
        <f t="shared" si="2"/>
        <v>1.0213011593772126</v>
      </c>
      <c r="BA39" s="642">
        <f t="shared" si="3"/>
        <v>2.8665473799189098</v>
      </c>
      <c r="BB39" s="86">
        <f t="shared" ref="BB39:BB70" si="26">SUM(J39:N39)</f>
        <v>0</v>
      </c>
      <c r="BC39" s="62">
        <f t="shared" ref="BC39:BC70" si="27">SUM(AK39:AO39)</f>
        <v>68656927</v>
      </c>
      <c r="BD39" s="62">
        <f t="shared" ref="BD39:BD70" si="28">SUM(W39:AA39)</f>
        <v>23058330.666666664</v>
      </c>
      <c r="BE39" s="641" t="str">
        <f t="shared" si="4"/>
        <v/>
      </c>
      <c r="BF39" s="641">
        <f t="shared" si="5"/>
        <v>2.977532415182643</v>
      </c>
      <c r="BG39" s="642">
        <f t="shared" si="6"/>
        <v>0.70765141332812354</v>
      </c>
    </row>
    <row r="40" spans="1:59" ht="14.1" customHeight="1" x14ac:dyDescent="0.25">
      <c r="B40" s="1158"/>
      <c r="C40" s="1156"/>
      <c r="D40" s="591" t="s">
        <v>235</v>
      </c>
      <c r="E40" s="10" t="s">
        <v>163</v>
      </c>
      <c r="F40" s="273" t="s">
        <v>226</v>
      </c>
      <c r="G40" s="88">
        <f>SUMIF('10. 170KMP'!$K:$K,$D40,'10. 170KMP'!L:L)</f>
        <v>0</v>
      </c>
      <c r="H40" s="64">
        <f>SUMIF('10. 170KMP'!$K:$K,$D40,'10. 170KMP'!M:M)</f>
        <v>0</v>
      </c>
      <c r="I40" s="64">
        <f>SUMIF('10. 170KMP'!$K:$K,$D40,'10. 170KMP'!N:N)</f>
        <v>0</v>
      </c>
      <c r="J40" s="64">
        <f>SUMIF('10. 170KMP'!$K:$K,$D40,'10. 170KMP'!O:O)</f>
        <v>0</v>
      </c>
      <c r="K40" s="64">
        <f>SUMIF('10. 170KMP'!$K:$K,$D40,'10. 170KMP'!P:P)</f>
        <v>0</v>
      </c>
      <c r="L40" s="64">
        <f>SUMIF('10. 170KMP'!$K:$K,$D40,'10. 170KMP'!Q:Q)</f>
        <v>0</v>
      </c>
      <c r="M40" s="64">
        <f>SUMIF('10. 170KMP'!$K:$K,$D40,'10. 170KMP'!R:R)</f>
        <v>0</v>
      </c>
      <c r="N40" s="64">
        <f>SUMIF('10. 170KMP'!$K:$K,$D40,'10. 170KMP'!S:S)</f>
        <v>0</v>
      </c>
      <c r="O40" s="64">
        <f>SUMIF('10. 170KMP'!$K:$K,$D40,'10. 170KMP'!T:T)</f>
        <v>0</v>
      </c>
      <c r="P40" s="64">
        <f>SUMIF('10. 170KMP'!$K:$K,$D40,'10. 170KMP'!U:U)</f>
        <v>0</v>
      </c>
      <c r="Q40" s="64">
        <f>SUMIF('10. 170KMP'!$K:$K,$D40,'10. 170KMP'!V:V)</f>
        <v>0</v>
      </c>
      <c r="R40" s="64">
        <f>SUMIF('10. 170KMP'!$K:$K,$D40,'10. 170KMP'!W:W)</f>
        <v>0</v>
      </c>
      <c r="S40" s="64">
        <f>SUMIF('10. 170KMP'!$K:$K,$D40,'10. 170KMP'!X:X)</f>
        <v>0</v>
      </c>
      <c r="T40" s="64">
        <f>SUMIF('10. 170KMP'!$K:$K,$D40,'10. 170KMP'!Y:Y)</f>
        <v>0</v>
      </c>
      <c r="U40" s="64">
        <f>SUMIF('10. 170KMP'!$K:$K,$D40,'10. 170KMP'!Z:Z)</f>
        <v>0</v>
      </c>
      <c r="V40" s="64">
        <f>SUMIF('10. 170KMP'!$K:$K,$D40,'10. 170KMP'!AA:AA)</f>
        <v>0</v>
      </c>
      <c r="W40" s="64">
        <f>SUMIF('10. 170KMP'!$K:$K,$D40,'10. 170KMP'!AB:AB)</f>
        <v>6584129.111111111</v>
      </c>
      <c r="X40" s="64">
        <f>SUMIF('10. 170KMP'!$K:$K,$D40,'10. 170KMP'!AC:AC)</f>
        <v>7000795.777777778</v>
      </c>
      <c r="Y40" s="64">
        <f>SUMIF('10. 170KMP'!$K:$K,$D40,'10. 170KMP'!AD:AD)</f>
        <v>7604962.444444444</v>
      </c>
      <c r="Z40" s="64">
        <f>SUMIF('10. 170KMP'!$K:$K,$D40,'10. 170KMP'!AE:AE)</f>
        <v>7938295.777777778</v>
      </c>
      <c r="AA40" s="64">
        <f>SUMIF('10. 170KMP'!$K:$K,$D40,'10. 170KMP'!AF:AF)</f>
        <v>7938295.777777778</v>
      </c>
      <c r="AB40" s="64">
        <f>SUMIF('10. 170KMP'!$K:$K,$D40,'10. 170KMP'!AG:AG)</f>
        <v>8466073.555555556</v>
      </c>
      <c r="AC40" s="64">
        <f>SUMIF('10. 170KMP'!$K:$K,$D40,'10. 170KMP'!AH:AH)</f>
        <v>6466073.555555556</v>
      </c>
      <c r="AD40" s="64">
        <f>SUMIF('10. 170KMP'!$K:$K,$D40,'10. 170KMP'!AI:AI)</f>
        <v>6341073.555555556</v>
      </c>
      <c r="AE40" s="64">
        <f>SUMIF('10. 170KMP'!$K:$K,$D40,'10. 170KMP'!AJ:AJ)</f>
        <v>6009823.555555556</v>
      </c>
      <c r="AF40" s="64">
        <f>SUMIF('10. 170KMP'!$K:$K,$D40,'10. 170KMP'!AK:AK)</f>
        <v>21804888.555555556</v>
      </c>
      <c r="AG40" s="64">
        <f>SUMIF('10. 170KMP'!$K:$K,$D40,'10. 170KMP'!AL:AL)</f>
        <v>21804888.555555556</v>
      </c>
      <c r="AH40" s="64">
        <f>SUMIF('10. 170KMP'!$K:$K,$D40,'10. 170KMP'!AM:AM)</f>
        <v>21804888.555555556</v>
      </c>
      <c r="AI40" s="64">
        <f>SUMIF('10. 170KMP'!$K:$K,$D40,'10. 170KMP'!AN:AN)</f>
        <v>129764188.77777778</v>
      </c>
      <c r="AJ40" s="94">
        <f>SUMIF('10. 170KMP'!$K:$K,$D40,'10. 170KMP'!AO:AO)</f>
        <v>52884851</v>
      </c>
      <c r="AK40" s="88">
        <f>SUMIF('10. 170KMP'!$K:$K,$D40,'10. 170KMP'!AP:AP)</f>
        <v>8988857</v>
      </c>
      <c r="AL40" s="64">
        <f>SUMIF('10. 170KMP'!$K:$K,$D40,'10. 170KMP'!AQ:AQ)</f>
        <v>7793101</v>
      </c>
      <c r="AM40" s="64">
        <f>SUMIF('10. 170KMP'!$K:$K,$D40,'10. 170KMP'!AR:AR)</f>
        <v>12061764</v>
      </c>
      <c r="AN40" s="64">
        <f>SUMIF('10. 170KMP'!$K:$K,$D40,'10. 170KMP'!AS:AS)</f>
        <v>10457247</v>
      </c>
      <c r="AO40" s="64">
        <f>SUMIF('10. 170KMP'!$K:$K,$D40,'10. 170KMP'!AT:AT)</f>
        <v>13583882</v>
      </c>
      <c r="AP40" s="64">
        <f>SUMIF('10. 170KMP'!$K:$K,$D40,'10. 170KMP'!AU:AU)</f>
        <v>0</v>
      </c>
      <c r="AQ40" s="64">
        <f>SUMIF('10. 170KMP'!$K:$K,$D40,'10. 170KMP'!AV:AV)</f>
        <v>0</v>
      </c>
      <c r="AR40" s="64">
        <f>SUMIF('10. 170KMP'!$K:$K,$D40,'10. 170KMP'!AW:AW)</f>
        <v>0</v>
      </c>
      <c r="AS40" s="64">
        <f>SUMIF('10. 170KMP'!$K:$K,$D40,'10. 170KMP'!AX:AX)</f>
        <v>0</v>
      </c>
      <c r="AT40" s="64">
        <f>SUMIF('10. 170KMP'!$K:$K,$D40,'10. 170KMP'!AY:AY)</f>
        <v>0</v>
      </c>
      <c r="AU40" s="64">
        <f>SUMIF('10. 170KMP'!$K:$K,$D40,'10. 170KMP'!AZ:AZ)</f>
        <v>0</v>
      </c>
      <c r="AV40" s="94">
        <f>SUMIF('10. 170KMP'!$K:$K,$D40,'10. 170KMP'!BA:BA)</f>
        <v>0</v>
      </c>
      <c r="AW40" s="88">
        <f t="shared" si="23"/>
        <v>10457247</v>
      </c>
      <c r="AX40" s="64">
        <f t="shared" si="24"/>
        <v>13583882</v>
      </c>
      <c r="AY40" s="64">
        <f t="shared" si="25"/>
        <v>7938295.777777778</v>
      </c>
      <c r="AZ40" s="643">
        <f t="shared" si="2"/>
        <v>1.2989921726052756</v>
      </c>
      <c r="BA40" s="644">
        <f t="shared" si="3"/>
        <v>1.7111836570799368</v>
      </c>
      <c r="BB40" s="88">
        <f t="shared" si="26"/>
        <v>0</v>
      </c>
      <c r="BC40" s="64">
        <f t="shared" si="27"/>
        <v>52884851</v>
      </c>
      <c r="BD40" s="64">
        <f t="shared" si="28"/>
        <v>37066478.888888888</v>
      </c>
      <c r="BE40" s="643" t="str">
        <f t="shared" si="4"/>
        <v/>
      </c>
      <c r="BF40" s="643">
        <f t="shared" si="5"/>
        <v>1.4267568052128321</v>
      </c>
      <c r="BG40" s="644">
        <f t="shared" si="6"/>
        <v>0.40754580672920271</v>
      </c>
    </row>
    <row r="41" spans="1:59" ht="30" x14ac:dyDescent="0.25">
      <c r="B41" s="255" t="s">
        <v>65</v>
      </c>
      <c r="C41" s="20" t="s">
        <v>64</v>
      </c>
      <c r="D41" s="402" t="s">
        <v>236</v>
      </c>
      <c r="E41" s="24" t="s">
        <v>129</v>
      </c>
      <c r="F41" s="594" t="s">
        <v>226</v>
      </c>
      <c r="G41" s="185">
        <f>SUMIF('10. 170KMP'!$K:$K,$D41,'10. 170KMP'!L:L)</f>
        <v>0</v>
      </c>
      <c r="H41" s="186">
        <f>SUMIF('10. 170KMP'!$K:$K,$D41,'10. 170KMP'!M:M)</f>
        <v>0</v>
      </c>
      <c r="I41" s="186">
        <f>SUMIF('10. 170KMP'!$K:$K,$D41,'10. 170KMP'!N:N)</f>
        <v>0</v>
      </c>
      <c r="J41" s="186">
        <f>SUMIF('10. 170KMP'!$K:$K,$D41,'10. 170KMP'!O:O)</f>
        <v>0</v>
      </c>
      <c r="K41" s="186">
        <f>SUMIF('10. 170KMP'!$K:$K,$D41,'10. 170KMP'!P:P)</f>
        <v>0</v>
      </c>
      <c r="L41" s="186">
        <f>SUMIF('10. 170KMP'!$K:$K,$D41,'10. 170KMP'!Q:Q)</f>
        <v>0</v>
      </c>
      <c r="M41" s="186">
        <f>SUMIF('10. 170KMP'!$K:$K,$D41,'10. 170KMP'!R:R)</f>
        <v>0</v>
      </c>
      <c r="N41" s="186">
        <f>SUMIF('10. 170KMP'!$K:$K,$D41,'10. 170KMP'!S:S)</f>
        <v>0</v>
      </c>
      <c r="O41" s="186">
        <f>SUMIF('10. 170KMP'!$K:$K,$D41,'10. 170KMP'!T:T)</f>
        <v>0</v>
      </c>
      <c r="P41" s="186">
        <f>SUMIF('10. 170KMP'!$K:$K,$D41,'10. 170KMP'!U:U)</f>
        <v>0</v>
      </c>
      <c r="Q41" s="186">
        <f>SUMIF('10. 170KMP'!$K:$K,$D41,'10. 170KMP'!V:V)</f>
        <v>0</v>
      </c>
      <c r="R41" s="186">
        <f>SUMIF('10. 170KMP'!$K:$K,$D41,'10. 170KMP'!W:W)</f>
        <v>0</v>
      </c>
      <c r="S41" s="186">
        <f>SUMIF('10. 170KMP'!$K:$K,$D41,'10. 170KMP'!X:X)</f>
        <v>0</v>
      </c>
      <c r="T41" s="186">
        <f>SUMIF('10. 170KMP'!$K:$K,$D41,'10. 170KMP'!Y:Y)</f>
        <v>0</v>
      </c>
      <c r="U41" s="186">
        <f>SUMIF('10. 170KMP'!$K:$K,$D41,'10. 170KMP'!Z:Z)</f>
        <v>0</v>
      </c>
      <c r="V41" s="186">
        <f>SUMIF('10. 170KMP'!$K:$K,$D41,'10. 170KMP'!AA:AA)</f>
        <v>0</v>
      </c>
      <c r="W41" s="186">
        <f>SUMIF('10. 170KMP'!$K:$K,$D41,'10. 170KMP'!AB:AB)</f>
        <v>461679352</v>
      </c>
      <c r="X41" s="186">
        <f>SUMIF('10. 170KMP'!$K:$K,$D41,'10. 170KMP'!AC:AC)</f>
        <v>461679352</v>
      </c>
      <c r="Y41" s="186">
        <f>SUMIF('10. 170KMP'!$K:$K,$D41,'10. 170KMP'!AD:AD)</f>
        <v>461679352</v>
      </c>
      <c r="Z41" s="186">
        <f>SUMIF('10. 170KMP'!$K:$K,$D41,'10. 170KMP'!AE:AE)</f>
        <v>461679352</v>
      </c>
      <c r="AA41" s="186">
        <f>SUMIF('10. 170KMP'!$K:$K,$D41,'10. 170KMP'!AF:AF)</f>
        <v>461679352</v>
      </c>
      <c r="AB41" s="186">
        <f>SUMIF('10. 170KMP'!$K:$K,$D41,'10. 170KMP'!AG:AG)</f>
        <v>461679352</v>
      </c>
      <c r="AC41" s="186">
        <f>SUMIF('10. 170KMP'!$K:$K,$D41,'10. 170KMP'!AH:AH)</f>
        <v>461679352</v>
      </c>
      <c r="AD41" s="186">
        <f>SUMIF('10. 170KMP'!$K:$K,$D41,'10. 170KMP'!AI:AI)</f>
        <v>461679352</v>
      </c>
      <c r="AE41" s="186">
        <f>SUMIF('10. 170KMP'!$K:$K,$D41,'10. 170KMP'!AJ:AJ)</f>
        <v>461679352</v>
      </c>
      <c r="AF41" s="186">
        <f>SUMIF('10. 170KMP'!$K:$K,$D41,'10. 170KMP'!AK:AK)</f>
        <v>461679352</v>
      </c>
      <c r="AG41" s="186">
        <f>SUMIF('10. 170KMP'!$K:$K,$D41,'10. 170KMP'!AL:AL)</f>
        <v>461679352</v>
      </c>
      <c r="AH41" s="186">
        <f>SUMIF('10. 170KMP'!$K:$K,$D41,'10. 170KMP'!AM:AM)</f>
        <v>461679352</v>
      </c>
      <c r="AI41" s="186">
        <f>SUMIF('10. 170KMP'!$K:$K,$D41,'10. 170KMP'!AN:AN)</f>
        <v>5540152224</v>
      </c>
      <c r="AJ41" s="187">
        <f>SUMIF('10. 170KMP'!$K:$K,$D41,'10. 170KMP'!AO:AO)</f>
        <v>2308396760</v>
      </c>
      <c r="AK41" s="185">
        <f>SUMIF('10. 170KMP'!$K:$K,$D41,'10. 170KMP'!AP:AP)</f>
        <v>461679352</v>
      </c>
      <c r="AL41" s="186">
        <f>SUMIF('10. 170KMP'!$K:$K,$D41,'10. 170KMP'!AQ:AQ)</f>
        <v>461679352</v>
      </c>
      <c r="AM41" s="186">
        <f>SUMIF('10. 170KMP'!$K:$K,$D41,'10. 170KMP'!AR:AR)</f>
        <v>461679352</v>
      </c>
      <c r="AN41" s="186">
        <f>SUMIF('10. 170KMP'!$K:$K,$D41,'10. 170KMP'!AS:AS)</f>
        <v>461679352</v>
      </c>
      <c r="AO41" s="186">
        <f>SUMIF('10. 170KMP'!$K:$K,$D41,'10. 170KMP'!AT:AT)</f>
        <v>461679352</v>
      </c>
      <c r="AP41" s="186">
        <f>SUMIF('10. 170KMP'!$K:$K,$D41,'10. 170KMP'!AU:AU)</f>
        <v>0</v>
      </c>
      <c r="AQ41" s="186">
        <f>SUMIF('10. 170KMP'!$K:$K,$D41,'10. 170KMP'!AV:AV)</f>
        <v>0</v>
      </c>
      <c r="AR41" s="186">
        <f>SUMIF('10. 170KMP'!$K:$K,$D41,'10. 170KMP'!AW:AW)</f>
        <v>0</v>
      </c>
      <c r="AS41" s="186">
        <f>SUMIF('10. 170KMP'!$K:$K,$D41,'10. 170KMP'!AX:AX)</f>
        <v>0</v>
      </c>
      <c r="AT41" s="186">
        <f>SUMIF('10. 170KMP'!$K:$K,$D41,'10. 170KMP'!AY:AY)</f>
        <v>0</v>
      </c>
      <c r="AU41" s="186">
        <f>SUMIF('10. 170KMP'!$K:$K,$D41,'10. 170KMP'!AZ:AZ)</f>
        <v>0</v>
      </c>
      <c r="AV41" s="187">
        <f>SUMIF('10. 170KMP'!$K:$K,$D41,'10. 170KMP'!BA:BA)</f>
        <v>0</v>
      </c>
      <c r="AW41" s="185">
        <f t="shared" si="23"/>
        <v>461679352</v>
      </c>
      <c r="AX41" s="186">
        <f t="shared" si="24"/>
        <v>461679352</v>
      </c>
      <c r="AY41" s="186">
        <f t="shared" si="25"/>
        <v>461679352</v>
      </c>
      <c r="AZ41" s="635">
        <f t="shared" si="2"/>
        <v>1</v>
      </c>
      <c r="BA41" s="636">
        <f t="shared" si="3"/>
        <v>1</v>
      </c>
      <c r="BB41" s="185">
        <f t="shared" si="26"/>
        <v>0</v>
      </c>
      <c r="BC41" s="186">
        <f t="shared" si="27"/>
        <v>2308396760</v>
      </c>
      <c r="BD41" s="186">
        <f t="shared" si="28"/>
        <v>2308396760</v>
      </c>
      <c r="BE41" s="635" t="str">
        <f t="shared" si="4"/>
        <v/>
      </c>
      <c r="BF41" s="635">
        <f t="shared" si="5"/>
        <v>1</v>
      </c>
      <c r="BG41" s="636">
        <f t="shared" si="6"/>
        <v>0.41666666666666669</v>
      </c>
    </row>
    <row r="42" spans="1:59" ht="14.1" customHeight="1" x14ac:dyDescent="0.25">
      <c r="B42" s="255" t="s">
        <v>67</v>
      </c>
      <c r="C42" s="20" t="s">
        <v>66</v>
      </c>
      <c r="D42" s="251" t="s">
        <v>237</v>
      </c>
      <c r="E42" s="6" t="s">
        <v>66</v>
      </c>
      <c r="F42" s="268" t="s">
        <v>226</v>
      </c>
      <c r="G42" s="86">
        <f>SUMIF('10. 170KMP'!$K:$K,$D42,'10. 170KMP'!L:L)</f>
        <v>0</v>
      </c>
      <c r="H42" s="62">
        <f>SUMIF('10. 170KMP'!$K:$K,$D42,'10. 170KMP'!M:M)</f>
        <v>0</v>
      </c>
      <c r="I42" s="62">
        <f>SUMIF('10. 170KMP'!$K:$K,$D42,'10. 170KMP'!N:N)</f>
        <v>0</v>
      </c>
      <c r="J42" s="62">
        <f>SUMIF('10. 170KMP'!$K:$K,$D42,'10. 170KMP'!O:O)</f>
        <v>0</v>
      </c>
      <c r="K42" s="62">
        <f>SUMIF('10. 170KMP'!$K:$K,$D42,'10. 170KMP'!P:P)</f>
        <v>0</v>
      </c>
      <c r="L42" s="62">
        <f>SUMIF('10. 170KMP'!$K:$K,$D42,'10. 170KMP'!Q:Q)</f>
        <v>0</v>
      </c>
      <c r="M42" s="62">
        <f>SUMIF('10. 170KMP'!$K:$K,$D42,'10. 170KMP'!R:R)</f>
        <v>0</v>
      </c>
      <c r="N42" s="62">
        <f>SUMIF('10. 170KMP'!$K:$K,$D42,'10. 170KMP'!S:S)</f>
        <v>0</v>
      </c>
      <c r="O42" s="62">
        <f>SUMIF('10. 170KMP'!$K:$K,$D42,'10. 170KMP'!T:T)</f>
        <v>0</v>
      </c>
      <c r="P42" s="62">
        <f>SUMIF('10. 170KMP'!$K:$K,$D42,'10. 170KMP'!U:U)</f>
        <v>0</v>
      </c>
      <c r="Q42" s="62">
        <f>SUMIF('10. 170KMP'!$K:$K,$D42,'10. 170KMP'!V:V)</f>
        <v>0</v>
      </c>
      <c r="R42" s="62">
        <f>SUMIF('10. 170KMP'!$K:$K,$D42,'10. 170KMP'!W:W)</f>
        <v>0</v>
      </c>
      <c r="S42" s="62">
        <f>SUMIF('10. 170KMP'!$K:$K,$D42,'10. 170KMP'!X:X)</f>
        <v>0</v>
      </c>
      <c r="T42" s="62">
        <f>SUMIF('10. 170KMP'!$K:$K,$D42,'10. 170KMP'!Y:Y)</f>
        <v>0</v>
      </c>
      <c r="U42" s="62">
        <f>SUMIF('10. 170KMP'!$K:$K,$D42,'10. 170KMP'!Z:Z)</f>
        <v>0</v>
      </c>
      <c r="V42" s="62">
        <f>SUMIF('10. 170KMP'!$K:$K,$D42,'10. 170KMP'!AA:AA)</f>
        <v>0</v>
      </c>
      <c r="W42" s="62">
        <f>SUMIF('10. 170KMP'!$K:$K,$D42,'10. 170KMP'!AB:AB)</f>
        <v>0</v>
      </c>
      <c r="X42" s="62">
        <f>SUMIF('10. 170KMP'!$K:$K,$D42,'10. 170KMP'!AC:AC)</f>
        <v>0</v>
      </c>
      <c r="Y42" s="62">
        <f>SUMIF('10. 170KMP'!$K:$K,$D42,'10. 170KMP'!AD:AD)</f>
        <v>0</v>
      </c>
      <c r="Z42" s="62">
        <f>SUMIF('10. 170KMP'!$K:$K,$D42,'10. 170KMP'!AE:AE)</f>
        <v>0</v>
      </c>
      <c r="AA42" s="62">
        <f>SUMIF('10. 170KMP'!$K:$K,$D42,'10. 170KMP'!AF:AF)</f>
        <v>0</v>
      </c>
      <c r="AB42" s="62">
        <f>SUMIF('10. 170KMP'!$K:$K,$D42,'10. 170KMP'!AG:AG)</f>
        <v>0</v>
      </c>
      <c r="AC42" s="62">
        <f>SUMIF('10. 170KMP'!$K:$K,$D42,'10. 170KMP'!AH:AH)</f>
        <v>0</v>
      </c>
      <c r="AD42" s="62">
        <f>SUMIF('10. 170KMP'!$K:$K,$D42,'10. 170KMP'!AI:AI)</f>
        <v>0</v>
      </c>
      <c r="AE42" s="62">
        <f>SUMIF('10. 170KMP'!$K:$K,$D42,'10. 170KMP'!AJ:AJ)</f>
        <v>0</v>
      </c>
      <c r="AF42" s="62">
        <f>SUMIF('10. 170KMP'!$K:$K,$D42,'10. 170KMP'!AK:AK)</f>
        <v>0</v>
      </c>
      <c r="AG42" s="62">
        <f>SUMIF('10. 170KMP'!$K:$K,$D42,'10. 170KMP'!AL:AL)</f>
        <v>0</v>
      </c>
      <c r="AH42" s="62">
        <f>SUMIF('10. 170KMP'!$K:$K,$D42,'10. 170KMP'!AM:AM)</f>
        <v>0</v>
      </c>
      <c r="AI42" s="62">
        <f>SUMIF('10. 170KMP'!$K:$K,$D42,'10. 170KMP'!AN:AN)</f>
        <v>0</v>
      </c>
      <c r="AJ42" s="92">
        <f>SUMIF('10. 170KMP'!$K:$K,$D42,'10. 170KMP'!AO:AO)</f>
        <v>0</v>
      </c>
      <c r="AK42" s="86">
        <f>SUMIF('10. 170KMP'!$K:$K,$D42,'10. 170KMP'!AP:AP)</f>
        <v>0</v>
      </c>
      <c r="AL42" s="62">
        <f>SUMIF('10. 170KMP'!$K:$K,$D42,'10. 170KMP'!AQ:AQ)</f>
        <v>0</v>
      </c>
      <c r="AM42" s="62">
        <f>SUMIF('10. 170KMP'!$K:$K,$D42,'10. 170KMP'!AR:AR)</f>
        <v>0</v>
      </c>
      <c r="AN42" s="62">
        <f>SUMIF('10. 170KMP'!$K:$K,$D42,'10. 170KMP'!AS:AS)</f>
        <v>0</v>
      </c>
      <c r="AO42" s="62">
        <f>SUMIF('10. 170KMP'!$K:$K,$D42,'10. 170KMP'!AT:AT)</f>
        <v>0</v>
      </c>
      <c r="AP42" s="62">
        <f>SUMIF('10. 170KMP'!$K:$K,$D42,'10. 170KMP'!AU:AU)</f>
        <v>0</v>
      </c>
      <c r="AQ42" s="62">
        <f>SUMIF('10. 170KMP'!$K:$K,$D42,'10. 170KMP'!AV:AV)</f>
        <v>0</v>
      </c>
      <c r="AR42" s="62">
        <f>SUMIF('10. 170KMP'!$K:$K,$D42,'10. 170KMP'!AW:AW)</f>
        <v>0</v>
      </c>
      <c r="AS42" s="62">
        <f>SUMIF('10. 170KMP'!$K:$K,$D42,'10. 170KMP'!AX:AX)</f>
        <v>0</v>
      </c>
      <c r="AT42" s="62">
        <f>SUMIF('10. 170KMP'!$K:$K,$D42,'10. 170KMP'!AY:AY)</f>
        <v>0</v>
      </c>
      <c r="AU42" s="62">
        <f>SUMIF('10. 170KMP'!$K:$K,$D42,'10. 170KMP'!AZ:AZ)</f>
        <v>0</v>
      </c>
      <c r="AV42" s="92">
        <f>SUMIF('10. 170KMP'!$K:$K,$D42,'10. 170KMP'!BA:BA)</f>
        <v>0</v>
      </c>
      <c r="AW42" s="86">
        <f t="shared" si="23"/>
        <v>0</v>
      </c>
      <c r="AX42" s="62">
        <f t="shared" si="24"/>
        <v>0</v>
      </c>
      <c r="AY42" s="62">
        <f t="shared" si="25"/>
        <v>0</v>
      </c>
      <c r="AZ42" s="641" t="str">
        <f t="shared" si="2"/>
        <v/>
      </c>
      <c r="BA42" s="642" t="str">
        <f t="shared" si="3"/>
        <v/>
      </c>
      <c r="BB42" s="86">
        <f t="shared" si="26"/>
        <v>0</v>
      </c>
      <c r="BC42" s="62">
        <f t="shared" si="27"/>
        <v>0</v>
      </c>
      <c r="BD42" s="62">
        <f t="shared" si="28"/>
        <v>0</v>
      </c>
      <c r="BE42" s="641" t="str">
        <f t="shared" si="4"/>
        <v/>
      </c>
      <c r="BF42" s="641" t="str">
        <f t="shared" si="5"/>
        <v/>
      </c>
      <c r="BG42" s="642" t="str">
        <f t="shared" si="6"/>
        <v/>
      </c>
    </row>
    <row r="43" spans="1:59" ht="14.1" customHeight="1" x14ac:dyDescent="0.25">
      <c r="A43" s="2"/>
      <c r="B43" s="255" t="s">
        <v>69</v>
      </c>
      <c r="C43" s="20" t="s">
        <v>68</v>
      </c>
      <c r="D43" s="251" t="s">
        <v>238</v>
      </c>
      <c r="E43" s="6" t="s">
        <v>68</v>
      </c>
      <c r="F43" s="268" t="s">
        <v>226</v>
      </c>
      <c r="G43" s="86">
        <f>SUMIF('10. 170KMP'!$K:$K,$D43,'10. 170KMP'!L:L)</f>
        <v>0</v>
      </c>
      <c r="H43" s="62">
        <f>SUMIF('10. 170KMP'!$K:$K,$D43,'10. 170KMP'!M:M)</f>
        <v>0</v>
      </c>
      <c r="I43" s="62">
        <f>SUMIF('10. 170KMP'!$K:$K,$D43,'10. 170KMP'!N:N)</f>
        <v>0</v>
      </c>
      <c r="J43" s="62">
        <f>SUMIF('10. 170KMP'!$K:$K,$D43,'10. 170KMP'!O:O)</f>
        <v>0</v>
      </c>
      <c r="K43" s="62">
        <f>SUMIF('10. 170KMP'!$K:$K,$D43,'10. 170KMP'!P:P)</f>
        <v>0</v>
      </c>
      <c r="L43" s="62">
        <f>SUMIF('10. 170KMP'!$K:$K,$D43,'10. 170KMP'!Q:Q)</f>
        <v>0</v>
      </c>
      <c r="M43" s="62">
        <f>SUMIF('10. 170KMP'!$K:$K,$D43,'10. 170KMP'!R:R)</f>
        <v>0</v>
      </c>
      <c r="N43" s="62">
        <f>SUMIF('10. 170KMP'!$K:$K,$D43,'10. 170KMP'!S:S)</f>
        <v>0</v>
      </c>
      <c r="O43" s="62">
        <f>SUMIF('10. 170KMP'!$K:$K,$D43,'10. 170KMP'!T:T)</f>
        <v>0</v>
      </c>
      <c r="P43" s="62">
        <f>SUMIF('10. 170KMP'!$K:$K,$D43,'10. 170KMP'!U:U)</f>
        <v>0</v>
      </c>
      <c r="Q43" s="62">
        <f>SUMIF('10. 170KMP'!$K:$K,$D43,'10. 170KMP'!V:V)</f>
        <v>0</v>
      </c>
      <c r="R43" s="62">
        <f>SUMIF('10. 170KMP'!$K:$K,$D43,'10. 170KMP'!W:W)</f>
        <v>0</v>
      </c>
      <c r="S43" s="62">
        <f>SUMIF('10. 170KMP'!$K:$K,$D43,'10. 170KMP'!X:X)</f>
        <v>0</v>
      </c>
      <c r="T43" s="62">
        <f>SUMIF('10. 170KMP'!$K:$K,$D43,'10. 170KMP'!Y:Y)</f>
        <v>0</v>
      </c>
      <c r="U43" s="62">
        <f>SUMIF('10. 170KMP'!$K:$K,$D43,'10. 170KMP'!Z:Z)</f>
        <v>0</v>
      </c>
      <c r="V43" s="62">
        <f>SUMIF('10. 170KMP'!$K:$K,$D43,'10. 170KMP'!AA:AA)</f>
        <v>0</v>
      </c>
      <c r="W43" s="62">
        <f>SUMIF('10. 170KMP'!$K:$K,$D43,'10. 170KMP'!AB:AB)</f>
        <v>41440540.773277469</v>
      </c>
      <c r="X43" s="62">
        <f>SUMIF('10. 170KMP'!$K:$K,$D43,'10. 170KMP'!AC:AC)</f>
        <v>41440540.773277469</v>
      </c>
      <c r="Y43" s="62">
        <f>SUMIF('10. 170KMP'!$K:$K,$D43,'10. 170KMP'!AD:AD)</f>
        <v>41440540.773277469</v>
      </c>
      <c r="Z43" s="62">
        <f>SUMIF('10. 170KMP'!$K:$K,$D43,'10. 170KMP'!AE:AE)</f>
        <v>40731767.773277469</v>
      </c>
      <c r="AA43" s="62">
        <f>SUMIF('10. 170KMP'!$K:$K,$D43,'10. 170KMP'!AF:AF)</f>
        <v>40731767.773277469</v>
      </c>
      <c r="AB43" s="62">
        <f>SUMIF('10. 170KMP'!$K:$K,$D43,'10. 170KMP'!AG:AG)</f>
        <v>40731767.773277469</v>
      </c>
      <c r="AC43" s="62">
        <f>SUMIF('10. 170KMP'!$K:$K,$D43,'10. 170KMP'!AH:AH)</f>
        <v>40731767.773277469</v>
      </c>
      <c r="AD43" s="62">
        <f>SUMIF('10. 170KMP'!$K:$K,$D43,'10. 170KMP'!AI:AI)</f>
        <v>40731767.773277469</v>
      </c>
      <c r="AE43" s="62">
        <f>SUMIF('10. 170KMP'!$K:$K,$D43,'10. 170KMP'!AJ:AJ)</f>
        <v>40731767.773277469</v>
      </c>
      <c r="AF43" s="62">
        <f>SUMIF('10. 170KMP'!$K:$K,$D43,'10. 170KMP'!AK:AK)</f>
        <v>40731767.773277469</v>
      </c>
      <c r="AG43" s="62">
        <f>SUMIF('10. 170KMP'!$K:$K,$D43,'10. 170KMP'!AL:AL)</f>
        <v>40731767.773277469</v>
      </c>
      <c r="AH43" s="62">
        <f>SUMIF('10. 170KMP'!$K:$K,$D43,'10. 170KMP'!AM:AM)</f>
        <v>40731767.773277469</v>
      </c>
      <c r="AI43" s="62">
        <f>SUMIF('10. 170KMP'!$K:$K,$D43,'10. 170KMP'!AN:AN)</f>
        <v>490907532.2793296</v>
      </c>
      <c r="AJ43" s="92">
        <f>SUMIF('10. 170KMP'!$K:$K,$D43,'10. 170KMP'!AO:AO)</f>
        <v>148019259</v>
      </c>
      <c r="AK43" s="86">
        <f>SUMIF('10. 170KMP'!$K:$K,$D43,'10. 170KMP'!AP:AP)</f>
        <v>29887361</v>
      </c>
      <c r="AL43" s="62">
        <f>SUMIF('10. 170KMP'!$K:$K,$D43,'10. 170KMP'!AQ:AQ)</f>
        <v>29887361</v>
      </c>
      <c r="AM43" s="62">
        <f>SUMIF('10. 170KMP'!$K:$K,$D43,'10. 170KMP'!AR:AR)</f>
        <v>29887361</v>
      </c>
      <c r="AN43" s="62">
        <f>SUMIF('10. 170KMP'!$K:$K,$D43,'10. 170KMP'!AS:AS)</f>
        <v>29178588</v>
      </c>
      <c r="AO43" s="62">
        <f>SUMIF('10. 170KMP'!$K:$K,$D43,'10. 170KMP'!AT:AT)</f>
        <v>29178588</v>
      </c>
      <c r="AP43" s="62">
        <f>SUMIF('10. 170KMP'!$K:$K,$D43,'10. 170KMP'!AU:AU)</f>
        <v>0</v>
      </c>
      <c r="AQ43" s="62">
        <f>SUMIF('10. 170KMP'!$K:$K,$D43,'10. 170KMP'!AV:AV)</f>
        <v>0</v>
      </c>
      <c r="AR43" s="62">
        <f>SUMIF('10. 170KMP'!$K:$K,$D43,'10. 170KMP'!AW:AW)</f>
        <v>0</v>
      </c>
      <c r="AS43" s="62">
        <f>SUMIF('10. 170KMP'!$K:$K,$D43,'10. 170KMP'!AX:AX)</f>
        <v>0</v>
      </c>
      <c r="AT43" s="62">
        <f>SUMIF('10. 170KMP'!$K:$K,$D43,'10. 170KMP'!AY:AY)</f>
        <v>0</v>
      </c>
      <c r="AU43" s="62">
        <f>SUMIF('10. 170KMP'!$K:$K,$D43,'10. 170KMP'!AZ:AZ)</f>
        <v>0</v>
      </c>
      <c r="AV43" s="92">
        <f>SUMIF('10. 170KMP'!$K:$K,$D43,'10. 170KMP'!BA:BA)</f>
        <v>0</v>
      </c>
      <c r="AW43" s="86">
        <f t="shared" si="23"/>
        <v>29178588</v>
      </c>
      <c r="AX43" s="62">
        <f t="shared" si="24"/>
        <v>29178588</v>
      </c>
      <c r="AY43" s="62">
        <f t="shared" si="25"/>
        <v>40731767.773277469</v>
      </c>
      <c r="AZ43" s="641">
        <f t="shared" si="2"/>
        <v>1</v>
      </c>
      <c r="BA43" s="642">
        <f t="shared" si="3"/>
        <v>0.71635948045306641</v>
      </c>
      <c r="BB43" s="86">
        <f t="shared" si="26"/>
        <v>0</v>
      </c>
      <c r="BC43" s="62">
        <f t="shared" si="27"/>
        <v>148019259</v>
      </c>
      <c r="BD43" s="62">
        <f t="shared" si="28"/>
        <v>205785157.86638734</v>
      </c>
      <c r="BE43" s="641" t="str">
        <f t="shared" si="4"/>
        <v/>
      </c>
      <c r="BF43" s="641">
        <f t="shared" si="5"/>
        <v>0.71929025656994316</v>
      </c>
      <c r="BG43" s="642">
        <f t="shared" si="6"/>
        <v>0.30152167010502512</v>
      </c>
    </row>
    <row r="44" spans="1:59" x14ac:dyDescent="0.25">
      <c r="A44" s="2"/>
      <c r="B44" s="255" t="s">
        <v>71</v>
      </c>
      <c r="C44" s="20" t="s">
        <v>70</v>
      </c>
      <c r="D44" s="251" t="s">
        <v>239</v>
      </c>
      <c r="E44" s="20" t="s">
        <v>70</v>
      </c>
      <c r="F44" s="274" t="s">
        <v>226</v>
      </c>
      <c r="G44" s="263">
        <f>SUMIF('10. 170KMP'!$K:$K,$D44,'10. 170KMP'!L:L)</f>
        <v>0</v>
      </c>
      <c r="H44" s="264">
        <f>SUMIF('10. 170KMP'!$K:$K,$D44,'10. 170KMP'!M:M)</f>
        <v>0</v>
      </c>
      <c r="I44" s="264">
        <f>SUMIF('10. 170KMP'!$K:$K,$D44,'10. 170KMP'!N:N)</f>
        <v>0</v>
      </c>
      <c r="J44" s="264">
        <f>SUMIF('10. 170KMP'!$K:$K,$D44,'10. 170KMP'!O:O)</f>
        <v>0</v>
      </c>
      <c r="K44" s="264">
        <f>SUMIF('10. 170KMP'!$K:$K,$D44,'10. 170KMP'!P:P)</f>
        <v>0</v>
      </c>
      <c r="L44" s="264">
        <f>SUMIF('10. 170KMP'!$K:$K,$D44,'10. 170KMP'!Q:Q)</f>
        <v>0</v>
      </c>
      <c r="M44" s="264">
        <f>SUMIF('10. 170KMP'!$K:$K,$D44,'10. 170KMP'!R:R)</f>
        <v>0</v>
      </c>
      <c r="N44" s="264">
        <f>SUMIF('10. 170KMP'!$K:$K,$D44,'10. 170KMP'!S:S)</f>
        <v>0</v>
      </c>
      <c r="O44" s="264">
        <f>SUMIF('10. 170KMP'!$K:$K,$D44,'10. 170KMP'!T:T)</f>
        <v>0</v>
      </c>
      <c r="P44" s="264">
        <f>SUMIF('10. 170KMP'!$K:$K,$D44,'10. 170KMP'!U:U)</f>
        <v>0</v>
      </c>
      <c r="Q44" s="264">
        <f>SUMIF('10. 170KMP'!$K:$K,$D44,'10. 170KMP'!V:V)</f>
        <v>0</v>
      </c>
      <c r="R44" s="264">
        <f>SUMIF('10. 170KMP'!$K:$K,$D44,'10. 170KMP'!W:W)</f>
        <v>0</v>
      </c>
      <c r="S44" s="264">
        <f>SUMIF('10. 170KMP'!$K:$K,$D44,'10. 170KMP'!X:X)</f>
        <v>0</v>
      </c>
      <c r="T44" s="264">
        <f>SUMIF('10. 170KMP'!$K:$K,$D44,'10. 170KMP'!Y:Y)</f>
        <v>0</v>
      </c>
      <c r="U44" s="264">
        <f>SUMIF('10. 170KMP'!$K:$K,$D44,'10. 170KMP'!Z:Z)</f>
        <v>0</v>
      </c>
      <c r="V44" s="264">
        <f>SUMIF('10. 170KMP'!$K:$K,$D44,'10. 170KMP'!AA:AA)</f>
        <v>0</v>
      </c>
      <c r="W44" s="264">
        <f>SUMIF('10. 170KMP'!$K:$K,$D44,'10. 170KMP'!AB:AB)</f>
        <v>0</v>
      </c>
      <c r="X44" s="264">
        <f>SUMIF('10. 170KMP'!$K:$K,$D44,'10. 170KMP'!AC:AC)</f>
        <v>0</v>
      </c>
      <c r="Y44" s="264">
        <f>SUMIF('10. 170KMP'!$K:$K,$D44,'10. 170KMP'!AD:AD)</f>
        <v>0</v>
      </c>
      <c r="Z44" s="264">
        <f>SUMIF('10. 170KMP'!$K:$K,$D44,'10. 170KMP'!AE:AE)</f>
        <v>0</v>
      </c>
      <c r="AA44" s="264">
        <f>SUMIF('10. 170KMP'!$K:$K,$D44,'10. 170KMP'!AF:AF)</f>
        <v>0</v>
      </c>
      <c r="AB44" s="264">
        <f>SUMIF('10. 170KMP'!$K:$K,$D44,'10. 170KMP'!AG:AG)</f>
        <v>0</v>
      </c>
      <c r="AC44" s="264">
        <f>SUMIF('10. 170KMP'!$K:$K,$D44,'10. 170KMP'!AH:AH)</f>
        <v>0</v>
      </c>
      <c r="AD44" s="264">
        <f>SUMIF('10. 170KMP'!$K:$K,$D44,'10. 170KMP'!AI:AI)</f>
        <v>0</v>
      </c>
      <c r="AE44" s="264">
        <f>SUMIF('10. 170KMP'!$K:$K,$D44,'10. 170KMP'!AJ:AJ)</f>
        <v>0</v>
      </c>
      <c r="AF44" s="264">
        <f>SUMIF('10. 170KMP'!$K:$K,$D44,'10. 170KMP'!AK:AK)</f>
        <v>0</v>
      </c>
      <c r="AG44" s="264">
        <f>SUMIF('10. 170KMP'!$K:$K,$D44,'10. 170KMP'!AL:AL)</f>
        <v>0</v>
      </c>
      <c r="AH44" s="264">
        <f>SUMIF('10. 170KMP'!$K:$K,$D44,'10. 170KMP'!AM:AM)</f>
        <v>0</v>
      </c>
      <c r="AI44" s="264">
        <f>SUMIF('10. 170KMP'!$K:$K,$D44,'10. 170KMP'!AN:AN)</f>
        <v>0</v>
      </c>
      <c r="AJ44" s="265">
        <f>SUMIF('10. 170KMP'!$K:$K,$D44,'10. 170KMP'!AO:AO)</f>
        <v>0</v>
      </c>
      <c r="AK44" s="263">
        <f>SUMIF('10. 170KMP'!$K:$K,$D44,'10. 170KMP'!AP:AP)</f>
        <v>0</v>
      </c>
      <c r="AL44" s="264">
        <f>SUMIF('10. 170KMP'!$K:$K,$D44,'10. 170KMP'!AQ:AQ)</f>
        <v>0</v>
      </c>
      <c r="AM44" s="264">
        <f>SUMIF('10. 170KMP'!$K:$K,$D44,'10. 170KMP'!AR:AR)</f>
        <v>0</v>
      </c>
      <c r="AN44" s="264">
        <f>SUMIF('10. 170KMP'!$K:$K,$D44,'10. 170KMP'!AS:AS)</f>
        <v>0</v>
      </c>
      <c r="AO44" s="264">
        <f>SUMIF('10. 170KMP'!$K:$K,$D44,'10. 170KMP'!AT:AT)</f>
        <v>0</v>
      </c>
      <c r="AP44" s="264">
        <f>SUMIF('10. 170KMP'!$K:$K,$D44,'10. 170KMP'!AU:AU)</f>
        <v>0</v>
      </c>
      <c r="AQ44" s="264">
        <f>SUMIF('10. 170KMP'!$K:$K,$D44,'10. 170KMP'!AV:AV)</f>
        <v>0</v>
      </c>
      <c r="AR44" s="264">
        <f>SUMIF('10. 170KMP'!$K:$K,$D44,'10. 170KMP'!AW:AW)</f>
        <v>0</v>
      </c>
      <c r="AS44" s="264">
        <f>SUMIF('10. 170KMP'!$K:$K,$D44,'10. 170KMP'!AX:AX)</f>
        <v>0</v>
      </c>
      <c r="AT44" s="264">
        <f>SUMIF('10. 170KMP'!$K:$K,$D44,'10. 170KMP'!AY:AY)</f>
        <v>0</v>
      </c>
      <c r="AU44" s="264">
        <f>SUMIF('10. 170KMP'!$K:$K,$D44,'10. 170KMP'!AZ:AZ)</f>
        <v>0</v>
      </c>
      <c r="AV44" s="265">
        <f>SUMIF('10. 170KMP'!$K:$K,$D44,'10. 170KMP'!BA:BA)</f>
        <v>0</v>
      </c>
      <c r="AW44" s="263">
        <f t="shared" si="23"/>
        <v>0</v>
      </c>
      <c r="AX44" s="264">
        <f t="shared" si="24"/>
        <v>0</v>
      </c>
      <c r="AY44" s="264">
        <f t="shared" si="25"/>
        <v>0</v>
      </c>
      <c r="AZ44" s="524" t="str">
        <f t="shared" si="2"/>
        <v/>
      </c>
      <c r="BA44" s="525" t="str">
        <f t="shared" si="3"/>
        <v/>
      </c>
      <c r="BB44" s="263">
        <f t="shared" si="26"/>
        <v>0</v>
      </c>
      <c r="BC44" s="264">
        <f t="shared" si="27"/>
        <v>0</v>
      </c>
      <c r="BD44" s="264">
        <f t="shared" si="28"/>
        <v>0</v>
      </c>
      <c r="BE44" s="524" t="str">
        <f t="shared" si="4"/>
        <v/>
      </c>
      <c r="BF44" s="524" t="str">
        <f t="shared" si="5"/>
        <v/>
      </c>
      <c r="BG44" s="525" t="str">
        <f t="shared" si="6"/>
        <v/>
      </c>
    </row>
    <row r="45" spans="1:59" x14ac:dyDescent="0.25">
      <c r="B45" s="255" t="s">
        <v>73</v>
      </c>
      <c r="C45" s="20" t="s">
        <v>72</v>
      </c>
      <c r="D45" s="401" t="s">
        <v>240</v>
      </c>
      <c r="E45" s="161" t="s">
        <v>72</v>
      </c>
      <c r="F45" s="275" t="s">
        <v>226</v>
      </c>
      <c r="G45" s="185">
        <f>SUMIF('10. 170KMP'!$K:$K,$D45,'10. 170KMP'!L:L)</f>
        <v>0</v>
      </c>
      <c r="H45" s="186">
        <f>SUMIF('10. 170KMP'!$K:$K,$D45,'10. 170KMP'!M:M)</f>
        <v>0</v>
      </c>
      <c r="I45" s="186">
        <f>SUMIF('10. 170KMP'!$K:$K,$D45,'10. 170KMP'!N:N)</f>
        <v>0</v>
      </c>
      <c r="J45" s="186">
        <f>SUMIF('10. 170KMP'!$K:$K,$D45,'10. 170KMP'!O:O)</f>
        <v>0</v>
      </c>
      <c r="K45" s="186">
        <f>SUMIF('10. 170KMP'!$K:$K,$D45,'10. 170KMP'!P:P)</f>
        <v>0</v>
      </c>
      <c r="L45" s="186">
        <f>SUMIF('10. 170KMP'!$K:$K,$D45,'10. 170KMP'!Q:Q)</f>
        <v>0</v>
      </c>
      <c r="M45" s="186">
        <f>SUMIF('10. 170KMP'!$K:$K,$D45,'10. 170KMP'!R:R)</f>
        <v>0</v>
      </c>
      <c r="N45" s="186">
        <f>SUMIF('10. 170KMP'!$K:$K,$D45,'10. 170KMP'!S:S)</f>
        <v>0</v>
      </c>
      <c r="O45" s="186">
        <f>SUMIF('10. 170KMP'!$K:$K,$D45,'10. 170KMP'!T:T)</f>
        <v>0</v>
      </c>
      <c r="P45" s="186">
        <f>SUMIF('10. 170KMP'!$K:$K,$D45,'10. 170KMP'!U:U)</f>
        <v>0</v>
      </c>
      <c r="Q45" s="186">
        <f>SUMIF('10. 170KMP'!$K:$K,$D45,'10. 170KMP'!V:V)</f>
        <v>0</v>
      </c>
      <c r="R45" s="186">
        <f>SUMIF('10. 170KMP'!$K:$K,$D45,'10. 170KMP'!W:W)</f>
        <v>0</v>
      </c>
      <c r="S45" s="186">
        <f>SUMIF('10. 170KMP'!$K:$K,$D45,'10. 170KMP'!X:X)</f>
        <v>0</v>
      </c>
      <c r="T45" s="186">
        <f>SUMIF('10. 170KMP'!$K:$K,$D45,'10. 170KMP'!Y:Y)</f>
        <v>0</v>
      </c>
      <c r="U45" s="186">
        <f>SUMIF('10. 170KMP'!$K:$K,$D45,'10. 170KMP'!Z:Z)</f>
        <v>0</v>
      </c>
      <c r="V45" s="186">
        <f>SUMIF('10. 170KMP'!$K:$K,$D45,'10. 170KMP'!AA:AA)</f>
        <v>0</v>
      </c>
      <c r="W45" s="186">
        <f>SUMIF('10. 170KMP'!$K:$K,$D45,'10. 170KMP'!AB:AB)</f>
        <v>0</v>
      </c>
      <c r="X45" s="186">
        <f>SUMIF('10. 170KMP'!$K:$K,$D45,'10. 170KMP'!AC:AC)</f>
        <v>0</v>
      </c>
      <c r="Y45" s="186">
        <f>SUMIF('10. 170KMP'!$K:$K,$D45,'10. 170KMP'!AD:AD)</f>
        <v>0</v>
      </c>
      <c r="Z45" s="186">
        <f>SUMIF('10. 170KMP'!$K:$K,$D45,'10. 170KMP'!AE:AE)</f>
        <v>0</v>
      </c>
      <c r="AA45" s="186">
        <f>SUMIF('10. 170KMP'!$K:$K,$D45,'10. 170KMP'!AF:AF)</f>
        <v>0</v>
      </c>
      <c r="AB45" s="186">
        <f>SUMIF('10. 170KMP'!$K:$K,$D45,'10. 170KMP'!AG:AG)</f>
        <v>0</v>
      </c>
      <c r="AC45" s="186">
        <f>SUMIF('10. 170KMP'!$K:$K,$D45,'10. 170KMP'!AH:AH)</f>
        <v>0</v>
      </c>
      <c r="AD45" s="186">
        <f>SUMIF('10. 170KMP'!$K:$K,$D45,'10. 170KMP'!AI:AI)</f>
        <v>0</v>
      </c>
      <c r="AE45" s="186">
        <f>SUMIF('10. 170KMP'!$K:$K,$D45,'10. 170KMP'!AJ:AJ)</f>
        <v>0</v>
      </c>
      <c r="AF45" s="186">
        <f>SUMIF('10. 170KMP'!$K:$K,$D45,'10. 170KMP'!AK:AK)</f>
        <v>0</v>
      </c>
      <c r="AG45" s="186">
        <f>SUMIF('10. 170KMP'!$K:$K,$D45,'10. 170KMP'!AL:AL)</f>
        <v>0</v>
      </c>
      <c r="AH45" s="186">
        <f>SUMIF('10. 170KMP'!$K:$K,$D45,'10. 170KMP'!AM:AM)</f>
        <v>0</v>
      </c>
      <c r="AI45" s="186">
        <f>SUMIF('10. 170KMP'!$K:$K,$D45,'10. 170KMP'!AN:AN)</f>
        <v>0</v>
      </c>
      <c r="AJ45" s="187">
        <f>SUMIF('10. 170KMP'!$K:$K,$D45,'10. 170KMP'!AO:AO)</f>
        <v>0</v>
      </c>
      <c r="AK45" s="185">
        <f>SUMIF('10. 170KMP'!$K:$K,$D45,'10. 170KMP'!AP:AP)</f>
        <v>0</v>
      </c>
      <c r="AL45" s="186">
        <f>SUMIF('10. 170KMP'!$K:$K,$D45,'10. 170KMP'!AQ:AQ)</f>
        <v>0</v>
      </c>
      <c r="AM45" s="186">
        <f>SUMIF('10. 170KMP'!$K:$K,$D45,'10. 170KMP'!AR:AR)</f>
        <v>0</v>
      </c>
      <c r="AN45" s="186">
        <f>SUMIF('10. 170KMP'!$K:$K,$D45,'10. 170KMP'!AS:AS)</f>
        <v>0</v>
      </c>
      <c r="AO45" s="186">
        <f>SUMIF('10. 170KMP'!$K:$K,$D45,'10. 170KMP'!AT:AT)</f>
        <v>0</v>
      </c>
      <c r="AP45" s="186">
        <f>SUMIF('10. 170KMP'!$K:$K,$D45,'10. 170KMP'!AU:AU)</f>
        <v>0</v>
      </c>
      <c r="AQ45" s="186">
        <f>SUMIF('10. 170KMP'!$K:$K,$D45,'10. 170KMP'!AV:AV)</f>
        <v>0</v>
      </c>
      <c r="AR45" s="186">
        <f>SUMIF('10. 170KMP'!$K:$K,$D45,'10. 170KMP'!AW:AW)</f>
        <v>0</v>
      </c>
      <c r="AS45" s="186">
        <f>SUMIF('10. 170KMP'!$K:$K,$D45,'10. 170KMP'!AX:AX)</f>
        <v>0</v>
      </c>
      <c r="AT45" s="186">
        <f>SUMIF('10. 170KMP'!$K:$K,$D45,'10. 170KMP'!AY:AY)</f>
        <v>0</v>
      </c>
      <c r="AU45" s="186">
        <f>SUMIF('10. 170KMP'!$K:$K,$D45,'10. 170KMP'!AZ:AZ)</f>
        <v>0</v>
      </c>
      <c r="AV45" s="187">
        <f>SUMIF('10. 170KMP'!$K:$K,$D45,'10. 170KMP'!BA:BA)</f>
        <v>0</v>
      </c>
      <c r="AW45" s="185">
        <f t="shared" si="23"/>
        <v>0</v>
      </c>
      <c r="AX45" s="186">
        <f t="shared" si="24"/>
        <v>0</v>
      </c>
      <c r="AY45" s="186">
        <f t="shared" si="25"/>
        <v>0</v>
      </c>
      <c r="AZ45" s="635" t="str">
        <f t="shared" si="2"/>
        <v/>
      </c>
      <c r="BA45" s="636" t="str">
        <f t="shared" si="3"/>
        <v/>
      </c>
      <c r="BB45" s="185">
        <f t="shared" si="26"/>
        <v>0</v>
      </c>
      <c r="BC45" s="186">
        <f t="shared" si="27"/>
        <v>0</v>
      </c>
      <c r="BD45" s="186">
        <f t="shared" si="28"/>
        <v>0</v>
      </c>
      <c r="BE45" s="635" t="str">
        <f t="shared" si="4"/>
        <v/>
      </c>
      <c r="BF45" s="635" t="str">
        <f t="shared" si="5"/>
        <v/>
      </c>
      <c r="BG45" s="636" t="str">
        <f t="shared" si="6"/>
        <v/>
      </c>
    </row>
    <row r="46" spans="1:59" ht="14.1" customHeight="1" x14ac:dyDescent="0.25">
      <c r="B46" s="1157" t="s">
        <v>75</v>
      </c>
      <c r="C46" s="1155" t="s">
        <v>74</v>
      </c>
      <c r="D46" s="590" t="s">
        <v>241</v>
      </c>
      <c r="E46" s="11" t="s">
        <v>176</v>
      </c>
      <c r="F46" s="268" t="s">
        <v>226</v>
      </c>
      <c r="G46" s="86">
        <f>SUMIF('10. 170KMP'!$K:$K,$D46,'10. 170KMP'!L:L)</f>
        <v>0</v>
      </c>
      <c r="H46" s="62">
        <f>SUMIF('10. 170KMP'!$K:$K,$D46,'10. 170KMP'!M:M)</f>
        <v>0</v>
      </c>
      <c r="I46" s="62">
        <f>SUMIF('10. 170KMP'!$K:$K,$D46,'10. 170KMP'!N:N)</f>
        <v>0</v>
      </c>
      <c r="J46" s="62">
        <f>SUMIF('10. 170KMP'!$K:$K,$D46,'10. 170KMP'!O:O)</f>
        <v>0</v>
      </c>
      <c r="K46" s="62">
        <f>SUMIF('10. 170KMP'!$K:$K,$D46,'10. 170KMP'!P:P)</f>
        <v>0</v>
      </c>
      <c r="L46" s="62">
        <f>SUMIF('10. 170KMP'!$K:$K,$D46,'10. 170KMP'!Q:Q)</f>
        <v>0</v>
      </c>
      <c r="M46" s="62">
        <f>SUMIF('10. 170KMP'!$K:$K,$D46,'10. 170KMP'!R:R)</f>
        <v>0</v>
      </c>
      <c r="N46" s="62">
        <f>SUMIF('10. 170KMP'!$K:$K,$D46,'10. 170KMP'!S:S)</f>
        <v>0</v>
      </c>
      <c r="O46" s="62">
        <f>SUMIF('10. 170KMP'!$K:$K,$D46,'10. 170KMP'!T:T)</f>
        <v>0</v>
      </c>
      <c r="P46" s="62">
        <f>SUMIF('10. 170KMP'!$K:$K,$D46,'10. 170KMP'!U:U)</f>
        <v>0</v>
      </c>
      <c r="Q46" s="62">
        <f>SUMIF('10. 170KMP'!$K:$K,$D46,'10. 170KMP'!V:V)</f>
        <v>0</v>
      </c>
      <c r="R46" s="62">
        <f>SUMIF('10. 170KMP'!$K:$K,$D46,'10. 170KMP'!W:W)</f>
        <v>0</v>
      </c>
      <c r="S46" s="62">
        <f>SUMIF('10. 170KMP'!$K:$K,$D46,'10. 170KMP'!X:X)</f>
        <v>0</v>
      </c>
      <c r="T46" s="62">
        <f>SUMIF('10. 170KMP'!$K:$K,$D46,'10. 170KMP'!Y:Y)</f>
        <v>0</v>
      </c>
      <c r="U46" s="62">
        <f>SUMIF('10. 170KMP'!$K:$K,$D46,'10. 170KMP'!Z:Z)</f>
        <v>0</v>
      </c>
      <c r="V46" s="62">
        <f>SUMIF('10. 170KMP'!$K:$K,$D46,'10. 170KMP'!AA:AA)</f>
        <v>0</v>
      </c>
      <c r="W46" s="62">
        <f>SUMIF('10. 170KMP'!$K:$K,$D46,'10. 170KMP'!AB:AB)</f>
        <v>0</v>
      </c>
      <c r="X46" s="62">
        <f>SUMIF('10. 170KMP'!$K:$K,$D46,'10. 170KMP'!AC:AC)</f>
        <v>0</v>
      </c>
      <c r="Y46" s="62">
        <f>SUMIF('10. 170KMP'!$K:$K,$D46,'10. 170KMP'!AD:AD)</f>
        <v>0</v>
      </c>
      <c r="Z46" s="62">
        <f>SUMIF('10. 170KMP'!$K:$K,$D46,'10. 170KMP'!AE:AE)</f>
        <v>0</v>
      </c>
      <c r="AA46" s="62">
        <f>SUMIF('10. 170KMP'!$K:$K,$D46,'10. 170KMP'!AF:AF)</f>
        <v>0</v>
      </c>
      <c r="AB46" s="62">
        <f>SUMIF('10. 170KMP'!$K:$K,$D46,'10. 170KMP'!AG:AG)</f>
        <v>0</v>
      </c>
      <c r="AC46" s="62">
        <f>SUMIF('10. 170KMP'!$K:$K,$D46,'10. 170KMP'!AH:AH)</f>
        <v>0</v>
      </c>
      <c r="AD46" s="62">
        <f>SUMIF('10. 170KMP'!$K:$K,$D46,'10. 170KMP'!AI:AI)</f>
        <v>0</v>
      </c>
      <c r="AE46" s="62">
        <f>SUMIF('10. 170KMP'!$K:$K,$D46,'10. 170KMP'!AJ:AJ)</f>
        <v>0</v>
      </c>
      <c r="AF46" s="62">
        <f>SUMIF('10. 170KMP'!$K:$K,$D46,'10. 170KMP'!AK:AK)</f>
        <v>0</v>
      </c>
      <c r="AG46" s="62">
        <f>SUMIF('10. 170KMP'!$K:$K,$D46,'10. 170KMP'!AL:AL)</f>
        <v>0</v>
      </c>
      <c r="AH46" s="62">
        <f>SUMIF('10. 170KMP'!$K:$K,$D46,'10. 170KMP'!AM:AM)</f>
        <v>0</v>
      </c>
      <c r="AI46" s="62">
        <f>SUMIF('10. 170KMP'!$K:$K,$D46,'10. 170KMP'!AN:AN)</f>
        <v>0</v>
      </c>
      <c r="AJ46" s="92">
        <f>SUMIF('10. 170KMP'!$K:$K,$D46,'10. 170KMP'!AO:AO)</f>
        <v>0</v>
      </c>
      <c r="AK46" s="86">
        <f>SUMIF('10. 170KMP'!$K:$K,$D46,'10. 170KMP'!AP:AP)</f>
        <v>0</v>
      </c>
      <c r="AL46" s="62">
        <f>SUMIF('10. 170KMP'!$K:$K,$D46,'10. 170KMP'!AQ:AQ)</f>
        <v>0</v>
      </c>
      <c r="AM46" s="62">
        <f>SUMIF('10. 170KMP'!$K:$K,$D46,'10. 170KMP'!AR:AR)</f>
        <v>0</v>
      </c>
      <c r="AN46" s="62">
        <f>SUMIF('10. 170KMP'!$K:$K,$D46,'10. 170KMP'!AS:AS)</f>
        <v>0</v>
      </c>
      <c r="AO46" s="62">
        <f>SUMIF('10. 170KMP'!$K:$K,$D46,'10. 170KMP'!AT:AT)</f>
        <v>0</v>
      </c>
      <c r="AP46" s="62">
        <f>SUMIF('10. 170KMP'!$K:$K,$D46,'10. 170KMP'!AU:AU)</f>
        <v>0</v>
      </c>
      <c r="AQ46" s="62">
        <f>SUMIF('10. 170KMP'!$K:$K,$D46,'10. 170KMP'!AV:AV)</f>
        <v>0</v>
      </c>
      <c r="AR46" s="62">
        <f>SUMIF('10. 170KMP'!$K:$K,$D46,'10. 170KMP'!AW:AW)</f>
        <v>0</v>
      </c>
      <c r="AS46" s="62">
        <f>SUMIF('10. 170KMP'!$K:$K,$D46,'10. 170KMP'!AX:AX)</f>
        <v>0</v>
      </c>
      <c r="AT46" s="62">
        <f>SUMIF('10. 170KMP'!$K:$K,$D46,'10. 170KMP'!AY:AY)</f>
        <v>0</v>
      </c>
      <c r="AU46" s="62">
        <f>SUMIF('10. 170KMP'!$K:$K,$D46,'10. 170KMP'!AZ:AZ)</f>
        <v>0</v>
      </c>
      <c r="AV46" s="92">
        <f>SUMIF('10. 170KMP'!$K:$K,$D46,'10. 170KMP'!BA:BA)</f>
        <v>0</v>
      </c>
      <c r="AW46" s="86">
        <f t="shared" si="23"/>
        <v>0</v>
      </c>
      <c r="AX46" s="62">
        <f t="shared" si="24"/>
        <v>0</v>
      </c>
      <c r="AY46" s="62">
        <f t="shared" si="25"/>
        <v>0</v>
      </c>
      <c r="AZ46" s="641" t="str">
        <f t="shared" si="2"/>
        <v/>
      </c>
      <c r="BA46" s="642" t="str">
        <f t="shared" si="3"/>
        <v/>
      </c>
      <c r="BB46" s="86">
        <f t="shared" si="26"/>
        <v>0</v>
      </c>
      <c r="BC46" s="62">
        <f t="shared" si="27"/>
        <v>0</v>
      </c>
      <c r="BD46" s="62">
        <f t="shared" si="28"/>
        <v>0</v>
      </c>
      <c r="BE46" s="641" t="str">
        <f t="shared" si="4"/>
        <v/>
      </c>
      <c r="BF46" s="641" t="str">
        <f t="shared" si="5"/>
        <v/>
      </c>
      <c r="BG46" s="642" t="str">
        <f t="shared" si="6"/>
        <v/>
      </c>
    </row>
    <row r="47" spans="1:59" x14ac:dyDescent="0.25">
      <c r="B47" s="1159"/>
      <c r="C47" s="1160"/>
      <c r="D47" s="592" t="s">
        <v>242</v>
      </c>
      <c r="E47" s="12" t="s">
        <v>170</v>
      </c>
      <c r="F47" s="272" t="s">
        <v>226</v>
      </c>
      <c r="G47" s="87">
        <f>SUMIF('10. 170KMP'!$K:$K,$D47,'10. 170KMP'!L:L)</f>
        <v>0</v>
      </c>
      <c r="H47" s="63">
        <f>SUMIF('10. 170KMP'!$K:$K,$D47,'10. 170KMP'!M:M)</f>
        <v>0</v>
      </c>
      <c r="I47" s="63">
        <f>SUMIF('10. 170KMP'!$K:$K,$D47,'10. 170KMP'!N:N)</f>
        <v>0</v>
      </c>
      <c r="J47" s="63">
        <f>SUMIF('10. 170KMP'!$K:$K,$D47,'10. 170KMP'!O:O)</f>
        <v>0</v>
      </c>
      <c r="K47" s="63">
        <f>SUMIF('10. 170KMP'!$K:$K,$D47,'10. 170KMP'!P:P)</f>
        <v>0</v>
      </c>
      <c r="L47" s="63">
        <f>SUMIF('10. 170KMP'!$K:$K,$D47,'10. 170KMP'!Q:Q)</f>
        <v>0</v>
      </c>
      <c r="M47" s="63">
        <f>SUMIF('10. 170KMP'!$K:$K,$D47,'10. 170KMP'!R:R)</f>
        <v>0</v>
      </c>
      <c r="N47" s="63">
        <f>SUMIF('10. 170KMP'!$K:$K,$D47,'10. 170KMP'!S:S)</f>
        <v>0</v>
      </c>
      <c r="O47" s="63">
        <f>SUMIF('10. 170KMP'!$K:$K,$D47,'10. 170KMP'!T:T)</f>
        <v>0</v>
      </c>
      <c r="P47" s="63">
        <f>SUMIF('10. 170KMP'!$K:$K,$D47,'10. 170KMP'!U:U)</f>
        <v>0</v>
      </c>
      <c r="Q47" s="63">
        <f>SUMIF('10. 170KMP'!$K:$K,$D47,'10. 170KMP'!V:V)</f>
        <v>0</v>
      </c>
      <c r="R47" s="63">
        <f>SUMIF('10. 170KMP'!$K:$K,$D47,'10. 170KMP'!W:W)</f>
        <v>0</v>
      </c>
      <c r="S47" s="63">
        <f>SUMIF('10. 170KMP'!$K:$K,$D47,'10. 170KMP'!X:X)</f>
        <v>0</v>
      </c>
      <c r="T47" s="63">
        <f>SUMIF('10. 170KMP'!$K:$K,$D47,'10. 170KMP'!Y:Y)</f>
        <v>0</v>
      </c>
      <c r="U47" s="63">
        <f>SUMIF('10. 170KMP'!$K:$K,$D47,'10. 170KMP'!Z:Z)</f>
        <v>0</v>
      </c>
      <c r="V47" s="63">
        <f>SUMIF('10. 170KMP'!$K:$K,$D47,'10. 170KMP'!AA:AA)</f>
        <v>0</v>
      </c>
      <c r="W47" s="63">
        <f>SUMIF('10. 170KMP'!$K:$K,$D47,'10. 170KMP'!AB:AB)</f>
        <v>36000000</v>
      </c>
      <c r="X47" s="63">
        <f>SUMIF('10. 170KMP'!$K:$K,$D47,'10. 170KMP'!AC:AC)</f>
        <v>36000000</v>
      </c>
      <c r="Y47" s="63">
        <f>SUMIF('10. 170KMP'!$K:$K,$D47,'10. 170KMP'!AD:AD)</f>
        <v>36000000</v>
      </c>
      <c r="Z47" s="63">
        <f>SUMIF('10. 170KMP'!$K:$K,$D47,'10. 170KMP'!AE:AE)</f>
        <v>36000000</v>
      </c>
      <c r="AA47" s="63">
        <f>SUMIF('10. 170KMP'!$K:$K,$D47,'10. 170KMP'!AF:AF)</f>
        <v>36000000</v>
      </c>
      <c r="AB47" s="63">
        <f>SUMIF('10. 170KMP'!$K:$K,$D47,'10. 170KMP'!AG:AG)</f>
        <v>36000000</v>
      </c>
      <c r="AC47" s="63">
        <f>SUMIF('10. 170KMP'!$K:$K,$D47,'10. 170KMP'!AH:AH)</f>
        <v>36000000</v>
      </c>
      <c r="AD47" s="63">
        <f>SUMIF('10. 170KMP'!$K:$K,$D47,'10. 170KMP'!AI:AI)</f>
        <v>36000000</v>
      </c>
      <c r="AE47" s="63">
        <f>SUMIF('10. 170KMP'!$K:$K,$D47,'10. 170KMP'!AJ:AJ)</f>
        <v>36000000</v>
      </c>
      <c r="AF47" s="63">
        <f>SUMIF('10. 170KMP'!$K:$K,$D47,'10. 170KMP'!AK:AK)</f>
        <v>36000000</v>
      </c>
      <c r="AG47" s="63">
        <f>SUMIF('10. 170KMP'!$K:$K,$D47,'10. 170KMP'!AL:AL)</f>
        <v>36000000</v>
      </c>
      <c r="AH47" s="63">
        <f>SUMIF('10. 170KMP'!$K:$K,$D47,'10. 170KMP'!AM:AM)</f>
        <v>36000000</v>
      </c>
      <c r="AI47" s="63">
        <f>SUMIF('10. 170KMP'!$K:$K,$D47,'10. 170KMP'!AN:AN)</f>
        <v>432000000</v>
      </c>
      <c r="AJ47" s="93">
        <f>SUMIF('10. 170KMP'!$K:$K,$D47,'10. 170KMP'!AO:AO)</f>
        <v>117000000</v>
      </c>
      <c r="AK47" s="87">
        <f>SUMIF('10. 170KMP'!$K:$K,$D47,'10. 170KMP'!AP:AP)</f>
        <v>9000000</v>
      </c>
      <c r="AL47" s="63">
        <f>SUMIF('10. 170KMP'!$K:$K,$D47,'10. 170KMP'!AQ:AQ)</f>
        <v>27000000</v>
      </c>
      <c r="AM47" s="63">
        <f>SUMIF('10. 170KMP'!$K:$K,$D47,'10. 170KMP'!AR:AR)</f>
        <v>27000000</v>
      </c>
      <c r="AN47" s="63">
        <f>SUMIF('10. 170KMP'!$K:$K,$D47,'10. 170KMP'!AS:AS)</f>
        <v>27000000</v>
      </c>
      <c r="AO47" s="63">
        <f>SUMIF('10. 170KMP'!$K:$K,$D47,'10. 170KMP'!AT:AT)</f>
        <v>27000000</v>
      </c>
      <c r="AP47" s="63">
        <f>SUMIF('10. 170KMP'!$K:$K,$D47,'10. 170KMP'!AU:AU)</f>
        <v>0</v>
      </c>
      <c r="AQ47" s="63">
        <f>SUMIF('10. 170KMP'!$K:$K,$D47,'10. 170KMP'!AV:AV)</f>
        <v>0</v>
      </c>
      <c r="AR47" s="63">
        <f>SUMIF('10. 170KMP'!$K:$K,$D47,'10. 170KMP'!AW:AW)</f>
        <v>0</v>
      </c>
      <c r="AS47" s="63">
        <f>SUMIF('10. 170KMP'!$K:$K,$D47,'10. 170KMP'!AX:AX)</f>
        <v>0</v>
      </c>
      <c r="AT47" s="63">
        <f>SUMIF('10. 170KMP'!$K:$K,$D47,'10. 170KMP'!AY:AY)</f>
        <v>0</v>
      </c>
      <c r="AU47" s="63">
        <f>SUMIF('10. 170KMP'!$K:$K,$D47,'10. 170KMP'!AZ:AZ)</f>
        <v>0</v>
      </c>
      <c r="AV47" s="93">
        <f>SUMIF('10. 170KMP'!$K:$K,$D47,'10. 170KMP'!BA:BA)</f>
        <v>0</v>
      </c>
      <c r="AW47" s="87">
        <f t="shared" si="23"/>
        <v>27000000</v>
      </c>
      <c r="AX47" s="63">
        <f t="shared" si="24"/>
        <v>27000000</v>
      </c>
      <c r="AY47" s="63">
        <f t="shared" si="25"/>
        <v>36000000</v>
      </c>
      <c r="AZ47" s="645">
        <f t="shared" si="2"/>
        <v>1</v>
      </c>
      <c r="BA47" s="646">
        <f t="shared" si="3"/>
        <v>0.75</v>
      </c>
      <c r="BB47" s="87">
        <f t="shared" si="26"/>
        <v>0</v>
      </c>
      <c r="BC47" s="63">
        <f t="shared" si="27"/>
        <v>117000000</v>
      </c>
      <c r="BD47" s="63">
        <f t="shared" si="28"/>
        <v>180000000</v>
      </c>
      <c r="BE47" s="645" t="str">
        <f t="shared" si="4"/>
        <v/>
      </c>
      <c r="BF47" s="645">
        <f t="shared" si="5"/>
        <v>0.65</v>
      </c>
      <c r="BG47" s="646">
        <f t="shared" si="6"/>
        <v>0.27083333333333331</v>
      </c>
    </row>
    <row r="48" spans="1:59" x14ac:dyDescent="0.25">
      <c r="B48" s="1159"/>
      <c r="C48" s="1160"/>
      <c r="D48" s="592" t="s">
        <v>243</v>
      </c>
      <c r="E48" s="12" t="s">
        <v>168</v>
      </c>
      <c r="F48" s="272" t="s">
        <v>226</v>
      </c>
      <c r="G48" s="87">
        <f>SUMIF('10. 170KMP'!$K:$K,$D48,'10. 170KMP'!L:L)</f>
        <v>0</v>
      </c>
      <c r="H48" s="63">
        <f>SUMIF('10. 170KMP'!$K:$K,$D48,'10. 170KMP'!M:M)</f>
        <v>0</v>
      </c>
      <c r="I48" s="63">
        <f>SUMIF('10. 170KMP'!$K:$K,$D48,'10. 170KMP'!N:N)</f>
        <v>0</v>
      </c>
      <c r="J48" s="63">
        <f>SUMIF('10. 170KMP'!$K:$K,$D48,'10. 170KMP'!O:O)</f>
        <v>0</v>
      </c>
      <c r="K48" s="63">
        <f>SUMIF('10. 170KMP'!$K:$K,$D48,'10. 170KMP'!P:P)</f>
        <v>0</v>
      </c>
      <c r="L48" s="63">
        <f>SUMIF('10. 170KMP'!$K:$K,$D48,'10. 170KMP'!Q:Q)</f>
        <v>0</v>
      </c>
      <c r="M48" s="63">
        <f>SUMIF('10. 170KMP'!$K:$K,$D48,'10. 170KMP'!R:R)</f>
        <v>0</v>
      </c>
      <c r="N48" s="63">
        <f>SUMIF('10. 170KMP'!$K:$K,$D48,'10. 170KMP'!S:S)</f>
        <v>0</v>
      </c>
      <c r="O48" s="63">
        <f>SUMIF('10. 170KMP'!$K:$K,$D48,'10. 170KMP'!T:T)</f>
        <v>0</v>
      </c>
      <c r="P48" s="63">
        <f>SUMIF('10. 170KMP'!$K:$K,$D48,'10. 170KMP'!U:U)</f>
        <v>0</v>
      </c>
      <c r="Q48" s="63">
        <f>SUMIF('10. 170KMP'!$K:$K,$D48,'10. 170KMP'!V:V)</f>
        <v>0</v>
      </c>
      <c r="R48" s="63">
        <f>SUMIF('10. 170KMP'!$K:$K,$D48,'10. 170KMP'!W:W)</f>
        <v>0</v>
      </c>
      <c r="S48" s="63">
        <f>SUMIF('10. 170KMP'!$K:$K,$D48,'10. 170KMP'!X:X)</f>
        <v>0</v>
      </c>
      <c r="T48" s="63">
        <f>SUMIF('10. 170KMP'!$K:$K,$D48,'10. 170KMP'!Y:Y)</f>
        <v>0</v>
      </c>
      <c r="U48" s="63">
        <f>SUMIF('10. 170KMP'!$K:$K,$D48,'10. 170KMP'!Z:Z)</f>
        <v>0</v>
      </c>
      <c r="V48" s="63">
        <f>SUMIF('10. 170KMP'!$K:$K,$D48,'10. 170KMP'!AA:AA)</f>
        <v>0</v>
      </c>
      <c r="W48" s="63">
        <f>SUMIF('10. 170KMP'!$K:$K,$D48,'10. 170KMP'!AB:AB)</f>
        <v>0</v>
      </c>
      <c r="X48" s="63">
        <f>SUMIF('10. 170KMP'!$K:$K,$D48,'10. 170KMP'!AC:AC)</f>
        <v>0</v>
      </c>
      <c r="Y48" s="63">
        <f>SUMIF('10. 170KMP'!$K:$K,$D48,'10. 170KMP'!AD:AD)</f>
        <v>0</v>
      </c>
      <c r="Z48" s="63">
        <f>SUMIF('10. 170KMP'!$K:$K,$D48,'10. 170KMP'!AE:AE)</f>
        <v>0</v>
      </c>
      <c r="AA48" s="63">
        <f>SUMIF('10. 170KMP'!$K:$K,$D48,'10. 170KMP'!AF:AF)</f>
        <v>0</v>
      </c>
      <c r="AB48" s="63">
        <f>SUMIF('10. 170KMP'!$K:$K,$D48,'10. 170KMP'!AG:AG)</f>
        <v>0</v>
      </c>
      <c r="AC48" s="63">
        <f>SUMIF('10. 170KMP'!$K:$K,$D48,'10. 170KMP'!AH:AH)</f>
        <v>0</v>
      </c>
      <c r="AD48" s="63">
        <f>SUMIF('10. 170KMP'!$K:$K,$D48,'10. 170KMP'!AI:AI)</f>
        <v>0</v>
      </c>
      <c r="AE48" s="63">
        <f>SUMIF('10. 170KMP'!$K:$K,$D48,'10. 170KMP'!AJ:AJ)</f>
        <v>0</v>
      </c>
      <c r="AF48" s="63">
        <f>SUMIF('10. 170KMP'!$K:$K,$D48,'10. 170KMP'!AK:AK)</f>
        <v>0</v>
      </c>
      <c r="AG48" s="63">
        <f>SUMIF('10. 170KMP'!$K:$K,$D48,'10. 170KMP'!AL:AL)</f>
        <v>0</v>
      </c>
      <c r="AH48" s="63">
        <f>SUMIF('10. 170KMP'!$K:$K,$D48,'10. 170KMP'!AM:AM)</f>
        <v>0</v>
      </c>
      <c r="AI48" s="63">
        <f>SUMIF('10. 170KMP'!$K:$K,$D48,'10. 170KMP'!AN:AN)</f>
        <v>0</v>
      </c>
      <c r="AJ48" s="93">
        <f>SUMIF('10. 170KMP'!$K:$K,$D48,'10. 170KMP'!AO:AO)</f>
        <v>0</v>
      </c>
      <c r="AK48" s="87">
        <f>SUMIF('10. 170KMP'!$K:$K,$D48,'10. 170KMP'!AP:AP)</f>
        <v>0</v>
      </c>
      <c r="AL48" s="63">
        <f>SUMIF('10. 170KMP'!$K:$K,$D48,'10. 170KMP'!AQ:AQ)</f>
        <v>0</v>
      </c>
      <c r="AM48" s="63">
        <f>SUMIF('10. 170KMP'!$K:$K,$D48,'10. 170KMP'!AR:AR)</f>
        <v>0</v>
      </c>
      <c r="AN48" s="63">
        <f>SUMIF('10. 170KMP'!$K:$K,$D48,'10. 170KMP'!AS:AS)</f>
        <v>0</v>
      </c>
      <c r="AO48" s="63">
        <f>SUMIF('10. 170KMP'!$K:$K,$D48,'10. 170KMP'!AT:AT)</f>
        <v>0</v>
      </c>
      <c r="AP48" s="63">
        <f>SUMIF('10. 170KMP'!$K:$K,$D48,'10. 170KMP'!AU:AU)</f>
        <v>0</v>
      </c>
      <c r="AQ48" s="63">
        <f>SUMIF('10. 170KMP'!$K:$K,$D48,'10. 170KMP'!AV:AV)</f>
        <v>0</v>
      </c>
      <c r="AR48" s="63">
        <f>SUMIF('10. 170KMP'!$K:$K,$D48,'10. 170KMP'!AW:AW)</f>
        <v>0</v>
      </c>
      <c r="AS48" s="63">
        <f>SUMIF('10. 170KMP'!$K:$K,$D48,'10. 170KMP'!AX:AX)</f>
        <v>0</v>
      </c>
      <c r="AT48" s="63">
        <f>SUMIF('10. 170KMP'!$K:$K,$D48,'10. 170KMP'!AY:AY)</f>
        <v>0</v>
      </c>
      <c r="AU48" s="63">
        <f>SUMIF('10. 170KMP'!$K:$K,$D48,'10. 170KMP'!AZ:AZ)</f>
        <v>0</v>
      </c>
      <c r="AV48" s="93">
        <f>SUMIF('10. 170KMP'!$K:$K,$D48,'10. 170KMP'!BA:BA)</f>
        <v>0</v>
      </c>
      <c r="AW48" s="87">
        <f t="shared" si="23"/>
        <v>0</v>
      </c>
      <c r="AX48" s="63">
        <f t="shared" si="24"/>
        <v>0</v>
      </c>
      <c r="AY48" s="63">
        <f t="shared" si="25"/>
        <v>0</v>
      </c>
      <c r="AZ48" s="645" t="str">
        <f t="shared" si="2"/>
        <v/>
      </c>
      <c r="BA48" s="646" t="str">
        <f t="shared" si="3"/>
        <v/>
      </c>
      <c r="BB48" s="87">
        <f t="shared" si="26"/>
        <v>0</v>
      </c>
      <c r="BC48" s="63">
        <f t="shared" si="27"/>
        <v>0</v>
      </c>
      <c r="BD48" s="63">
        <f t="shared" si="28"/>
        <v>0</v>
      </c>
      <c r="BE48" s="645" t="str">
        <f t="shared" si="4"/>
        <v/>
      </c>
      <c r="BF48" s="645" t="str">
        <f t="shared" si="5"/>
        <v/>
      </c>
      <c r="BG48" s="646" t="str">
        <f t="shared" si="6"/>
        <v/>
      </c>
    </row>
    <row r="49" spans="1:59" x14ac:dyDescent="0.25">
      <c r="B49" s="1158"/>
      <c r="C49" s="1156"/>
      <c r="D49" s="591" t="s">
        <v>244</v>
      </c>
      <c r="E49" s="13" t="s">
        <v>177</v>
      </c>
      <c r="F49" s="273" t="s">
        <v>226</v>
      </c>
      <c r="G49" s="88">
        <f>SUMIF('10. 170KMP'!$K:$K,$D49,'10. 170KMP'!L:L)</f>
        <v>0</v>
      </c>
      <c r="H49" s="261">
        <f>SUMIF('10. 170KMP'!$K:$K,$D49,'10. 170KMP'!M:M)</f>
        <v>0</v>
      </c>
      <c r="I49" s="261">
        <f>SUMIF('10. 170KMP'!$K:$K,$D49,'10. 170KMP'!N:N)</f>
        <v>0</v>
      </c>
      <c r="J49" s="261">
        <f>SUMIF('10. 170KMP'!$K:$K,$D49,'10. 170KMP'!O:O)</f>
        <v>0</v>
      </c>
      <c r="K49" s="261">
        <f>SUMIF('10. 170KMP'!$K:$K,$D49,'10. 170KMP'!P:P)</f>
        <v>0</v>
      </c>
      <c r="L49" s="261">
        <f>SUMIF('10. 170KMP'!$K:$K,$D49,'10. 170KMP'!Q:Q)</f>
        <v>0</v>
      </c>
      <c r="M49" s="261">
        <f>SUMIF('10. 170KMP'!$K:$K,$D49,'10. 170KMP'!R:R)</f>
        <v>0</v>
      </c>
      <c r="N49" s="261">
        <f>SUMIF('10. 170KMP'!$K:$K,$D49,'10. 170KMP'!S:S)</f>
        <v>0</v>
      </c>
      <c r="O49" s="261">
        <f>SUMIF('10. 170KMP'!$K:$K,$D49,'10. 170KMP'!T:T)</f>
        <v>0</v>
      </c>
      <c r="P49" s="261">
        <f>SUMIF('10. 170KMP'!$K:$K,$D49,'10. 170KMP'!U:U)</f>
        <v>0</v>
      </c>
      <c r="Q49" s="261">
        <f>SUMIF('10. 170KMP'!$K:$K,$D49,'10. 170KMP'!V:V)</f>
        <v>0</v>
      </c>
      <c r="R49" s="261">
        <f>SUMIF('10. 170KMP'!$K:$K,$D49,'10. 170KMP'!W:W)</f>
        <v>0</v>
      </c>
      <c r="S49" s="261">
        <f>SUMIF('10. 170KMP'!$K:$K,$D49,'10. 170KMP'!X:X)</f>
        <v>0</v>
      </c>
      <c r="T49" s="261">
        <f>SUMIF('10. 170KMP'!$K:$K,$D49,'10. 170KMP'!Y:Y)</f>
        <v>0</v>
      </c>
      <c r="U49" s="261">
        <f>SUMIF('10. 170KMP'!$K:$K,$D49,'10. 170KMP'!Z:Z)</f>
        <v>0</v>
      </c>
      <c r="V49" s="261">
        <f>SUMIF('10. 170KMP'!$K:$K,$D49,'10. 170KMP'!AA:AA)</f>
        <v>0</v>
      </c>
      <c r="W49" s="261">
        <f>SUMIF('10. 170KMP'!$K:$K,$D49,'10. 170KMP'!AB:AB)</f>
        <v>0</v>
      </c>
      <c r="X49" s="261">
        <f>SUMIF('10. 170KMP'!$K:$K,$D49,'10. 170KMP'!AC:AC)</f>
        <v>0</v>
      </c>
      <c r="Y49" s="261">
        <f>SUMIF('10. 170KMP'!$K:$K,$D49,'10. 170KMP'!AD:AD)</f>
        <v>0</v>
      </c>
      <c r="Z49" s="261">
        <f>SUMIF('10. 170KMP'!$K:$K,$D49,'10. 170KMP'!AE:AE)</f>
        <v>0</v>
      </c>
      <c r="AA49" s="261">
        <f>SUMIF('10. 170KMP'!$K:$K,$D49,'10. 170KMP'!AF:AF)</f>
        <v>0</v>
      </c>
      <c r="AB49" s="261">
        <f>SUMIF('10. 170KMP'!$K:$K,$D49,'10. 170KMP'!AG:AG)</f>
        <v>0</v>
      </c>
      <c r="AC49" s="261">
        <f>SUMIF('10. 170KMP'!$K:$K,$D49,'10. 170KMP'!AH:AH)</f>
        <v>0</v>
      </c>
      <c r="AD49" s="261">
        <f>SUMIF('10. 170KMP'!$K:$K,$D49,'10. 170KMP'!AI:AI)</f>
        <v>0</v>
      </c>
      <c r="AE49" s="261">
        <f>SUMIF('10. 170KMP'!$K:$K,$D49,'10. 170KMP'!AJ:AJ)</f>
        <v>0</v>
      </c>
      <c r="AF49" s="261">
        <f>SUMIF('10. 170KMP'!$K:$K,$D49,'10. 170KMP'!AK:AK)</f>
        <v>0</v>
      </c>
      <c r="AG49" s="261">
        <f>SUMIF('10. 170KMP'!$K:$K,$D49,'10. 170KMP'!AL:AL)</f>
        <v>0</v>
      </c>
      <c r="AH49" s="261">
        <f>SUMIF('10. 170KMP'!$K:$K,$D49,'10. 170KMP'!AM:AM)</f>
        <v>0</v>
      </c>
      <c r="AI49" s="261">
        <f>SUMIF('10. 170KMP'!$K:$K,$D49,'10. 170KMP'!AN:AN)</f>
        <v>0</v>
      </c>
      <c r="AJ49" s="262">
        <f>SUMIF('10. 170KMP'!$K:$K,$D49,'10. 170KMP'!AO:AO)</f>
        <v>0</v>
      </c>
      <c r="AK49" s="88">
        <f>SUMIF('10. 170KMP'!$K:$K,$D49,'10. 170KMP'!AP:AP)</f>
        <v>0</v>
      </c>
      <c r="AL49" s="261">
        <f>SUMIF('10. 170KMP'!$K:$K,$D49,'10. 170KMP'!AQ:AQ)</f>
        <v>0</v>
      </c>
      <c r="AM49" s="261">
        <f>SUMIF('10. 170KMP'!$K:$K,$D49,'10. 170KMP'!AR:AR)</f>
        <v>0</v>
      </c>
      <c r="AN49" s="261">
        <f>SUMIF('10. 170KMP'!$K:$K,$D49,'10. 170KMP'!AS:AS)</f>
        <v>0</v>
      </c>
      <c r="AO49" s="261">
        <f>SUMIF('10. 170KMP'!$K:$K,$D49,'10. 170KMP'!AT:AT)</f>
        <v>0</v>
      </c>
      <c r="AP49" s="261">
        <f>SUMIF('10. 170KMP'!$K:$K,$D49,'10. 170KMP'!AU:AU)</f>
        <v>0</v>
      </c>
      <c r="AQ49" s="261">
        <f>SUMIF('10. 170KMP'!$K:$K,$D49,'10. 170KMP'!AV:AV)</f>
        <v>0</v>
      </c>
      <c r="AR49" s="261">
        <f>SUMIF('10. 170KMP'!$K:$K,$D49,'10. 170KMP'!AW:AW)</f>
        <v>0</v>
      </c>
      <c r="AS49" s="261">
        <f>SUMIF('10. 170KMP'!$K:$K,$D49,'10. 170KMP'!AX:AX)</f>
        <v>0</v>
      </c>
      <c r="AT49" s="261">
        <f>SUMIF('10. 170KMP'!$K:$K,$D49,'10. 170KMP'!AY:AY)</f>
        <v>0</v>
      </c>
      <c r="AU49" s="261">
        <f>SUMIF('10. 170KMP'!$K:$K,$D49,'10. 170KMP'!AZ:AZ)</f>
        <v>0</v>
      </c>
      <c r="AV49" s="262">
        <f>SUMIF('10. 170KMP'!$K:$K,$D49,'10. 170KMP'!BA:BA)</f>
        <v>0</v>
      </c>
      <c r="AW49" s="88">
        <f t="shared" si="23"/>
        <v>0</v>
      </c>
      <c r="AX49" s="64">
        <f t="shared" si="24"/>
        <v>0</v>
      </c>
      <c r="AY49" s="64">
        <f t="shared" si="25"/>
        <v>0</v>
      </c>
      <c r="AZ49" s="643" t="str">
        <f t="shared" si="2"/>
        <v/>
      </c>
      <c r="BA49" s="644" t="str">
        <f t="shared" si="3"/>
        <v/>
      </c>
      <c r="BB49" s="88">
        <f t="shared" si="26"/>
        <v>0</v>
      </c>
      <c r="BC49" s="64">
        <f t="shared" si="27"/>
        <v>0</v>
      </c>
      <c r="BD49" s="64">
        <f t="shared" si="28"/>
        <v>0</v>
      </c>
      <c r="BE49" s="643" t="str">
        <f t="shared" si="4"/>
        <v/>
      </c>
      <c r="BF49" s="643" t="str">
        <f t="shared" si="5"/>
        <v/>
      </c>
      <c r="BG49" s="644" t="str">
        <f t="shared" si="6"/>
        <v/>
      </c>
    </row>
    <row r="50" spans="1:59" ht="14.1" customHeight="1" x14ac:dyDescent="0.25">
      <c r="B50" s="1157" t="s">
        <v>77</v>
      </c>
      <c r="C50" s="1161" t="s">
        <v>76</v>
      </c>
      <c r="D50" s="590" t="s">
        <v>245</v>
      </c>
      <c r="E50" s="7" t="s">
        <v>162</v>
      </c>
      <c r="F50" s="268" t="s">
        <v>226</v>
      </c>
      <c r="G50" s="86">
        <f>SUMIF('10. 170KMP'!$K:$K,$D50,'10. 170KMP'!L:L)</f>
        <v>0</v>
      </c>
      <c r="H50" s="66">
        <f>SUMIF('10. 170KMP'!$K:$K,$D50,'10. 170KMP'!M:M)</f>
        <v>0</v>
      </c>
      <c r="I50" s="66">
        <f>SUMIF('10. 170KMP'!$K:$K,$D50,'10. 170KMP'!N:N)</f>
        <v>0</v>
      </c>
      <c r="J50" s="66">
        <f>SUMIF('10. 170KMP'!$K:$K,$D50,'10. 170KMP'!O:O)</f>
        <v>0</v>
      </c>
      <c r="K50" s="66">
        <f>SUMIF('10. 170KMP'!$K:$K,$D50,'10. 170KMP'!P:P)</f>
        <v>0</v>
      </c>
      <c r="L50" s="66">
        <f>SUMIF('10. 170KMP'!$K:$K,$D50,'10. 170KMP'!Q:Q)</f>
        <v>0</v>
      </c>
      <c r="M50" s="66">
        <f>SUMIF('10. 170KMP'!$K:$K,$D50,'10. 170KMP'!R:R)</f>
        <v>0</v>
      </c>
      <c r="N50" s="66">
        <f>SUMIF('10. 170KMP'!$K:$K,$D50,'10. 170KMP'!S:S)</f>
        <v>0</v>
      </c>
      <c r="O50" s="66">
        <f>SUMIF('10. 170KMP'!$K:$K,$D50,'10. 170KMP'!T:T)</f>
        <v>0</v>
      </c>
      <c r="P50" s="66">
        <f>SUMIF('10. 170KMP'!$K:$K,$D50,'10. 170KMP'!U:U)</f>
        <v>0</v>
      </c>
      <c r="Q50" s="66">
        <f>SUMIF('10. 170KMP'!$K:$K,$D50,'10. 170KMP'!V:V)</f>
        <v>0</v>
      </c>
      <c r="R50" s="66">
        <f>SUMIF('10. 170KMP'!$K:$K,$D50,'10. 170KMP'!W:W)</f>
        <v>0</v>
      </c>
      <c r="S50" s="66">
        <f>SUMIF('10. 170KMP'!$K:$K,$D50,'10. 170KMP'!X:X)</f>
        <v>0</v>
      </c>
      <c r="T50" s="66">
        <f>SUMIF('10. 170KMP'!$K:$K,$D50,'10. 170KMP'!Y:Y)</f>
        <v>0</v>
      </c>
      <c r="U50" s="66">
        <f>SUMIF('10. 170KMP'!$K:$K,$D50,'10. 170KMP'!Z:Z)</f>
        <v>0</v>
      </c>
      <c r="V50" s="66">
        <f>SUMIF('10. 170KMP'!$K:$K,$D50,'10. 170KMP'!AA:AA)</f>
        <v>0</v>
      </c>
      <c r="W50" s="66">
        <f>SUMIF('10. 170KMP'!$K:$K,$D50,'10. 170KMP'!AB:AB)</f>
        <v>0</v>
      </c>
      <c r="X50" s="66">
        <f>SUMIF('10. 170KMP'!$K:$K,$D50,'10. 170KMP'!AC:AC)</f>
        <v>0</v>
      </c>
      <c r="Y50" s="66">
        <f>SUMIF('10. 170KMP'!$K:$K,$D50,'10. 170KMP'!AD:AD)</f>
        <v>0</v>
      </c>
      <c r="Z50" s="66">
        <f>SUMIF('10. 170KMP'!$K:$K,$D50,'10. 170KMP'!AE:AE)</f>
        <v>0</v>
      </c>
      <c r="AA50" s="66">
        <f>SUMIF('10. 170KMP'!$K:$K,$D50,'10. 170KMP'!AF:AF)</f>
        <v>0</v>
      </c>
      <c r="AB50" s="66">
        <f>SUMIF('10. 170KMP'!$K:$K,$D50,'10. 170KMP'!AG:AG)</f>
        <v>0</v>
      </c>
      <c r="AC50" s="66">
        <f>SUMIF('10. 170KMP'!$K:$K,$D50,'10. 170KMP'!AH:AH)</f>
        <v>0</v>
      </c>
      <c r="AD50" s="66">
        <f>SUMIF('10. 170KMP'!$K:$K,$D50,'10. 170KMP'!AI:AI)</f>
        <v>0</v>
      </c>
      <c r="AE50" s="66">
        <f>SUMIF('10. 170KMP'!$K:$K,$D50,'10. 170KMP'!AJ:AJ)</f>
        <v>0</v>
      </c>
      <c r="AF50" s="66">
        <f>SUMIF('10. 170KMP'!$K:$K,$D50,'10. 170KMP'!AK:AK)</f>
        <v>0</v>
      </c>
      <c r="AG50" s="66">
        <f>SUMIF('10. 170KMP'!$K:$K,$D50,'10. 170KMP'!AL:AL)</f>
        <v>0</v>
      </c>
      <c r="AH50" s="66">
        <f>SUMIF('10. 170KMP'!$K:$K,$D50,'10. 170KMP'!AM:AM)</f>
        <v>0</v>
      </c>
      <c r="AI50" s="66">
        <f>SUMIF('10. 170KMP'!$K:$K,$D50,'10. 170KMP'!AN:AN)</f>
        <v>0</v>
      </c>
      <c r="AJ50" s="96">
        <f>SUMIF('10. 170KMP'!$K:$K,$D50,'10. 170KMP'!AO:AO)</f>
        <v>0</v>
      </c>
      <c r="AK50" s="86">
        <f>SUMIF('10. 170KMP'!$K:$K,$D50,'10. 170KMP'!AP:AP)</f>
        <v>0</v>
      </c>
      <c r="AL50" s="66">
        <f>SUMIF('10. 170KMP'!$K:$K,$D50,'10. 170KMP'!AQ:AQ)</f>
        <v>0</v>
      </c>
      <c r="AM50" s="66">
        <f>SUMIF('10. 170KMP'!$K:$K,$D50,'10. 170KMP'!AR:AR)</f>
        <v>0</v>
      </c>
      <c r="AN50" s="66">
        <f>SUMIF('10. 170KMP'!$K:$K,$D50,'10. 170KMP'!AS:AS)</f>
        <v>0</v>
      </c>
      <c r="AO50" s="66">
        <f>SUMIF('10. 170KMP'!$K:$K,$D50,'10. 170KMP'!AT:AT)</f>
        <v>0</v>
      </c>
      <c r="AP50" s="66">
        <f>SUMIF('10. 170KMP'!$K:$K,$D50,'10. 170KMP'!AU:AU)</f>
        <v>0</v>
      </c>
      <c r="AQ50" s="66">
        <f>SUMIF('10. 170KMP'!$K:$K,$D50,'10. 170KMP'!AV:AV)</f>
        <v>0</v>
      </c>
      <c r="AR50" s="66">
        <f>SUMIF('10. 170KMP'!$K:$K,$D50,'10. 170KMP'!AW:AW)</f>
        <v>0</v>
      </c>
      <c r="AS50" s="66">
        <f>SUMIF('10. 170KMP'!$K:$K,$D50,'10. 170KMP'!AX:AX)</f>
        <v>0</v>
      </c>
      <c r="AT50" s="66">
        <f>SUMIF('10. 170KMP'!$K:$K,$D50,'10. 170KMP'!AY:AY)</f>
        <v>0</v>
      </c>
      <c r="AU50" s="66">
        <f>SUMIF('10. 170KMP'!$K:$K,$D50,'10. 170KMP'!AZ:AZ)</f>
        <v>0</v>
      </c>
      <c r="AV50" s="96">
        <f>SUMIF('10. 170KMP'!$K:$K,$D50,'10. 170KMP'!BA:BA)</f>
        <v>0</v>
      </c>
      <c r="AW50" s="86">
        <f t="shared" si="23"/>
        <v>0</v>
      </c>
      <c r="AX50" s="62">
        <f t="shared" si="24"/>
        <v>0</v>
      </c>
      <c r="AY50" s="62">
        <f t="shared" si="25"/>
        <v>0</v>
      </c>
      <c r="AZ50" s="641" t="str">
        <f t="shared" si="2"/>
        <v/>
      </c>
      <c r="BA50" s="642" t="str">
        <f t="shared" si="3"/>
        <v/>
      </c>
      <c r="BB50" s="86">
        <f t="shared" si="26"/>
        <v>0</v>
      </c>
      <c r="BC50" s="62">
        <f t="shared" si="27"/>
        <v>0</v>
      </c>
      <c r="BD50" s="62">
        <f t="shared" si="28"/>
        <v>0</v>
      </c>
      <c r="BE50" s="641" t="str">
        <f t="shared" si="4"/>
        <v/>
      </c>
      <c r="BF50" s="641" t="str">
        <f t="shared" si="5"/>
        <v/>
      </c>
      <c r="BG50" s="642" t="str">
        <f t="shared" si="6"/>
        <v/>
      </c>
    </row>
    <row r="51" spans="1:59" x14ac:dyDescent="0.25">
      <c r="B51" s="1159"/>
      <c r="C51" s="1162"/>
      <c r="D51" s="592" t="s">
        <v>246</v>
      </c>
      <c r="E51" s="9" t="s">
        <v>165</v>
      </c>
      <c r="F51" s="272" t="s">
        <v>226</v>
      </c>
      <c r="G51" s="87">
        <f>SUMIF('10. 170KMP'!$K:$K,$D51,'10. 170KMP'!L:L)</f>
        <v>0</v>
      </c>
      <c r="H51" s="67">
        <f>SUMIF('10. 170KMP'!$K:$K,$D51,'10. 170KMP'!M:M)</f>
        <v>0</v>
      </c>
      <c r="I51" s="67">
        <f>SUMIF('10. 170KMP'!$K:$K,$D51,'10. 170KMP'!N:N)</f>
        <v>0</v>
      </c>
      <c r="J51" s="67">
        <f>SUMIF('10. 170KMP'!$K:$K,$D51,'10. 170KMP'!O:O)</f>
        <v>0</v>
      </c>
      <c r="K51" s="67">
        <f>SUMIF('10. 170KMP'!$K:$K,$D51,'10. 170KMP'!P:P)</f>
        <v>0</v>
      </c>
      <c r="L51" s="67">
        <f>SUMIF('10. 170KMP'!$K:$K,$D51,'10. 170KMP'!Q:Q)</f>
        <v>0</v>
      </c>
      <c r="M51" s="67">
        <f>SUMIF('10. 170KMP'!$K:$K,$D51,'10. 170KMP'!R:R)</f>
        <v>0</v>
      </c>
      <c r="N51" s="67">
        <f>SUMIF('10. 170KMP'!$K:$K,$D51,'10. 170KMP'!S:S)</f>
        <v>0</v>
      </c>
      <c r="O51" s="67">
        <f>SUMIF('10. 170KMP'!$K:$K,$D51,'10. 170KMP'!T:T)</f>
        <v>0</v>
      </c>
      <c r="P51" s="67">
        <f>SUMIF('10. 170KMP'!$K:$K,$D51,'10. 170KMP'!U:U)</f>
        <v>0</v>
      </c>
      <c r="Q51" s="67">
        <f>SUMIF('10. 170KMP'!$K:$K,$D51,'10. 170KMP'!V:V)</f>
        <v>0</v>
      </c>
      <c r="R51" s="67">
        <f>SUMIF('10. 170KMP'!$K:$K,$D51,'10. 170KMP'!W:W)</f>
        <v>0</v>
      </c>
      <c r="S51" s="67">
        <f>SUMIF('10. 170KMP'!$K:$K,$D51,'10. 170KMP'!X:X)</f>
        <v>0</v>
      </c>
      <c r="T51" s="67">
        <f>SUMIF('10. 170KMP'!$K:$K,$D51,'10. 170KMP'!Y:Y)</f>
        <v>0</v>
      </c>
      <c r="U51" s="67">
        <f>SUMIF('10. 170KMP'!$K:$K,$D51,'10. 170KMP'!Z:Z)</f>
        <v>0</v>
      </c>
      <c r="V51" s="67">
        <f>SUMIF('10. 170KMP'!$K:$K,$D51,'10. 170KMP'!AA:AA)</f>
        <v>0</v>
      </c>
      <c r="W51" s="67">
        <f>SUMIF('10. 170KMP'!$K:$K,$D51,'10. 170KMP'!AB:AB)</f>
        <v>0</v>
      </c>
      <c r="X51" s="67">
        <f>SUMIF('10. 170KMP'!$K:$K,$D51,'10. 170KMP'!AC:AC)</f>
        <v>0</v>
      </c>
      <c r="Y51" s="67">
        <f>SUMIF('10. 170KMP'!$K:$K,$D51,'10. 170KMP'!AD:AD)</f>
        <v>0</v>
      </c>
      <c r="Z51" s="67">
        <f>SUMIF('10. 170KMP'!$K:$K,$D51,'10. 170KMP'!AE:AE)</f>
        <v>0</v>
      </c>
      <c r="AA51" s="67">
        <f>SUMIF('10. 170KMP'!$K:$K,$D51,'10. 170KMP'!AF:AF)</f>
        <v>0</v>
      </c>
      <c r="AB51" s="67">
        <f>SUMIF('10. 170KMP'!$K:$K,$D51,'10. 170KMP'!AG:AG)</f>
        <v>0</v>
      </c>
      <c r="AC51" s="67">
        <f>SUMIF('10. 170KMP'!$K:$K,$D51,'10. 170KMP'!AH:AH)</f>
        <v>0</v>
      </c>
      <c r="AD51" s="67">
        <f>SUMIF('10. 170KMP'!$K:$K,$D51,'10. 170KMP'!AI:AI)</f>
        <v>0</v>
      </c>
      <c r="AE51" s="67">
        <f>SUMIF('10. 170KMP'!$K:$K,$D51,'10. 170KMP'!AJ:AJ)</f>
        <v>0</v>
      </c>
      <c r="AF51" s="67">
        <f>SUMIF('10. 170KMP'!$K:$K,$D51,'10. 170KMP'!AK:AK)</f>
        <v>0</v>
      </c>
      <c r="AG51" s="67">
        <f>SUMIF('10. 170KMP'!$K:$K,$D51,'10. 170KMP'!AL:AL)</f>
        <v>0</v>
      </c>
      <c r="AH51" s="67">
        <f>SUMIF('10. 170KMP'!$K:$K,$D51,'10. 170KMP'!AM:AM)</f>
        <v>0</v>
      </c>
      <c r="AI51" s="67">
        <f>SUMIF('10. 170KMP'!$K:$K,$D51,'10. 170KMP'!AN:AN)</f>
        <v>0</v>
      </c>
      <c r="AJ51" s="97">
        <f>SUMIF('10. 170KMP'!$K:$K,$D51,'10. 170KMP'!AO:AO)</f>
        <v>0</v>
      </c>
      <c r="AK51" s="87">
        <f>SUMIF('10. 170KMP'!$K:$K,$D51,'10. 170KMP'!AP:AP)</f>
        <v>0</v>
      </c>
      <c r="AL51" s="67">
        <f>SUMIF('10. 170KMP'!$K:$K,$D51,'10. 170KMP'!AQ:AQ)</f>
        <v>0</v>
      </c>
      <c r="AM51" s="67">
        <f>SUMIF('10. 170KMP'!$K:$K,$D51,'10. 170KMP'!AR:AR)</f>
        <v>0</v>
      </c>
      <c r="AN51" s="67">
        <f>SUMIF('10. 170KMP'!$K:$K,$D51,'10. 170KMP'!AS:AS)</f>
        <v>0</v>
      </c>
      <c r="AO51" s="67">
        <f>SUMIF('10. 170KMP'!$K:$K,$D51,'10. 170KMP'!AT:AT)</f>
        <v>0</v>
      </c>
      <c r="AP51" s="67">
        <f>SUMIF('10. 170KMP'!$K:$K,$D51,'10. 170KMP'!AU:AU)</f>
        <v>0</v>
      </c>
      <c r="AQ51" s="67">
        <f>SUMIF('10. 170KMP'!$K:$K,$D51,'10. 170KMP'!AV:AV)</f>
        <v>0</v>
      </c>
      <c r="AR51" s="67">
        <f>SUMIF('10. 170KMP'!$K:$K,$D51,'10. 170KMP'!AW:AW)</f>
        <v>0</v>
      </c>
      <c r="AS51" s="67">
        <f>SUMIF('10. 170KMP'!$K:$K,$D51,'10. 170KMP'!AX:AX)</f>
        <v>0</v>
      </c>
      <c r="AT51" s="67">
        <f>SUMIF('10. 170KMP'!$K:$K,$D51,'10. 170KMP'!AY:AY)</f>
        <v>0</v>
      </c>
      <c r="AU51" s="67">
        <f>SUMIF('10. 170KMP'!$K:$K,$D51,'10. 170KMP'!AZ:AZ)</f>
        <v>0</v>
      </c>
      <c r="AV51" s="97">
        <f>SUMIF('10. 170KMP'!$K:$K,$D51,'10. 170KMP'!BA:BA)</f>
        <v>0</v>
      </c>
      <c r="AW51" s="87">
        <f t="shared" si="23"/>
        <v>0</v>
      </c>
      <c r="AX51" s="63">
        <f t="shared" si="24"/>
        <v>0</v>
      </c>
      <c r="AY51" s="63">
        <f t="shared" si="25"/>
        <v>0</v>
      </c>
      <c r="AZ51" s="645" t="str">
        <f t="shared" si="2"/>
        <v/>
      </c>
      <c r="BA51" s="646" t="str">
        <f t="shared" si="3"/>
        <v/>
      </c>
      <c r="BB51" s="87">
        <f t="shared" si="26"/>
        <v>0</v>
      </c>
      <c r="BC51" s="63">
        <f t="shared" si="27"/>
        <v>0</v>
      </c>
      <c r="BD51" s="63">
        <f t="shared" si="28"/>
        <v>0</v>
      </c>
      <c r="BE51" s="645" t="str">
        <f t="shared" si="4"/>
        <v/>
      </c>
      <c r="BF51" s="645" t="str">
        <f t="shared" si="5"/>
        <v/>
      </c>
      <c r="BG51" s="646" t="str">
        <f t="shared" si="6"/>
        <v/>
      </c>
    </row>
    <row r="52" spans="1:59" x14ac:dyDescent="0.25">
      <c r="B52" s="1159"/>
      <c r="C52" s="1162"/>
      <c r="D52" s="592" t="s">
        <v>247</v>
      </c>
      <c r="E52" s="12" t="s">
        <v>178</v>
      </c>
      <c r="F52" s="272" t="s">
        <v>226</v>
      </c>
      <c r="G52" s="87">
        <f>SUMIF('10. 170KMP'!$K:$K,$D52,'10. 170KMP'!L:L)</f>
        <v>0</v>
      </c>
      <c r="H52" s="67">
        <f>SUMIF('10. 170KMP'!$K:$K,$D52,'10. 170KMP'!M:M)</f>
        <v>0</v>
      </c>
      <c r="I52" s="67">
        <f>SUMIF('10. 170KMP'!$K:$K,$D52,'10. 170KMP'!N:N)</f>
        <v>0</v>
      </c>
      <c r="J52" s="67">
        <f>SUMIF('10. 170KMP'!$K:$K,$D52,'10. 170KMP'!O:O)</f>
        <v>0</v>
      </c>
      <c r="K52" s="67">
        <f>SUMIF('10. 170KMP'!$K:$K,$D52,'10. 170KMP'!P:P)</f>
        <v>0</v>
      </c>
      <c r="L52" s="67">
        <f>SUMIF('10. 170KMP'!$K:$K,$D52,'10. 170KMP'!Q:Q)</f>
        <v>0</v>
      </c>
      <c r="M52" s="67">
        <f>SUMIF('10. 170KMP'!$K:$K,$D52,'10. 170KMP'!R:R)</f>
        <v>0</v>
      </c>
      <c r="N52" s="67">
        <f>SUMIF('10. 170KMP'!$K:$K,$D52,'10. 170KMP'!S:S)</f>
        <v>0</v>
      </c>
      <c r="O52" s="67">
        <f>SUMIF('10. 170KMP'!$K:$K,$D52,'10. 170KMP'!T:T)</f>
        <v>0</v>
      </c>
      <c r="P52" s="67">
        <f>SUMIF('10. 170KMP'!$K:$K,$D52,'10. 170KMP'!U:U)</f>
        <v>0</v>
      </c>
      <c r="Q52" s="67">
        <f>SUMIF('10. 170KMP'!$K:$K,$D52,'10. 170KMP'!V:V)</f>
        <v>0</v>
      </c>
      <c r="R52" s="67">
        <f>SUMIF('10. 170KMP'!$K:$K,$D52,'10. 170KMP'!W:W)</f>
        <v>0</v>
      </c>
      <c r="S52" s="67">
        <f>SUMIF('10. 170KMP'!$K:$K,$D52,'10. 170KMP'!X:X)</f>
        <v>0</v>
      </c>
      <c r="T52" s="67">
        <f>SUMIF('10. 170KMP'!$K:$K,$D52,'10. 170KMP'!Y:Y)</f>
        <v>0</v>
      </c>
      <c r="U52" s="67">
        <f>SUMIF('10. 170KMP'!$K:$K,$D52,'10. 170KMP'!Z:Z)</f>
        <v>0</v>
      </c>
      <c r="V52" s="67">
        <f>SUMIF('10. 170KMP'!$K:$K,$D52,'10. 170KMP'!AA:AA)</f>
        <v>0</v>
      </c>
      <c r="W52" s="67">
        <f>SUMIF('10. 170KMP'!$K:$K,$D52,'10. 170KMP'!AB:AB)</f>
        <v>0</v>
      </c>
      <c r="X52" s="67">
        <f>SUMIF('10. 170KMP'!$K:$K,$D52,'10. 170KMP'!AC:AC)</f>
        <v>0</v>
      </c>
      <c r="Y52" s="67">
        <f>SUMIF('10. 170KMP'!$K:$K,$D52,'10. 170KMP'!AD:AD)</f>
        <v>0</v>
      </c>
      <c r="Z52" s="67">
        <f>SUMIF('10. 170KMP'!$K:$K,$D52,'10. 170KMP'!AE:AE)</f>
        <v>0</v>
      </c>
      <c r="AA52" s="67">
        <f>SUMIF('10. 170KMP'!$K:$K,$D52,'10. 170KMP'!AF:AF)</f>
        <v>0</v>
      </c>
      <c r="AB52" s="67">
        <f>SUMIF('10. 170KMP'!$K:$K,$D52,'10. 170KMP'!AG:AG)</f>
        <v>0</v>
      </c>
      <c r="AC52" s="67">
        <f>SUMIF('10. 170KMP'!$K:$K,$D52,'10. 170KMP'!AH:AH)</f>
        <v>0</v>
      </c>
      <c r="AD52" s="67">
        <f>SUMIF('10. 170KMP'!$K:$K,$D52,'10. 170KMP'!AI:AI)</f>
        <v>0</v>
      </c>
      <c r="AE52" s="67">
        <f>SUMIF('10. 170KMP'!$K:$K,$D52,'10. 170KMP'!AJ:AJ)</f>
        <v>0</v>
      </c>
      <c r="AF52" s="67">
        <f>SUMIF('10. 170KMP'!$K:$K,$D52,'10. 170KMP'!AK:AK)</f>
        <v>0</v>
      </c>
      <c r="AG52" s="67">
        <f>SUMIF('10. 170KMP'!$K:$K,$D52,'10. 170KMP'!AL:AL)</f>
        <v>0</v>
      </c>
      <c r="AH52" s="67">
        <f>SUMIF('10. 170KMP'!$K:$K,$D52,'10. 170KMP'!AM:AM)</f>
        <v>0</v>
      </c>
      <c r="AI52" s="67">
        <f>SUMIF('10. 170KMP'!$K:$K,$D52,'10. 170KMP'!AN:AN)</f>
        <v>0</v>
      </c>
      <c r="AJ52" s="97">
        <f>SUMIF('10. 170KMP'!$K:$K,$D52,'10. 170KMP'!AO:AO)</f>
        <v>0</v>
      </c>
      <c r="AK52" s="87">
        <f>SUMIF('10. 170KMP'!$K:$K,$D52,'10. 170KMP'!AP:AP)</f>
        <v>0</v>
      </c>
      <c r="AL52" s="67">
        <f>SUMIF('10. 170KMP'!$K:$K,$D52,'10. 170KMP'!AQ:AQ)</f>
        <v>0</v>
      </c>
      <c r="AM52" s="67">
        <f>SUMIF('10. 170KMP'!$K:$K,$D52,'10. 170KMP'!AR:AR)</f>
        <v>0</v>
      </c>
      <c r="AN52" s="67">
        <f>SUMIF('10. 170KMP'!$K:$K,$D52,'10. 170KMP'!AS:AS)</f>
        <v>0</v>
      </c>
      <c r="AO52" s="67">
        <f>SUMIF('10. 170KMP'!$K:$K,$D52,'10. 170KMP'!AT:AT)</f>
        <v>0</v>
      </c>
      <c r="AP52" s="67">
        <f>SUMIF('10. 170KMP'!$K:$K,$D52,'10. 170KMP'!AU:AU)</f>
        <v>0</v>
      </c>
      <c r="AQ52" s="67">
        <f>SUMIF('10. 170KMP'!$K:$K,$D52,'10. 170KMP'!AV:AV)</f>
        <v>0</v>
      </c>
      <c r="AR52" s="67">
        <f>SUMIF('10. 170KMP'!$K:$K,$D52,'10. 170KMP'!AW:AW)</f>
        <v>0</v>
      </c>
      <c r="AS52" s="67">
        <f>SUMIF('10. 170KMP'!$K:$K,$D52,'10. 170KMP'!AX:AX)</f>
        <v>0</v>
      </c>
      <c r="AT52" s="67">
        <f>SUMIF('10. 170KMP'!$K:$K,$D52,'10. 170KMP'!AY:AY)</f>
        <v>0</v>
      </c>
      <c r="AU52" s="67">
        <f>SUMIF('10. 170KMP'!$K:$K,$D52,'10. 170KMP'!AZ:AZ)</f>
        <v>0</v>
      </c>
      <c r="AV52" s="97">
        <f>SUMIF('10. 170KMP'!$K:$K,$D52,'10. 170KMP'!BA:BA)</f>
        <v>0</v>
      </c>
      <c r="AW52" s="87">
        <f t="shared" si="23"/>
        <v>0</v>
      </c>
      <c r="AX52" s="63">
        <f t="shared" si="24"/>
        <v>0</v>
      </c>
      <c r="AY52" s="63">
        <f t="shared" si="25"/>
        <v>0</v>
      </c>
      <c r="AZ52" s="645" t="str">
        <f t="shared" si="2"/>
        <v/>
      </c>
      <c r="BA52" s="646" t="str">
        <f t="shared" si="3"/>
        <v/>
      </c>
      <c r="BB52" s="87">
        <f t="shared" si="26"/>
        <v>0</v>
      </c>
      <c r="BC52" s="63">
        <f t="shared" si="27"/>
        <v>0</v>
      </c>
      <c r="BD52" s="63">
        <f t="shared" si="28"/>
        <v>0</v>
      </c>
      <c r="BE52" s="645" t="str">
        <f t="shared" si="4"/>
        <v/>
      </c>
      <c r="BF52" s="645" t="str">
        <f t="shared" si="5"/>
        <v/>
      </c>
      <c r="BG52" s="646" t="str">
        <f t="shared" si="6"/>
        <v/>
      </c>
    </row>
    <row r="53" spans="1:59" ht="14.1" customHeight="1" x14ac:dyDescent="0.25">
      <c r="B53" s="1158"/>
      <c r="C53" s="1163"/>
      <c r="D53" s="591" t="s">
        <v>248</v>
      </c>
      <c r="E53" s="10" t="s">
        <v>164</v>
      </c>
      <c r="F53" s="273" t="s">
        <v>226</v>
      </c>
      <c r="G53" s="88">
        <f>SUMIF('10. 170KMP'!$K:$K,$D53,'10. 170KMP'!L:L)</f>
        <v>0</v>
      </c>
      <c r="H53" s="64">
        <f>SUMIF('10. 170KMP'!$K:$K,$D53,'10. 170KMP'!M:M)</f>
        <v>0</v>
      </c>
      <c r="I53" s="64">
        <f>SUMIF('10. 170KMP'!$K:$K,$D53,'10. 170KMP'!N:N)</f>
        <v>0</v>
      </c>
      <c r="J53" s="64">
        <f>SUMIF('10. 170KMP'!$K:$K,$D53,'10. 170KMP'!O:O)</f>
        <v>0</v>
      </c>
      <c r="K53" s="64">
        <f>SUMIF('10. 170KMP'!$K:$K,$D53,'10. 170KMP'!P:P)</f>
        <v>0</v>
      </c>
      <c r="L53" s="64">
        <f>SUMIF('10. 170KMP'!$K:$K,$D53,'10. 170KMP'!Q:Q)</f>
        <v>0</v>
      </c>
      <c r="M53" s="64">
        <f>SUMIF('10. 170KMP'!$K:$K,$D53,'10. 170KMP'!R:R)</f>
        <v>0</v>
      </c>
      <c r="N53" s="64">
        <f>SUMIF('10. 170KMP'!$K:$K,$D53,'10. 170KMP'!S:S)</f>
        <v>0</v>
      </c>
      <c r="O53" s="64">
        <f>SUMIF('10. 170KMP'!$K:$K,$D53,'10. 170KMP'!T:T)</f>
        <v>0</v>
      </c>
      <c r="P53" s="64">
        <f>SUMIF('10. 170KMP'!$K:$K,$D53,'10. 170KMP'!U:U)</f>
        <v>0</v>
      </c>
      <c r="Q53" s="64">
        <f>SUMIF('10. 170KMP'!$K:$K,$D53,'10. 170KMP'!V:V)</f>
        <v>0</v>
      </c>
      <c r="R53" s="64">
        <f>SUMIF('10. 170KMP'!$K:$K,$D53,'10. 170KMP'!W:W)</f>
        <v>0</v>
      </c>
      <c r="S53" s="64">
        <f>SUMIF('10. 170KMP'!$K:$K,$D53,'10. 170KMP'!X:X)</f>
        <v>0</v>
      </c>
      <c r="T53" s="64">
        <f>SUMIF('10. 170KMP'!$K:$K,$D53,'10. 170KMP'!Y:Y)</f>
        <v>0</v>
      </c>
      <c r="U53" s="64">
        <f>SUMIF('10. 170KMP'!$K:$K,$D53,'10. 170KMP'!Z:Z)</f>
        <v>0</v>
      </c>
      <c r="V53" s="64">
        <f>SUMIF('10. 170KMP'!$K:$K,$D53,'10. 170KMP'!AA:AA)</f>
        <v>0</v>
      </c>
      <c r="W53" s="64">
        <f>SUMIF('10. 170KMP'!$K:$K,$D53,'10. 170KMP'!AB:AB)</f>
        <v>0</v>
      </c>
      <c r="X53" s="64">
        <f>SUMIF('10. 170KMP'!$K:$K,$D53,'10. 170KMP'!AC:AC)</f>
        <v>0</v>
      </c>
      <c r="Y53" s="64">
        <f>SUMIF('10. 170KMP'!$K:$K,$D53,'10. 170KMP'!AD:AD)</f>
        <v>0</v>
      </c>
      <c r="Z53" s="64">
        <f>SUMIF('10. 170KMP'!$K:$K,$D53,'10. 170KMP'!AE:AE)</f>
        <v>0</v>
      </c>
      <c r="AA53" s="64">
        <f>SUMIF('10. 170KMP'!$K:$K,$D53,'10. 170KMP'!AF:AF)</f>
        <v>0</v>
      </c>
      <c r="AB53" s="64">
        <f>SUMIF('10. 170KMP'!$K:$K,$D53,'10. 170KMP'!AG:AG)</f>
        <v>0</v>
      </c>
      <c r="AC53" s="64">
        <f>SUMIF('10. 170KMP'!$K:$K,$D53,'10. 170KMP'!AH:AH)</f>
        <v>0</v>
      </c>
      <c r="AD53" s="64">
        <f>SUMIF('10. 170KMP'!$K:$K,$D53,'10. 170KMP'!AI:AI)</f>
        <v>0</v>
      </c>
      <c r="AE53" s="64">
        <f>SUMIF('10. 170KMP'!$K:$K,$D53,'10. 170KMP'!AJ:AJ)</f>
        <v>0</v>
      </c>
      <c r="AF53" s="64">
        <f>SUMIF('10. 170KMP'!$K:$K,$D53,'10. 170KMP'!AK:AK)</f>
        <v>0</v>
      </c>
      <c r="AG53" s="64">
        <f>SUMIF('10. 170KMP'!$K:$K,$D53,'10. 170KMP'!AL:AL)</f>
        <v>0</v>
      </c>
      <c r="AH53" s="64">
        <f>SUMIF('10. 170KMP'!$K:$K,$D53,'10. 170KMP'!AM:AM)</f>
        <v>0</v>
      </c>
      <c r="AI53" s="64">
        <f>SUMIF('10. 170KMP'!$K:$K,$D53,'10. 170KMP'!AN:AN)</f>
        <v>0</v>
      </c>
      <c r="AJ53" s="94">
        <f>SUMIF('10. 170KMP'!$K:$K,$D53,'10. 170KMP'!AO:AO)</f>
        <v>0</v>
      </c>
      <c r="AK53" s="88">
        <f>SUMIF('10. 170KMP'!$K:$K,$D53,'10. 170KMP'!AP:AP)</f>
        <v>0</v>
      </c>
      <c r="AL53" s="64">
        <f>SUMIF('10. 170KMP'!$K:$K,$D53,'10. 170KMP'!AQ:AQ)</f>
        <v>0</v>
      </c>
      <c r="AM53" s="64">
        <f>SUMIF('10. 170KMP'!$K:$K,$D53,'10. 170KMP'!AR:AR)</f>
        <v>0</v>
      </c>
      <c r="AN53" s="64">
        <f>SUMIF('10. 170KMP'!$K:$K,$D53,'10. 170KMP'!AS:AS)</f>
        <v>0</v>
      </c>
      <c r="AO53" s="64">
        <f>SUMIF('10. 170KMP'!$K:$K,$D53,'10. 170KMP'!AT:AT)</f>
        <v>0</v>
      </c>
      <c r="AP53" s="64">
        <f>SUMIF('10. 170KMP'!$K:$K,$D53,'10. 170KMP'!AU:AU)</f>
        <v>0</v>
      </c>
      <c r="AQ53" s="64">
        <f>SUMIF('10. 170KMP'!$K:$K,$D53,'10. 170KMP'!AV:AV)</f>
        <v>0</v>
      </c>
      <c r="AR53" s="64">
        <f>SUMIF('10. 170KMP'!$K:$K,$D53,'10. 170KMP'!AW:AW)</f>
        <v>0</v>
      </c>
      <c r="AS53" s="64">
        <f>SUMIF('10. 170KMP'!$K:$K,$D53,'10. 170KMP'!AX:AX)</f>
        <v>0</v>
      </c>
      <c r="AT53" s="64">
        <f>SUMIF('10. 170KMP'!$K:$K,$D53,'10. 170KMP'!AY:AY)</f>
        <v>0</v>
      </c>
      <c r="AU53" s="64">
        <f>SUMIF('10. 170KMP'!$K:$K,$D53,'10. 170KMP'!AZ:AZ)</f>
        <v>0</v>
      </c>
      <c r="AV53" s="94">
        <f>SUMIF('10. 170KMP'!$K:$K,$D53,'10. 170KMP'!BA:BA)</f>
        <v>0</v>
      </c>
      <c r="AW53" s="88">
        <f t="shared" si="23"/>
        <v>0</v>
      </c>
      <c r="AX53" s="64">
        <f t="shared" si="24"/>
        <v>0</v>
      </c>
      <c r="AY53" s="64">
        <f t="shared" si="25"/>
        <v>0</v>
      </c>
      <c r="AZ53" s="643" t="str">
        <f t="shared" si="2"/>
        <v/>
      </c>
      <c r="BA53" s="644" t="str">
        <f t="shared" si="3"/>
        <v/>
      </c>
      <c r="BB53" s="88">
        <f t="shared" si="26"/>
        <v>0</v>
      </c>
      <c r="BC53" s="64">
        <f t="shared" si="27"/>
        <v>0</v>
      </c>
      <c r="BD53" s="64">
        <f t="shared" si="28"/>
        <v>0</v>
      </c>
      <c r="BE53" s="643" t="str">
        <f t="shared" si="4"/>
        <v/>
      </c>
      <c r="BF53" s="643" t="str">
        <f t="shared" si="5"/>
        <v/>
      </c>
      <c r="BG53" s="644" t="str">
        <f t="shared" si="6"/>
        <v/>
      </c>
    </row>
    <row r="54" spans="1:59" x14ac:dyDescent="0.25">
      <c r="B54" s="255" t="s">
        <v>79</v>
      </c>
      <c r="C54" s="20" t="s">
        <v>78</v>
      </c>
      <c r="D54" s="251" t="s">
        <v>249</v>
      </c>
      <c r="E54" s="20" t="s">
        <v>78</v>
      </c>
      <c r="F54" s="270" t="s">
        <v>226</v>
      </c>
      <c r="G54" s="258">
        <f>SUMIF('10. 170KMP'!$K:$K,$D54,'10. 170KMP'!L:L)</f>
        <v>0</v>
      </c>
      <c r="H54" s="259">
        <f>SUMIF('10. 170KMP'!$K:$K,$D54,'10. 170KMP'!M:M)</f>
        <v>0</v>
      </c>
      <c r="I54" s="259">
        <f>SUMIF('10. 170KMP'!$K:$K,$D54,'10. 170KMP'!N:N)</f>
        <v>0</v>
      </c>
      <c r="J54" s="259">
        <f>SUMIF('10. 170KMP'!$K:$K,$D54,'10. 170KMP'!O:O)</f>
        <v>0</v>
      </c>
      <c r="K54" s="259">
        <f>SUMIF('10. 170KMP'!$K:$K,$D54,'10. 170KMP'!P:P)</f>
        <v>0</v>
      </c>
      <c r="L54" s="259">
        <f>SUMIF('10. 170KMP'!$K:$K,$D54,'10. 170KMP'!Q:Q)</f>
        <v>0</v>
      </c>
      <c r="M54" s="259">
        <f>SUMIF('10. 170KMP'!$K:$K,$D54,'10. 170KMP'!R:R)</f>
        <v>0</v>
      </c>
      <c r="N54" s="259">
        <f>SUMIF('10. 170KMP'!$K:$K,$D54,'10. 170KMP'!S:S)</f>
        <v>0</v>
      </c>
      <c r="O54" s="259">
        <f>SUMIF('10. 170KMP'!$K:$K,$D54,'10. 170KMP'!T:T)</f>
        <v>0</v>
      </c>
      <c r="P54" s="259">
        <f>SUMIF('10. 170KMP'!$K:$K,$D54,'10. 170KMP'!U:U)</f>
        <v>0</v>
      </c>
      <c r="Q54" s="259">
        <f>SUMIF('10. 170KMP'!$K:$K,$D54,'10. 170KMP'!V:V)</f>
        <v>0</v>
      </c>
      <c r="R54" s="259">
        <f>SUMIF('10. 170KMP'!$K:$K,$D54,'10. 170KMP'!W:W)</f>
        <v>0</v>
      </c>
      <c r="S54" s="259">
        <f>SUMIF('10. 170KMP'!$K:$K,$D54,'10. 170KMP'!X:X)</f>
        <v>0</v>
      </c>
      <c r="T54" s="259">
        <f>SUMIF('10. 170KMP'!$K:$K,$D54,'10. 170KMP'!Y:Y)</f>
        <v>0</v>
      </c>
      <c r="U54" s="259">
        <f>SUMIF('10. 170KMP'!$K:$K,$D54,'10. 170KMP'!Z:Z)</f>
        <v>0</v>
      </c>
      <c r="V54" s="259">
        <f>SUMIF('10. 170KMP'!$K:$K,$D54,'10. 170KMP'!AA:AA)</f>
        <v>0</v>
      </c>
      <c r="W54" s="259">
        <f>SUMIF('10. 170KMP'!$K:$K,$D54,'10. 170KMP'!AB:AB)</f>
        <v>0</v>
      </c>
      <c r="X54" s="259">
        <f>SUMIF('10. 170KMP'!$K:$K,$D54,'10. 170KMP'!AC:AC)</f>
        <v>0</v>
      </c>
      <c r="Y54" s="259">
        <f>SUMIF('10. 170KMP'!$K:$K,$D54,'10. 170KMP'!AD:AD)</f>
        <v>0</v>
      </c>
      <c r="Z54" s="259">
        <f>SUMIF('10. 170KMP'!$K:$K,$D54,'10. 170KMP'!AE:AE)</f>
        <v>0</v>
      </c>
      <c r="AA54" s="259">
        <f>SUMIF('10. 170KMP'!$K:$K,$D54,'10. 170KMP'!AF:AF)</f>
        <v>0</v>
      </c>
      <c r="AB54" s="259">
        <f>SUMIF('10. 170KMP'!$K:$K,$D54,'10. 170KMP'!AG:AG)</f>
        <v>0</v>
      </c>
      <c r="AC54" s="259">
        <f>SUMIF('10. 170KMP'!$K:$K,$D54,'10. 170KMP'!AH:AH)</f>
        <v>0</v>
      </c>
      <c r="AD54" s="259">
        <f>SUMIF('10. 170KMP'!$K:$K,$D54,'10. 170KMP'!AI:AI)</f>
        <v>0</v>
      </c>
      <c r="AE54" s="259">
        <f>SUMIF('10. 170KMP'!$K:$K,$D54,'10. 170KMP'!AJ:AJ)</f>
        <v>0</v>
      </c>
      <c r="AF54" s="259">
        <f>SUMIF('10. 170KMP'!$K:$K,$D54,'10. 170KMP'!AK:AK)</f>
        <v>0</v>
      </c>
      <c r="AG54" s="259">
        <f>SUMIF('10. 170KMP'!$K:$K,$D54,'10. 170KMP'!AL:AL)</f>
        <v>0</v>
      </c>
      <c r="AH54" s="259">
        <f>SUMIF('10. 170KMP'!$K:$K,$D54,'10. 170KMP'!AM:AM)</f>
        <v>0</v>
      </c>
      <c r="AI54" s="259">
        <f>SUMIF('10. 170KMP'!$K:$K,$D54,'10. 170KMP'!AN:AN)</f>
        <v>0</v>
      </c>
      <c r="AJ54" s="260">
        <f>SUMIF('10. 170KMP'!$K:$K,$D54,'10. 170KMP'!AO:AO)</f>
        <v>0</v>
      </c>
      <c r="AK54" s="258">
        <f>SUMIF('10. 170KMP'!$K:$K,$D54,'10. 170KMP'!AP:AP)</f>
        <v>0</v>
      </c>
      <c r="AL54" s="259">
        <f>SUMIF('10. 170KMP'!$K:$K,$D54,'10. 170KMP'!AQ:AQ)</f>
        <v>0</v>
      </c>
      <c r="AM54" s="259">
        <f>SUMIF('10. 170KMP'!$K:$K,$D54,'10. 170KMP'!AR:AR)</f>
        <v>0</v>
      </c>
      <c r="AN54" s="259">
        <f>SUMIF('10. 170KMP'!$K:$K,$D54,'10. 170KMP'!AS:AS)</f>
        <v>0</v>
      </c>
      <c r="AO54" s="259">
        <f>SUMIF('10. 170KMP'!$K:$K,$D54,'10. 170KMP'!AT:AT)</f>
        <v>0</v>
      </c>
      <c r="AP54" s="259">
        <f>SUMIF('10. 170KMP'!$K:$K,$D54,'10. 170KMP'!AU:AU)</f>
        <v>0</v>
      </c>
      <c r="AQ54" s="259">
        <f>SUMIF('10. 170KMP'!$K:$K,$D54,'10. 170KMP'!AV:AV)</f>
        <v>0</v>
      </c>
      <c r="AR54" s="259">
        <f>SUMIF('10. 170KMP'!$K:$K,$D54,'10. 170KMP'!AW:AW)</f>
        <v>0</v>
      </c>
      <c r="AS54" s="259">
        <f>SUMIF('10. 170KMP'!$K:$K,$D54,'10. 170KMP'!AX:AX)</f>
        <v>0</v>
      </c>
      <c r="AT54" s="259">
        <f>SUMIF('10. 170KMP'!$K:$K,$D54,'10. 170KMP'!AY:AY)</f>
        <v>0</v>
      </c>
      <c r="AU54" s="259">
        <f>SUMIF('10. 170KMP'!$K:$K,$D54,'10. 170KMP'!AZ:AZ)</f>
        <v>0</v>
      </c>
      <c r="AV54" s="260">
        <f>SUMIF('10. 170KMP'!$K:$K,$D54,'10. 170KMP'!BA:BA)</f>
        <v>0</v>
      </c>
      <c r="AW54" s="258">
        <f t="shared" si="23"/>
        <v>0</v>
      </c>
      <c r="AX54" s="259">
        <f t="shared" si="24"/>
        <v>0</v>
      </c>
      <c r="AY54" s="259">
        <f t="shared" si="25"/>
        <v>0</v>
      </c>
      <c r="AZ54" s="637" t="str">
        <f t="shared" si="2"/>
        <v/>
      </c>
      <c r="BA54" s="638" t="str">
        <f t="shared" si="3"/>
        <v/>
      </c>
      <c r="BB54" s="258">
        <f t="shared" si="26"/>
        <v>0</v>
      </c>
      <c r="BC54" s="259">
        <f t="shared" si="27"/>
        <v>0</v>
      </c>
      <c r="BD54" s="259">
        <f t="shared" si="28"/>
        <v>0</v>
      </c>
      <c r="BE54" s="637" t="str">
        <f t="shared" si="4"/>
        <v/>
      </c>
      <c r="BF54" s="637" t="str">
        <f t="shared" si="5"/>
        <v/>
      </c>
      <c r="BG54" s="638" t="str">
        <f t="shared" si="6"/>
        <v/>
      </c>
    </row>
    <row r="55" spans="1:59" ht="14.1" customHeight="1" x14ac:dyDescent="0.25">
      <c r="B55" s="255" t="s">
        <v>81</v>
      </c>
      <c r="C55" s="20" t="s">
        <v>80</v>
      </c>
      <c r="D55" s="251" t="s">
        <v>250</v>
      </c>
      <c r="E55" s="6" t="s">
        <v>80</v>
      </c>
      <c r="F55" s="268" t="s">
        <v>226</v>
      </c>
      <c r="G55" s="89">
        <f>SUMIF('10. 170KMP'!$K:$K,$D55,'10. 170KMP'!L:L)</f>
        <v>0</v>
      </c>
      <c r="H55" s="65">
        <f>SUMIF('10. 170KMP'!$K:$K,$D55,'10. 170KMP'!M:M)</f>
        <v>0</v>
      </c>
      <c r="I55" s="65">
        <f>SUMIF('10. 170KMP'!$K:$K,$D55,'10. 170KMP'!N:N)</f>
        <v>0</v>
      </c>
      <c r="J55" s="65">
        <f>SUMIF('10. 170KMP'!$K:$K,$D55,'10. 170KMP'!O:O)</f>
        <v>0</v>
      </c>
      <c r="K55" s="65">
        <f>SUMIF('10. 170KMP'!$K:$K,$D55,'10. 170KMP'!P:P)</f>
        <v>0</v>
      </c>
      <c r="L55" s="65">
        <f>SUMIF('10. 170KMP'!$K:$K,$D55,'10. 170KMP'!Q:Q)</f>
        <v>0</v>
      </c>
      <c r="M55" s="65">
        <f>SUMIF('10. 170KMP'!$K:$K,$D55,'10. 170KMP'!R:R)</f>
        <v>0</v>
      </c>
      <c r="N55" s="65">
        <f>SUMIF('10. 170KMP'!$K:$K,$D55,'10. 170KMP'!S:S)</f>
        <v>0</v>
      </c>
      <c r="O55" s="65">
        <f>SUMIF('10. 170KMP'!$K:$K,$D55,'10. 170KMP'!T:T)</f>
        <v>0</v>
      </c>
      <c r="P55" s="65">
        <f>SUMIF('10. 170KMP'!$K:$K,$D55,'10. 170KMP'!U:U)</f>
        <v>0</v>
      </c>
      <c r="Q55" s="65">
        <f>SUMIF('10. 170KMP'!$K:$K,$D55,'10. 170KMP'!V:V)</f>
        <v>0</v>
      </c>
      <c r="R55" s="65">
        <f>SUMIF('10. 170KMP'!$K:$K,$D55,'10. 170KMP'!W:W)</f>
        <v>0</v>
      </c>
      <c r="S55" s="65">
        <f>SUMIF('10. 170KMP'!$K:$K,$D55,'10. 170KMP'!X:X)</f>
        <v>0</v>
      </c>
      <c r="T55" s="65">
        <f>SUMIF('10. 170KMP'!$K:$K,$D55,'10. 170KMP'!Y:Y)</f>
        <v>0</v>
      </c>
      <c r="U55" s="65">
        <f>SUMIF('10. 170KMP'!$K:$K,$D55,'10. 170KMP'!Z:Z)</f>
        <v>0</v>
      </c>
      <c r="V55" s="65">
        <f>SUMIF('10. 170KMP'!$K:$K,$D55,'10. 170KMP'!AA:AA)</f>
        <v>0</v>
      </c>
      <c r="W55" s="65">
        <f>SUMIF('10. 170KMP'!$K:$K,$D55,'10. 170KMP'!AB:AB)</f>
        <v>0</v>
      </c>
      <c r="X55" s="65">
        <f>SUMIF('10. 170KMP'!$K:$K,$D55,'10. 170KMP'!AC:AC)</f>
        <v>0</v>
      </c>
      <c r="Y55" s="65">
        <f>SUMIF('10. 170KMP'!$K:$K,$D55,'10. 170KMP'!AD:AD)</f>
        <v>0</v>
      </c>
      <c r="Z55" s="65">
        <f>SUMIF('10. 170KMP'!$K:$K,$D55,'10. 170KMP'!AE:AE)</f>
        <v>0</v>
      </c>
      <c r="AA55" s="65">
        <f>SUMIF('10. 170KMP'!$K:$K,$D55,'10. 170KMP'!AF:AF)</f>
        <v>0</v>
      </c>
      <c r="AB55" s="65">
        <f>SUMIF('10. 170KMP'!$K:$K,$D55,'10. 170KMP'!AG:AG)</f>
        <v>0</v>
      </c>
      <c r="AC55" s="65">
        <f>SUMIF('10. 170KMP'!$K:$K,$D55,'10. 170KMP'!AH:AH)</f>
        <v>0</v>
      </c>
      <c r="AD55" s="65">
        <f>SUMIF('10. 170KMP'!$K:$K,$D55,'10. 170KMP'!AI:AI)</f>
        <v>0</v>
      </c>
      <c r="AE55" s="65">
        <f>SUMIF('10. 170KMP'!$K:$K,$D55,'10. 170KMP'!AJ:AJ)</f>
        <v>0</v>
      </c>
      <c r="AF55" s="65">
        <f>SUMIF('10. 170KMP'!$K:$K,$D55,'10. 170KMP'!AK:AK)</f>
        <v>0</v>
      </c>
      <c r="AG55" s="65">
        <f>SUMIF('10. 170KMP'!$K:$K,$D55,'10. 170KMP'!AL:AL)</f>
        <v>0</v>
      </c>
      <c r="AH55" s="65">
        <f>SUMIF('10. 170KMP'!$K:$K,$D55,'10. 170KMP'!AM:AM)</f>
        <v>0</v>
      </c>
      <c r="AI55" s="65">
        <f>SUMIF('10. 170KMP'!$K:$K,$D55,'10. 170KMP'!AN:AN)</f>
        <v>0</v>
      </c>
      <c r="AJ55" s="95">
        <f>SUMIF('10. 170KMP'!$K:$K,$D55,'10. 170KMP'!AO:AO)</f>
        <v>0</v>
      </c>
      <c r="AK55" s="89">
        <f>SUMIF('10. 170KMP'!$K:$K,$D55,'10. 170KMP'!AP:AP)</f>
        <v>0</v>
      </c>
      <c r="AL55" s="65">
        <f>SUMIF('10. 170KMP'!$K:$K,$D55,'10. 170KMP'!AQ:AQ)</f>
        <v>0</v>
      </c>
      <c r="AM55" s="65">
        <f>SUMIF('10. 170KMP'!$K:$K,$D55,'10. 170KMP'!AR:AR)</f>
        <v>0</v>
      </c>
      <c r="AN55" s="65">
        <f>SUMIF('10. 170KMP'!$K:$K,$D55,'10. 170KMP'!AS:AS)</f>
        <v>0</v>
      </c>
      <c r="AO55" s="65">
        <f>SUMIF('10. 170KMP'!$K:$K,$D55,'10. 170KMP'!AT:AT)</f>
        <v>0</v>
      </c>
      <c r="AP55" s="65">
        <f>SUMIF('10. 170KMP'!$K:$K,$D55,'10. 170KMP'!AU:AU)</f>
        <v>0</v>
      </c>
      <c r="AQ55" s="65">
        <f>SUMIF('10. 170KMP'!$K:$K,$D55,'10. 170KMP'!AV:AV)</f>
        <v>0</v>
      </c>
      <c r="AR55" s="65">
        <f>SUMIF('10. 170KMP'!$K:$K,$D55,'10. 170KMP'!AW:AW)</f>
        <v>0</v>
      </c>
      <c r="AS55" s="65">
        <f>SUMIF('10. 170KMP'!$K:$K,$D55,'10. 170KMP'!AX:AX)</f>
        <v>0</v>
      </c>
      <c r="AT55" s="65">
        <f>SUMIF('10. 170KMP'!$K:$K,$D55,'10. 170KMP'!AY:AY)</f>
        <v>0</v>
      </c>
      <c r="AU55" s="65">
        <f>SUMIF('10. 170KMP'!$K:$K,$D55,'10. 170KMP'!AZ:AZ)</f>
        <v>0</v>
      </c>
      <c r="AV55" s="95">
        <f>SUMIF('10. 170KMP'!$K:$K,$D55,'10. 170KMP'!BA:BA)</f>
        <v>0</v>
      </c>
      <c r="AW55" s="89">
        <f t="shared" si="23"/>
        <v>0</v>
      </c>
      <c r="AX55" s="65">
        <f t="shared" si="24"/>
        <v>0</v>
      </c>
      <c r="AY55" s="65">
        <f t="shared" si="25"/>
        <v>0</v>
      </c>
      <c r="AZ55" s="639" t="str">
        <f t="shared" si="2"/>
        <v/>
      </c>
      <c r="BA55" s="640" t="str">
        <f t="shared" si="3"/>
        <v/>
      </c>
      <c r="BB55" s="89">
        <f t="shared" si="26"/>
        <v>0</v>
      </c>
      <c r="BC55" s="65">
        <f t="shared" si="27"/>
        <v>0</v>
      </c>
      <c r="BD55" s="65">
        <f t="shared" si="28"/>
        <v>0</v>
      </c>
      <c r="BE55" s="639" t="str">
        <f t="shared" si="4"/>
        <v/>
      </c>
      <c r="BF55" s="639" t="str">
        <f t="shared" si="5"/>
        <v/>
      </c>
      <c r="BG55" s="640" t="str">
        <f t="shared" si="6"/>
        <v/>
      </c>
    </row>
    <row r="56" spans="1:59" ht="14.1" customHeight="1" x14ac:dyDescent="0.25">
      <c r="B56" s="255" t="s">
        <v>83</v>
      </c>
      <c r="C56" s="132" t="s">
        <v>82</v>
      </c>
      <c r="D56" s="251" t="s">
        <v>251</v>
      </c>
      <c r="E56" s="20" t="s">
        <v>82</v>
      </c>
      <c r="F56" s="270" t="s">
        <v>226</v>
      </c>
      <c r="G56" s="188">
        <f>SUMIF('10. 170KMP'!$K:$K,$D56,'10. 170KMP'!L:L)</f>
        <v>0</v>
      </c>
      <c r="H56" s="189">
        <f>SUMIF('10. 170KMP'!$K:$K,$D56,'10. 170KMP'!M:M)</f>
        <v>0</v>
      </c>
      <c r="I56" s="189">
        <f>SUMIF('10. 170KMP'!$K:$K,$D56,'10. 170KMP'!N:N)</f>
        <v>0</v>
      </c>
      <c r="J56" s="189">
        <f>SUMIF('10. 170KMP'!$K:$K,$D56,'10. 170KMP'!O:O)</f>
        <v>0</v>
      </c>
      <c r="K56" s="189">
        <f>SUMIF('10. 170KMP'!$K:$K,$D56,'10. 170KMP'!P:P)</f>
        <v>0</v>
      </c>
      <c r="L56" s="189">
        <f>SUMIF('10. 170KMP'!$K:$K,$D56,'10. 170KMP'!Q:Q)</f>
        <v>0</v>
      </c>
      <c r="M56" s="189">
        <f>SUMIF('10. 170KMP'!$K:$K,$D56,'10. 170KMP'!R:R)</f>
        <v>0</v>
      </c>
      <c r="N56" s="189">
        <f>SUMIF('10. 170KMP'!$K:$K,$D56,'10. 170KMP'!S:S)</f>
        <v>0</v>
      </c>
      <c r="O56" s="189">
        <f>SUMIF('10. 170KMP'!$K:$K,$D56,'10. 170KMP'!T:T)</f>
        <v>0</v>
      </c>
      <c r="P56" s="189">
        <f>SUMIF('10. 170KMP'!$K:$K,$D56,'10. 170KMP'!U:U)</f>
        <v>0</v>
      </c>
      <c r="Q56" s="189">
        <f>SUMIF('10. 170KMP'!$K:$K,$D56,'10. 170KMP'!V:V)</f>
        <v>0</v>
      </c>
      <c r="R56" s="189">
        <f>SUMIF('10. 170KMP'!$K:$K,$D56,'10. 170KMP'!W:W)</f>
        <v>0</v>
      </c>
      <c r="S56" s="189">
        <f>SUMIF('10. 170KMP'!$K:$K,$D56,'10. 170KMP'!X:X)</f>
        <v>0</v>
      </c>
      <c r="T56" s="189">
        <f>SUMIF('10. 170KMP'!$K:$K,$D56,'10. 170KMP'!Y:Y)</f>
        <v>0</v>
      </c>
      <c r="U56" s="189">
        <f>SUMIF('10. 170KMP'!$K:$K,$D56,'10. 170KMP'!Z:Z)</f>
        <v>0</v>
      </c>
      <c r="V56" s="189">
        <f>SUMIF('10. 170KMP'!$K:$K,$D56,'10. 170KMP'!AA:AA)</f>
        <v>0</v>
      </c>
      <c r="W56" s="189">
        <f>SUMIF('10. 170KMP'!$K:$K,$D56,'10. 170KMP'!AB:AB)</f>
        <v>0</v>
      </c>
      <c r="X56" s="189">
        <f>SUMIF('10. 170KMP'!$K:$K,$D56,'10. 170KMP'!AC:AC)</f>
        <v>0</v>
      </c>
      <c r="Y56" s="189">
        <f>SUMIF('10. 170KMP'!$K:$K,$D56,'10. 170KMP'!AD:AD)</f>
        <v>0</v>
      </c>
      <c r="Z56" s="189">
        <f>SUMIF('10. 170KMP'!$K:$K,$D56,'10. 170KMP'!AE:AE)</f>
        <v>0</v>
      </c>
      <c r="AA56" s="189">
        <f>SUMIF('10. 170KMP'!$K:$K,$D56,'10. 170KMP'!AF:AF)</f>
        <v>0</v>
      </c>
      <c r="AB56" s="189">
        <f>SUMIF('10. 170KMP'!$K:$K,$D56,'10. 170KMP'!AG:AG)</f>
        <v>0</v>
      </c>
      <c r="AC56" s="189">
        <f>SUMIF('10. 170KMP'!$K:$K,$D56,'10. 170KMP'!AH:AH)</f>
        <v>0</v>
      </c>
      <c r="AD56" s="189">
        <f>SUMIF('10. 170KMP'!$K:$K,$D56,'10. 170KMP'!AI:AI)</f>
        <v>0</v>
      </c>
      <c r="AE56" s="189">
        <f>SUMIF('10. 170KMP'!$K:$K,$D56,'10. 170KMP'!AJ:AJ)</f>
        <v>0</v>
      </c>
      <c r="AF56" s="189">
        <f>SUMIF('10. 170KMP'!$K:$K,$D56,'10. 170KMP'!AK:AK)</f>
        <v>0</v>
      </c>
      <c r="AG56" s="189">
        <f>SUMIF('10. 170KMP'!$K:$K,$D56,'10. 170KMP'!AL:AL)</f>
        <v>0</v>
      </c>
      <c r="AH56" s="189">
        <f>SUMIF('10. 170KMP'!$K:$K,$D56,'10. 170KMP'!AM:AM)</f>
        <v>0</v>
      </c>
      <c r="AI56" s="189">
        <f>SUMIF('10. 170KMP'!$K:$K,$D56,'10. 170KMP'!AN:AN)</f>
        <v>0</v>
      </c>
      <c r="AJ56" s="190">
        <f>SUMIF('10. 170KMP'!$K:$K,$D56,'10. 170KMP'!AO:AO)</f>
        <v>0</v>
      </c>
      <c r="AK56" s="188">
        <f>SUMIF('10. 170KMP'!$K:$K,$D56,'10. 170KMP'!AP:AP)</f>
        <v>0</v>
      </c>
      <c r="AL56" s="189">
        <f>SUMIF('10. 170KMP'!$K:$K,$D56,'10. 170KMP'!AQ:AQ)</f>
        <v>0</v>
      </c>
      <c r="AM56" s="189">
        <f>SUMIF('10. 170KMP'!$K:$K,$D56,'10. 170KMP'!AR:AR)</f>
        <v>0</v>
      </c>
      <c r="AN56" s="189">
        <f>SUMIF('10. 170KMP'!$K:$K,$D56,'10. 170KMP'!AS:AS)</f>
        <v>0</v>
      </c>
      <c r="AO56" s="189">
        <f>SUMIF('10. 170KMP'!$K:$K,$D56,'10. 170KMP'!AT:AT)</f>
        <v>0</v>
      </c>
      <c r="AP56" s="189">
        <f>SUMIF('10. 170KMP'!$K:$K,$D56,'10. 170KMP'!AU:AU)</f>
        <v>0</v>
      </c>
      <c r="AQ56" s="189">
        <f>SUMIF('10. 170KMP'!$K:$K,$D56,'10. 170KMP'!AV:AV)</f>
        <v>0</v>
      </c>
      <c r="AR56" s="189">
        <f>SUMIF('10. 170KMP'!$K:$K,$D56,'10. 170KMP'!AW:AW)</f>
        <v>0</v>
      </c>
      <c r="AS56" s="189">
        <f>SUMIF('10. 170KMP'!$K:$K,$D56,'10. 170KMP'!AX:AX)</f>
        <v>0</v>
      </c>
      <c r="AT56" s="189">
        <f>SUMIF('10. 170KMP'!$K:$K,$D56,'10. 170KMP'!AY:AY)</f>
        <v>0</v>
      </c>
      <c r="AU56" s="189">
        <f>SUMIF('10. 170KMP'!$K:$K,$D56,'10. 170KMP'!AZ:AZ)</f>
        <v>0</v>
      </c>
      <c r="AV56" s="190">
        <f>SUMIF('10. 170KMP'!$K:$K,$D56,'10. 170KMP'!BA:BA)</f>
        <v>0</v>
      </c>
      <c r="AW56" s="188">
        <f t="shared" si="23"/>
        <v>0</v>
      </c>
      <c r="AX56" s="189">
        <f t="shared" si="24"/>
        <v>0</v>
      </c>
      <c r="AY56" s="189">
        <f t="shared" si="25"/>
        <v>0</v>
      </c>
      <c r="AZ56" s="647" t="str">
        <f t="shared" si="2"/>
        <v/>
      </c>
      <c r="BA56" s="648" t="str">
        <f t="shared" si="3"/>
        <v/>
      </c>
      <c r="BB56" s="188">
        <f t="shared" si="26"/>
        <v>0</v>
      </c>
      <c r="BC56" s="189">
        <f t="shared" si="27"/>
        <v>0</v>
      </c>
      <c r="BD56" s="189">
        <f t="shared" si="28"/>
        <v>0</v>
      </c>
      <c r="BE56" s="647" t="str">
        <f t="shared" si="4"/>
        <v/>
      </c>
      <c r="BF56" s="647" t="str">
        <f t="shared" si="5"/>
        <v/>
      </c>
      <c r="BG56" s="648" t="str">
        <f t="shared" si="6"/>
        <v/>
      </c>
    </row>
    <row r="57" spans="1:59" x14ac:dyDescent="0.25">
      <c r="B57" s="255" t="s">
        <v>85</v>
      </c>
      <c r="C57" s="20" t="s">
        <v>84</v>
      </c>
      <c r="D57" s="251" t="s">
        <v>252</v>
      </c>
      <c r="E57" s="6" t="s">
        <v>84</v>
      </c>
      <c r="F57" s="268" t="s">
        <v>226</v>
      </c>
      <c r="G57" s="188">
        <f>SUMIF('10. 170KMP'!$K:$K,$D57,'10. 170KMP'!L:L)</f>
        <v>0</v>
      </c>
      <c r="H57" s="189">
        <f>SUMIF('10. 170KMP'!$K:$K,$D57,'10. 170KMP'!M:M)</f>
        <v>0</v>
      </c>
      <c r="I57" s="189">
        <f>SUMIF('10. 170KMP'!$K:$K,$D57,'10. 170KMP'!N:N)</f>
        <v>0</v>
      </c>
      <c r="J57" s="189">
        <f>SUMIF('10. 170KMP'!$K:$K,$D57,'10. 170KMP'!O:O)</f>
        <v>0</v>
      </c>
      <c r="K57" s="189">
        <f>SUMIF('10. 170KMP'!$K:$K,$D57,'10. 170KMP'!P:P)</f>
        <v>0</v>
      </c>
      <c r="L57" s="189">
        <f>SUMIF('10. 170KMP'!$K:$K,$D57,'10. 170KMP'!Q:Q)</f>
        <v>0</v>
      </c>
      <c r="M57" s="189">
        <f>SUMIF('10. 170KMP'!$K:$K,$D57,'10. 170KMP'!R:R)</f>
        <v>0</v>
      </c>
      <c r="N57" s="189">
        <f>SUMIF('10. 170KMP'!$K:$K,$D57,'10. 170KMP'!S:S)</f>
        <v>0</v>
      </c>
      <c r="O57" s="189">
        <f>SUMIF('10. 170KMP'!$K:$K,$D57,'10. 170KMP'!T:T)</f>
        <v>0</v>
      </c>
      <c r="P57" s="189">
        <f>SUMIF('10. 170KMP'!$K:$K,$D57,'10. 170KMP'!U:U)</f>
        <v>0</v>
      </c>
      <c r="Q57" s="189">
        <f>SUMIF('10. 170KMP'!$K:$K,$D57,'10. 170KMP'!V:V)</f>
        <v>0</v>
      </c>
      <c r="R57" s="189">
        <f>SUMIF('10. 170KMP'!$K:$K,$D57,'10. 170KMP'!W:W)</f>
        <v>0</v>
      </c>
      <c r="S57" s="189">
        <f>SUMIF('10. 170KMP'!$K:$K,$D57,'10. 170KMP'!X:X)</f>
        <v>0</v>
      </c>
      <c r="T57" s="189">
        <f>SUMIF('10. 170KMP'!$K:$K,$D57,'10. 170KMP'!Y:Y)</f>
        <v>0</v>
      </c>
      <c r="U57" s="189">
        <f>SUMIF('10. 170KMP'!$K:$K,$D57,'10. 170KMP'!Z:Z)</f>
        <v>0</v>
      </c>
      <c r="V57" s="189">
        <f>SUMIF('10. 170KMP'!$K:$K,$D57,'10. 170KMP'!AA:AA)</f>
        <v>0</v>
      </c>
      <c r="W57" s="189">
        <f>SUMIF('10. 170KMP'!$K:$K,$D57,'10. 170KMP'!AB:AB)</f>
        <v>1500000</v>
      </c>
      <c r="X57" s="189">
        <f>SUMIF('10. 170KMP'!$K:$K,$D57,'10. 170KMP'!AC:AC)</f>
        <v>1500000</v>
      </c>
      <c r="Y57" s="189">
        <f>SUMIF('10. 170KMP'!$K:$K,$D57,'10. 170KMP'!AD:AD)</f>
        <v>1500000</v>
      </c>
      <c r="Z57" s="189">
        <f>SUMIF('10. 170KMP'!$K:$K,$D57,'10. 170KMP'!AE:AE)</f>
        <v>1500000</v>
      </c>
      <c r="AA57" s="189">
        <f>SUMIF('10. 170KMP'!$K:$K,$D57,'10. 170KMP'!AF:AF)</f>
        <v>1500000</v>
      </c>
      <c r="AB57" s="189">
        <f>SUMIF('10. 170KMP'!$K:$K,$D57,'10. 170KMP'!AG:AG)</f>
        <v>1500000</v>
      </c>
      <c r="AC57" s="189">
        <f>SUMIF('10. 170KMP'!$K:$K,$D57,'10. 170KMP'!AH:AH)</f>
        <v>1500000</v>
      </c>
      <c r="AD57" s="189">
        <f>SUMIF('10. 170KMP'!$K:$K,$D57,'10. 170KMP'!AI:AI)</f>
        <v>1500000</v>
      </c>
      <c r="AE57" s="189">
        <f>SUMIF('10. 170KMP'!$K:$K,$D57,'10. 170KMP'!AJ:AJ)</f>
        <v>1500000</v>
      </c>
      <c r="AF57" s="189">
        <f>SUMIF('10. 170KMP'!$K:$K,$D57,'10. 170KMP'!AK:AK)</f>
        <v>1500000</v>
      </c>
      <c r="AG57" s="189">
        <f>SUMIF('10. 170KMP'!$K:$K,$D57,'10. 170KMP'!AL:AL)</f>
        <v>1500000</v>
      </c>
      <c r="AH57" s="189">
        <f>SUMIF('10. 170KMP'!$K:$K,$D57,'10. 170KMP'!AM:AM)</f>
        <v>1500000</v>
      </c>
      <c r="AI57" s="189">
        <f>SUMIF('10. 170KMP'!$K:$K,$D57,'10. 170KMP'!AN:AN)</f>
        <v>18000000</v>
      </c>
      <c r="AJ57" s="190">
        <f>SUMIF('10. 170KMP'!$K:$K,$D57,'10. 170KMP'!AO:AO)</f>
        <v>4361474</v>
      </c>
      <c r="AK57" s="188">
        <f>SUMIF('10. 170KMP'!$K:$K,$D57,'10. 170KMP'!AP:AP)</f>
        <v>3708696</v>
      </c>
      <c r="AL57" s="189">
        <f>SUMIF('10. 170KMP'!$K:$K,$D57,'10. 170KMP'!AQ:AQ)</f>
        <v>0</v>
      </c>
      <c r="AM57" s="189">
        <f>SUMIF('10. 170KMP'!$K:$K,$D57,'10. 170KMP'!AR:AR)</f>
        <v>0</v>
      </c>
      <c r="AN57" s="189">
        <f>SUMIF('10. 170KMP'!$K:$K,$D57,'10. 170KMP'!AS:AS)</f>
        <v>97222</v>
      </c>
      <c r="AO57" s="189">
        <f>SUMIF('10. 170KMP'!$K:$K,$D57,'10. 170KMP'!AT:AT)</f>
        <v>555556</v>
      </c>
      <c r="AP57" s="189">
        <f>SUMIF('10. 170KMP'!$K:$K,$D57,'10. 170KMP'!AU:AU)</f>
        <v>0</v>
      </c>
      <c r="AQ57" s="189">
        <f>SUMIF('10. 170KMP'!$K:$K,$D57,'10. 170KMP'!AV:AV)</f>
        <v>0</v>
      </c>
      <c r="AR57" s="189">
        <f>SUMIF('10. 170KMP'!$K:$K,$D57,'10. 170KMP'!AW:AW)</f>
        <v>0</v>
      </c>
      <c r="AS57" s="189">
        <f>SUMIF('10. 170KMP'!$K:$K,$D57,'10. 170KMP'!AX:AX)</f>
        <v>0</v>
      </c>
      <c r="AT57" s="189">
        <f>SUMIF('10. 170KMP'!$K:$K,$D57,'10. 170KMP'!AY:AY)</f>
        <v>0</v>
      </c>
      <c r="AU57" s="189">
        <f>SUMIF('10. 170KMP'!$K:$K,$D57,'10. 170KMP'!AZ:AZ)</f>
        <v>0</v>
      </c>
      <c r="AV57" s="190">
        <f>SUMIF('10. 170KMP'!$K:$K,$D57,'10. 170KMP'!BA:BA)</f>
        <v>0</v>
      </c>
      <c r="AW57" s="188">
        <f t="shared" si="23"/>
        <v>97222</v>
      </c>
      <c r="AX57" s="189">
        <f t="shared" si="24"/>
        <v>555556</v>
      </c>
      <c r="AY57" s="189">
        <f t="shared" si="25"/>
        <v>1500000</v>
      </c>
      <c r="AZ57" s="647">
        <f t="shared" si="2"/>
        <v>5.7143033469790785</v>
      </c>
      <c r="BA57" s="648">
        <f t="shared" si="3"/>
        <v>0.37037066666666668</v>
      </c>
      <c r="BB57" s="188">
        <f t="shared" si="26"/>
        <v>0</v>
      </c>
      <c r="BC57" s="189">
        <f t="shared" si="27"/>
        <v>4361474</v>
      </c>
      <c r="BD57" s="189">
        <f t="shared" si="28"/>
        <v>7500000</v>
      </c>
      <c r="BE57" s="647" t="str">
        <f t="shared" si="4"/>
        <v/>
      </c>
      <c r="BF57" s="647">
        <f t="shared" si="5"/>
        <v>0.58152986666666662</v>
      </c>
      <c r="BG57" s="648">
        <f t="shared" si="6"/>
        <v>0.24230411111111111</v>
      </c>
    </row>
    <row r="58" spans="1:59" s="18" customFormat="1" x14ac:dyDescent="0.25">
      <c r="A58" s="1"/>
      <c r="B58" s="255" t="s">
        <v>87</v>
      </c>
      <c r="C58" s="20" t="s">
        <v>86</v>
      </c>
      <c r="D58" s="251" t="s">
        <v>253</v>
      </c>
      <c r="E58" s="6" t="s">
        <v>86</v>
      </c>
      <c r="F58" s="268" t="s">
        <v>226</v>
      </c>
      <c r="G58" s="258">
        <f>SUMIF('10. 170KMP'!$K:$K,$D58,'10. 170KMP'!L:L)</f>
        <v>0</v>
      </c>
      <c r="H58" s="259">
        <f>SUMIF('10. 170KMP'!$K:$K,$D58,'10. 170KMP'!M:M)</f>
        <v>0</v>
      </c>
      <c r="I58" s="259">
        <f>SUMIF('10. 170KMP'!$K:$K,$D58,'10. 170KMP'!N:N)</f>
        <v>0</v>
      </c>
      <c r="J58" s="259">
        <f>SUMIF('10. 170KMP'!$K:$K,$D58,'10. 170KMP'!O:O)</f>
        <v>0</v>
      </c>
      <c r="K58" s="259">
        <f>SUMIF('10. 170KMP'!$K:$K,$D58,'10. 170KMP'!P:P)</f>
        <v>0</v>
      </c>
      <c r="L58" s="259">
        <f>SUMIF('10. 170KMP'!$K:$K,$D58,'10. 170KMP'!Q:Q)</f>
        <v>0</v>
      </c>
      <c r="M58" s="259">
        <f>SUMIF('10. 170KMP'!$K:$K,$D58,'10. 170KMP'!R:R)</f>
        <v>0</v>
      </c>
      <c r="N58" s="259">
        <f>SUMIF('10. 170KMP'!$K:$K,$D58,'10. 170KMP'!S:S)</f>
        <v>0</v>
      </c>
      <c r="O58" s="259">
        <f>SUMIF('10. 170KMP'!$K:$K,$D58,'10. 170KMP'!T:T)</f>
        <v>0</v>
      </c>
      <c r="P58" s="259">
        <f>SUMIF('10. 170KMP'!$K:$K,$D58,'10. 170KMP'!U:U)</f>
        <v>0</v>
      </c>
      <c r="Q58" s="259">
        <f>SUMIF('10. 170KMP'!$K:$K,$D58,'10. 170KMP'!V:V)</f>
        <v>0</v>
      </c>
      <c r="R58" s="259">
        <f>SUMIF('10. 170KMP'!$K:$K,$D58,'10. 170KMP'!W:W)</f>
        <v>0</v>
      </c>
      <c r="S58" s="259">
        <f>SUMIF('10. 170KMP'!$K:$K,$D58,'10. 170KMP'!X:X)</f>
        <v>0</v>
      </c>
      <c r="T58" s="259">
        <f>SUMIF('10. 170KMP'!$K:$K,$D58,'10. 170KMP'!Y:Y)</f>
        <v>0</v>
      </c>
      <c r="U58" s="259">
        <f>SUMIF('10. 170KMP'!$K:$K,$D58,'10. 170KMP'!Z:Z)</f>
        <v>0</v>
      </c>
      <c r="V58" s="259">
        <f>SUMIF('10. 170KMP'!$K:$K,$D58,'10. 170KMP'!AA:AA)</f>
        <v>0</v>
      </c>
      <c r="W58" s="259">
        <f>SUMIF('10. 170KMP'!$K:$K,$D58,'10. 170KMP'!AB:AB)</f>
        <v>5500000</v>
      </c>
      <c r="X58" s="259">
        <f>SUMIF('10. 170KMP'!$K:$K,$D58,'10. 170KMP'!AC:AC)</f>
        <v>1500000</v>
      </c>
      <c r="Y58" s="259">
        <f>SUMIF('10. 170KMP'!$K:$K,$D58,'10. 170KMP'!AD:AD)</f>
        <v>31500000</v>
      </c>
      <c r="Z58" s="259">
        <f>SUMIF('10. 170KMP'!$K:$K,$D58,'10. 170KMP'!AE:AE)</f>
        <v>25500000</v>
      </c>
      <c r="AA58" s="259">
        <f>SUMIF('10. 170KMP'!$K:$K,$D58,'10. 170KMP'!AF:AF)</f>
        <v>21500000</v>
      </c>
      <c r="AB58" s="259">
        <f>SUMIF('10. 170KMP'!$K:$K,$D58,'10. 170KMP'!AG:AG)</f>
        <v>1500000</v>
      </c>
      <c r="AC58" s="259">
        <f>SUMIF('10. 170KMP'!$K:$K,$D58,'10. 170KMP'!AH:AH)</f>
        <v>1500000</v>
      </c>
      <c r="AD58" s="259">
        <f>SUMIF('10. 170KMP'!$K:$K,$D58,'10. 170KMP'!AI:AI)</f>
        <v>31500000</v>
      </c>
      <c r="AE58" s="259">
        <f>SUMIF('10. 170KMP'!$K:$K,$D58,'10. 170KMP'!AJ:AJ)</f>
        <v>5500000</v>
      </c>
      <c r="AF58" s="259">
        <f>SUMIF('10. 170KMP'!$K:$K,$D58,'10. 170KMP'!AK:AK)</f>
        <v>1500000</v>
      </c>
      <c r="AG58" s="259">
        <f>SUMIF('10. 170KMP'!$K:$K,$D58,'10. 170KMP'!AL:AL)</f>
        <v>1500000</v>
      </c>
      <c r="AH58" s="259">
        <f>SUMIF('10. 170KMP'!$K:$K,$D58,'10. 170KMP'!AM:AM)</f>
        <v>1500000</v>
      </c>
      <c r="AI58" s="259">
        <f>SUMIF('10. 170KMP'!$K:$K,$D58,'10. 170KMP'!AN:AN)</f>
        <v>130000000</v>
      </c>
      <c r="AJ58" s="260">
        <f>SUMIF('10. 170KMP'!$K:$K,$D58,'10. 170KMP'!AO:AO)</f>
        <v>36556565</v>
      </c>
      <c r="AK58" s="258">
        <f>SUMIF('10. 170KMP'!$K:$K,$D58,'10. 170KMP'!AP:AP)</f>
        <v>2028754</v>
      </c>
      <c r="AL58" s="259">
        <f>SUMIF('10. 170KMP'!$K:$K,$D58,'10. 170KMP'!AQ:AQ)</f>
        <v>0</v>
      </c>
      <c r="AM58" s="259">
        <f>SUMIF('10. 170KMP'!$K:$K,$D58,'10. 170KMP'!AR:AR)</f>
        <v>1423408</v>
      </c>
      <c r="AN58" s="259">
        <f>SUMIF('10. 170KMP'!$K:$K,$D58,'10. 170KMP'!AS:AS)</f>
        <v>22846102</v>
      </c>
      <c r="AO58" s="259">
        <f>SUMIF('10. 170KMP'!$K:$K,$D58,'10. 170KMP'!AT:AT)</f>
        <v>10258301</v>
      </c>
      <c r="AP58" s="259">
        <f>SUMIF('10. 170KMP'!$K:$K,$D58,'10. 170KMP'!AU:AU)</f>
        <v>0</v>
      </c>
      <c r="AQ58" s="259">
        <f>SUMIF('10. 170KMP'!$K:$K,$D58,'10. 170KMP'!AV:AV)</f>
        <v>0</v>
      </c>
      <c r="AR58" s="259">
        <f>SUMIF('10. 170KMP'!$K:$K,$D58,'10. 170KMP'!AW:AW)</f>
        <v>0</v>
      </c>
      <c r="AS58" s="259">
        <f>SUMIF('10. 170KMP'!$K:$K,$D58,'10. 170KMP'!AX:AX)</f>
        <v>0</v>
      </c>
      <c r="AT58" s="259">
        <f>SUMIF('10. 170KMP'!$K:$K,$D58,'10. 170KMP'!AY:AY)</f>
        <v>0</v>
      </c>
      <c r="AU58" s="259">
        <f>SUMIF('10. 170KMP'!$K:$K,$D58,'10. 170KMP'!AZ:AZ)</f>
        <v>0</v>
      </c>
      <c r="AV58" s="260">
        <f>SUMIF('10. 170KMP'!$K:$K,$D58,'10. 170KMP'!BA:BA)</f>
        <v>0</v>
      </c>
      <c r="AW58" s="258">
        <f t="shared" si="23"/>
        <v>22846102</v>
      </c>
      <c r="AX58" s="259">
        <f t="shared" si="24"/>
        <v>10258301</v>
      </c>
      <c r="AY58" s="259">
        <f t="shared" si="25"/>
        <v>21500000</v>
      </c>
      <c r="AZ58" s="637">
        <f t="shared" si="2"/>
        <v>0.44901756107015545</v>
      </c>
      <c r="BA58" s="638">
        <f t="shared" si="3"/>
        <v>0.47713027906976746</v>
      </c>
      <c r="BB58" s="258">
        <f t="shared" si="26"/>
        <v>0</v>
      </c>
      <c r="BC58" s="259">
        <f t="shared" si="27"/>
        <v>36556565</v>
      </c>
      <c r="BD58" s="259">
        <f t="shared" si="28"/>
        <v>85500000</v>
      </c>
      <c r="BE58" s="637" t="str">
        <f t="shared" si="4"/>
        <v/>
      </c>
      <c r="BF58" s="637">
        <f t="shared" si="5"/>
        <v>0.42756216374269007</v>
      </c>
      <c r="BG58" s="638">
        <f t="shared" si="6"/>
        <v>0.28120434615384615</v>
      </c>
    </row>
    <row r="59" spans="1:59" ht="14.1" customHeight="1" x14ac:dyDescent="0.25">
      <c r="B59" s="255" t="s">
        <v>89</v>
      </c>
      <c r="C59" s="20" t="s">
        <v>88</v>
      </c>
      <c r="D59" s="251" t="s">
        <v>254</v>
      </c>
      <c r="E59" s="6" t="s">
        <v>88</v>
      </c>
      <c r="F59" s="268" t="s">
        <v>226</v>
      </c>
      <c r="G59" s="86">
        <f>SUMIF('10. 170KMP'!$K:$K,$D59,'10. 170KMP'!L:L)</f>
        <v>0</v>
      </c>
      <c r="H59" s="62">
        <f>SUMIF('10. 170KMP'!$K:$K,$D59,'10. 170KMP'!M:M)</f>
        <v>0</v>
      </c>
      <c r="I59" s="62">
        <f>SUMIF('10. 170KMP'!$K:$K,$D59,'10. 170KMP'!N:N)</f>
        <v>0</v>
      </c>
      <c r="J59" s="62">
        <f>SUMIF('10. 170KMP'!$K:$K,$D59,'10. 170KMP'!O:O)</f>
        <v>0</v>
      </c>
      <c r="K59" s="62">
        <f>SUMIF('10. 170KMP'!$K:$K,$D59,'10. 170KMP'!P:P)</f>
        <v>0</v>
      </c>
      <c r="L59" s="62">
        <f>SUMIF('10. 170KMP'!$K:$K,$D59,'10. 170KMP'!Q:Q)</f>
        <v>0</v>
      </c>
      <c r="M59" s="62">
        <f>SUMIF('10. 170KMP'!$K:$K,$D59,'10. 170KMP'!R:R)</f>
        <v>0</v>
      </c>
      <c r="N59" s="62">
        <f>SUMIF('10. 170KMP'!$K:$K,$D59,'10. 170KMP'!S:S)</f>
        <v>0</v>
      </c>
      <c r="O59" s="62">
        <f>SUMIF('10. 170KMP'!$K:$K,$D59,'10. 170KMP'!T:T)</f>
        <v>0</v>
      </c>
      <c r="P59" s="62">
        <f>SUMIF('10. 170KMP'!$K:$K,$D59,'10. 170KMP'!U:U)</f>
        <v>0</v>
      </c>
      <c r="Q59" s="62">
        <f>SUMIF('10. 170KMP'!$K:$K,$D59,'10. 170KMP'!V:V)</f>
        <v>0</v>
      </c>
      <c r="R59" s="62">
        <f>SUMIF('10. 170KMP'!$K:$K,$D59,'10. 170KMP'!W:W)</f>
        <v>0</v>
      </c>
      <c r="S59" s="62">
        <f>SUMIF('10. 170KMP'!$K:$K,$D59,'10. 170KMP'!X:X)</f>
        <v>0</v>
      </c>
      <c r="T59" s="62">
        <f>SUMIF('10. 170KMP'!$K:$K,$D59,'10. 170KMP'!Y:Y)</f>
        <v>0</v>
      </c>
      <c r="U59" s="62">
        <f>SUMIF('10. 170KMP'!$K:$K,$D59,'10. 170KMP'!Z:Z)</f>
        <v>0</v>
      </c>
      <c r="V59" s="62">
        <f>SUMIF('10. 170KMP'!$K:$K,$D59,'10. 170KMP'!AA:AA)</f>
        <v>0</v>
      </c>
      <c r="W59" s="62">
        <f>SUMIF('10. 170KMP'!$K:$K,$D59,'10. 170KMP'!AB:AB)</f>
        <v>1520000</v>
      </c>
      <c r="X59" s="62">
        <f>SUMIF('10. 170KMP'!$K:$K,$D59,'10. 170KMP'!AC:AC)</f>
        <v>1520000</v>
      </c>
      <c r="Y59" s="62">
        <f>SUMIF('10. 170KMP'!$K:$K,$D59,'10. 170KMP'!AD:AD)</f>
        <v>1520000</v>
      </c>
      <c r="Z59" s="62">
        <f>SUMIF('10. 170KMP'!$K:$K,$D59,'10. 170KMP'!AE:AE)</f>
        <v>1600000</v>
      </c>
      <c r="AA59" s="62">
        <f>SUMIF('10. 170KMP'!$K:$K,$D59,'10. 170KMP'!AF:AF)</f>
        <v>1600000</v>
      </c>
      <c r="AB59" s="62">
        <f>SUMIF('10. 170KMP'!$K:$K,$D59,'10. 170KMP'!AG:AG)</f>
        <v>1600000</v>
      </c>
      <c r="AC59" s="62">
        <f>SUMIF('10. 170KMP'!$K:$K,$D59,'10. 170KMP'!AH:AH)</f>
        <v>1600000</v>
      </c>
      <c r="AD59" s="62">
        <f>SUMIF('10. 170KMP'!$K:$K,$D59,'10. 170KMP'!AI:AI)</f>
        <v>1600000</v>
      </c>
      <c r="AE59" s="62">
        <f>SUMIF('10. 170KMP'!$K:$K,$D59,'10. 170KMP'!AJ:AJ)</f>
        <v>1600000</v>
      </c>
      <c r="AF59" s="62">
        <f>SUMIF('10. 170KMP'!$K:$K,$D59,'10. 170KMP'!AK:AK)</f>
        <v>1600000</v>
      </c>
      <c r="AG59" s="62">
        <f>SUMIF('10. 170KMP'!$K:$K,$D59,'10. 170KMP'!AL:AL)</f>
        <v>1600000</v>
      </c>
      <c r="AH59" s="62">
        <f>SUMIF('10. 170KMP'!$K:$K,$D59,'10. 170KMP'!AM:AM)</f>
        <v>1600000</v>
      </c>
      <c r="AI59" s="62">
        <f>SUMIF('10. 170KMP'!$K:$K,$D59,'10. 170KMP'!AN:AN)</f>
        <v>18960000</v>
      </c>
      <c r="AJ59" s="92">
        <f>SUMIF('10. 170KMP'!$K:$K,$D59,'10. 170KMP'!AO:AO)</f>
        <v>9126832</v>
      </c>
      <c r="AK59" s="86">
        <f>SUMIF('10. 170KMP'!$K:$K,$D59,'10. 170KMP'!AP:AP)</f>
        <v>1960000</v>
      </c>
      <c r="AL59" s="62">
        <f>SUMIF('10. 170KMP'!$K:$K,$D59,'10. 170KMP'!AQ:AQ)</f>
        <v>2185407</v>
      </c>
      <c r="AM59" s="62">
        <f>SUMIF('10. 170KMP'!$K:$K,$D59,'10. 170KMP'!AR:AR)</f>
        <v>1769500</v>
      </c>
      <c r="AN59" s="62">
        <f>SUMIF('10. 170KMP'!$K:$K,$D59,'10. 170KMP'!AS:AS)</f>
        <v>1440000</v>
      </c>
      <c r="AO59" s="62">
        <f>SUMIF('10. 170KMP'!$K:$K,$D59,'10. 170KMP'!AT:AT)</f>
        <v>1771925</v>
      </c>
      <c r="AP59" s="62">
        <f>SUMIF('10. 170KMP'!$K:$K,$D59,'10. 170KMP'!AU:AU)</f>
        <v>0</v>
      </c>
      <c r="AQ59" s="62">
        <f>SUMIF('10. 170KMP'!$K:$K,$D59,'10. 170KMP'!AV:AV)</f>
        <v>0</v>
      </c>
      <c r="AR59" s="62">
        <f>SUMIF('10. 170KMP'!$K:$K,$D59,'10. 170KMP'!AW:AW)</f>
        <v>0</v>
      </c>
      <c r="AS59" s="62">
        <f>SUMIF('10. 170KMP'!$K:$K,$D59,'10. 170KMP'!AX:AX)</f>
        <v>0</v>
      </c>
      <c r="AT59" s="62">
        <f>SUMIF('10. 170KMP'!$K:$K,$D59,'10. 170KMP'!AY:AY)</f>
        <v>0</v>
      </c>
      <c r="AU59" s="62">
        <f>SUMIF('10. 170KMP'!$K:$K,$D59,'10. 170KMP'!AZ:AZ)</f>
        <v>0</v>
      </c>
      <c r="AV59" s="92">
        <f>SUMIF('10. 170KMP'!$K:$K,$D59,'10. 170KMP'!BA:BA)</f>
        <v>0</v>
      </c>
      <c r="AW59" s="86">
        <f t="shared" si="23"/>
        <v>1440000</v>
      </c>
      <c r="AX59" s="62">
        <f t="shared" si="24"/>
        <v>1771925</v>
      </c>
      <c r="AY59" s="62">
        <f t="shared" si="25"/>
        <v>1600000</v>
      </c>
      <c r="AZ59" s="641">
        <f t="shared" si="2"/>
        <v>1.2305034722222221</v>
      </c>
      <c r="BA59" s="642">
        <f t="shared" si="3"/>
        <v>1.1074531249999999</v>
      </c>
      <c r="BB59" s="86">
        <f t="shared" si="26"/>
        <v>0</v>
      </c>
      <c r="BC59" s="62">
        <f t="shared" si="27"/>
        <v>9126832</v>
      </c>
      <c r="BD59" s="62">
        <f t="shared" si="28"/>
        <v>7760000</v>
      </c>
      <c r="BE59" s="641" t="str">
        <f t="shared" si="4"/>
        <v/>
      </c>
      <c r="BF59" s="641">
        <f t="shared" si="5"/>
        <v>1.1761381443298968</v>
      </c>
      <c r="BG59" s="642">
        <f t="shared" si="6"/>
        <v>0.48137299578059073</v>
      </c>
    </row>
    <row r="60" spans="1:59" ht="14.1" customHeight="1" x14ac:dyDescent="0.25">
      <c r="B60" s="255" t="s">
        <v>91</v>
      </c>
      <c r="C60" s="20" t="s">
        <v>90</v>
      </c>
      <c r="D60" s="251" t="s">
        <v>255</v>
      </c>
      <c r="E60" s="6" t="s">
        <v>90</v>
      </c>
      <c r="F60" s="268" t="s">
        <v>226</v>
      </c>
      <c r="G60" s="86">
        <f>SUMIF('10. 170KMP'!$K:$K,$D60,'10. 170KMP'!L:L)</f>
        <v>0</v>
      </c>
      <c r="H60" s="62">
        <f>SUMIF('10. 170KMP'!$K:$K,$D60,'10. 170KMP'!M:M)</f>
        <v>0</v>
      </c>
      <c r="I60" s="62">
        <f>SUMIF('10. 170KMP'!$K:$K,$D60,'10. 170KMP'!N:N)</f>
        <v>0</v>
      </c>
      <c r="J60" s="62">
        <f>SUMIF('10. 170KMP'!$K:$K,$D60,'10. 170KMP'!O:O)</f>
        <v>0</v>
      </c>
      <c r="K60" s="62">
        <f>SUMIF('10. 170KMP'!$K:$K,$D60,'10. 170KMP'!P:P)</f>
        <v>0</v>
      </c>
      <c r="L60" s="62">
        <f>SUMIF('10. 170KMP'!$K:$K,$D60,'10. 170KMP'!Q:Q)</f>
        <v>0</v>
      </c>
      <c r="M60" s="62">
        <f>SUMIF('10. 170KMP'!$K:$K,$D60,'10. 170KMP'!R:R)</f>
        <v>0</v>
      </c>
      <c r="N60" s="62">
        <f>SUMIF('10. 170KMP'!$K:$K,$D60,'10. 170KMP'!S:S)</f>
        <v>0</v>
      </c>
      <c r="O60" s="62">
        <f>SUMIF('10. 170KMP'!$K:$K,$D60,'10. 170KMP'!T:T)</f>
        <v>0</v>
      </c>
      <c r="P60" s="62">
        <f>SUMIF('10. 170KMP'!$K:$K,$D60,'10. 170KMP'!U:U)</f>
        <v>0</v>
      </c>
      <c r="Q60" s="62">
        <f>SUMIF('10. 170KMP'!$K:$K,$D60,'10. 170KMP'!V:V)</f>
        <v>0</v>
      </c>
      <c r="R60" s="62">
        <f>SUMIF('10. 170KMP'!$K:$K,$D60,'10. 170KMP'!W:W)</f>
        <v>0</v>
      </c>
      <c r="S60" s="62">
        <f>SUMIF('10. 170KMP'!$K:$K,$D60,'10. 170KMP'!X:X)</f>
        <v>0</v>
      </c>
      <c r="T60" s="62">
        <f>SUMIF('10. 170KMP'!$K:$K,$D60,'10. 170KMP'!Y:Y)</f>
        <v>0</v>
      </c>
      <c r="U60" s="62">
        <f>SUMIF('10. 170KMP'!$K:$K,$D60,'10. 170KMP'!Z:Z)</f>
        <v>0</v>
      </c>
      <c r="V60" s="62">
        <f>SUMIF('10. 170KMP'!$K:$K,$D60,'10. 170KMP'!AA:AA)</f>
        <v>0</v>
      </c>
      <c r="W60" s="62">
        <f>SUMIF('10. 170KMP'!$K:$K,$D60,'10. 170KMP'!AB:AB)</f>
        <v>8000000</v>
      </c>
      <c r="X60" s="62">
        <f>SUMIF('10. 170KMP'!$K:$K,$D60,'10. 170KMP'!AC:AC)</f>
        <v>5000000</v>
      </c>
      <c r="Y60" s="62">
        <f>SUMIF('10. 170KMP'!$K:$K,$D60,'10. 170KMP'!AD:AD)</f>
        <v>5000000</v>
      </c>
      <c r="Z60" s="62">
        <f>SUMIF('10. 170KMP'!$K:$K,$D60,'10. 170KMP'!AE:AE)</f>
        <v>5000000</v>
      </c>
      <c r="AA60" s="62">
        <f>SUMIF('10. 170KMP'!$K:$K,$D60,'10. 170KMP'!AF:AF)</f>
        <v>5000000</v>
      </c>
      <c r="AB60" s="62">
        <f>SUMIF('10. 170KMP'!$K:$K,$D60,'10. 170KMP'!AG:AG)</f>
        <v>5000000</v>
      </c>
      <c r="AC60" s="62">
        <f>SUMIF('10. 170KMP'!$K:$K,$D60,'10. 170KMP'!AH:AH)</f>
        <v>5000000</v>
      </c>
      <c r="AD60" s="62">
        <f>SUMIF('10. 170KMP'!$K:$K,$D60,'10. 170KMP'!AI:AI)</f>
        <v>5000000</v>
      </c>
      <c r="AE60" s="62">
        <f>SUMIF('10. 170KMP'!$K:$K,$D60,'10. 170KMP'!AJ:AJ)</f>
        <v>5000000</v>
      </c>
      <c r="AF60" s="62">
        <f>SUMIF('10. 170KMP'!$K:$K,$D60,'10. 170KMP'!AK:AK)</f>
        <v>5000000</v>
      </c>
      <c r="AG60" s="62">
        <f>SUMIF('10. 170KMP'!$K:$K,$D60,'10. 170KMP'!AL:AL)</f>
        <v>5000000</v>
      </c>
      <c r="AH60" s="62">
        <f>SUMIF('10. 170KMP'!$K:$K,$D60,'10. 170KMP'!AM:AM)</f>
        <v>5000000</v>
      </c>
      <c r="AI60" s="62">
        <f>SUMIF('10. 170KMP'!$K:$K,$D60,'10. 170KMP'!AN:AN)</f>
        <v>63000000</v>
      </c>
      <c r="AJ60" s="92">
        <f>SUMIF('10. 170KMP'!$K:$K,$D60,'10. 170KMP'!AO:AO)</f>
        <v>19369859</v>
      </c>
      <c r="AK60" s="86">
        <f>SUMIF('10. 170KMP'!$K:$K,$D60,'10. 170KMP'!AP:AP)</f>
        <v>5721401</v>
      </c>
      <c r="AL60" s="62">
        <f>SUMIF('10. 170KMP'!$K:$K,$D60,'10. 170KMP'!AQ:AQ)</f>
        <v>2201557</v>
      </c>
      <c r="AM60" s="62">
        <f>SUMIF('10. 170KMP'!$K:$K,$D60,'10. 170KMP'!AR:AR)</f>
        <v>6067489</v>
      </c>
      <c r="AN60" s="62">
        <f>SUMIF('10. 170KMP'!$K:$K,$D60,'10. 170KMP'!AS:AS)</f>
        <v>2422447</v>
      </c>
      <c r="AO60" s="62">
        <f>SUMIF('10. 170KMP'!$K:$K,$D60,'10. 170KMP'!AT:AT)</f>
        <v>2956965</v>
      </c>
      <c r="AP60" s="62">
        <f>SUMIF('10. 170KMP'!$K:$K,$D60,'10. 170KMP'!AU:AU)</f>
        <v>0</v>
      </c>
      <c r="AQ60" s="62">
        <f>SUMIF('10. 170KMP'!$K:$K,$D60,'10. 170KMP'!AV:AV)</f>
        <v>0</v>
      </c>
      <c r="AR60" s="62">
        <f>SUMIF('10. 170KMP'!$K:$K,$D60,'10. 170KMP'!AW:AW)</f>
        <v>0</v>
      </c>
      <c r="AS60" s="62">
        <f>SUMIF('10. 170KMP'!$K:$K,$D60,'10. 170KMP'!AX:AX)</f>
        <v>0</v>
      </c>
      <c r="AT60" s="62">
        <f>SUMIF('10. 170KMP'!$K:$K,$D60,'10. 170KMP'!AY:AY)</f>
        <v>0</v>
      </c>
      <c r="AU60" s="62">
        <f>SUMIF('10. 170KMP'!$K:$K,$D60,'10. 170KMP'!AZ:AZ)</f>
        <v>0</v>
      </c>
      <c r="AV60" s="92">
        <f>SUMIF('10. 170KMP'!$K:$K,$D60,'10. 170KMP'!BA:BA)</f>
        <v>0</v>
      </c>
      <c r="AW60" s="86">
        <f t="shared" si="23"/>
        <v>2422447</v>
      </c>
      <c r="AX60" s="62">
        <f t="shared" si="24"/>
        <v>2956965</v>
      </c>
      <c r="AY60" s="62">
        <f t="shared" si="25"/>
        <v>5000000</v>
      </c>
      <c r="AZ60" s="641">
        <f t="shared" si="2"/>
        <v>1.2206520926980033</v>
      </c>
      <c r="BA60" s="642">
        <f t="shared" si="3"/>
        <v>0.59139299999999995</v>
      </c>
      <c r="BB60" s="86">
        <f t="shared" si="26"/>
        <v>0</v>
      </c>
      <c r="BC60" s="62">
        <f t="shared" si="27"/>
        <v>19369859</v>
      </c>
      <c r="BD60" s="62">
        <f t="shared" si="28"/>
        <v>28000000</v>
      </c>
      <c r="BE60" s="641" t="str">
        <f t="shared" si="4"/>
        <v/>
      </c>
      <c r="BF60" s="641">
        <f t="shared" si="5"/>
        <v>0.69178067857142855</v>
      </c>
      <c r="BG60" s="642">
        <f t="shared" si="6"/>
        <v>0.30745807936507935</v>
      </c>
    </row>
    <row r="61" spans="1:59" ht="14.1" customHeight="1" x14ac:dyDescent="0.25">
      <c r="B61" s="255" t="s">
        <v>93</v>
      </c>
      <c r="C61" s="20" t="s">
        <v>92</v>
      </c>
      <c r="D61" s="251" t="s">
        <v>256</v>
      </c>
      <c r="E61" s="6" t="s">
        <v>92</v>
      </c>
      <c r="F61" s="268" t="s">
        <v>226</v>
      </c>
      <c r="G61" s="86">
        <f>SUMIF('10. 170KMP'!$K:$K,$D61,'10. 170KMP'!L:L)</f>
        <v>0</v>
      </c>
      <c r="H61" s="62">
        <f>SUMIF('10. 170KMP'!$K:$K,$D61,'10. 170KMP'!M:M)</f>
        <v>0</v>
      </c>
      <c r="I61" s="62">
        <f>SUMIF('10. 170KMP'!$K:$K,$D61,'10. 170KMP'!N:N)</f>
        <v>0</v>
      </c>
      <c r="J61" s="62">
        <f>SUMIF('10. 170KMP'!$K:$K,$D61,'10. 170KMP'!O:O)</f>
        <v>0</v>
      </c>
      <c r="K61" s="62">
        <f>SUMIF('10. 170KMP'!$K:$K,$D61,'10. 170KMP'!P:P)</f>
        <v>0</v>
      </c>
      <c r="L61" s="62">
        <f>SUMIF('10. 170KMP'!$K:$K,$D61,'10. 170KMP'!Q:Q)</f>
        <v>0</v>
      </c>
      <c r="M61" s="62">
        <f>SUMIF('10. 170KMP'!$K:$K,$D61,'10. 170KMP'!R:R)</f>
        <v>0</v>
      </c>
      <c r="N61" s="62">
        <f>SUMIF('10. 170KMP'!$K:$K,$D61,'10. 170KMP'!S:S)</f>
        <v>0</v>
      </c>
      <c r="O61" s="62">
        <f>SUMIF('10. 170KMP'!$K:$K,$D61,'10. 170KMP'!T:T)</f>
        <v>0</v>
      </c>
      <c r="P61" s="62">
        <f>SUMIF('10. 170KMP'!$K:$K,$D61,'10. 170KMP'!U:U)</f>
        <v>0</v>
      </c>
      <c r="Q61" s="62">
        <f>SUMIF('10. 170KMP'!$K:$K,$D61,'10. 170KMP'!V:V)</f>
        <v>0</v>
      </c>
      <c r="R61" s="62">
        <f>SUMIF('10. 170KMP'!$K:$K,$D61,'10. 170KMP'!W:W)</f>
        <v>0</v>
      </c>
      <c r="S61" s="62">
        <f>SUMIF('10. 170KMP'!$K:$K,$D61,'10. 170KMP'!X:X)</f>
        <v>0</v>
      </c>
      <c r="T61" s="62">
        <f>SUMIF('10. 170KMP'!$K:$K,$D61,'10. 170KMP'!Y:Y)</f>
        <v>0</v>
      </c>
      <c r="U61" s="62">
        <f>SUMIF('10. 170KMP'!$K:$K,$D61,'10. 170KMP'!Z:Z)</f>
        <v>0</v>
      </c>
      <c r="V61" s="62">
        <f>SUMIF('10. 170KMP'!$K:$K,$D61,'10. 170KMP'!AA:AA)</f>
        <v>0</v>
      </c>
      <c r="W61" s="62">
        <f>SUMIF('10. 170KMP'!$K:$K,$D61,'10. 170KMP'!AB:AB)</f>
        <v>10473200</v>
      </c>
      <c r="X61" s="62">
        <f>SUMIF('10. 170KMP'!$K:$K,$D61,'10. 170KMP'!AC:AC)</f>
        <v>10473200</v>
      </c>
      <c r="Y61" s="62">
        <f>SUMIF('10. 170KMP'!$K:$K,$D61,'10. 170KMP'!AD:AD)</f>
        <v>10473200</v>
      </c>
      <c r="Z61" s="62">
        <f>SUMIF('10. 170KMP'!$K:$K,$D61,'10. 170KMP'!AE:AE)</f>
        <v>10473200</v>
      </c>
      <c r="AA61" s="62">
        <f>SUMIF('10. 170KMP'!$K:$K,$D61,'10. 170KMP'!AF:AF)</f>
        <v>10473200</v>
      </c>
      <c r="AB61" s="62">
        <f>SUMIF('10. 170KMP'!$K:$K,$D61,'10. 170KMP'!AG:AG)</f>
        <v>10473200</v>
      </c>
      <c r="AC61" s="62">
        <f>SUMIF('10. 170KMP'!$K:$K,$D61,'10. 170KMP'!AH:AH)</f>
        <v>10473200</v>
      </c>
      <c r="AD61" s="62">
        <f>SUMIF('10. 170KMP'!$K:$K,$D61,'10. 170KMP'!AI:AI)</f>
        <v>10473200</v>
      </c>
      <c r="AE61" s="62">
        <f>SUMIF('10. 170KMP'!$K:$K,$D61,'10. 170KMP'!AJ:AJ)</f>
        <v>10473200</v>
      </c>
      <c r="AF61" s="62">
        <f>SUMIF('10. 170KMP'!$K:$K,$D61,'10. 170KMP'!AK:AK)</f>
        <v>10473200</v>
      </c>
      <c r="AG61" s="62">
        <f>SUMIF('10. 170KMP'!$K:$K,$D61,'10. 170KMP'!AL:AL)</f>
        <v>10473200</v>
      </c>
      <c r="AH61" s="62">
        <f>SUMIF('10. 170KMP'!$K:$K,$D61,'10. 170KMP'!AM:AM)</f>
        <v>10473200</v>
      </c>
      <c r="AI61" s="62">
        <f>SUMIF('10. 170KMP'!$K:$K,$D61,'10. 170KMP'!AN:AN)</f>
        <v>125678400</v>
      </c>
      <c r="AJ61" s="92">
        <f>SUMIF('10. 170KMP'!$K:$K,$D61,'10. 170KMP'!AO:AO)</f>
        <v>39276330</v>
      </c>
      <c r="AK61" s="86">
        <f>SUMIF('10. 170KMP'!$K:$K,$D61,'10. 170KMP'!AP:AP)</f>
        <v>5808448</v>
      </c>
      <c r="AL61" s="62">
        <f>SUMIF('10. 170KMP'!$K:$K,$D61,'10. 170KMP'!AQ:AQ)</f>
        <v>7004017</v>
      </c>
      <c r="AM61" s="62">
        <f>SUMIF('10. 170KMP'!$K:$K,$D61,'10. 170KMP'!AR:AR)</f>
        <v>6329479</v>
      </c>
      <c r="AN61" s="62">
        <f>SUMIF('10. 170KMP'!$K:$K,$D61,'10. 170KMP'!AS:AS)</f>
        <v>10088552</v>
      </c>
      <c r="AO61" s="62">
        <f>SUMIF('10. 170KMP'!$K:$K,$D61,'10. 170KMP'!AT:AT)</f>
        <v>10045834</v>
      </c>
      <c r="AP61" s="62">
        <f>SUMIF('10. 170KMP'!$K:$K,$D61,'10. 170KMP'!AU:AU)</f>
        <v>0</v>
      </c>
      <c r="AQ61" s="62">
        <f>SUMIF('10. 170KMP'!$K:$K,$D61,'10. 170KMP'!AV:AV)</f>
        <v>0</v>
      </c>
      <c r="AR61" s="62">
        <f>SUMIF('10. 170KMP'!$K:$K,$D61,'10. 170KMP'!AW:AW)</f>
        <v>0</v>
      </c>
      <c r="AS61" s="62">
        <f>SUMIF('10. 170KMP'!$K:$K,$D61,'10. 170KMP'!AX:AX)</f>
        <v>0</v>
      </c>
      <c r="AT61" s="62">
        <f>SUMIF('10. 170KMP'!$K:$K,$D61,'10. 170KMP'!AY:AY)</f>
        <v>0</v>
      </c>
      <c r="AU61" s="62">
        <f>SUMIF('10. 170KMP'!$K:$K,$D61,'10. 170KMP'!AZ:AZ)</f>
        <v>0</v>
      </c>
      <c r="AV61" s="92">
        <f>SUMIF('10. 170KMP'!$K:$K,$D61,'10. 170KMP'!BA:BA)</f>
        <v>0</v>
      </c>
      <c r="AW61" s="86">
        <f t="shared" si="23"/>
        <v>10088552</v>
      </c>
      <c r="AX61" s="62">
        <f t="shared" si="24"/>
        <v>10045834</v>
      </c>
      <c r="AY61" s="62">
        <f t="shared" si="25"/>
        <v>10473200</v>
      </c>
      <c r="AZ61" s="641">
        <f t="shared" si="2"/>
        <v>0.99576569561221473</v>
      </c>
      <c r="BA61" s="642">
        <f t="shared" si="3"/>
        <v>0.95919432456173859</v>
      </c>
      <c r="BB61" s="86">
        <f t="shared" si="26"/>
        <v>0</v>
      </c>
      <c r="BC61" s="62">
        <f t="shared" si="27"/>
        <v>39276330</v>
      </c>
      <c r="BD61" s="62">
        <f t="shared" si="28"/>
        <v>52366000</v>
      </c>
      <c r="BE61" s="641" t="str">
        <f t="shared" si="4"/>
        <v/>
      </c>
      <c r="BF61" s="641">
        <f t="shared" si="5"/>
        <v>0.75003494633922774</v>
      </c>
      <c r="BG61" s="642">
        <f t="shared" si="6"/>
        <v>0.31251456097467822</v>
      </c>
    </row>
    <row r="62" spans="1:59" ht="14.1" customHeight="1" x14ac:dyDescent="0.25">
      <c r="B62" s="255" t="s">
        <v>95</v>
      </c>
      <c r="C62" s="132" t="s">
        <v>94</v>
      </c>
      <c r="D62" s="251" t="s">
        <v>257</v>
      </c>
      <c r="E62" s="6" t="s">
        <v>94</v>
      </c>
      <c r="F62" s="268" t="s">
        <v>226</v>
      </c>
      <c r="G62" s="86">
        <f>SUMIF('10. 170KMP'!$K:$K,$D62,'10. 170KMP'!L:L)</f>
        <v>0</v>
      </c>
      <c r="H62" s="62">
        <f>SUMIF('10. 170KMP'!$K:$K,$D62,'10. 170KMP'!M:M)</f>
        <v>0</v>
      </c>
      <c r="I62" s="62">
        <f>SUMIF('10. 170KMP'!$K:$K,$D62,'10. 170KMP'!N:N)</f>
        <v>0</v>
      </c>
      <c r="J62" s="62">
        <f>SUMIF('10. 170KMP'!$K:$K,$D62,'10. 170KMP'!O:O)</f>
        <v>0</v>
      </c>
      <c r="K62" s="62">
        <f>SUMIF('10. 170KMP'!$K:$K,$D62,'10. 170KMP'!P:P)</f>
        <v>0</v>
      </c>
      <c r="L62" s="62">
        <f>SUMIF('10. 170KMP'!$K:$K,$D62,'10. 170KMP'!Q:Q)</f>
        <v>0</v>
      </c>
      <c r="M62" s="62">
        <f>SUMIF('10. 170KMP'!$K:$K,$D62,'10. 170KMP'!R:R)</f>
        <v>0</v>
      </c>
      <c r="N62" s="62">
        <f>SUMIF('10. 170KMP'!$K:$K,$D62,'10. 170KMP'!S:S)</f>
        <v>0</v>
      </c>
      <c r="O62" s="62">
        <f>SUMIF('10. 170KMP'!$K:$K,$D62,'10. 170KMP'!T:T)</f>
        <v>0</v>
      </c>
      <c r="P62" s="62">
        <f>SUMIF('10. 170KMP'!$K:$K,$D62,'10. 170KMP'!U:U)</f>
        <v>0</v>
      </c>
      <c r="Q62" s="62">
        <f>SUMIF('10. 170KMP'!$K:$K,$D62,'10. 170KMP'!V:V)</f>
        <v>0</v>
      </c>
      <c r="R62" s="62">
        <f>SUMIF('10. 170KMP'!$K:$K,$D62,'10. 170KMP'!W:W)</f>
        <v>0</v>
      </c>
      <c r="S62" s="62">
        <f>SUMIF('10. 170KMP'!$K:$K,$D62,'10. 170KMP'!X:X)</f>
        <v>0</v>
      </c>
      <c r="T62" s="62">
        <f>SUMIF('10. 170KMP'!$K:$K,$D62,'10. 170KMP'!Y:Y)</f>
        <v>0</v>
      </c>
      <c r="U62" s="62">
        <f>SUMIF('10. 170KMP'!$K:$K,$D62,'10. 170KMP'!Z:Z)</f>
        <v>0</v>
      </c>
      <c r="V62" s="62">
        <f>SUMIF('10. 170KMP'!$K:$K,$D62,'10. 170KMP'!AA:AA)</f>
        <v>0</v>
      </c>
      <c r="W62" s="62">
        <f>SUMIF('10. 170KMP'!$K:$K,$D62,'10. 170KMP'!AB:AB)</f>
        <v>0</v>
      </c>
      <c r="X62" s="62">
        <f>SUMIF('10. 170KMP'!$K:$K,$D62,'10. 170KMP'!AC:AC)</f>
        <v>0</v>
      </c>
      <c r="Y62" s="62">
        <f>SUMIF('10. 170KMP'!$K:$K,$D62,'10. 170KMP'!AD:AD)</f>
        <v>0</v>
      </c>
      <c r="Z62" s="62">
        <f>SUMIF('10. 170KMP'!$K:$K,$D62,'10. 170KMP'!AE:AE)</f>
        <v>0</v>
      </c>
      <c r="AA62" s="62">
        <f>SUMIF('10. 170KMP'!$K:$K,$D62,'10. 170KMP'!AF:AF)</f>
        <v>0</v>
      </c>
      <c r="AB62" s="62">
        <f>SUMIF('10. 170KMP'!$K:$K,$D62,'10. 170KMP'!AG:AG)</f>
        <v>0</v>
      </c>
      <c r="AC62" s="62">
        <f>SUMIF('10. 170KMP'!$K:$K,$D62,'10. 170KMP'!AH:AH)</f>
        <v>0</v>
      </c>
      <c r="AD62" s="62">
        <f>SUMIF('10. 170KMP'!$K:$K,$D62,'10. 170KMP'!AI:AI)</f>
        <v>0</v>
      </c>
      <c r="AE62" s="62">
        <f>SUMIF('10. 170KMP'!$K:$K,$D62,'10. 170KMP'!AJ:AJ)</f>
        <v>0</v>
      </c>
      <c r="AF62" s="62">
        <f>SUMIF('10. 170KMP'!$K:$K,$D62,'10. 170KMP'!AK:AK)</f>
        <v>0</v>
      </c>
      <c r="AG62" s="62">
        <f>SUMIF('10. 170KMP'!$K:$K,$D62,'10. 170KMP'!AL:AL)</f>
        <v>0</v>
      </c>
      <c r="AH62" s="62">
        <f>SUMIF('10. 170KMP'!$K:$K,$D62,'10. 170KMP'!AM:AM)</f>
        <v>0</v>
      </c>
      <c r="AI62" s="62">
        <f>SUMIF('10. 170KMP'!$K:$K,$D62,'10. 170KMP'!AN:AN)</f>
        <v>0</v>
      </c>
      <c r="AJ62" s="92">
        <f>SUMIF('10. 170KMP'!$K:$K,$D62,'10. 170KMP'!AO:AO)</f>
        <v>0</v>
      </c>
      <c r="AK62" s="86">
        <f>SUMIF('10. 170KMP'!$K:$K,$D62,'10. 170KMP'!AP:AP)</f>
        <v>0</v>
      </c>
      <c r="AL62" s="62">
        <f>SUMIF('10. 170KMP'!$K:$K,$D62,'10. 170KMP'!AQ:AQ)</f>
        <v>0</v>
      </c>
      <c r="AM62" s="62">
        <f>SUMIF('10. 170KMP'!$K:$K,$D62,'10. 170KMP'!AR:AR)</f>
        <v>0</v>
      </c>
      <c r="AN62" s="62">
        <f>SUMIF('10. 170KMP'!$K:$K,$D62,'10. 170KMP'!AS:AS)</f>
        <v>0</v>
      </c>
      <c r="AO62" s="62">
        <f>SUMIF('10. 170KMP'!$K:$K,$D62,'10. 170KMP'!AT:AT)</f>
        <v>0</v>
      </c>
      <c r="AP62" s="62">
        <f>SUMIF('10. 170KMP'!$K:$K,$D62,'10. 170KMP'!AU:AU)</f>
        <v>0</v>
      </c>
      <c r="AQ62" s="62">
        <f>SUMIF('10. 170KMP'!$K:$K,$D62,'10. 170KMP'!AV:AV)</f>
        <v>0</v>
      </c>
      <c r="AR62" s="62">
        <f>SUMIF('10. 170KMP'!$K:$K,$D62,'10. 170KMP'!AW:AW)</f>
        <v>0</v>
      </c>
      <c r="AS62" s="62">
        <f>SUMIF('10. 170KMP'!$K:$K,$D62,'10. 170KMP'!AX:AX)</f>
        <v>0</v>
      </c>
      <c r="AT62" s="62">
        <f>SUMIF('10. 170KMP'!$K:$K,$D62,'10. 170KMP'!AY:AY)</f>
        <v>0</v>
      </c>
      <c r="AU62" s="62">
        <f>SUMIF('10. 170KMP'!$K:$K,$D62,'10. 170KMP'!AZ:AZ)</f>
        <v>0</v>
      </c>
      <c r="AV62" s="92">
        <f>SUMIF('10. 170KMP'!$K:$K,$D62,'10. 170KMP'!BA:BA)</f>
        <v>0</v>
      </c>
      <c r="AW62" s="86">
        <f t="shared" si="23"/>
        <v>0</v>
      </c>
      <c r="AX62" s="62">
        <f t="shared" si="24"/>
        <v>0</v>
      </c>
      <c r="AY62" s="62">
        <f t="shared" si="25"/>
        <v>0</v>
      </c>
      <c r="AZ62" s="641" t="str">
        <f t="shared" si="2"/>
        <v/>
      </c>
      <c r="BA62" s="642" t="str">
        <f t="shared" si="3"/>
        <v/>
      </c>
      <c r="BB62" s="86">
        <f t="shared" si="26"/>
        <v>0</v>
      </c>
      <c r="BC62" s="62">
        <f t="shared" si="27"/>
        <v>0</v>
      </c>
      <c r="BD62" s="62">
        <f t="shared" si="28"/>
        <v>0</v>
      </c>
      <c r="BE62" s="641" t="str">
        <f t="shared" si="4"/>
        <v/>
      </c>
      <c r="BF62" s="641" t="str">
        <f>IFERROR(BC62/BD62,"")</f>
        <v/>
      </c>
      <c r="BG62" s="642" t="str">
        <f t="shared" si="6"/>
        <v/>
      </c>
    </row>
    <row r="63" spans="1:59" x14ac:dyDescent="0.25">
      <c r="B63" s="255" t="s">
        <v>97</v>
      </c>
      <c r="C63" s="20" t="s">
        <v>96</v>
      </c>
      <c r="D63" s="251" t="s">
        <v>258</v>
      </c>
      <c r="E63" s="20" t="s">
        <v>96</v>
      </c>
      <c r="F63" s="270" t="s">
        <v>226</v>
      </c>
      <c r="G63" s="258">
        <f>SUMIF('10. 170KMP'!$K:$K,$D63,'10. 170KMP'!L:L)</f>
        <v>0</v>
      </c>
      <c r="H63" s="259">
        <f>SUMIF('10. 170KMP'!$K:$K,$D63,'10. 170KMP'!M:M)</f>
        <v>0</v>
      </c>
      <c r="I63" s="259">
        <f>SUMIF('10. 170KMP'!$K:$K,$D63,'10. 170KMP'!N:N)</f>
        <v>0</v>
      </c>
      <c r="J63" s="259">
        <f>SUMIF('10. 170KMP'!$K:$K,$D63,'10. 170KMP'!O:O)</f>
        <v>0</v>
      </c>
      <c r="K63" s="259">
        <f>SUMIF('10. 170KMP'!$K:$K,$D63,'10. 170KMP'!P:P)</f>
        <v>0</v>
      </c>
      <c r="L63" s="259">
        <f>SUMIF('10. 170KMP'!$K:$K,$D63,'10. 170KMP'!Q:Q)</f>
        <v>0</v>
      </c>
      <c r="M63" s="259">
        <f>SUMIF('10. 170KMP'!$K:$K,$D63,'10. 170KMP'!R:R)</f>
        <v>0</v>
      </c>
      <c r="N63" s="259">
        <f>SUMIF('10. 170KMP'!$K:$K,$D63,'10. 170KMP'!S:S)</f>
        <v>0</v>
      </c>
      <c r="O63" s="259">
        <f>SUMIF('10. 170KMP'!$K:$K,$D63,'10. 170KMP'!T:T)</f>
        <v>0</v>
      </c>
      <c r="P63" s="259">
        <f>SUMIF('10. 170KMP'!$K:$K,$D63,'10. 170KMP'!U:U)</f>
        <v>0</v>
      </c>
      <c r="Q63" s="259">
        <f>SUMIF('10. 170KMP'!$K:$K,$D63,'10. 170KMP'!V:V)</f>
        <v>0</v>
      </c>
      <c r="R63" s="259">
        <f>SUMIF('10. 170KMP'!$K:$K,$D63,'10. 170KMP'!W:W)</f>
        <v>0</v>
      </c>
      <c r="S63" s="259">
        <f>SUMIF('10. 170KMP'!$K:$K,$D63,'10. 170KMP'!X:X)</f>
        <v>0</v>
      </c>
      <c r="T63" s="259">
        <f>SUMIF('10. 170KMP'!$K:$K,$D63,'10. 170KMP'!Y:Y)</f>
        <v>0</v>
      </c>
      <c r="U63" s="259">
        <f>SUMIF('10. 170KMP'!$K:$K,$D63,'10. 170KMP'!Z:Z)</f>
        <v>0</v>
      </c>
      <c r="V63" s="259">
        <f>SUMIF('10. 170KMP'!$K:$K,$D63,'10. 170KMP'!AA:AA)</f>
        <v>0</v>
      </c>
      <c r="W63" s="259">
        <f>SUMIF('10. 170KMP'!$K:$K,$D63,'10. 170KMP'!AB:AB)</f>
        <v>0</v>
      </c>
      <c r="X63" s="259">
        <f>SUMIF('10. 170KMP'!$K:$K,$D63,'10. 170KMP'!AC:AC)</f>
        <v>0</v>
      </c>
      <c r="Y63" s="259">
        <f>SUMIF('10. 170KMP'!$K:$K,$D63,'10. 170KMP'!AD:AD)</f>
        <v>0</v>
      </c>
      <c r="Z63" s="259">
        <f>SUMIF('10. 170KMP'!$K:$K,$D63,'10. 170KMP'!AE:AE)</f>
        <v>7333333.333333333</v>
      </c>
      <c r="AA63" s="259">
        <f>SUMIF('10. 170KMP'!$K:$K,$D63,'10. 170KMP'!AF:AF)</f>
        <v>7333333.333333333</v>
      </c>
      <c r="AB63" s="259">
        <f>SUMIF('10. 170KMP'!$K:$K,$D63,'10. 170KMP'!AG:AG)</f>
        <v>7333333.333333333</v>
      </c>
      <c r="AC63" s="259">
        <f>SUMIF('10. 170KMP'!$K:$K,$D63,'10. 170KMP'!AH:AH)</f>
        <v>7333333.333333333</v>
      </c>
      <c r="AD63" s="259">
        <f>SUMIF('10. 170KMP'!$K:$K,$D63,'10. 170KMP'!AI:AI)</f>
        <v>7333333.333333333</v>
      </c>
      <c r="AE63" s="259">
        <f>SUMIF('10. 170KMP'!$K:$K,$D63,'10. 170KMP'!AJ:AJ)</f>
        <v>7333333.333333333</v>
      </c>
      <c r="AF63" s="259">
        <f>SUMIF('10. 170KMP'!$K:$K,$D63,'10. 170KMP'!AK:AK)</f>
        <v>7333333.333333333</v>
      </c>
      <c r="AG63" s="259">
        <f>SUMIF('10. 170KMP'!$K:$K,$D63,'10. 170KMP'!AL:AL)</f>
        <v>7333333.333333333</v>
      </c>
      <c r="AH63" s="259">
        <f>SUMIF('10. 170KMP'!$K:$K,$D63,'10. 170KMP'!AM:AM)</f>
        <v>7333333.333333333</v>
      </c>
      <c r="AI63" s="259">
        <f>SUMIF('10. 170KMP'!$K:$K,$D63,'10. 170KMP'!AN:AN)</f>
        <v>66000000.000000007</v>
      </c>
      <c r="AJ63" s="260">
        <f>SUMIF('10. 170KMP'!$K:$K,$D63,'10. 170KMP'!AO:AO)</f>
        <v>32895946</v>
      </c>
      <c r="AK63" s="258">
        <f>SUMIF('10. 170KMP'!$K:$K,$D63,'10. 170KMP'!AP:AP)</f>
        <v>6484950</v>
      </c>
      <c r="AL63" s="259">
        <f>SUMIF('10. 170KMP'!$K:$K,$D63,'10. 170KMP'!AQ:AQ)</f>
        <v>6484950</v>
      </c>
      <c r="AM63" s="259">
        <f>SUMIF('10. 170KMP'!$K:$K,$D63,'10. 170KMP'!AR:AR)</f>
        <v>6484950</v>
      </c>
      <c r="AN63" s="259">
        <f>SUMIF('10. 170KMP'!$K:$K,$D63,'10. 170KMP'!AS:AS)</f>
        <v>6484950</v>
      </c>
      <c r="AO63" s="259">
        <f>SUMIF('10. 170KMP'!$K:$K,$D63,'10. 170KMP'!AT:AT)</f>
        <v>6956146</v>
      </c>
      <c r="AP63" s="259">
        <f>SUMIF('10. 170KMP'!$K:$K,$D63,'10. 170KMP'!AU:AU)</f>
        <v>0</v>
      </c>
      <c r="AQ63" s="259">
        <f>SUMIF('10. 170KMP'!$K:$K,$D63,'10. 170KMP'!AV:AV)</f>
        <v>0</v>
      </c>
      <c r="AR63" s="259">
        <f>SUMIF('10. 170KMP'!$K:$K,$D63,'10. 170KMP'!AW:AW)</f>
        <v>0</v>
      </c>
      <c r="AS63" s="259">
        <f>SUMIF('10. 170KMP'!$K:$K,$D63,'10. 170KMP'!AX:AX)</f>
        <v>0</v>
      </c>
      <c r="AT63" s="259">
        <f>SUMIF('10. 170KMP'!$K:$K,$D63,'10. 170KMP'!AY:AY)</f>
        <v>0</v>
      </c>
      <c r="AU63" s="259">
        <f>SUMIF('10. 170KMP'!$K:$K,$D63,'10. 170KMP'!AZ:AZ)</f>
        <v>0</v>
      </c>
      <c r="AV63" s="260">
        <f>SUMIF('10. 170KMP'!$K:$K,$D63,'10. 170KMP'!BA:BA)</f>
        <v>0</v>
      </c>
      <c r="AW63" s="258">
        <f t="shared" si="23"/>
        <v>6484950</v>
      </c>
      <c r="AX63" s="259">
        <f t="shared" si="24"/>
        <v>6956146</v>
      </c>
      <c r="AY63" s="259">
        <f t="shared" si="25"/>
        <v>7333333.333333333</v>
      </c>
      <c r="AZ63" s="637">
        <f t="shared" si="2"/>
        <v>1.0726599279871085</v>
      </c>
      <c r="BA63" s="638">
        <f t="shared" si="3"/>
        <v>0.94856536363636368</v>
      </c>
      <c r="BB63" s="258">
        <f t="shared" si="26"/>
        <v>0</v>
      </c>
      <c r="BC63" s="259">
        <f t="shared" si="27"/>
        <v>32895946</v>
      </c>
      <c r="BD63" s="259">
        <f t="shared" si="28"/>
        <v>14666666.666666666</v>
      </c>
      <c r="BE63" s="637" t="str">
        <f t="shared" si="4"/>
        <v/>
      </c>
      <c r="BF63" s="637">
        <f t="shared" si="5"/>
        <v>2.2429054090909091</v>
      </c>
      <c r="BG63" s="638">
        <f t="shared" si="6"/>
        <v>0.4984234242424242</v>
      </c>
    </row>
    <row r="64" spans="1:59" ht="14.1" customHeight="1" x14ac:dyDescent="0.25">
      <c r="B64" s="255" t="s">
        <v>99</v>
      </c>
      <c r="C64" s="20" t="s">
        <v>98</v>
      </c>
      <c r="D64" s="251" t="s">
        <v>259</v>
      </c>
      <c r="E64" s="6" t="s">
        <v>98</v>
      </c>
      <c r="F64" s="268" t="s">
        <v>226</v>
      </c>
      <c r="G64" s="86">
        <f>SUMIF('10. 170KMP'!$K:$K,$D64,'10. 170KMP'!L:L)</f>
        <v>0</v>
      </c>
      <c r="H64" s="62">
        <f>SUMIF('10. 170KMP'!$K:$K,$D64,'10. 170KMP'!M:M)</f>
        <v>0</v>
      </c>
      <c r="I64" s="62">
        <f>SUMIF('10. 170KMP'!$K:$K,$D64,'10. 170KMP'!N:N)</f>
        <v>0</v>
      </c>
      <c r="J64" s="62">
        <f>SUMIF('10. 170KMP'!$K:$K,$D64,'10. 170KMP'!O:O)</f>
        <v>0</v>
      </c>
      <c r="K64" s="62">
        <f>SUMIF('10. 170KMP'!$K:$K,$D64,'10. 170KMP'!P:P)</f>
        <v>0</v>
      </c>
      <c r="L64" s="62">
        <f>SUMIF('10. 170KMP'!$K:$K,$D64,'10. 170KMP'!Q:Q)</f>
        <v>0</v>
      </c>
      <c r="M64" s="62">
        <f>SUMIF('10. 170KMP'!$K:$K,$D64,'10. 170KMP'!R:R)</f>
        <v>0</v>
      </c>
      <c r="N64" s="62">
        <f>SUMIF('10. 170KMP'!$K:$K,$D64,'10. 170KMP'!S:S)</f>
        <v>0</v>
      </c>
      <c r="O64" s="62">
        <f>SUMIF('10. 170KMP'!$K:$K,$D64,'10. 170KMP'!T:T)</f>
        <v>0</v>
      </c>
      <c r="P64" s="62">
        <f>SUMIF('10. 170KMP'!$K:$K,$D64,'10. 170KMP'!U:U)</f>
        <v>0</v>
      </c>
      <c r="Q64" s="62">
        <f>SUMIF('10. 170KMP'!$K:$K,$D64,'10. 170KMP'!V:V)</f>
        <v>0</v>
      </c>
      <c r="R64" s="62">
        <f>SUMIF('10. 170KMP'!$K:$K,$D64,'10. 170KMP'!W:W)</f>
        <v>0</v>
      </c>
      <c r="S64" s="62">
        <f>SUMIF('10. 170KMP'!$K:$K,$D64,'10. 170KMP'!X:X)</f>
        <v>0</v>
      </c>
      <c r="T64" s="62">
        <f>SUMIF('10. 170KMP'!$K:$K,$D64,'10. 170KMP'!Y:Y)</f>
        <v>0</v>
      </c>
      <c r="U64" s="62">
        <f>SUMIF('10. 170KMP'!$K:$K,$D64,'10. 170KMP'!Z:Z)</f>
        <v>0</v>
      </c>
      <c r="V64" s="62">
        <f>SUMIF('10. 170KMP'!$K:$K,$D64,'10. 170KMP'!AA:AA)</f>
        <v>0</v>
      </c>
      <c r="W64" s="62">
        <f>SUMIF('10. 170KMP'!$K:$K,$D64,'10. 170KMP'!AB:AB)</f>
        <v>0</v>
      </c>
      <c r="X64" s="62">
        <f>SUMIF('10. 170KMP'!$K:$K,$D64,'10. 170KMP'!AC:AC)</f>
        <v>0</v>
      </c>
      <c r="Y64" s="62">
        <f>SUMIF('10. 170KMP'!$K:$K,$D64,'10. 170KMP'!AD:AD)</f>
        <v>0</v>
      </c>
      <c r="Z64" s="62">
        <f>SUMIF('10. 170KMP'!$K:$K,$D64,'10. 170KMP'!AE:AE)</f>
        <v>0</v>
      </c>
      <c r="AA64" s="62">
        <f>SUMIF('10. 170KMP'!$K:$K,$D64,'10. 170KMP'!AF:AF)</f>
        <v>0</v>
      </c>
      <c r="AB64" s="62">
        <f>SUMIF('10. 170KMP'!$K:$K,$D64,'10. 170KMP'!AG:AG)</f>
        <v>0</v>
      </c>
      <c r="AC64" s="62">
        <f>SUMIF('10. 170KMP'!$K:$K,$D64,'10. 170KMP'!AH:AH)</f>
        <v>0</v>
      </c>
      <c r="AD64" s="62">
        <f>SUMIF('10. 170KMP'!$K:$K,$D64,'10. 170KMP'!AI:AI)</f>
        <v>0</v>
      </c>
      <c r="AE64" s="62">
        <f>SUMIF('10. 170KMP'!$K:$K,$D64,'10. 170KMP'!AJ:AJ)</f>
        <v>0</v>
      </c>
      <c r="AF64" s="62">
        <f>SUMIF('10. 170KMP'!$K:$K,$D64,'10. 170KMP'!AK:AK)</f>
        <v>0</v>
      </c>
      <c r="AG64" s="62">
        <f>SUMIF('10. 170KMP'!$K:$K,$D64,'10. 170KMP'!AL:AL)</f>
        <v>0</v>
      </c>
      <c r="AH64" s="62">
        <f>SUMIF('10. 170KMP'!$K:$K,$D64,'10. 170KMP'!AM:AM)</f>
        <v>0</v>
      </c>
      <c r="AI64" s="62">
        <f>SUMIF('10. 170KMP'!$K:$K,$D64,'10. 170KMP'!AN:AN)</f>
        <v>0</v>
      </c>
      <c r="AJ64" s="92">
        <f>SUMIF('10. 170KMP'!$K:$K,$D64,'10. 170KMP'!AO:AO)</f>
        <v>0</v>
      </c>
      <c r="AK64" s="86">
        <f>SUMIF('10. 170KMP'!$K:$K,$D64,'10. 170KMP'!AP:AP)</f>
        <v>0</v>
      </c>
      <c r="AL64" s="62">
        <f>SUMIF('10. 170KMP'!$K:$K,$D64,'10. 170KMP'!AQ:AQ)</f>
        <v>0</v>
      </c>
      <c r="AM64" s="62">
        <f>SUMIF('10. 170KMP'!$K:$K,$D64,'10. 170KMP'!AR:AR)</f>
        <v>0</v>
      </c>
      <c r="AN64" s="62">
        <f>SUMIF('10. 170KMP'!$K:$K,$D64,'10. 170KMP'!AS:AS)</f>
        <v>0</v>
      </c>
      <c r="AO64" s="62">
        <f>SUMIF('10. 170KMP'!$K:$K,$D64,'10. 170KMP'!AT:AT)</f>
        <v>0</v>
      </c>
      <c r="AP64" s="62">
        <f>SUMIF('10. 170KMP'!$K:$K,$D64,'10. 170KMP'!AU:AU)</f>
        <v>0</v>
      </c>
      <c r="AQ64" s="62">
        <f>SUMIF('10. 170KMP'!$K:$K,$D64,'10. 170KMP'!AV:AV)</f>
        <v>0</v>
      </c>
      <c r="AR64" s="62">
        <f>SUMIF('10. 170KMP'!$K:$K,$D64,'10. 170KMP'!AW:AW)</f>
        <v>0</v>
      </c>
      <c r="AS64" s="62">
        <f>SUMIF('10. 170KMP'!$K:$K,$D64,'10. 170KMP'!AX:AX)</f>
        <v>0</v>
      </c>
      <c r="AT64" s="62">
        <f>SUMIF('10. 170KMP'!$K:$K,$D64,'10. 170KMP'!AY:AY)</f>
        <v>0</v>
      </c>
      <c r="AU64" s="62">
        <f>SUMIF('10. 170KMP'!$K:$K,$D64,'10. 170KMP'!AZ:AZ)</f>
        <v>0</v>
      </c>
      <c r="AV64" s="92">
        <f>SUMIF('10. 170KMP'!$K:$K,$D64,'10. 170KMP'!BA:BA)</f>
        <v>0</v>
      </c>
      <c r="AW64" s="86">
        <f t="shared" si="23"/>
        <v>0</v>
      </c>
      <c r="AX64" s="62">
        <f t="shared" si="24"/>
        <v>0</v>
      </c>
      <c r="AY64" s="62">
        <f t="shared" si="25"/>
        <v>0</v>
      </c>
      <c r="AZ64" s="641" t="str">
        <f t="shared" si="2"/>
        <v/>
      </c>
      <c r="BA64" s="642" t="str">
        <f t="shared" si="3"/>
        <v/>
      </c>
      <c r="BB64" s="86">
        <f t="shared" si="26"/>
        <v>0</v>
      </c>
      <c r="BC64" s="62">
        <f t="shared" si="27"/>
        <v>0</v>
      </c>
      <c r="BD64" s="62">
        <f t="shared" si="28"/>
        <v>0</v>
      </c>
      <c r="BE64" s="641" t="str">
        <f t="shared" si="4"/>
        <v/>
      </c>
      <c r="BF64" s="641" t="str">
        <f t="shared" si="5"/>
        <v/>
      </c>
      <c r="BG64" s="642" t="str">
        <f t="shared" si="6"/>
        <v/>
      </c>
    </row>
    <row r="65" spans="2:59" x14ac:dyDescent="0.25">
      <c r="B65" s="255" t="s">
        <v>101</v>
      </c>
      <c r="C65" s="132" t="s">
        <v>100</v>
      </c>
      <c r="D65" s="251" t="s">
        <v>260</v>
      </c>
      <c r="E65" s="6" t="s">
        <v>100</v>
      </c>
      <c r="F65" s="272" t="s">
        <v>226</v>
      </c>
      <c r="G65" s="258">
        <f>SUMIF('10. 170KMP'!$K:$K,$D65,'10. 170KMP'!L:L)</f>
        <v>0</v>
      </c>
      <c r="H65" s="259">
        <f>SUMIF('10. 170KMP'!$K:$K,$D65,'10. 170KMP'!M:M)</f>
        <v>0</v>
      </c>
      <c r="I65" s="259">
        <f>SUMIF('10. 170KMP'!$K:$K,$D65,'10. 170KMP'!N:N)</f>
        <v>0</v>
      </c>
      <c r="J65" s="259">
        <f>SUMIF('10. 170KMP'!$K:$K,$D65,'10. 170KMP'!O:O)</f>
        <v>0</v>
      </c>
      <c r="K65" s="259">
        <f>SUMIF('10. 170KMP'!$K:$K,$D65,'10. 170KMP'!P:P)</f>
        <v>0</v>
      </c>
      <c r="L65" s="259">
        <f>SUMIF('10. 170KMP'!$K:$K,$D65,'10. 170KMP'!Q:Q)</f>
        <v>0</v>
      </c>
      <c r="M65" s="259">
        <f>SUMIF('10. 170KMP'!$K:$K,$D65,'10. 170KMP'!R:R)</f>
        <v>0</v>
      </c>
      <c r="N65" s="259">
        <f>SUMIF('10. 170KMP'!$K:$K,$D65,'10. 170KMP'!S:S)</f>
        <v>0</v>
      </c>
      <c r="O65" s="259">
        <f>SUMIF('10. 170KMP'!$K:$K,$D65,'10. 170KMP'!T:T)</f>
        <v>0</v>
      </c>
      <c r="P65" s="259">
        <f>SUMIF('10. 170KMP'!$K:$K,$D65,'10. 170KMP'!U:U)</f>
        <v>0</v>
      </c>
      <c r="Q65" s="259">
        <f>SUMIF('10. 170KMP'!$K:$K,$D65,'10. 170KMP'!V:V)</f>
        <v>0</v>
      </c>
      <c r="R65" s="259">
        <f>SUMIF('10. 170KMP'!$K:$K,$D65,'10. 170KMP'!W:W)</f>
        <v>0</v>
      </c>
      <c r="S65" s="259">
        <f>SUMIF('10. 170KMP'!$K:$K,$D65,'10. 170KMP'!X:X)</f>
        <v>0</v>
      </c>
      <c r="T65" s="259">
        <f>SUMIF('10. 170KMP'!$K:$K,$D65,'10. 170KMP'!Y:Y)</f>
        <v>0</v>
      </c>
      <c r="U65" s="259">
        <f>SUMIF('10. 170KMP'!$K:$K,$D65,'10. 170KMP'!Z:Z)</f>
        <v>0</v>
      </c>
      <c r="V65" s="259">
        <f>SUMIF('10. 170KMP'!$K:$K,$D65,'10. 170KMP'!AA:AA)</f>
        <v>0</v>
      </c>
      <c r="W65" s="259">
        <f>SUMIF('10. 170KMP'!$K:$K,$D65,'10. 170KMP'!AB:AB)</f>
        <v>0</v>
      </c>
      <c r="X65" s="259">
        <f>SUMIF('10. 170KMP'!$K:$K,$D65,'10. 170KMP'!AC:AC)</f>
        <v>0</v>
      </c>
      <c r="Y65" s="259">
        <f>SUMIF('10. 170KMP'!$K:$K,$D65,'10. 170KMP'!AD:AD)</f>
        <v>0</v>
      </c>
      <c r="Z65" s="259">
        <f>SUMIF('10. 170KMP'!$K:$K,$D65,'10. 170KMP'!AE:AE)</f>
        <v>0</v>
      </c>
      <c r="AA65" s="259">
        <f>SUMIF('10. 170KMP'!$K:$K,$D65,'10. 170KMP'!AF:AF)</f>
        <v>0</v>
      </c>
      <c r="AB65" s="259">
        <f>SUMIF('10. 170KMP'!$K:$K,$D65,'10. 170KMP'!AG:AG)</f>
        <v>0</v>
      </c>
      <c r="AC65" s="259">
        <f>SUMIF('10. 170KMP'!$K:$K,$D65,'10. 170KMP'!AH:AH)</f>
        <v>0</v>
      </c>
      <c r="AD65" s="259">
        <f>SUMIF('10. 170KMP'!$K:$K,$D65,'10. 170KMP'!AI:AI)</f>
        <v>0</v>
      </c>
      <c r="AE65" s="259">
        <f>SUMIF('10. 170KMP'!$K:$K,$D65,'10. 170KMP'!AJ:AJ)</f>
        <v>0</v>
      </c>
      <c r="AF65" s="259">
        <f>SUMIF('10. 170KMP'!$K:$K,$D65,'10. 170KMP'!AK:AK)</f>
        <v>0</v>
      </c>
      <c r="AG65" s="259">
        <f>SUMIF('10. 170KMP'!$K:$K,$D65,'10. 170KMP'!AL:AL)</f>
        <v>0</v>
      </c>
      <c r="AH65" s="259">
        <f>SUMIF('10. 170KMP'!$K:$K,$D65,'10. 170KMP'!AM:AM)</f>
        <v>0</v>
      </c>
      <c r="AI65" s="259">
        <f>SUMIF('10. 170KMP'!$K:$K,$D65,'10. 170KMP'!AN:AN)</f>
        <v>0</v>
      </c>
      <c r="AJ65" s="260">
        <f>SUMIF('10. 170KMP'!$K:$K,$D65,'10. 170KMP'!AO:AO)</f>
        <v>0</v>
      </c>
      <c r="AK65" s="258">
        <f>SUMIF('10. 170KMP'!$K:$K,$D65,'10. 170KMP'!AP:AP)</f>
        <v>0</v>
      </c>
      <c r="AL65" s="259">
        <f>SUMIF('10. 170KMP'!$K:$K,$D65,'10. 170KMP'!AQ:AQ)</f>
        <v>0</v>
      </c>
      <c r="AM65" s="259">
        <f>SUMIF('10. 170KMP'!$K:$K,$D65,'10. 170KMP'!AR:AR)</f>
        <v>0</v>
      </c>
      <c r="AN65" s="259">
        <f>SUMIF('10. 170KMP'!$K:$K,$D65,'10. 170KMP'!AS:AS)</f>
        <v>0</v>
      </c>
      <c r="AO65" s="259">
        <f>SUMIF('10. 170KMP'!$K:$K,$D65,'10. 170KMP'!AT:AT)</f>
        <v>0</v>
      </c>
      <c r="AP65" s="259">
        <f>SUMIF('10. 170KMP'!$K:$K,$D65,'10. 170KMP'!AU:AU)</f>
        <v>0</v>
      </c>
      <c r="AQ65" s="259">
        <f>SUMIF('10. 170KMP'!$K:$K,$D65,'10. 170KMP'!AV:AV)</f>
        <v>0</v>
      </c>
      <c r="AR65" s="259">
        <f>SUMIF('10. 170KMP'!$K:$K,$D65,'10. 170KMP'!AW:AW)</f>
        <v>0</v>
      </c>
      <c r="AS65" s="259">
        <f>SUMIF('10. 170KMP'!$K:$K,$D65,'10. 170KMP'!AX:AX)</f>
        <v>0</v>
      </c>
      <c r="AT65" s="259">
        <f>SUMIF('10. 170KMP'!$K:$K,$D65,'10. 170KMP'!AY:AY)</f>
        <v>0</v>
      </c>
      <c r="AU65" s="259">
        <f>SUMIF('10. 170KMP'!$K:$K,$D65,'10. 170KMP'!AZ:AZ)</f>
        <v>0</v>
      </c>
      <c r="AV65" s="260">
        <f>SUMIF('10. 170KMP'!$K:$K,$D65,'10. 170KMP'!BA:BA)</f>
        <v>0</v>
      </c>
      <c r="AW65" s="258">
        <f t="shared" si="23"/>
        <v>0</v>
      </c>
      <c r="AX65" s="259">
        <f t="shared" si="24"/>
        <v>0</v>
      </c>
      <c r="AY65" s="259">
        <f t="shared" si="25"/>
        <v>0</v>
      </c>
      <c r="AZ65" s="637" t="str">
        <f t="shared" si="2"/>
        <v/>
      </c>
      <c r="BA65" s="638" t="str">
        <f t="shared" si="3"/>
        <v/>
      </c>
      <c r="BB65" s="258">
        <f t="shared" si="26"/>
        <v>0</v>
      </c>
      <c r="BC65" s="259">
        <f t="shared" si="27"/>
        <v>0</v>
      </c>
      <c r="BD65" s="259">
        <f t="shared" si="28"/>
        <v>0</v>
      </c>
      <c r="BE65" s="637" t="str">
        <f t="shared" si="4"/>
        <v/>
      </c>
      <c r="BF65" s="637" t="str">
        <f t="shared" si="5"/>
        <v/>
      </c>
      <c r="BG65" s="638" t="str">
        <f t="shared" si="6"/>
        <v/>
      </c>
    </row>
    <row r="66" spans="2:59" x14ac:dyDescent="0.25">
      <c r="B66" s="255" t="s">
        <v>103</v>
      </c>
      <c r="C66" s="132" t="s">
        <v>102</v>
      </c>
      <c r="D66" s="251" t="s">
        <v>261</v>
      </c>
      <c r="E66" s="20" t="s">
        <v>102</v>
      </c>
      <c r="F66" s="270" t="s">
        <v>226</v>
      </c>
      <c r="G66" s="185">
        <f>SUMIF('10. 170KMP'!$K:$K,$D66,'10. 170KMP'!L:L)</f>
        <v>0</v>
      </c>
      <c r="H66" s="186">
        <f>SUMIF('10. 170KMP'!$K:$K,$D66,'10. 170KMP'!M:M)</f>
        <v>0</v>
      </c>
      <c r="I66" s="186">
        <f>SUMIF('10. 170KMP'!$K:$K,$D66,'10. 170KMP'!N:N)</f>
        <v>0</v>
      </c>
      <c r="J66" s="186">
        <f>SUMIF('10. 170KMP'!$K:$K,$D66,'10. 170KMP'!O:O)</f>
        <v>0</v>
      </c>
      <c r="K66" s="186">
        <f>SUMIF('10. 170KMP'!$K:$K,$D66,'10. 170KMP'!P:P)</f>
        <v>0</v>
      </c>
      <c r="L66" s="186">
        <f>SUMIF('10. 170KMP'!$K:$K,$D66,'10. 170KMP'!Q:Q)</f>
        <v>0</v>
      </c>
      <c r="M66" s="186">
        <f>SUMIF('10. 170KMP'!$K:$K,$D66,'10. 170KMP'!R:R)</f>
        <v>0</v>
      </c>
      <c r="N66" s="186">
        <f>SUMIF('10. 170KMP'!$K:$K,$D66,'10. 170KMP'!S:S)</f>
        <v>0</v>
      </c>
      <c r="O66" s="186">
        <f>SUMIF('10. 170KMP'!$K:$K,$D66,'10. 170KMP'!T:T)</f>
        <v>0</v>
      </c>
      <c r="P66" s="186">
        <f>SUMIF('10. 170KMP'!$K:$K,$D66,'10. 170KMP'!U:U)</f>
        <v>0</v>
      </c>
      <c r="Q66" s="186">
        <f>SUMIF('10. 170KMP'!$K:$K,$D66,'10. 170KMP'!V:V)</f>
        <v>0</v>
      </c>
      <c r="R66" s="186">
        <f>SUMIF('10. 170KMP'!$K:$K,$D66,'10. 170KMP'!W:W)</f>
        <v>0</v>
      </c>
      <c r="S66" s="186">
        <f>SUMIF('10. 170KMP'!$K:$K,$D66,'10. 170KMP'!X:X)</f>
        <v>0</v>
      </c>
      <c r="T66" s="186">
        <f>SUMIF('10. 170KMP'!$K:$K,$D66,'10. 170KMP'!Y:Y)</f>
        <v>0</v>
      </c>
      <c r="U66" s="186">
        <f>SUMIF('10. 170KMP'!$K:$K,$D66,'10. 170KMP'!Z:Z)</f>
        <v>0</v>
      </c>
      <c r="V66" s="186">
        <f>SUMIF('10. 170KMP'!$K:$K,$D66,'10. 170KMP'!AA:AA)</f>
        <v>0</v>
      </c>
      <c r="W66" s="186">
        <f>SUMIF('10. 170KMP'!$K:$K,$D66,'10. 170KMP'!AB:AB)</f>
        <v>0</v>
      </c>
      <c r="X66" s="186">
        <f>SUMIF('10. 170KMP'!$K:$K,$D66,'10. 170KMP'!AC:AC)</f>
        <v>0</v>
      </c>
      <c r="Y66" s="186">
        <f>SUMIF('10. 170KMP'!$K:$K,$D66,'10. 170KMP'!AD:AD)</f>
        <v>0</v>
      </c>
      <c r="Z66" s="186">
        <f>SUMIF('10. 170KMP'!$K:$K,$D66,'10. 170KMP'!AE:AE)</f>
        <v>0</v>
      </c>
      <c r="AA66" s="186">
        <f>SUMIF('10. 170KMP'!$K:$K,$D66,'10. 170KMP'!AF:AF)</f>
        <v>0</v>
      </c>
      <c r="AB66" s="186">
        <f>SUMIF('10. 170KMP'!$K:$K,$D66,'10. 170KMP'!AG:AG)</f>
        <v>0</v>
      </c>
      <c r="AC66" s="186">
        <f>SUMIF('10. 170KMP'!$K:$K,$D66,'10. 170KMP'!AH:AH)</f>
        <v>0</v>
      </c>
      <c r="AD66" s="186">
        <f>SUMIF('10. 170KMP'!$K:$K,$D66,'10. 170KMP'!AI:AI)</f>
        <v>0</v>
      </c>
      <c r="AE66" s="186">
        <f>SUMIF('10. 170KMP'!$K:$K,$D66,'10. 170KMP'!AJ:AJ)</f>
        <v>0</v>
      </c>
      <c r="AF66" s="186">
        <f>SUMIF('10. 170KMP'!$K:$K,$D66,'10. 170KMP'!AK:AK)</f>
        <v>0</v>
      </c>
      <c r="AG66" s="186">
        <f>SUMIF('10. 170KMP'!$K:$K,$D66,'10. 170KMP'!AL:AL)</f>
        <v>0</v>
      </c>
      <c r="AH66" s="186">
        <f>SUMIF('10. 170KMP'!$K:$K,$D66,'10. 170KMP'!AM:AM)</f>
        <v>0</v>
      </c>
      <c r="AI66" s="186">
        <f>SUMIF('10. 170KMP'!$K:$K,$D66,'10. 170KMP'!AN:AN)</f>
        <v>0</v>
      </c>
      <c r="AJ66" s="187">
        <f>SUMIF('10. 170KMP'!$K:$K,$D66,'10. 170KMP'!AO:AO)</f>
        <v>0</v>
      </c>
      <c r="AK66" s="185">
        <f>SUMIF('10. 170KMP'!$K:$K,$D66,'10. 170KMP'!AP:AP)</f>
        <v>0</v>
      </c>
      <c r="AL66" s="186">
        <f>SUMIF('10. 170KMP'!$K:$K,$D66,'10. 170KMP'!AQ:AQ)</f>
        <v>0</v>
      </c>
      <c r="AM66" s="186">
        <f>SUMIF('10. 170KMP'!$K:$K,$D66,'10. 170KMP'!AR:AR)</f>
        <v>0</v>
      </c>
      <c r="AN66" s="186">
        <f>SUMIF('10. 170KMP'!$K:$K,$D66,'10. 170KMP'!AS:AS)</f>
        <v>0</v>
      </c>
      <c r="AO66" s="186">
        <f>SUMIF('10. 170KMP'!$K:$K,$D66,'10. 170KMP'!AT:AT)</f>
        <v>0</v>
      </c>
      <c r="AP66" s="186">
        <f>SUMIF('10. 170KMP'!$K:$K,$D66,'10. 170KMP'!AU:AU)</f>
        <v>0</v>
      </c>
      <c r="AQ66" s="186">
        <f>SUMIF('10. 170KMP'!$K:$K,$D66,'10. 170KMP'!AV:AV)</f>
        <v>0</v>
      </c>
      <c r="AR66" s="186">
        <f>SUMIF('10. 170KMP'!$K:$K,$D66,'10. 170KMP'!AW:AW)</f>
        <v>0</v>
      </c>
      <c r="AS66" s="186">
        <f>SUMIF('10. 170KMP'!$K:$K,$D66,'10. 170KMP'!AX:AX)</f>
        <v>0</v>
      </c>
      <c r="AT66" s="186">
        <f>SUMIF('10. 170KMP'!$K:$K,$D66,'10. 170KMP'!AY:AY)</f>
        <v>0</v>
      </c>
      <c r="AU66" s="186">
        <f>SUMIF('10. 170KMP'!$K:$K,$D66,'10. 170KMP'!AZ:AZ)</f>
        <v>0</v>
      </c>
      <c r="AV66" s="187">
        <f>SUMIF('10. 170KMP'!$K:$K,$D66,'10. 170KMP'!BA:BA)</f>
        <v>0</v>
      </c>
      <c r="AW66" s="185">
        <f t="shared" si="23"/>
        <v>0</v>
      </c>
      <c r="AX66" s="186">
        <f t="shared" si="24"/>
        <v>0</v>
      </c>
      <c r="AY66" s="186">
        <f t="shared" si="25"/>
        <v>0</v>
      </c>
      <c r="AZ66" s="635" t="str">
        <f t="shared" si="2"/>
        <v/>
      </c>
      <c r="BA66" s="636" t="str">
        <f t="shared" si="3"/>
        <v/>
      </c>
      <c r="BB66" s="185">
        <f t="shared" si="26"/>
        <v>0</v>
      </c>
      <c r="BC66" s="186">
        <f t="shared" si="27"/>
        <v>0</v>
      </c>
      <c r="BD66" s="186">
        <f t="shared" si="28"/>
        <v>0</v>
      </c>
      <c r="BE66" s="635" t="str">
        <f t="shared" si="4"/>
        <v/>
      </c>
      <c r="BF66" s="635" t="str">
        <f t="shared" si="5"/>
        <v/>
      </c>
      <c r="BG66" s="636" t="str">
        <f t="shared" si="6"/>
        <v/>
      </c>
    </row>
    <row r="67" spans="2:59" x14ac:dyDescent="0.25">
      <c r="B67" s="255" t="s">
        <v>105</v>
      </c>
      <c r="C67" s="20" t="s">
        <v>104</v>
      </c>
      <c r="D67" s="251" t="s">
        <v>262</v>
      </c>
      <c r="E67" s="6" t="s">
        <v>104</v>
      </c>
      <c r="F67" s="268" t="s">
        <v>226</v>
      </c>
      <c r="G67" s="86">
        <f>SUMIF('10. 170KMP'!$K:$K,$D67,'10. 170KMP'!L:L)</f>
        <v>0</v>
      </c>
      <c r="H67" s="62">
        <f>SUMIF('10. 170KMP'!$K:$K,$D67,'10. 170KMP'!M:M)</f>
        <v>0</v>
      </c>
      <c r="I67" s="62">
        <f>SUMIF('10. 170KMP'!$K:$K,$D67,'10. 170KMP'!N:N)</f>
        <v>0</v>
      </c>
      <c r="J67" s="62">
        <f>SUMIF('10. 170KMP'!$K:$K,$D67,'10. 170KMP'!O:O)</f>
        <v>0</v>
      </c>
      <c r="K67" s="62">
        <f>SUMIF('10. 170KMP'!$K:$K,$D67,'10. 170KMP'!P:P)</f>
        <v>0</v>
      </c>
      <c r="L67" s="62">
        <f>SUMIF('10. 170KMP'!$K:$K,$D67,'10. 170KMP'!Q:Q)</f>
        <v>0</v>
      </c>
      <c r="M67" s="62">
        <f>SUMIF('10. 170KMP'!$K:$K,$D67,'10. 170KMP'!R:R)</f>
        <v>0</v>
      </c>
      <c r="N67" s="62">
        <f>SUMIF('10. 170KMP'!$K:$K,$D67,'10. 170KMP'!S:S)</f>
        <v>0</v>
      </c>
      <c r="O67" s="62">
        <f>SUMIF('10. 170KMP'!$K:$K,$D67,'10. 170KMP'!T:T)</f>
        <v>0</v>
      </c>
      <c r="P67" s="62">
        <f>SUMIF('10. 170KMP'!$K:$K,$D67,'10. 170KMP'!U:U)</f>
        <v>0</v>
      </c>
      <c r="Q67" s="62">
        <f>SUMIF('10. 170KMP'!$K:$K,$D67,'10. 170KMP'!V:V)</f>
        <v>0</v>
      </c>
      <c r="R67" s="62">
        <f>SUMIF('10. 170KMP'!$K:$K,$D67,'10. 170KMP'!W:W)</f>
        <v>0</v>
      </c>
      <c r="S67" s="62">
        <f>SUMIF('10. 170KMP'!$K:$K,$D67,'10. 170KMP'!X:X)</f>
        <v>0</v>
      </c>
      <c r="T67" s="62">
        <f>SUMIF('10. 170KMP'!$K:$K,$D67,'10. 170KMP'!Y:Y)</f>
        <v>0</v>
      </c>
      <c r="U67" s="62">
        <f>SUMIF('10. 170KMP'!$K:$K,$D67,'10. 170KMP'!Z:Z)</f>
        <v>0</v>
      </c>
      <c r="V67" s="62">
        <f>SUMIF('10. 170KMP'!$K:$K,$D67,'10. 170KMP'!AA:AA)</f>
        <v>0</v>
      </c>
      <c r="W67" s="62">
        <f>SUMIF('10. 170KMP'!$K:$K,$D67,'10. 170KMP'!AB:AB)</f>
        <v>17698333.666666664</v>
      </c>
      <c r="X67" s="62">
        <f>SUMIF('10. 170KMP'!$K:$K,$D67,'10. 170KMP'!AC:AC)</f>
        <v>15698333.666666666</v>
      </c>
      <c r="Y67" s="62">
        <f>SUMIF('10. 170KMP'!$K:$K,$D67,'10. 170KMP'!AD:AD)</f>
        <v>26291666.666666664</v>
      </c>
      <c r="Z67" s="62">
        <f>SUMIF('10. 170KMP'!$K:$K,$D67,'10. 170KMP'!AE:AE)</f>
        <v>15291666.666666666</v>
      </c>
      <c r="AA67" s="62">
        <f>SUMIF('10. 170KMP'!$K:$K,$D67,'10. 170KMP'!AF:AF)</f>
        <v>15291666.666666666</v>
      </c>
      <c r="AB67" s="62">
        <f>SUMIF('10. 170KMP'!$K:$K,$D67,'10. 170KMP'!AG:AG)</f>
        <v>15291666.666666666</v>
      </c>
      <c r="AC67" s="62">
        <f>SUMIF('10. 170KMP'!$K:$K,$D67,'10. 170KMP'!AH:AH)</f>
        <v>15291666.666666666</v>
      </c>
      <c r="AD67" s="62">
        <f>SUMIF('10. 170KMP'!$K:$K,$D67,'10. 170KMP'!AI:AI)</f>
        <v>16791666.666666664</v>
      </c>
      <c r="AE67" s="62">
        <f>SUMIF('10. 170KMP'!$K:$K,$D67,'10. 170KMP'!AJ:AJ)</f>
        <v>15291666.666666666</v>
      </c>
      <c r="AF67" s="62">
        <f>SUMIF('10. 170KMP'!$K:$K,$D67,'10. 170KMP'!AK:AK)</f>
        <v>15291666.666666666</v>
      </c>
      <c r="AG67" s="62">
        <f>SUMIF('10. 170KMP'!$K:$K,$D67,'10. 170KMP'!AL:AL)</f>
        <v>15291666.666666666</v>
      </c>
      <c r="AH67" s="62">
        <f>SUMIF('10. 170KMP'!$K:$K,$D67,'10. 170KMP'!AM:AM)</f>
        <v>17152634.666666664</v>
      </c>
      <c r="AI67" s="62">
        <f>SUMIF('10. 170KMP'!$K:$K,$D67,'10. 170KMP'!AN:AN)</f>
        <v>200674301.99999997</v>
      </c>
      <c r="AJ67" s="92">
        <f>SUMIF('10. 170KMP'!$K:$K,$D67,'10. 170KMP'!AO:AO)</f>
        <v>1234467506</v>
      </c>
      <c r="AK67" s="86">
        <f>SUMIF('10. 170KMP'!$K:$K,$D67,'10. 170KMP'!AP:AP)</f>
        <v>406667</v>
      </c>
      <c r="AL67" s="62">
        <f>SUMIF('10. 170KMP'!$K:$K,$D67,'10. 170KMP'!AQ:AQ)</f>
        <v>374219449</v>
      </c>
      <c r="AM67" s="62">
        <f>SUMIF('10. 170KMP'!$K:$K,$D67,'10. 170KMP'!AR:AR)</f>
        <v>214944790</v>
      </c>
      <c r="AN67" s="62">
        <f>SUMIF('10. 170KMP'!$K:$K,$D67,'10. 170KMP'!AS:AS)</f>
        <v>435367300</v>
      </c>
      <c r="AO67" s="62">
        <f>SUMIF('10. 170KMP'!$K:$K,$D67,'10. 170KMP'!AT:AT)</f>
        <v>209529300</v>
      </c>
      <c r="AP67" s="62">
        <f>SUMIF('10. 170KMP'!$K:$K,$D67,'10. 170KMP'!AU:AU)</f>
        <v>0</v>
      </c>
      <c r="AQ67" s="62">
        <f>SUMIF('10. 170KMP'!$K:$K,$D67,'10. 170KMP'!AV:AV)</f>
        <v>0</v>
      </c>
      <c r="AR67" s="62">
        <f>SUMIF('10. 170KMP'!$K:$K,$D67,'10. 170KMP'!AW:AW)</f>
        <v>0</v>
      </c>
      <c r="AS67" s="62">
        <f>SUMIF('10. 170KMP'!$K:$K,$D67,'10. 170KMP'!AX:AX)</f>
        <v>0</v>
      </c>
      <c r="AT67" s="62">
        <f>SUMIF('10. 170KMP'!$K:$K,$D67,'10. 170KMP'!AY:AY)</f>
        <v>0</v>
      </c>
      <c r="AU67" s="62">
        <f>SUMIF('10. 170KMP'!$K:$K,$D67,'10. 170KMP'!AZ:AZ)</f>
        <v>0</v>
      </c>
      <c r="AV67" s="92">
        <f>SUMIF('10. 170KMP'!$K:$K,$D67,'10. 170KMP'!BA:BA)</f>
        <v>0</v>
      </c>
      <c r="AW67" s="86">
        <f t="shared" si="23"/>
        <v>435367300</v>
      </c>
      <c r="AX67" s="62">
        <f t="shared" si="24"/>
        <v>209529300</v>
      </c>
      <c r="AY67" s="62">
        <f t="shared" si="25"/>
        <v>15291666.666666666</v>
      </c>
      <c r="AZ67" s="641">
        <f t="shared" si="2"/>
        <v>0.48127018267104582</v>
      </c>
      <c r="BA67" s="642">
        <f t="shared" si="3"/>
        <v>13.702188555858312</v>
      </c>
      <c r="BB67" s="86">
        <f t="shared" si="26"/>
        <v>0</v>
      </c>
      <c r="BC67" s="62">
        <f t="shared" si="27"/>
        <v>1234467506</v>
      </c>
      <c r="BD67" s="62">
        <f t="shared" si="28"/>
        <v>90271667.333333328</v>
      </c>
      <c r="BE67" s="641" t="str">
        <f t="shared" si="4"/>
        <v/>
      </c>
      <c r="BF67" s="641">
        <f t="shared" si="5"/>
        <v>13.675027198087054</v>
      </c>
      <c r="BG67" s="642">
        <f t="shared" si="6"/>
        <v>6.1515973579915588</v>
      </c>
    </row>
    <row r="68" spans="2:59" s="602" customFormat="1" ht="14.25" x14ac:dyDescent="0.25">
      <c r="B68" s="616" t="s">
        <v>263</v>
      </c>
      <c r="C68" s="617" t="s">
        <v>106</v>
      </c>
      <c r="D68" s="575" t="str">
        <f t="shared" ref="D68" si="29">IF($B$1="x","",B68)</f>
        <v>IV</v>
      </c>
      <c r="E68" s="574" t="str">
        <f t="shared" ref="E68" si="30">IF($B$1="x","",C68)</f>
        <v>Chi phí nhân sự</v>
      </c>
      <c r="F68" s="627"/>
      <c r="G68" s="621">
        <f>SUM(G69:G85)</f>
        <v>0</v>
      </c>
      <c r="H68" s="622">
        <f t="shared" ref="H68:AV68" si="31">SUM(H69:H85)</f>
        <v>0</v>
      </c>
      <c r="I68" s="622">
        <f t="shared" si="31"/>
        <v>0</v>
      </c>
      <c r="J68" s="622">
        <f t="shared" si="31"/>
        <v>0</v>
      </c>
      <c r="K68" s="622">
        <f t="shared" si="31"/>
        <v>0</v>
      </c>
      <c r="L68" s="622">
        <f t="shared" si="31"/>
        <v>0</v>
      </c>
      <c r="M68" s="622">
        <f t="shared" si="31"/>
        <v>0</v>
      </c>
      <c r="N68" s="622">
        <f t="shared" si="31"/>
        <v>0</v>
      </c>
      <c r="O68" s="622">
        <f t="shared" si="31"/>
        <v>0</v>
      </c>
      <c r="P68" s="622">
        <f t="shared" si="31"/>
        <v>0</v>
      </c>
      <c r="Q68" s="622">
        <f t="shared" si="31"/>
        <v>0</v>
      </c>
      <c r="R68" s="622">
        <f t="shared" si="31"/>
        <v>0</v>
      </c>
      <c r="S68" s="622">
        <f t="shared" si="31"/>
        <v>0</v>
      </c>
      <c r="T68" s="622">
        <f t="shared" si="31"/>
        <v>0</v>
      </c>
      <c r="U68" s="622">
        <f t="shared" si="31"/>
        <v>0</v>
      </c>
      <c r="V68" s="622">
        <f t="shared" si="31"/>
        <v>0</v>
      </c>
      <c r="W68" s="622">
        <f t="shared" si="31"/>
        <v>1428978512.7717948</v>
      </c>
      <c r="X68" s="622">
        <f t="shared" si="31"/>
        <v>1199482401.8871796</v>
      </c>
      <c r="Y68" s="622">
        <f t="shared" si="31"/>
        <v>1434217795.8102565</v>
      </c>
      <c r="Z68" s="622">
        <f t="shared" si="31"/>
        <v>1472651512.6948719</v>
      </c>
      <c r="AA68" s="622">
        <f t="shared" si="31"/>
        <v>1456828528.3871796</v>
      </c>
      <c r="AB68" s="622">
        <f t="shared" si="31"/>
        <v>1658075678.6615386</v>
      </c>
      <c r="AC68" s="622">
        <f t="shared" si="31"/>
        <v>1504137427.5</v>
      </c>
      <c r="AD68" s="622">
        <f t="shared" si="31"/>
        <v>1504137427.3</v>
      </c>
      <c r="AE68" s="622">
        <f t="shared" si="31"/>
        <v>1451677937.0384614</v>
      </c>
      <c r="AF68" s="622">
        <f t="shared" si="31"/>
        <v>1527831764.3717947</v>
      </c>
      <c r="AG68" s="622">
        <f t="shared" si="31"/>
        <v>1558696971.2948718</v>
      </c>
      <c r="AH68" s="622">
        <f t="shared" si="31"/>
        <v>1533768720.3333333</v>
      </c>
      <c r="AI68" s="622">
        <f t="shared" si="31"/>
        <v>17730484678.051281</v>
      </c>
      <c r="AJ68" s="628">
        <f t="shared" si="31"/>
        <v>6546201377</v>
      </c>
      <c r="AK68" s="621">
        <f t="shared" si="31"/>
        <v>1402508508</v>
      </c>
      <c r="AL68" s="622">
        <f t="shared" si="31"/>
        <v>1314629614</v>
      </c>
      <c r="AM68" s="622">
        <f t="shared" si="31"/>
        <v>1281666691</v>
      </c>
      <c r="AN68" s="622">
        <f t="shared" si="31"/>
        <v>1396220341</v>
      </c>
      <c r="AO68" s="622">
        <f t="shared" si="31"/>
        <v>1151176223</v>
      </c>
      <c r="AP68" s="622">
        <f t="shared" si="31"/>
        <v>0</v>
      </c>
      <c r="AQ68" s="622">
        <f t="shared" si="31"/>
        <v>0</v>
      </c>
      <c r="AR68" s="622">
        <f t="shared" si="31"/>
        <v>0</v>
      </c>
      <c r="AS68" s="622">
        <f t="shared" si="31"/>
        <v>0</v>
      </c>
      <c r="AT68" s="622">
        <f t="shared" si="31"/>
        <v>0</v>
      </c>
      <c r="AU68" s="622">
        <f t="shared" si="31"/>
        <v>0</v>
      </c>
      <c r="AV68" s="628">
        <f t="shared" si="31"/>
        <v>0</v>
      </c>
      <c r="AW68" s="621">
        <f t="shared" si="23"/>
        <v>1396220341</v>
      </c>
      <c r="AX68" s="622">
        <f t="shared" si="24"/>
        <v>1151176223</v>
      </c>
      <c r="AY68" s="622">
        <f t="shared" si="25"/>
        <v>1456828528.3871796</v>
      </c>
      <c r="AZ68" s="653">
        <f t="shared" si="2"/>
        <v>0.82449466548775918</v>
      </c>
      <c r="BA68" s="654">
        <f t="shared" si="3"/>
        <v>0.79019335533910773</v>
      </c>
      <c r="BB68" s="621">
        <f t="shared" si="26"/>
        <v>0</v>
      </c>
      <c r="BC68" s="622">
        <f t="shared" si="27"/>
        <v>6546201377</v>
      </c>
      <c r="BD68" s="622">
        <f t="shared" si="28"/>
        <v>6992158751.5512819</v>
      </c>
      <c r="BE68" s="653" t="str">
        <f t="shared" si="4"/>
        <v/>
      </c>
      <c r="BF68" s="653">
        <f t="shared" si="5"/>
        <v>0.93622035906259393</v>
      </c>
      <c r="BG68" s="654">
        <f t="shared" si="6"/>
        <v>0.36920600287388639</v>
      </c>
    </row>
    <row r="69" spans="2:59" x14ac:dyDescent="0.25">
      <c r="B69" s="1157" t="s">
        <v>264</v>
      </c>
      <c r="C69" s="1155" t="s">
        <v>106</v>
      </c>
      <c r="D69" s="590" t="s">
        <v>265</v>
      </c>
      <c r="E69" s="7" t="s">
        <v>131</v>
      </c>
      <c r="F69" s="268" t="s">
        <v>226</v>
      </c>
      <c r="G69" s="86">
        <f>SUMIF('10. 170KMP'!$K:$K,$D69,'10. 170KMP'!L:L)</f>
        <v>0</v>
      </c>
      <c r="H69" s="62">
        <f>SUMIF('10. 170KMP'!$K:$K,$D69,'10. 170KMP'!M:M)</f>
        <v>0</v>
      </c>
      <c r="I69" s="62">
        <f>SUMIF('10. 170KMP'!$K:$K,$D69,'10. 170KMP'!N:N)</f>
        <v>0</v>
      </c>
      <c r="J69" s="62">
        <f>SUMIF('10. 170KMP'!$K:$K,$D69,'10. 170KMP'!O:O)</f>
        <v>0</v>
      </c>
      <c r="K69" s="62">
        <f>SUMIF('10. 170KMP'!$K:$K,$D69,'10. 170KMP'!P:P)</f>
        <v>0</v>
      </c>
      <c r="L69" s="62">
        <f>SUMIF('10. 170KMP'!$K:$K,$D69,'10. 170KMP'!Q:Q)</f>
        <v>0</v>
      </c>
      <c r="M69" s="62">
        <f>SUMIF('10. 170KMP'!$K:$K,$D69,'10. 170KMP'!R:R)</f>
        <v>0</v>
      </c>
      <c r="N69" s="62">
        <f>SUMIF('10. 170KMP'!$K:$K,$D69,'10. 170KMP'!S:S)</f>
        <v>0</v>
      </c>
      <c r="O69" s="62">
        <f>SUMIF('10. 170KMP'!$K:$K,$D69,'10. 170KMP'!T:T)</f>
        <v>0</v>
      </c>
      <c r="P69" s="62">
        <f>SUMIF('10. 170KMP'!$K:$K,$D69,'10. 170KMP'!U:U)</f>
        <v>0</v>
      </c>
      <c r="Q69" s="62">
        <f>SUMIF('10. 170KMP'!$K:$K,$D69,'10. 170KMP'!V:V)</f>
        <v>0</v>
      </c>
      <c r="R69" s="62">
        <f>SUMIF('10. 170KMP'!$K:$K,$D69,'10. 170KMP'!W:W)</f>
        <v>0</v>
      </c>
      <c r="S69" s="62">
        <f>SUMIF('10. 170KMP'!$K:$K,$D69,'10. 170KMP'!X:X)</f>
        <v>0</v>
      </c>
      <c r="T69" s="62">
        <f>SUMIF('10. 170KMP'!$K:$K,$D69,'10. 170KMP'!Y:Y)</f>
        <v>0</v>
      </c>
      <c r="U69" s="62">
        <f>SUMIF('10. 170KMP'!$K:$K,$D69,'10. 170KMP'!Z:Z)</f>
        <v>0</v>
      </c>
      <c r="V69" s="62">
        <f>SUMIF('10. 170KMP'!$K:$K,$D69,'10. 170KMP'!AA:AA)</f>
        <v>0</v>
      </c>
      <c r="W69" s="62">
        <f>SUMIF('10. 170KMP'!$K:$K,$D69,'10. 170KMP'!AB:AB)</f>
        <v>878803810</v>
      </c>
      <c r="X69" s="62">
        <f>SUMIF('10. 170KMP'!$K:$K,$D69,'10. 170KMP'!AC:AC)</f>
        <v>746479502</v>
      </c>
      <c r="Y69" s="62">
        <f>SUMIF('10. 170KMP'!$K:$K,$D69,'10. 170KMP'!AD:AD)</f>
        <v>942972423</v>
      </c>
      <c r="Z69" s="62">
        <f>SUMIF('10. 170KMP'!$K:$K,$D69,'10. 170KMP'!AE:AE)</f>
        <v>966559502</v>
      </c>
      <c r="AA69" s="62">
        <f>SUMIF('10. 170KMP'!$K:$K,$D69,'10. 170KMP'!AF:AF)</f>
        <v>961848118</v>
      </c>
      <c r="AB69" s="62">
        <f>SUMIF('10. 170KMP'!$K:$K,$D69,'10. 170KMP'!AG:AG)</f>
        <v>983079502</v>
      </c>
      <c r="AC69" s="62">
        <f>SUMIF('10. 170KMP'!$K:$K,$D69,'10. 170KMP'!AH:AH)</f>
        <v>997243810</v>
      </c>
      <c r="AD69" s="62">
        <f>SUMIF('10. 170KMP'!$K:$K,$D69,'10. 170KMP'!AI:AI)</f>
        <v>997243810</v>
      </c>
      <c r="AE69" s="62">
        <f>SUMIF('10. 170KMP'!$K:$K,$D69,'10. 170KMP'!AJ:AJ)</f>
        <v>950039502</v>
      </c>
      <c r="AF69" s="62">
        <f>SUMIF('10. 170KMP'!$K:$K,$D69,'10. 170KMP'!AK:AK)</f>
        <v>1023728118</v>
      </c>
      <c r="AG69" s="62">
        <f>SUMIF('10. 170KMP'!$K:$K,$D69,'10. 170KMP'!AL:AL)</f>
        <v>1043279502</v>
      </c>
      <c r="AH69" s="62">
        <f>SUMIF('10. 170KMP'!$K:$K,$D69,'10. 170KMP'!AM:AM)</f>
        <v>1024403809.9999999</v>
      </c>
      <c r="AI69" s="62">
        <f>SUMIF('10. 170KMP'!$K:$K,$D69,'10. 170KMP'!AN:AN)</f>
        <v>11515681409</v>
      </c>
      <c r="AJ69" s="92">
        <f>SUMIF('10. 170KMP'!$K:$K,$D69,'10. 170KMP'!AO:AO)</f>
        <v>4308787809</v>
      </c>
      <c r="AK69" s="86">
        <f>SUMIF('10. 170KMP'!$K:$K,$D69,'10. 170KMP'!AP:AP)</f>
        <v>761868987</v>
      </c>
      <c r="AL69" s="62">
        <f>SUMIF('10. 170KMP'!$K:$K,$D69,'10. 170KMP'!AQ:AQ)</f>
        <v>909969543</v>
      </c>
      <c r="AM69" s="62">
        <f>SUMIF('10. 170KMP'!$K:$K,$D69,'10. 170KMP'!AR:AR)</f>
        <v>846693736</v>
      </c>
      <c r="AN69" s="62">
        <f>SUMIF('10. 170KMP'!$K:$K,$D69,'10. 170KMP'!AS:AS)</f>
        <v>980677857</v>
      </c>
      <c r="AO69" s="62">
        <f>SUMIF('10. 170KMP'!$K:$K,$D69,'10. 170KMP'!AT:AT)</f>
        <v>809577686</v>
      </c>
      <c r="AP69" s="62">
        <f>SUMIF('10. 170KMP'!$K:$K,$D69,'10. 170KMP'!AU:AU)</f>
        <v>0</v>
      </c>
      <c r="AQ69" s="62">
        <f>SUMIF('10. 170KMP'!$K:$K,$D69,'10. 170KMP'!AV:AV)</f>
        <v>0</v>
      </c>
      <c r="AR69" s="62">
        <f>SUMIF('10. 170KMP'!$K:$K,$D69,'10. 170KMP'!AW:AW)</f>
        <v>0</v>
      </c>
      <c r="AS69" s="62">
        <f>SUMIF('10. 170KMP'!$K:$K,$D69,'10. 170KMP'!AX:AX)</f>
        <v>0</v>
      </c>
      <c r="AT69" s="62">
        <f>SUMIF('10. 170KMP'!$K:$K,$D69,'10. 170KMP'!AY:AY)</f>
        <v>0</v>
      </c>
      <c r="AU69" s="62">
        <f>SUMIF('10. 170KMP'!$K:$K,$D69,'10. 170KMP'!AZ:AZ)</f>
        <v>0</v>
      </c>
      <c r="AV69" s="92">
        <f>SUMIF('10. 170KMP'!$K:$K,$D69,'10. 170KMP'!BA:BA)</f>
        <v>0</v>
      </c>
      <c r="AW69" s="86">
        <f t="shared" si="23"/>
        <v>980677857</v>
      </c>
      <c r="AX69" s="62">
        <f t="shared" si="24"/>
        <v>809577686</v>
      </c>
      <c r="AY69" s="62">
        <f t="shared" si="25"/>
        <v>961848118</v>
      </c>
      <c r="AZ69" s="641">
        <f t="shared" ref="AZ69:AZ92" si="32">IFERROR(AX69/AW69,"")</f>
        <v>0.82552866899288013</v>
      </c>
      <c r="BA69" s="642">
        <f t="shared" ref="BA69:BA92" si="33">IFERROR(AX69/AY69,"")</f>
        <v>0.84168973338886333</v>
      </c>
      <c r="BB69" s="86">
        <f t="shared" si="26"/>
        <v>0</v>
      </c>
      <c r="BC69" s="62">
        <f t="shared" si="27"/>
        <v>4308787809</v>
      </c>
      <c r="BD69" s="62">
        <f t="shared" si="28"/>
        <v>4496663355</v>
      </c>
      <c r="BE69" s="641" t="str">
        <f t="shared" ref="BE69:BE92" si="34">IFERROR(BC69/BB69,"")</f>
        <v/>
      </c>
      <c r="BF69" s="641">
        <f t="shared" ref="BF69:BF92" si="35">IFERROR(BC69/BD69,"")</f>
        <v>0.95821889895513424</v>
      </c>
      <c r="BG69" s="642">
        <f t="shared" ref="BG69:BG92" si="36">IFERROR(BC69/AI69,"")</f>
        <v>0.37416698638714485</v>
      </c>
    </row>
    <row r="70" spans="2:59" x14ac:dyDescent="0.25">
      <c r="B70" s="1159"/>
      <c r="C70" s="1160"/>
      <c r="D70" s="592" t="s">
        <v>266</v>
      </c>
      <c r="E70" s="9" t="s">
        <v>132</v>
      </c>
      <c r="F70" s="272" t="s">
        <v>226</v>
      </c>
      <c r="G70" s="87">
        <f>SUMIF('10. 170KMP'!$K:$K,$D70,'10. 170KMP'!L:L)</f>
        <v>0</v>
      </c>
      <c r="H70" s="63">
        <f>SUMIF('10. 170KMP'!$K:$K,$D70,'10. 170KMP'!M:M)</f>
        <v>0</v>
      </c>
      <c r="I70" s="63">
        <f>SUMIF('10. 170KMP'!$K:$K,$D70,'10. 170KMP'!N:N)</f>
        <v>0</v>
      </c>
      <c r="J70" s="63">
        <f>SUMIF('10. 170KMP'!$K:$K,$D70,'10. 170KMP'!O:O)</f>
        <v>0</v>
      </c>
      <c r="K70" s="63">
        <f>SUMIF('10. 170KMP'!$K:$K,$D70,'10. 170KMP'!P:P)</f>
        <v>0</v>
      </c>
      <c r="L70" s="63">
        <f>SUMIF('10. 170KMP'!$K:$K,$D70,'10. 170KMP'!Q:Q)</f>
        <v>0</v>
      </c>
      <c r="M70" s="63">
        <f>SUMIF('10. 170KMP'!$K:$K,$D70,'10. 170KMP'!R:R)</f>
        <v>0</v>
      </c>
      <c r="N70" s="63">
        <f>SUMIF('10. 170KMP'!$K:$K,$D70,'10. 170KMP'!S:S)</f>
        <v>0</v>
      </c>
      <c r="O70" s="63">
        <f>SUMIF('10. 170KMP'!$K:$K,$D70,'10. 170KMP'!T:T)</f>
        <v>0</v>
      </c>
      <c r="P70" s="63">
        <f>SUMIF('10. 170KMP'!$K:$K,$D70,'10. 170KMP'!U:U)</f>
        <v>0</v>
      </c>
      <c r="Q70" s="63">
        <f>SUMIF('10. 170KMP'!$K:$K,$D70,'10. 170KMP'!V:V)</f>
        <v>0</v>
      </c>
      <c r="R70" s="63">
        <f>SUMIF('10. 170KMP'!$K:$K,$D70,'10. 170KMP'!W:W)</f>
        <v>0</v>
      </c>
      <c r="S70" s="63">
        <f>SUMIF('10. 170KMP'!$K:$K,$D70,'10. 170KMP'!X:X)</f>
        <v>0</v>
      </c>
      <c r="T70" s="63">
        <f>SUMIF('10. 170KMP'!$K:$K,$D70,'10. 170KMP'!Y:Y)</f>
        <v>0</v>
      </c>
      <c r="U70" s="63">
        <f>SUMIF('10. 170KMP'!$K:$K,$D70,'10. 170KMP'!Z:Z)</f>
        <v>0</v>
      </c>
      <c r="V70" s="63">
        <f>SUMIF('10. 170KMP'!$K:$K,$D70,'10. 170KMP'!AA:AA)</f>
        <v>0</v>
      </c>
      <c r="W70" s="63">
        <f>SUMIF('10. 170KMP'!$K:$K,$D70,'10. 170KMP'!AB:AB)</f>
        <v>110959029</v>
      </c>
      <c r="X70" s="63">
        <f>SUMIF('10. 170KMP'!$K:$K,$D70,'10. 170KMP'!AC:AC)</f>
        <v>96797221</v>
      </c>
      <c r="Y70" s="63">
        <f>SUMIF('10. 170KMP'!$K:$K,$D70,'10. 170KMP'!AD:AD)</f>
        <v>105654868</v>
      </c>
      <c r="Z70" s="63">
        <f>SUMIF('10. 170KMP'!$K:$K,$D70,'10. 170KMP'!AE:AE)</f>
        <v>118328590</v>
      </c>
      <c r="AA70" s="63">
        <f>SUMIF('10. 170KMP'!$K:$K,$D70,'10. 170KMP'!AF:AF)</f>
        <v>96161990</v>
      </c>
      <c r="AB70" s="63">
        <f>SUMIF('10. 170KMP'!$K:$K,$D70,'10. 170KMP'!AG:AG)</f>
        <v>118328590</v>
      </c>
      <c r="AC70" s="63">
        <f>SUMIF('10. 170KMP'!$K:$K,$D70,'10. 170KMP'!AH:AH)</f>
        <v>114495031</v>
      </c>
      <c r="AD70" s="63">
        <f>SUMIF('10. 170KMP'!$K:$K,$D70,'10. 170KMP'!AI:AI)</f>
        <v>114495031</v>
      </c>
      <c r="AE70" s="63">
        <f>SUMIF('10. 170KMP'!$K:$K,$D70,'10. 170KMP'!AJ:AJ)</f>
        <v>110045889</v>
      </c>
      <c r="AF70" s="63">
        <f>SUMIF('10. 170KMP'!$K:$K,$D70,'10. 170KMP'!AK:AK)</f>
        <v>109827767</v>
      </c>
      <c r="AG70" s="63">
        <f>SUMIF('10. 170KMP'!$K:$K,$D70,'10. 170KMP'!AL:AL)</f>
        <v>118328590</v>
      </c>
      <c r="AH70" s="63">
        <f>SUMIF('10. 170KMP'!$K:$K,$D70,'10. 170KMP'!AM:AM)</f>
        <v>114495031</v>
      </c>
      <c r="AI70" s="63">
        <f>SUMIF('10. 170KMP'!$K:$K,$D70,'10. 170KMP'!AN:AN)</f>
        <v>1327917627</v>
      </c>
      <c r="AJ70" s="93">
        <f>SUMIF('10. 170KMP'!$K:$K,$D70,'10. 170KMP'!AO:AO)</f>
        <v>872313554</v>
      </c>
      <c r="AK70" s="87">
        <f>SUMIF('10. 170KMP'!$K:$K,$D70,'10. 170KMP'!AP:AP)</f>
        <v>167366086</v>
      </c>
      <c r="AL70" s="63">
        <f>SUMIF('10. 170KMP'!$K:$K,$D70,'10. 170KMP'!AQ:AQ)</f>
        <v>194252219</v>
      </c>
      <c r="AM70" s="63">
        <f>SUMIF('10. 170KMP'!$K:$K,$D70,'10. 170KMP'!AR:AR)</f>
        <v>199246799</v>
      </c>
      <c r="AN70" s="63">
        <f>SUMIF('10. 170KMP'!$K:$K,$D70,'10. 170KMP'!AS:AS)</f>
        <v>184915367</v>
      </c>
      <c r="AO70" s="63">
        <f>SUMIF('10. 170KMP'!$K:$K,$D70,'10. 170KMP'!AT:AT)</f>
        <v>126533083</v>
      </c>
      <c r="AP70" s="63">
        <f>SUMIF('10. 170KMP'!$K:$K,$D70,'10. 170KMP'!AU:AU)</f>
        <v>0</v>
      </c>
      <c r="AQ70" s="63">
        <f>SUMIF('10. 170KMP'!$K:$K,$D70,'10. 170KMP'!AV:AV)</f>
        <v>0</v>
      </c>
      <c r="AR70" s="63">
        <f>SUMIF('10. 170KMP'!$K:$K,$D70,'10. 170KMP'!AW:AW)</f>
        <v>0</v>
      </c>
      <c r="AS70" s="63">
        <f>SUMIF('10. 170KMP'!$K:$K,$D70,'10. 170KMP'!AX:AX)</f>
        <v>0</v>
      </c>
      <c r="AT70" s="63">
        <f>SUMIF('10. 170KMP'!$K:$K,$D70,'10. 170KMP'!AY:AY)</f>
        <v>0</v>
      </c>
      <c r="AU70" s="63">
        <f>SUMIF('10. 170KMP'!$K:$K,$D70,'10. 170KMP'!AZ:AZ)</f>
        <v>0</v>
      </c>
      <c r="AV70" s="93">
        <f>SUMIF('10. 170KMP'!$K:$K,$D70,'10. 170KMP'!BA:BA)</f>
        <v>0</v>
      </c>
      <c r="AW70" s="87">
        <f t="shared" si="23"/>
        <v>184915367</v>
      </c>
      <c r="AX70" s="63">
        <f t="shared" si="24"/>
        <v>126533083</v>
      </c>
      <c r="AY70" s="63">
        <f t="shared" si="25"/>
        <v>96161990</v>
      </c>
      <c r="AZ70" s="645">
        <f t="shared" si="32"/>
        <v>0.68427565027626935</v>
      </c>
      <c r="BA70" s="646">
        <f t="shared" si="33"/>
        <v>1.3158326174406332</v>
      </c>
      <c r="BB70" s="87">
        <f t="shared" si="26"/>
        <v>0</v>
      </c>
      <c r="BC70" s="63">
        <f t="shared" si="27"/>
        <v>872313554</v>
      </c>
      <c r="BD70" s="63">
        <f t="shared" si="28"/>
        <v>527901698</v>
      </c>
      <c r="BE70" s="645" t="str">
        <f t="shared" si="34"/>
        <v/>
      </c>
      <c r="BF70" s="645">
        <f t="shared" si="35"/>
        <v>1.6524166474645436</v>
      </c>
      <c r="BG70" s="646">
        <f t="shared" si="36"/>
        <v>0.65690336227459389</v>
      </c>
    </row>
    <row r="71" spans="2:59" x14ac:dyDescent="0.25">
      <c r="B71" s="1159"/>
      <c r="C71" s="1160"/>
      <c r="D71" s="592" t="s">
        <v>267</v>
      </c>
      <c r="E71" s="12" t="s">
        <v>138</v>
      </c>
      <c r="F71" s="272" t="s">
        <v>226</v>
      </c>
      <c r="G71" s="87">
        <f>SUMIF('10. 170KMP'!$K:$K,$D71,'10. 170KMP'!L:L)</f>
        <v>0</v>
      </c>
      <c r="H71" s="63">
        <f>SUMIF('10. 170KMP'!$K:$K,$D71,'10. 170KMP'!M:M)</f>
        <v>0</v>
      </c>
      <c r="I71" s="63">
        <f>SUMIF('10. 170KMP'!$K:$K,$D71,'10. 170KMP'!N:N)</f>
        <v>0</v>
      </c>
      <c r="J71" s="63">
        <f>SUMIF('10. 170KMP'!$K:$K,$D71,'10. 170KMP'!O:O)</f>
        <v>0</v>
      </c>
      <c r="K71" s="63">
        <f>SUMIF('10. 170KMP'!$K:$K,$D71,'10. 170KMP'!P:P)</f>
        <v>0</v>
      </c>
      <c r="L71" s="63">
        <f>SUMIF('10. 170KMP'!$K:$K,$D71,'10. 170KMP'!Q:Q)</f>
        <v>0</v>
      </c>
      <c r="M71" s="63">
        <f>SUMIF('10. 170KMP'!$K:$K,$D71,'10. 170KMP'!R:R)</f>
        <v>0</v>
      </c>
      <c r="N71" s="63">
        <f>SUMIF('10. 170KMP'!$K:$K,$D71,'10. 170KMP'!S:S)</f>
        <v>0</v>
      </c>
      <c r="O71" s="63">
        <f>SUMIF('10. 170KMP'!$K:$K,$D71,'10. 170KMP'!T:T)</f>
        <v>0</v>
      </c>
      <c r="P71" s="63">
        <f>SUMIF('10. 170KMP'!$K:$K,$D71,'10. 170KMP'!U:U)</f>
        <v>0</v>
      </c>
      <c r="Q71" s="63">
        <f>SUMIF('10. 170KMP'!$K:$K,$D71,'10. 170KMP'!V:V)</f>
        <v>0</v>
      </c>
      <c r="R71" s="63">
        <f>SUMIF('10. 170KMP'!$K:$K,$D71,'10. 170KMP'!W:W)</f>
        <v>0</v>
      </c>
      <c r="S71" s="63">
        <f>SUMIF('10. 170KMP'!$K:$K,$D71,'10. 170KMP'!X:X)</f>
        <v>0</v>
      </c>
      <c r="T71" s="63">
        <f>SUMIF('10. 170KMP'!$K:$K,$D71,'10. 170KMP'!Y:Y)</f>
        <v>0</v>
      </c>
      <c r="U71" s="63">
        <f>SUMIF('10. 170KMP'!$K:$K,$D71,'10. 170KMP'!Z:Z)</f>
        <v>0</v>
      </c>
      <c r="V71" s="63">
        <f>SUMIF('10. 170KMP'!$K:$K,$D71,'10. 170KMP'!AA:AA)</f>
        <v>0</v>
      </c>
      <c r="W71" s="63">
        <f>SUMIF('10. 170KMP'!$K:$K,$D71,'10. 170KMP'!AB:AB)</f>
        <v>18400352</v>
      </c>
      <c r="X71" s="63">
        <f>SUMIF('10. 170KMP'!$K:$K,$D71,'10. 170KMP'!AC:AC)</f>
        <v>18400352</v>
      </c>
      <c r="Y71" s="63">
        <f>SUMIF('10. 170KMP'!$K:$K,$D71,'10. 170KMP'!AD:AD)</f>
        <v>18400352</v>
      </c>
      <c r="Z71" s="63">
        <f>SUMIF('10. 170KMP'!$K:$K,$D71,'10. 170KMP'!AE:AE)</f>
        <v>18400352</v>
      </c>
      <c r="AA71" s="63">
        <f>SUMIF('10. 170KMP'!$K:$K,$D71,'10. 170KMP'!AF:AF)</f>
        <v>18400352</v>
      </c>
      <c r="AB71" s="63">
        <f>SUMIF('10. 170KMP'!$K:$K,$D71,'10. 170KMP'!AG:AG)</f>
        <v>18400352</v>
      </c>
      <c r="AC71" s="63">
        <f>SUMIF('10. 170KMP'!$K:$K,$D71,'10. 170KMP'!AH:AH)</f>
        <v>18400352</v>
      </c>
      <c r="AD71" s="63">
        <f>SUMIF('10. 170KMP'!$K:$K,$D71,'10. 170KMP'!AI:AI)</f>
        <v>18400352</v>
      </c>
      <c r="AE71" s="63">
        <f>SUMIF('10. 170KMP'!$K:$K,$D71,'10. 170KMP'!AJ:AJ)</f>
        <v>18400352</v>
      </c>
      <c r="AF71" s="63">
        <f>SUMIF('10. 170KMP'!$K:$K,$D71,'10. 170KMP'!AK:AK)</f>
        <v>18400352</v>
      </c>
      <c r="AG71" s="63">
        <f>SUMIF('10. 170KMP'!$K:$K,$D71,'10. 170KMP'!AL:AL)</f>
        <v>18400352</v>
      </c>
      <c r="AH71" s="63">
        <f>SUMIF('10. 170KMP'!$K:$K,$D71,'10. 170KMP'!AM:AM)</f>
        <v>18400352</v>
      </c>
      <c r="AI71" s="63">
        <f>SUMIF('10. 170KMP'!$K:$K,$D71,'10. 170KMP'!AN:AN)</f>
        <v>220804224</v>
      </c>
      <c r="AJ71" s="93">
        <f>SUMIF('10. 170KMP'!$K:$K,$D71,'10. 170KMP'!AO:AO)</f>
        <v>52176441</v>
      </c>
      <c r="AK71" s="87">
        <f>SUMIF('10. 170KMP'!$K:$K,$D71,'10. 170KMP'!AP:AP)</f>
        <v>5510492</v>
      </c>
      <c r="AL71" s="63">
        <f>SUMIF('10. 170KMP'!$K:$K,$D71,'10. 170KMP'!AQ:AQ)</f>
        <v>11107161</v>
      </c>
      <c r="AM71" s="63">
        <f>SUMIF('10. 170KMP'!$K:$K,$D71,'10. 170KMP'!AR:AR)</f>
        <v>11651850</v>
      </c>
      <c r="AN71" s="63">
        <f>SUMIF('10. 170KMP'!$K:$K,$D71,'10. 170KMP'!AS:AS)</f>
        <v>14992119</v>
      </c>
      <c r="AO71" s="63">
        <f>SUMIF('10. 170KMP'!$K:$K,$D71,'10. 170KMP'!AT:AT)</f>
        <v>8914819</v>
      </c>
      <c r="AP71" s="63">
        <f>SUMIF('10. 170KMP'!$K:$K,$D71,'10. 170KMP'!AU:AU)</f>
        <v>0</v>
      </c>
      <c r="AQ71" s="63">
        <f>SUMIF('10. 170KMP'!$K:$K,$D71,'10. 170KMP'!AV:AV)</f>
        <v>0</v>
      </c>
      <c r="AR71" s="63">
        <f>SUMIF('10. 170KMP'!$K:$K,$D71,'10. 170KMP'!AW:AW)</f>
        <v>0</v>
      </c>
      <c r="AS71" s="63">
        <f>SUMIF('10. 170KMP'!$K:$K,$D71,'10. 170KMP'!AX:AX)</f>
        <v>0</v>
      </c>
      <c r="AT71" s="63">
        <f>SUMIF('10. 170KMP'!$K:$K,$D71,'10. 170KMP'!AY:AY)</f>
        <v>0</v>
      </c>
      <c r="AU71" s="63">
        <f>SUMIF('10. 170KMP'!$K:$K,$D71,'10. 170KMP'!AZ:AZ)</f>
        <v>0</v>
      </c>
      <c r="AV71" s="93">
        <f>SUMIF('10. 170KMP'!$K:$K,$D71,'10. 170KMP'!BA:BA)</f>
        <v>0</v>
      </c>
      <c r="AW71" s="87">
        <f t="shared" ref="AW71:AW92" si="37">AN71</f>
        <v>14992119</v>
      </c>
      <c r="AX71" s="63">
        <f t="shared" ref="AX71:AX92" si="38">AO71</f>
        <v>8914819</v>
      </c>
      <c r="AY71" s="63">
        <f t="shared" ref="AY71:AY92" si="39">AA71</f>
        <v>18400352</v>
      </c>
      <c r="AZ71" s="645">
        <f t="shared" si="32"/>
        <v>0.59463368720592469</v>
      </c>
      <c r="BA71" s="646">
        <f t="shared" si="33"/>
        <v>0.48449176407060041</v>
      </c>
      <c r="BB71" s="87">
        <f t="shared" ref="BB71:BB92" si="40">SUM(J71:N71)</f>
        <v>0</v>
      </c>
      <c r="BC71" s="63">
        <f t="shared" ref="BC71:BC92" si="41">SUM(AK71:AO71)</f>
        <v>52176441</v>
      </c>
      <c r="BD71" s="63">
        <f t="shared" ref="BD71:BD92" si="42">SUM(W71:AA71)</f>
        <v>92001760</v>
      </c>
      <c r="BE71" s="645" t="str">
        <f t="shared" si="34"/>
        <v/>
      </c>
      <c r="BF71" s="645">
        <f t="shared" si="35"/>
        <v>0.56712437892492495</v>
      </c>
      <c r="BG71" s="646">
        <f t="shared" si="36"/>
        <v>0.23630182455205204</v>
      </c>
    </row>
    <row r="72" spans="2:59" x14ac:dyDescent="0.25">
      <c r="B72" s="1159"/>
      <c r="C72" s="1160"/>
      <c r="D72" s="592" t="s">
        <v>268</v>
      </c>
      <c r="E72" s="12" t="s">
        <v>269</v>
      </c>
      <c r="F72" s="272" t="s">
        <v>226</v>
      </c>
      <c r="G72" s="87">
        <f>SUMIF('10. 170KMP'!$K:$K,$D72,'10. 170KMP'!L:L)</f>
        <v>0</v>
      </c>
      <c r="H72" s="63">
        <f>SUMIF('10. 170KMP'!$K:$K,$D72,'10. 170KMP'!M:M)</f>
        <v>0</v>
      </c>
      <c r="I72" s="63">
        <f>SUMIF('10. 170KMP'!$K:$K,$D72,'10. 170KMP'!N:N)</f>
        <v>0</v>
      </c>
      <c r="J72" s="63">
        <f>SUMIF('10. 170KMP'!$K:$K,$D72,'10. 170KMP'!O:O)</f>
        <v>0</v>
      </c>
      <c r="K72" s="63">
        <f>SUMIF('10. 170KMP'!$K:$K,$D72,'10. 170KMP'!P:P)</f>
        <v>0</v>
      </c>
      <c r="L72" s="63">
        <f>SUMIF('10. 170KMP'!$K:$K,$D72,'10. 170KMP'!Q:Q)</f>
        <v>0</v>
      </c>
      <c r="M72" s="63">
        <f>SUMIF('10. 170KMP'!$K:$K,$D72,'10. 170KMP'!R:R)</f>
        <v>0</v>
      </c>
      <c r="N72" s="63">
        <f>SUMIF('10. 170KMP'!$K:$K,$D72,'10. 170KMP'!S:S)</f>
        <v>0</v>
      </c>
      <c r="O72" s="63">
        <f>SUMIF('10. 170KMP'!$K:$K,$D72,'10. 170KMP'!T:T)</f>
        <v>0</v>
      </c>
      <c r="P72" s="63">
        <f>SUMIF('10. 170KMP'!$K:$K,$D72,'10. 170KMP'!U:U)</f>
        <v>0</v>
      </c>
      <c r="Q72" s="63">
        <f>SUMIF('10. 170KMP'!$K:$K,$D72,'10. 170KMP'!V:V)</f>
        <v>0</v>
      </c>
      <c r="R72" s="63">
        <f>SUMIF('10. 170KMP'!$K:$K,$D72,'10. 170KMP'!W:W)</f>
        <v>0</v>
      </c>
      <c r="S72" s="63">
        <f>SUMIF('10. 170KMP'!$K:$K,$D72,'10. 170KMP'!X:X)</f>
        <v>0</v>
      </c>
      <c r="T72" s="63">
        <f>SUMIF('10. 170KMP'!$K:$K,$D72,'10. 170KMP'!Y:Y)</f>
        <v>0</v>
      </c>
      <c r="U72" s="63">
        <f>SUMIF('10. 170KMP'!$K:$K,$D72,'10. 170KMP'!Z:Z)</f>
        <v>0</v>
      </c>
      <c r="V72" s="63">
        <f>SUMIF('10. 170KMP'!$K:$K,$D72,'10. 170KMP'!AA:AA)</f>
        <v>0</v>
      </c>
      <c r="W72" s="63">
        <f>SUMIF('10. 170KMP'!$K:$K,$D72,'10. 170KMP'!AB:AB)</f>
        <v>0</v>
      </c>
      <c r="X72" s="63">
        <f>SUMIF('10. 170KMP'!$K:$K,$D72,'10. 170KMP'!AC:AC)</f>
        <v>0</v>
      </c>
      <c r="Y72" s="63">
        <f>SUMIF('10. 170KMP'!$K:$K,$D72,'10. 170KMP'!AD:AD)</f>
        <v>0</v>
      </c>
      <c r="Z72" s="63">
        <f>SUMIF('10. 170KMP'!$K:$K,$D72,'10. 170KMP'!AE:AE)</f>
        <v>0</v>
      </c>
      <c r="AA72" s="63">
        <f>SUMIF('10. 170KMP'!$K:$K,$D72,'10. 170KMP'!AF:AF)</f>
        <v>0</v>
      </c>
      <c r="AB72" s="63">
        <f>SUMIF('10. 170KMP'!$K:$K,$D72,'10. 170KMP'!AG:AG)</f>
        <v>0</v>
      </c>
      <c r="AC72" s="63">
        <f>SUMIF('10. 170KMP'!$K:$K,$D72,'10. 170KMP'!AH:AH)</f>
        <v>0</v>
      </c>
      <c r="AD72" s="63">
        <f>SUMIF('10. 170KMP'!$K:$K,$D72,'10. 170KMP'!AI:AI)</f>
        <v>0</v>
      </c>
      <c r="AE72" s="63">
        <f>SUMIF('10. 170KMP'!$K:$K,$D72,'10. 170KMP'!AJ:AJ)</f>
        <v>0</v>
      </c>
      <c r="AF72" s="63">
        <f>SUMIF('10. 170KMP'!$K:$K,$D72,'10. 170KMP'!AK:AK)</f>
        <v>0</v>
      </c>
      <c r="AG72" s="63">
        <f>SUMIF('10. 170KMP'!$K:$K,$D72,'10. 170KMP'!AL:AL)</f>
        <v>0</v>
      </c>
      <c r="AH72" s="63">
        <f>SUMIF('10. 170KMP'!$K:$K,$D72,'10. 170KMP'!AM:AM)</f>
        <v>0</v>
      </c>
      <c r="AI72" s="63">
        <f>SUMIF('10. 170KMP'!$K:$K,$D72,'10. 170KMP'!AN:AN)</f>
        <v>0</v>
      </c>
      <c r="AJ72" s="93">
        <f>SUMIF('10. 170KMP'!$K:$K,$D72,'10. 170KMP'!AO:AO)</f>
        <v>0</v>
      </c>
      <c r="AK72" s="87">
        <f>SUMIF('10. 170KMP'!$K:$K,$D72,'10. 170KMP'!AP:AP)</f>
        <v>0</v>
      </c>
      <c r="AL72" s="63">
        <f>SUMIF('10. 170KMP'!$K:$K,$D72,'10. 170KMP'!AQ:AQ)</f>
        <v>0</v>
      </c>
      <c r="AM72" s="63">
        <f>SUMIF('10. 170KMP'!$K:$K,$D72,'10. 170KMP'!AR:AR)</f>
        <v>0</v>
      </c>
      <c r="AN72" s="63">
        <f>SUMIF('10. 170KMP'!$K:$K,$D72,'10. 170KMP'!AS:AS)</f>
        <v>0</v>
      </c>
      <c r="AO72" s="63">
        <f>SUMIF('10. 170KMP'!$K:$K,$D72,'10. 170KMP'!AT:AT)</f>
        <v>0</v>
      </c>
      <c r="AP72" s="63">
        <f>SUMIF('10. 170KMP'!$K:$K,$D72,'10. 170KMP'!AU:AU)</f>
        <v>0</v>
      </c>
      <c r="AQ72" s="63">
        <f>SUMIF('10. 170KMP'!$K:$K,$D72,'10. 170KMP'!AV:AV)</f>
        <v>0</v>
      </c>
      <c r="AR72" s="63">
        <f>SUMIF('10. 170KMP'!$K:$K,$D72,'10. 170KMP'!AW:AW)</f>
        <v>0</v>
      </c>
      <c r="AS72" s="63">
        <f>SUMIF('10. 170KMP'!$K:$K,$D72,'10. 170KMP'!AX:AX)</f>
        <v>0</v>
      </c>
      <c r="AT72" s="63">
        <f>SUMIF('10. 170KMP'!$K:$K,$D72,'10. 170KMP'!AY:AY)</f>
        <v>0</v>
      </c>
      <c r="AU72" s="63">
        <f>SUMIF('10. 170KMP'!$K:$K,$D72,'10. 170KMP'!AZ:AZ)</f>
        <v>0</v>
      </c>
      <c r="AV72" s="93">
        <f>SUMIF('10. 170KMP'!$K:$K,$D72,'10. 170KMP'!BA:BA)</f>
        <v>0</v>
      </c>
      <c r="AW72" s="87">
        <f t="shared" si="37"/>
        <v>0</v>
      </c>
      <c r="AX72" s="63">
        <f t="shared" si="38"/>
        <v>0</v>
      </c>
      <c r="AY72" s="63">
        <f t="shared" si="39"/>
        <v>0</v>
      </c>
      <c r="AZ72" s="645" t="str">
        <f t="shared" si="32"/>
        <v/>
      </c>
      <c r="BA72" s="646" t="str">
        <f t="shared" si="33"/>
        <v/>
      </c>
      <c r="BB72" s="87">
        <f t="shared" si="40"/>
        <v>0</v>
      </c>
      <c r="BC72" s="63">
        <f t="shared" si="41"/>
        <v>0</v>
      </c>
      <c r="BD72" s="63">
        <f t="shared" si="42"/>
        <v>0</v>
      </c>
      <c r="BE72" s="645" t="str">
        <f t="shared" si="34"/>
        <v/>
      </c>
      <c r="BF72" s="645" t="str">
        <f t="shared" si="35"/>
        <v/>
      </c>
      <c r="BG72" s="646" t="str">
        <f t="shared" si="36"/>
        <v/>
      </c>
    </row>
    <row r="73" spans="2:59" x14ac:dyDescent="0.25">
      <c r="B73" s="1159"/>
      <c r="C73" s="1160"/>
      <c r="D73" s="592" t="s">
        <v>270</v>
      </c>
      <c r="E73" s="9" t="s">
        <v>140</v>
      </c>
      <c r="F73" s="272" t="s">
        <v>226</v>
      </c>
      <c r="G73" s="87">
        <f>SUMIF('10. 170KMP'!$K:$K,$D73,'10. 170KMP'!L:L)</f>
        <v>0</v>
      </c>
      <c r="H73" s="63">
        <f>SUMIF('10. 170KMP'!$K:$K,$D73,'10. 170KMP'!M:M)</f>
        <v>0</v>
      </c>
      <c r="I73" s="63">
        <f>SUMIF('10. 170KMP'!$K:$K,$D73,'10. 170KMP'!N:N)</f>
        <v>0</v>
      </c>
      <c r="J73" s="63">
        <f>SUMIF('10. 170KMP'!$K:$K,$D73,'10. 170KMP'!O:O)</f>
        <v>0</v>
      </c>
      <c r="K73" s="63">
        <f>SUMIF('10. 170KMP'!$K:$K,$D73,'10. 170KMP'!P:P)</f>
        <v>0</v>
      </c>
      <c r="L73" s="63">
        <f>SUMIF('10. 170KMP'!$K:$K,$D73,'10. 170KMP'!Q:Q)</f>
        <v>0</v>
      </c>
      <c r="M73" s="63">
        <f>SUMIF('10. 170KMP'!$K:$K,$D73,'10. 170KMP'!R:R)</f>
        <v>0</v>
      </c>
      <c r="N73" s="63">
        <f>SUMIF('10. 170KMP'!$K:$K,$D73,'10. 170KMP'!S:S)</f>
        <v>0</v>
      </c>
      <c r="O73" s="63">
        <f>SUMIF('10. 170KMP'!$K:$K,$D73,'10. 170KMP'!T:T)</f>
        <v>0</v>
      </c>
      <c r="P73" s="63">
        <f>SUMIF('10. 170KMP'!$K:$K,$D73,'10. 170KMP'!U:U)</f>
        <v>0</v>
      </c>
      <c r="Q73" s="63">
        <f>SUMIF('10. 170KMP'!$K:$K,$D73,'10. 170KMP'!V:V)</f>
        <v>0</v>
      </c>
      <c r="R73" s="63">
        <f>SUMIF('10. 170KMP'!$K:$K,$D73,'10. 170KMP'!W:W)</f>
        <v>0</v>
      </c>
      <c r="S73" s="63">
        <f>SUMIF('10. 170KMP'!$K:$K,$D73,'10. 170KMP'!X:X)</f>
        <v>0</v>
      </c>
      <c r="T73" s="63">
        <f>SUMIF('10. 170KMP'!$K:$K,$D73,'10. 170KMP'!Y:Y)</f>
        <v>0</v>
      </c>
      <c r="U73" s="63">
        <f>SUMIF('10. 170KMP'!$K:$K,$D73,'10. 170KMP'!Z:Z)</f>
        <v>0</v>
      </c>
      <c r="V73" s="63">
        <f>SUMIF('10. 170KMP'!$K:$K,$D73,'10. 170KMP'!AA:AA)</f>
        <v>0</v>
      </c>
      <c r="W73" s="63">
        <f>SUMIF('10. 170KMP'!$K:$K,$D73,'10. 170KMP'!AB:AB)</f>
        <v>102776951</v>
      </c>
      <c r="X73" s="63">
        <f>SUMIF('10. 170KMP'!$K:$K,$D73,'10. 170KMP'!AC:AC)</f>
        <v>93176951</v>
      </c>
      <c r="Y73" s="63">
        <f>SUMIF('10. 170KMP'!$K:$K,$D73,'10. 170KMP'!AD:AD)</f>
        <v>93176951</v>
      </c>
      <c r="Z73" s="63">
        <f>SUMIF('10. 170KMP'!$K:$K,$D73,'10. 170KMP'!AE:AE)</f>
        <v>93176951</v>
      </c>
      <c r="AA73" s="63">
        <f>SUMIF('10. 170KMP'!$K:$K,$D73,'10. 170KMP'!AF:AF)</f>
        <v>112376951</v>
      </c>
      <c r="AB73" s="63">
        <f>SUMIF('10. 170KMP'!$K:$K,$D73,'10. 170KMP'!AG:AG)</f>
        <v>93176951</v>
      </c>
      <c r="AC73" s="63">
        <f>SUMIF('10. 170KMP'!$K:$K,$D73,'10. 170KMP'!AH:AH)</f>
        <v>93176951</v>
      </c>
      <c r="AD73" s="63">
        <f>SUMIF('10. 170KMP'!$K:$K,$D73,'10. 170KMP'!AI:AI)</f>
        <v>93176951</v>
      </c>
      <c r="AE73" s="63">
        <f>SUMIF('10. 170KMP'!$K:$K,$D73,'10. 170KMP'!AJ:AJ)</f>
        <v>102776951</v>
      </c>
      <c r="AF73" s="63">
        <f>SUMIF('10. 170KMP'!$K:$K,$D73,'10. 170KMP'!AK:AK)</f>
        <v>93176951</v>
      </c>
      <c r="AG73" s="63">
        <f>SUMIF('10. 170KMP'!$K:$K,$D73,'10. 170KMP'!AL:AL)</f>
        <v>93176951</v>
      </c>
      <c r="AH73" s="63">
        <f>SUMIF('10. 170KMP'!$K:$K,$D73,'10. 170KMP'!AM:AM)</f>
        <v>93176951</v>
      </c>
      <c r="AI73" s="63">
        <f>SUMIF('10. 170KMP'!$K:$K,$D73,'10. 170KMP'!AN:AN)</f>
        <v>1156523412</v>
      </c>
      <c r="AJ73" s="93">
        <f>SUMIF('10. 170KMP'!$K:$K,$D73,'10. 170KMP'!AO:AO)</f>
        <v>346795418</v>
      </c>
      <c r="AK73" s="87">
        <f>SUMIF('10. 170KMP'!$K:$K,$D73,'10. 170KMP'!AP:AP)</f>
        <v>234345527</v>
      </c>
      <c r="AL73" s="63">
        <f>SUMIF('10. 170KMP'!$K:$K,$D73,'10. 170KMP'!AQ:AQ)</f>
        <v>28663460</v>
      </c>
      <c r="AM73" s="63">
        <f>SUMIF('10. 170KMP'!$K:$K,$D73,'10. 170KMP'!AR:AR)</f>
        <v>29422970</v>
      </c>
      <c r="AN73" s="63">
        <f>SUMIF('10. 170KMP'!$K:$K,$D73,'10. 170KMP'!AS:AS)</f>
        <v>26459424</v>
      </c>
      <c r="AO73" s="63">
        <f>SUMIF('10. 170KMP'!$K:$K,$D73,'10. 170KMP'!AT:AT)</f>
        <v>27904037</v>
      </c>
      <c r="AP73" s="63">
        <f>SUMIF('10. 170KMP'!$K:$K,$D73,'10. 170KMP'!AU:AU)</f>
        <v>0</v>
      </c>
      <c r="AQ73" s="63">
        <f>SUMIF('10. 170KMP'!$K:$K,$D73,'10. 170KMP'!AV:AV)</f>
        <v>0</v>
      </c>
      <c r="AR73" s="63">
        <f>SUMIF('10. 170KMP'!$K:$K,$D73,'10. 170KMP'!AW:AW)</f>
        <v>0</v>
      </c>
      <c r="AS73" s="63">
        <f>SUMIF('10. 170KMP'!$K:$K,$D73,'10. 170KMP'!AX:AX)</f>
        <v>0</v>
      </c>
      <c r="AT73" s="63">
        <f>SUMIF('10. 170KMP'!$K:$K,$D73,'10. 170KMP'!AY:AY)</f>
        <v>0</v>
      </c>
      <c r="AU73" s="63">
        <f>SUMIF('10. 170KMP'!$K:$K,$D73,'10. 170KMP'!AZ:AZ)</f>
        <v>0</v>
      </c>
      <c r="AV73" s="93">
        <f>SUMIF('10. 170KMP'!$K:$K,$D73,'10. 170KMP'!BA:BA)</f>
        <v>0</v>
      </c>
      <c r="AW73" s="87">
        <f t="shared" si="37"/>
        <v>26459424</v>
      </c>
      <c r="AX73" s="63">
        <f t="shared" si="38"/>
        <v>27904037</v>
      </c>
      <c r="AY73" s="63">
        <f t="shared" si="39"/>
        <v>112376951</v>
      </c>
      <c r="AZ73" s="645">
        <f t="shared" si="32"/>
        <v>1.0545972958443841</v>
      </c>
      <c r="BA73" s="646">
        <f t="shared" si="33"/>
        <v>0.24830747543595483</v>
      </c>
      <c r="BB73" s="87">
        <f t="shared" si="40"/>
        <v>0</v>
      </c>
      <c r="BC73" s="63">
        <f t="shared" si="41"/>
        <v>346795418</v>
      </c>
      <c r="BD73" s="63">
        <f t="shared" si="42"/>
        <v>494684755</v>
      </c>
      <c r="BE73" s="645" t="str">
        <f t="shared" si="34"/>
        <v/>
      </c>
      <c r="BF73" s="645">
        <f t="shared" si="35"/>
        <v>0.70104326946562157</v>
      </c>
      <c r="BG73" s="646">
        <f t="shared" si="36"/>
        <v>0.2998602660367069</v>
      </c>
    </row>
    <row r="74" spans="2:59" x14ac:dyDescent="0.25">
      <c r="B74" s="1159"/>
      <c r="C74" s="1160"/>
      <c r="D74" s="592" t="s">
        <v>271</v>
      </c>
      <c r="E74" s="12" t="s">
        <v>272</v>
      </c>
      <c r="F74" s="272" t="s">
        <v>226</v>
      </c>
      <c r="G74" s="87">
        <f>SUMIF('10. 170KMP'!$K:$K,$D74,'10. 170KMP'!L:L)</f>
        <v>0</v>
      </c>
      <c r="H74" s="63">
        <f>SUMIF('10. 170KMP'!$K:$K,$D74,'10. 170KMP'!M:M)</f>
        <v>0</v>
      </c>
      <c r="I74" s="63">
        <f>SUMIF('10. 170KMP'!$K:$K,$D74,'10. 170KMP'!N:N)</f>
        <v>0</v>
      </c>
      <c r="J74" s="63">
        <f>SUMIF('10. 170KMP'!$K:$K,$D74,'10. 170KMP'!O:O)</f>
        <v>0</v>
      </c>
      <c r="K74" s="63">
        <f>SUMIF('10. 170KMP'!$K:$K,$D74,'10. 170KMP'!P:P)</f>
        <v>0</v>
      </c>
      <c r="L74" s="63">
        <f>SUMIF('10. 170KMP'!$K:$K,$D74,'10. 170KMP'!Q:Q)</f>
        <v>0</v>
      </c>
      <c r="M74" s="63">
        <f>SUMIF('10. 170KMP'!$K:$K,$D74,'10. 170KMP'!R:R)</f>
        <v>0</v>
      </c>
      <c r="N74" s="63">
        <f>SUMIF('10. 170KMP'!$K:$K,$D74,'10. 170KMP'!S:S)</f>
        <v>0</v>
      </c>
      <c r="O74" s="63">
        <f>SUMIF('10. 170KMP'!$K:$K,$D74,'10. 170KMP'!T:T)</f>
        <v>0</v>
      </c>
      <c r="P74" s="63">
        <f>SUMIF('10. 170KMP'!$K:$K,$D74,'10. 170KMP'!U:U)</f>
        <v>0</v>
      </c>
      <c r="Q74" s="63">
        <f>SUMIF('10. 170KMP'!$K:$K,$D74,'10. 170KMP'!V:V)</f>
        <v>0</v>
      </c>
      <c r="R74" s="63">
        <f>SUMIF('10. 170KMP'!$K:$K,$D74,'10. 170KMP'!W:W)</f>
        <v>0</v>
      </c>
      <c r="S74" s="63">
        <f>SUMIF('10. 170KMP'!$K:$K,$D74,'10. 170KMP'!X:X)</f>
        <v>0</v>
      </c>
      <c r="T74" s="63">
        <f>SUMIF('10. 170KMP'!$K:$K,$D74,'10. 170KMP'!Y:Y)</f>
        <v>0</v>
      </c>
      <c r="U74" s="63">
        <f>SUMIF('10. 170KMP'!$K:$K,$D74,'10. 170KMP'!Z:Z)</f>
        <v>0</v>
      </c>
      <c r="V74" s="63">
        <f>SUMIF('10. 170KMP'!$K:$K,$D74,'10. 170KMP'!AA:AA)</f>
        <v>0</v>
      </c>
      <c r="W74" s="63">
        <f>SUMIF('10. 170KMP'!$K:$K,$D74,'10. 170KMP'!AB:AB)</f>
        <v>0</v>
      </c>
      <c r="X74" s="63">
        <f>SUMIF('10. 170KMP'!$K:$K,$D74,'10. 170KMP'!AC:AC)</f>
        <v>0</v>
      </c>
      <c r="Y74" s="63">
        <f>SUMIF('10. 170KMP'!$K:$K,$D74,'10. 170KMP'!AD:AD)</f>
        <v>0</v>
      </c>
      <c r="Z74" s="63">
        <f>SUMIF('10. 170KMP'!$K:$K,$D74,'10. 170KMP'!AE:AE)</f>
        <v>0</v>
      </c>
      <c r="AA74" s="63">
        <f>SUMIF('10. 170KMP'!$K:$K,$D74,'10. 170KMP'!AF:AF)</f>
        <v>0</v>
      </c>
      <c r="AB74" s="63">
        <f>SUMIF('10. 170KMP'!$K:$K,$D74,'10. 170KMP'!AG:AG)</f>
        <v>0</v>
      </c>
      <c r="AC74" s="63">
        <f>SUMIF('10. 170KMP'!$K:$K,$D74,'10. 170KMP'!AH:AH)</f>
        <v>0</v>
      </c>
      <c r="AD74" s="63">
        <f>SUMIF('10. 170KMP'!$K:$K,$D74,'10. 170KMP'!AI:AI)</f>
        <v>0</v>
      </c>
      <c r="AE74" s="63">
        <f>SUMIF('10. 170KMP'!$K:$K,$D74,'10. 170KMP'!AJ:AJ)</f>
        <v>0</v>
      </c>
      <c r="AF74" s="63">
        <f>SUMIF('10. 170KMP'!$K:$K,$D74,'10. 170KMP'!AK:AK)</f>
        <v>0</v>
      </c>
      <c r="AG74" s="63">
        <f>SUMIF('10. 170KMP'!$K:$K,$D74,'10. 170KMP'!AL:AL)</f>
        <v>0</v>
      </c>
      <c r="AH74" s="63">
        <f>SUMIF('10. 170KMP'!$K:$K,$D74,'10. 170KMP'!AM:AM)</f>
        <v>0</v>
      </c>
      <c r="AI74" s="63">
        <f>SUMIF('10. 170KMP'!$K:$K,$D74,'10. 170KMP'!AN:AN)</f>
        <v>0</v>
      </c>
      <c r="AJ74" s="93">
        <f>SUMIF('10. 170KMP'!$K:$K,$D74,'10. 170KMP'!AO:AO)</f>
        <v>0</v>
      </c>
      <c r="AK74" s="87">
        <f>SUMIF('10. 170KMP'!$K:$K,$D74,'10. 170KMP'!AP:AP)</f>
        <v>0</v>
      </c>
      <c r="AL74" s="63">
        <f>SUMIF('10. 170KMP'!$K:$K,$D74,'10. 170KMP'!AQ:AQ)</f>
        <v>0</v>
      </c>
      <c r="AM74" s="63">
        <f>SUMIF('10. 170KMP'!$K:$K,$D74,'10. 170KMP'!AR:AR)</f>
        <v>0</v>
      </c>
      <c r="AN74" s="63">
        <f>SUMIF('10. 170KMP'!$K:$K,$D74,'10. 170KMP'!AS:AS)</f>
        <v>0</v>
      </c>
      <c r="AO74" s="63">
        <f>SUMIF('10. 170KMP'!$K:$K,$D74,'10. 170KMP'!AT:AT)</f>
        <v>0</v>
      </c>
      <c r="AP74" s="63">
        <f>SUMIF('10. 170KMP'!$K:$K,$D74,'10. 170KMP'!AU:AU)</f>
        <v>0</v>
      </c>
      <c r="AQ74" s="63">
        <f>SUMIF('10. 170KMP'!$K:$K,$D74,'10. 170KMP'!AV:AV)</f>
        <v>0</v>
      </c>
      <c r="AR74" s="63">
        <f>SUMIF('10. 170KMP'!$K:$K,$D74,'10. 170KMP'!AW:AW)</f>
        <v>0</v>
      </c>
      <c r="AS74" s="63">
        <f>SUMIF('10. 170KMP'!$K:$K,$D74,'10. 170KMP'!AX:AX)</f>
        <v>0</v>
      </c>
      <c r="AT74" s="63">
        <f>SUMIF('10. 170KMP'!$K:$K,$D74,'10. 170KMP'!AY:AY)</f>
        <v>0</v>
      </c>
      <c r="AU74" s="63">
        <f>SUMIF('10. 170KMP'!$K:$K,$D74,'10. 170KMP'!AZ:AZ)</f>
        <v>0</v>
      </c>
      <c r="AV74" s="93">
        <f>SUMIF('10. 170KMP'!$K:$K,$D74,'10. 170KMP'!BA:BA)</f>
        <v>0</v>
      </c>
      <c r="AW74" s="87">
        <f t="shared" si="37"/>
        <v>0</v>
      </c>
      <c r="AX74" s="63">
        <f t="shared" si="38"/>
        <v>0</v>
      </c>
      <c r="AY74" s="63">
        <f t="shared" si="39"/>
        <v>0</v>
      </c>
      <c r="AZ74" s="645" t="str">
        <f t="shared" si="32"/>
        <v/>
      </c>
      <c r="BA74" s="646" t="str">
        <f t="shared" si="33"/>
        <v/>
      </c>
      <c r="BB74" s="87">
        <f t="shared" si="40"/>
        <v>0</v>
      </c>
      <c r="BC74" s="63">
        <f t="shared" si="41"/>
        <v>0</v>
      </c>
      <c r="BD74" s="63">
        <f t="shared" si="42"/>
        <v>0</v>
      </c>
      <c r="BE74" s="645" t="str">
        <f t="shared" si="34"/>
        <v/>
      </c>
      <c r="BF74" s="645" t="str">
        <f t="shared" si="35"/>
        <v/>
      </c>
      <c r="BG74" s="646" t="str">
        <f t="shared" si="36"/>
        <v/>
      </c>
    </row>
    <row r="75" spans="2:59" x14ac:dyDescent="0.25">
      <c r="B75" s="1159"/>
      <c r="C75" s="1160"/>
      <c r="D75" s="592" t="s">
        <v>273</v>
      </c>
      <c r="E75" s="12" t="s">
        <v>136</v>
      </c>
      <c r="F75" s="272" t="s">
        <v>226</v>
      </c>
      <c r="G75" s="87">
        <f>SUMIF('10. 170KMP'!$K:$K,$D75,'10. 170KMP'!L:L)</f>
        <v>0</v>
      </c>
      <c r="H75" s="63">
        <f>SUMIF('10. 170KMP'!$K:$K,$D75,'10. 170KMP'!M:M)</f>
        <v>0</v>
      </c>
      <c r="I75" s="63">
        <f>SUMIF('10. 170KMP'!$K:$K,$D75,'10. 170KMP'!N:N)</f>
        <v>0</v>
      </c>
      <c r="J75" s="63">
        <f>SUMIF('10. 170KMP'!$K:$K,$D75,'10. 170KMP'!O:O)</f>
        <v>0</v>
      </c>
      <c r="K75" s="63">
        <f>SUMIF('10. 170KMP'!$K:$K,$D75,'10. 170KMP'!P:P)</f>
        <v>0</v>
      </c>
      <c r="L75" s="63">
        <f>SUMIF('10. 170KMP'!$K:$K,$D75,'10. 170KMP'!Q:Q)</f>
        <v>0</v>
      </c>
      <c r="M75" s="63">
        <f>SUMIF('10. 170KMP'!$K:$K,$D75,'10. 170KMP'!R:R)</f>
        <v>0</v>
      </c>
      <c r="N75" s="63">
        <f>SUMIF('10. 170KMP'!$K:$K,$D75,'10. 170KMP'!S:S)</f>
        <v>0</v>
      </c>
      <c r="O75" s="63">
        <f>SUMIF('10. 170KMP'!$K:$K,$D75,'10. 170KMP'!T:T)</f>
        <v>0</v>
      </c>
      <c r="P75" s="63">
        <f>SUMIF('10. 170KMP'!$K:$K,$D75,'10. 170KMP'!U:U)</f>
        <v>0</v>
      </c>
      <c r="Q75" s="63">
        <f>SUMIF('10. 170KMP'!$K:$K,$D75,'10. 170KMP'!V:V)</f>
        <v>0</v>
      </c>
      <c r="R75" s="63">
        <f>SUMIF('10. 170KMP'!$K:$K,$D75,'10. 170KMP'!W:W)</f>
        <v>0</v>
      </c>
      <c r="S75" s="63">
        <f>SUMIF('10. 170KMP'!$K:$K,$D75,'10. 170KMP'!X:X)</f>
        <v>0</v>
      </c>
      <c r="T75" s="63">
        <f>SUMIF('10. 170KMP'!$K:$K,$D75,'10. 170KMP'!Y:Y)</f>
        <v>0</v>
      </c>
      <c r="U75" s="63">
        <f>SUMIF('10. 170KMP'!$K:$K,$D75,'10. 170KMP'!Z:Z)</f>
        <v>0</v>
      </c>
      <c r="V75" s="63">
        <f>SUMIF('10. 170KMP'!$K:$K,$D75,'10. 170KMP'!AA:AA)</f>
        <v>0</v>
      </c>
      <c r="W75" s="63">
        <f>SUMIF('10. 170KMP'!$K:$K,$D75,'10. 170KMP'!AB:AB)</f>
        <v>115440481</v>
      </c>
      <c r="X75" s="63">
        <f>SUMIF('10. 170KMP'!$K:$K,$D75,'10. 170KMP'!AC:AC)</f>
        <v>115440481</v>
      </c>
      <c r="Y75" s="63">
        <f>SUMIF('10. 170KMP'!$K:$K,$D75,'10. 170KMP'!AD:AD)</f>
        <v>115440481</v>
      </c>
      <c r="Z75" s="63">
        <f>SUMIF('10. 170KMP'!$K:$K,$D75,'10. 170KMP'!AE:AE)</f>
        <v>115440481</v>
      </c>
      <c r="AA75" s="63">
        <f>SUMIF('10. 170KMP'!$K:$K,$D75,'10. 170KMP'!AF:AF)</f>
        <v>115440481</v>
      </c>
      <c r="AB75" s="63">
        <f>SUMIF('10. 170KMP'!$K:$K,$D75,'10. 170KMP'!AG:AG)</f>
        <v>115440481</v>
      </c>
      <c r="AC75" s="63">
        <f>SUMIF('10. 170KMP'!$K:$K,$D75,'10. 170KMP'!AH:AH)</f>
        <v>115440481</v>
      </c>
      <c r="AD75" s="63">
        <f>SUMIF('10. 170KMP'!$K:$K,$D75,'10. 170KMP'!AI:AI)</f>
        <v>115440481</v>
      </c>
      <c r="AE75" s="63">
        <f>SUMIF('10. 170KMP'!$K:$K,$D75,'10. 170KMP'!AJ:AJ)</f>
        <v>115440481</v>
      </c>
      <c r="AF75" s="63">
        <f>SUMIF('10. 170KMP'!$K:$K,$D75,'10. 170KMP'!AK:AK)</f>
        <v>115440481</v>
      </c>
      <c r="AG75" s="63">
        <f>SUMIF('10. 170KMP'!$K:$K,$D75,'10. 170KMP'!AL:AL)</f>
        <v>115440481</v>
      </c>
      <c r="AH75" s="63">
        <f>SUMIF('10. 170KMP'!$K:$K,$D75,'10. 170KMP'!AM:AM)</f>
        <v>115440481</v>
      </c>
      <c r="AI75" s="63">
        <f>SUMIF('10. 170KMP'!$K:$K,$D75,'10. 170KMP'!AN:AN)</f>
        <v>1385285772</v>
      </c>
      <c r="AJ75" s="93">
        <f>SUMIF('10. 170KMP'!$K:$K,$D75,'10. 170KMP'!AO:AO)</f>
        <v>430145505</v>
      </c>
      <c r="AK75" s="87">
        <f>SUMIF('10. 170KMP'!$K:$K,$D75,'10. 170KMP'!AP:AP)</f>
        <v>95993590</v>
      </c>
      <c r="AL75" s="63">
        <f>SUMIF('10. 170KMP'!$K:$K,$D75,'10. 170KMP'!AQ:AQ)</f>
        <v>91788030</v>
      </c>
      <c r="AM75" s="63">
        <f>SUMIF('10. 170KMP'!$K:$K,$D75,'10. 170KMP'!AR:AR)</f>
        <v>79649570</v>
      </c>
      <c r="AN75" s="63">
        <f>SUMIF('10. 170KMP'!$K:$K,$D75,'10. 170KMP'!AS:AS)</f>
        <v>80239425</v>
      </c>
      <c r="AO75" s="63">
        <f>SUMIF('10. 170KMP'!$K:$K,$D75,'10. 170KMP'!AT:AT)</f>
        <v>82474890</v>
      </c>
      <c r="AP75" s="63">
        <f>SUMIF('10. 170KMP'!$K:$K,$D75,'10. 170KMP'!AU:AU)</f>
        <v>0</v>
      </c>
      <c r="AQ75" s="63">
        <f>SUMIF('10. 170KMP'!$K:$K,$D75,'10. 170KMP'!AV:AV)</f>
        <v>0</v>
      </c>
      <c r="AR75" s="63">
        <f>SUMIF('10. 170KMP'!$K:$K,$D75,'10. 170KMP'!AW:AW)</f>
        <v>0</v>
      </c>
      <c r="AS75" s="63">
        <f>SUMIF('10. 170KMP'!$K:$K,$D75,'10. 170KMP'!AX:AX)</f>
        <v>0</v>
      </c>
      <c r="AT75" s="63">
        <f>SUMIF('10. 170KMP'!$K:$K,$D75,'10. 170KMP'!AY:AY)</f>
        <v>0</v>
      </c>
      <c r="AU75" s="63">
        <f>SUMIF('10. 170KMP'!$K:$K,$D75,'10. 170KMP'!AZ:AZ)</f>
        <v>0</v>
      </c>
      <c r="AV75" s="93">
        <f>SUMIF('10. 170KMP'!$K:$K,$D75,'10. 170KMP'!BA:BA)</f>
        <v>0</v>
      </c>
      <c r="AW75" s="87">
        <f t="shared" si="37"/>
        <v>80239425</v>
      </c>
      <c r="AX75" s="63">
        <f t="shared" si="38"/>
        <v>82474890</v>
      </c>
      <c r="AY75" s="63">
        <f t="shared" si="39"/>
        <v>115440481</v>
      </c>
      <c r="AZ75" s="645">
        <f t="shared" si="32"/>
        <v>1.0278599329444347</v>
      </c>
      <c r="BA75" s="646">
        <f t="shared" si="33"/>
        <v>0.71443647224581475</v>
      </c>
      <c r="BB75" s="87">
        <f t="shared" si="40"/>
        <v>0</v>
      </c>
      <c r="BC75" s="63">
        <f t="shared" si="41"/>
        <v>430145505</v>
      </c>
      <c r="BD75" s="63">
        <f t="shared" si="42"/>
        <v>577202405</v>
      </c>
      <c r="BE75" s="645" t="str">
        <f t="shared" si="34"/>
        <v/>
      </c>
      <c r="BF75" s="645">
        <f t="shared" si="35"/>
        <v>0.74522472753730129</v>
      </c>
      <c r="BG75" s="646">
        <f t="shared" si="36"/>
        <v>0.31051030314054218</v>
      </c>
    </row>
    <row r="76" spans="2:59" x14ac:dyDescent="0.25">
      <c r="B76" s="1159"/>
      <c r="C76" s="1160"/>
      <c r="D76" s="592" t="s">
        <v>274</v>
      </c>
      <c r="E76" s="9" t="s">
        <v>153</v>
      </c>
      <c r="F76" s="272" t="s">
        <v>226</v>
      </c>
      <c r="G76" s="87">
        <f>SUMIF('10. 170KMP'!$K:$K,$D76,'10. 170KMP'!L:L)</f>
        <v>0</v>
      </c>
      <c r="H76" s="63">
        <f>SUMIF('10. 170KMP'!$K:$K,$D76,'10. 170KMP'!M:M)</f>
        <v>0</v>
      </c>
      <c r="I76" s="63">
        <f>SUMIF('10. 170KMP'!$K:$K,$D76,'10. 170KMP'!N:N)</f>
        <v>0</v>
      </c>
      <c r="J76" s="63">
        <f>SUMIF('10. 170KMP'!$K:$K,$D76,'10. 170KMP'!O:O)</f>
        <v>0</v>
      </c>
      <c r="K76" s="63">
        <f>SUMIF('10. 170KMP'!$K:$K,$D76,'10. 170KMP'!P:P)</f>
        <v>0</v>
      </c>
      <c r="L76" s="63">
        <f>SUMIF('10. 170KMP'!$K:$K,$D76,'10. 170KMP'!Q:Q)</f>
        <v>0</v>
      </c>
      <c r="M76" s="63">
        <f>SUMIF('10. 170KMP'!$K:$K,$D76,'10. 170KMP'!R:R)</f>
        <v>0</v>
      </c>
      <c r="N76" s="63">
        <f>SUMIF('10. 170KMP'!$K:$K,$D76,'10. 170KMP'!S:S)</f>
        <v>0</v>
      </c>
      <c r="O76" s="63">
        <f>SUMIF('10. 170KMP'!$K:$K,$D76,'10. 170KMP'!T:T)</f>
        <v>0</v>
      </c>
      <c r="P76" s="63">
        <f>SUMIF('10. 170KMP'!$K:$K,$D76,'10. 170KMP'!U:U)</f>
        <v>0</v>
      </c>
      <c r="Q76" s="63">
        <f>SUMIF('10. 170KMP'!$K:$K,$D76,'10. 170KMP'!V:V)</f>
        <v>0</v>
      </c>
      <c r="R76" s="63">
        <f>SUMIF('10. 170KMP'!$K:$K,$D76,'10. 170KMP'!W:W)</f>
        <v>0</v>
      </c>
      <c r="S76" s="63">
        <f>SUMIF('10. 170KMP'!$K:$K,$D76,'10. 170KMP'!X:X)</f>
        <v>0</v>
      </c>
      <c r="T76" s="63">
        <f>SUMIF('10. 170KMP'!$K:$K,$D76,'10. 170KMP'!Y:Y)</f>
        <v>0</v>
      </c>
      <c r="U76" s="63">
        <f>SUMIF('10. 170KMP'!$K:$K,$D76,'10. 170KMP'!Z:Z)</f>
        <v>0</v>
      </c>
      <c r="V76" s="63">
        <f>SUMIF('10. 170KMP'!$K:$K,$D76,'10. 170KMP'!AA:AA)</f>
        <v>0</v>
      </c>
      <c r="W76" s="63">
        <f>SUMIF('10. 170KMP'!$K:$K,$D76,'10. 170KMP'!AB:AB)</f>
        <v>6327294.4000000004</v>
      </c>
      <c r="X76" s="63">
        <f>SUMIF('10. 170KMP'!$K:$K,$D76,'10. 170KMP'!AC:AC)</f>
        <v>5974299.4000000004</v>
      </c>
      <c r="Y76" s="63">
        <f>SUMIF('10. 170KMP'!$K:$K,$D76,'10. 170KMP'!AD:AD)</f>
        <v>8321125.4000000004</v>
      </c>
      <c r="Z76" s="63">
        <f>SUMIF('10. 170KMP'!$K:$K,$D76,'10. 170KMP'!AE:AE)</f>
        <v>6787041.4000000004</v>
      </c>
      <c r="AA76" s="63">
        <f>SUMIF('10. 170KMP'!$K:$K,$D76,'10. 170KMP'!AF:AF)</f>
        <v>6787040.9000000004</v>
      </c>
      <c r="AB76" s="63">
        <f>SUMIF('10. 170KMP'!$K:$K,$D76,'10. 170KMP'!AG:AG)</f>
        <v>7049540.7000000002</v>
      </c>
      <c r="AC76" s="63">
        <f>SUMIF('10. 170KMP'!$K:$K,$D76,'10. 170KMP'!AH:AH)</f>
        <v>7049540.5</v>
      </c>
      <c r="AD76" s="63">
        <f>SUMIF('10. 170KMP'!$K:$K,$D76,'10. 170KMP'!AI:AI)</f>
        <v>7049540.2999999998</v>
      </c>
      <c r="AE76" s="63">
        <f>SUMIF('10. 170KMP'!$K:$K,$D76,'10. 170KMP'!AJ:AJ)</f>
        <v>4762500</v>
      </c>
      <c r="AF76" s="63">
        <f>SUMIF('10. 170KMP'!$K:$K,$D76,'10. 170KMP'!AK:AK)</f>
        <v>7095833.333333334</v>
      </c>
      <c r="AG76" s="63">
        <f>SUMIF('10. 170KMP'!$K:$K,$D76,'10. 170KMP'!AL:AL)</f>
        <v>7095833.333333334</v>
      </c>
      <c r="AH76" s="63">
        <f>SUMIF('10. 170KMP'!$K:$K,$D76,'10. 170KMP'!AM:AM)</f>
        <v>7095833.333333334</v>
      </c>
      <c r="AI76" s="63">
        <f>SUMIF('10. 170KMP'!$K:$K,$D76,'10. 170KMP'!AN:AN)</f>
        <v>81395422.999999985</v>
      </c>
      <c r="AJ76" s="93">
        <f>SUMIF('10. 170KMP'!$K:$K,$D76,'10. 170KMP'!AO:AO)</f>
        <v>20322598</v>
      </c>
      <c r="AK76" s="87">
        <f>SUMIF('10. 170KMP'!$K:$K,$D76,'10. 170KMP'!AP:AP)</f>
        <v>4327301</v>
      </c>
      <c r="AL76" s="63">
        <f>SUMIF('10. 170KMP'!$K:$K,$D76,'10. 170KMP'!AQ:AQ)</f>
        <v>5245730</v>
      </c>
      <c r="AM76" s="63">
        <f>SUMIF('10. 170KMP'!$K:$K,$D76,'10. 170KMP'!AR:AR)</f>
        <v>3821126</v>
      </c>
      <c r="AN76" s="63">
        <f>SUMIF('10. 170KMP'!$K:$K,$D76,'10. 170KMP'!AS:AS)</f>
        <v>3011804</v>
      </c>
      <c r="AO76" s="63">
        <f>SUMIF('10. 170KMP'!$K:$K,$D76,'10. 170KMP'!AT:AT)</f>
        <v>3916637</v>
      </c>
      <c r="AP76" s="63">
        <f>SUMIF('10. 170KMP'!$K:$K,$D76,'10. 170KMP'!AU:AU)</f>
        <v>0</v>
      </c>
      <c r="AQ76" s="63">
        <f>SUMIF('10. 170KMP'!$K:$K,$D76,'10. 170KMP'!AV:AV)</f>
        <v>0</v>
      </c>
      <c r="AR76" s="63">
        <f>SUMIF('10. 170KMP'!$K:$K,$D76,'10. 170KMP'!AW:AW)</f>
        <v>0</v>
      </c>
      <c r="AS76" s="63">
        <f>SUMIF('10. 170KMP'!$K:$K,$D76,'10. 170KMP'!AX:AX)</f>
        <v>0</v>
      </c>
      <c r="AT76" s="63">
        <f>SUMIF('10. 170KMP'!$K:$K,$D76,'10. 170KMP'!AY:AY)</f>
        <v>0</v>
      </c>
      <c r="AU76" s="63">
        <f>SUMIF('10. 170KMP'!$K:$K,$D76,'10. 170KMP'!AZ:AZ)</f>
        <v>0</v>
      </c>
      <c r="AV76" s="93">
        <f>SUMIF('10. 170KMP'!$K:$K,$D76,'10. 170KMP'!BA:BA)</f>
        <v>0</v>
      </c>
      <c r="AW76" s="87">
        <f t="shared" si="37"/>
        <v>3011804</v>
      </c>
      <c r="AX76" s="63">
        <f t="shared" si="38"/>
        <v>3916637</v>
      </c>
      <c r="AY76" s="63">
        <f t="shared" si="39"/>
        <v>6787040.9000000004</v>
      </c>
      <c r="AZ76" s="645">
        <f t="shared" si="32"/>
        <v>1.3004289123727839</v>
      </c>
      <c r="BA76" s="646">
        <f t="shared" si="33"/>
        <v>0.57707579160160949</v>
      </c>
      <c r="BB76" s="87">
        <f t="shared" si="40"/>
        <v>0</v>
      </c>
      <c r="BC76" s="63">
        <f t="shared" si="41"/>
        <v>20322598</v>
      </c>
      <c r="BD76" s="63">
        <f t="shared" si="42"/>
        <v>34196801.5</v>
      </c>
      <c r="BE76" s="645" t="str">
        <f t="shared" si="34"/>
        <v/>
      </c>
      <c r="BF76" s="645">
        <f t="shared" si="35"/>
        <v>0.59428359111304607</v>
      </c>
      <c r="BG76" s="646">
        <f t="shared" si="36"/>
        <v>0.24967740507964439</v>
      </c>
    </row>
    <row r="77" spans="2:59" x14ac:dyDescent="0.25">
      <c r="B77" s="1159"/>
      <c r="C77" s="1160"/>
      <c r="D77" s="592" t="s">
        <v>275</v>
      </c>
      <c r="E77" s="12" t="s">
        <v>150</v>
      </c>
      <c r="F77" s="272" t="s">
        <v>226</v>
      </c>
      <c r="G77" s="87">
        <f>SUMIF('10. 170KMP'!$K:$K,$D77,'10. 170KMP'!L:L)</f>
        <v>0</v>
      </c>
      <c r="H77" s="63">
        <f>SUMIF('10. 170KMP'!$K:$K,$D77,'10. 170KMP'!M:M)</f>
        <v>0</v>
      </c>
      <c r="I77" s="63">
        <f>SUMIF('10. 170KMP'!$K:$K,$D77,'10. 170KMP'!N:N)</f>
        <v>0</v>
      </c>
      <c r="J77" s="63">
        <f>SUMIF('10. 170KMP'!$K:$K,$D77,'10. 170KMP'!O:O)</f>
        <v>0</v>
      </c>
      <c r="K77" s="63">
        <f>SUMIF('10. 170KMP'!$K:$K,$D77,'10. 170KMP'!P:P)</f>
        <v>0</v>
      </c>
      <c r="L77" s="63">
        <f>SUMIF('10. 170KMP'!$K:$K,$D77,'10. 170KMP'!Q:Q)</f>
        <v>0</v>
      </c>
      <c r="M77" s="63">
        <f>SUMIF('10. 170KMP'!$K:$K,$D77,'10. 170KMP'!R:R)</f>
        <v>0</v>
      </c>
      <c r="N77" s="63">
        <f>SUMIF('10. 170KMP'!$K:$K,$D77,'10. 170KMP'!S:S)</f>
        <v>0</v>
      </c>
      <c r="O77" s="63">
        <f>SUMIF('10. 170KMP'!$K:$K,$D77,'10. 170KMP'!T:T)</f>
        <v>0</v>
      </c>
      <c r="P77" s="63">
        <f>SUMIF('10. 170KMP'!$K:$K,$D77,'10. 170KMP'!U:U)</f>
        <v>0</v>
      </c>
      <c r="Q77" s="63">
        <f>SUMIF('10. 170KMP'!$K:$K,$D77,'10. 170KMP'!V:V)</f>
        <v>0</v>
      </c>
      <c r="R77" s="63">
        <f>SUMIF('10. 170KMP'!$K:$K,$D77,'10. 170KMP'!W:W)</f>
        <v>0</v>
      </c>
      <c r="S77" s="63">
        <f>SUMIF('10. 170KMP'!$K:$K,$D77,'10. 170KMP'!X:X)</f>
        <v>0</v>
      </c>
      <c r="T77" s="63">
        <f>SUMIF('10. 170KMP'!$K:$K,$D77,'10. 170KMP'!Y:Y)</f>
        <v>0</v>
      </c>
      <c r="U77" s="63">
        <f>SUMIF('10. 170KMP'!$K:$K,$D77,'10. 170KMP'!Z:Z)</f>
        <v>0</v>
      </c>
      <c r="V77" s="63">
        <f>SUMIF('10. 170KMP'!$K:$K,$D77,'10. 170KMP'!AA:AA)</f>
        <v>0</v>
      </c>
      <c r="W77" s="63">
        <f>SUMIF('10. 170KMP'!$K:$K,$D77,'10. 170KMP'!AB:AB)</f>
        <v>3159763</v>
      </c>
      <c r="X77" s="63">
        <f>SUMIF('10. 170KMP'!$K:$K,$D77,'10. 170KMP'!AC:AC)</f>
        <v>5359763</v>
      </c>
      <c r="Y77" s="63">
        <f>SUMIF('10. 170KMP'!$K:$K,$D77,'10. 170KMP'!AD:AD)</f>
        <v>5359763</v>
      </c>
      <c r="Z77" s="63">
        <f>SUMIF('10. 170KMP'!$K:$K,$D77,'10. 170KMP'!AE:AE)</f>
        <v>5359763</v>
      </c>
      <c r="AA77" s="63">
        <f>SUMIF('10. 170KMP'!$K:$K,$D77,'10. 170KMP'!AF:AF)</f>
        <v>5359763</v>
      </c>
      <c r="AB77" s="63">
        <f>SUMIF('10. 170KMP'!$K:$K,$D77,'10. 170KMP'!AG:AG)</f>
        <v>5359763</v>
      </c>
      <c r="AC77" s="63">
        <f>SUMIF('10. 170KMP'!$K:$K,$D77,'10. 170KMP'!AH:AH)</f>
        <v>5359763</v>
      </c>
      <c r="AD77" s="63">
        <f>SUMIF('10. 170KMP'!$K:$K,$D77,'10. 170KMP'!AI:AI)</f>
        <v>5359763</v>
      </c>
      <c r="AE77" s="63">
        <f>SUMIF('10. 170KMP'!$K:$K,$D77,'10. 170KMP'!AJ:AJ)</f>
        <v>5359763</v>
      </c>
      <c r="AF77" s="63">
        <f>SUMIF('10. 170KMP'!$K:$K,$D77,'10. 170KMP'!AK:AK)</f>
        <v>5359763</v>
      </c>
      <c r="AG77" s="63">
        <f>SUMIF('10. 170KMP'!$K:$K,$D77,'10. 170KMP'!AL:AL)</f>
        <v>5359763</v>
      </c>
      <c r="AH77" s="63">
        <f>SUMIF('10. 170KMP'!$K:$K,$D77,'10. 170KMP'!AM:AM)</f>
        <v>5359763</v>
      </c>
      <c r="AI77" s="63">
        <f>SUMIF('10. 170KMP'!$K:$K,$D77,'10. 170KMP'!AN:AN)</f>
        <v>62117156</v>
      </c>
      <c r="AJ77" s="93">
        <f>SUMIF('10. 170KMP'!$K:$K,$D77,'10. 170KMP'!AO:AO)</f>
        <v>0</v>
      </c>
      <c r="AK77" s="87">
        <f>SUMIF('10. 170KMP'!$K:$K,$D77,'10. 170KMP'!AP:AP)</f>
        <v>0</v>
      </c>
      <c r="AL77" s="63">
        <f>SUMIF('10. 170KMP'!$K:$K,$D77,'10. 170KMP'!AQ:AQ)</f>
        <v>0</v>
      </c>
      <c r="AM77" s="63">
        <f>SUMIF('10. 170KMP'!$K:$K,$D77,'10. 170KMP'!AR:AR)</f>
        <v>0</v>
      </c>
      <c r="AN77" s="63">
        <f>SUMIF('10. 170KMP'!$K:$K,$D77,'10. 170KMP'!AS:AS)</f>
        <v>0</v>
      </c>
      <c r="AO77" s="63">
        <f>SUMIF('10. 170KMP'!$K:$K,$D77,'10. 170KMP'!AT:AT)</f>
        <v>0</v>
      </c>
      <c r="AP77" s="63">
        <f>SUMIF('10. 170KMP'!$K:$K,$D77,'10. 170KMP'!AU:AU)</f>
        <v>0</v>
      </c>
      <c r="AQ77" s="63">
        <f>SUMIF('10. 170KMP'!$K:$K,$D77,'10. 170KMP'!AV:AV)</f>
        <v>0</v>
      </c>
      <c r="AR77" s="63">
        <f>SUMIF('10. 170KMP'!$K:$K,$D77,'10. 170KMP'!AW:AW)</f>
        <v>0</v>
      </c>
      <c r="AS77" s="63">
        <f>SUMIF('10. 170KMP'!$K:$K,$D77,'10. 170KMP'!AX:AX)</f>
        <v>0</v>
      </c>
      <c r="AT77" s="63">
        <f>SUMIF('10. 170KMP'!$K:$K,$D77,'10. 170KMP'!AY:AY)</f>
        <v>0</v>
      </c>
      <c r="AU77" s="63">
        <f>SUMIF('10. 170KMP'!$K:$K,$D77,'10. 170KMP'!AZ:AZ)</f>
        <v>0</v>
      </c>
      <c r="AV77" s="93">
        <f>SUMIF('10. 170KMP'!$K:$K,$D77,'10. 170KMP'!BA:BA)</f>
        <v>0</v>
      </c>
      <c r="AW77" s="87">
        <f t="shared" si="37"/>
        <v>0</v>
      </c>
      <c r="AX77" s="63">
        <f t="shared" si="38"/>
        <v>0</v>
      </c>
      <c r="AY77" s="63">
        <f t="shared" si="39"/>
        <v>5359763</v>
      </c>
      <c r="AZ77" s="645" t="str">
        <f t="shared" si="32"/>
        <v/>
      </c>
      <c r="BA77" s="646">
        <f t="shared" si="33"/>
        <v>0</v>
      </c>
      <c r="BB77" s="87">
        <f t="shared" si="40"/>
        <v>0</v>
      </c>
      <c r="BC77" s="63">
        <f t="shared" si="41"/>
        <v>0</v>
      </c>
      <c r="BD77" s="63">
        <f t="shared" si="42"/>
        <v>24598815</v>
      </c>
      <c r="BE77" s="645" t="str">
        <f t="shared" si="34"/>
        <v/>
      </c>
      <c r="BF77" s="645">
        <f t="shared" si="35"/>
        <v>0</v>
      </c>
      <c r="BG77" s="646">
        <f t="shared" si="36"/>
        <v>0</v>
      </c>
    </row>
    <row r="78" spans="2:59" x14ac:dyDescent="0.25">
      <c r="B78" s="1159"/>
      <c r="C78" s="1160"/>
      <c r="D78" s="592" t="s">
        <v>276</v>
      </c>
      <c r="E78" s="12" t="s">
        <v>137</v>
      </c>
      <c r="F78" s="272" t="s">
        <v>226</v>
      </c>
      <c r="G78" s="87">
        <f>SUMIF('10. 170KMP'!$K:$K,$D78,'10. 170KMP'!L:L)</f>
        <v>0</v>
      </c>
      <c r="H78" s="63">
        <f>SUMIF('10. 170KMP'!$K:$K,$D78,'10. 170KMP'!M:M)</f>
        <v>0</v>
      </c>
      <c r="I78" s="63">
        <f>SUMIF('10. 170KMP'!$K:$K,$D78,'10. 170KMP'!N:N)</f>
        <v>0</v>
      </c>
      <c r="J78" s="63">
        <f>SUMIF('10. 170KMP'!$K:$K,$D78,'10. 170KMP'!O:O)</f>
        <v>0</v>
      </c>
      <c r="K78" s="63">
        <f>SUMIF('10. 170KMP'!$K:$K,$D78,'10. 170KMP'!P:P)</f>
        <v>0</v>
      </c>
      <c r="L78" s="63">
        <f>SUMIF('10. 170KMP'!$K:$K,$D78,'10. 170KMP'!Q:Q)</f>
        <v>0</v>
      </c>
      <c r="M78" s="63">
        <f>SUMIF('10. 170KMP'!$K:$K,$D78,'10. 170KMP'!R:R)</f>
        <v>0</v>
      </c>
      <c r="N78" s="63">
        <f>SUMIF('10. 170KMP'!$K:$K,$D78,'10. 170KMP'!S:S)</f>
        <v>0</v>
      </c>
      <c r="O78" s="63">
        <f>SUMIF('10. 170KMP'!$K:$K,$D78,'10. 170KMP'!T:T)</f>
        <v>0</v>
      </c>
      <c r="P78" s="63">
        <f>SUMIF('10. 170KMP'!$K:$K,$D78,'10. 170KMP'!U:U)</f>
        <v>0</v>
      </c>
      <c r="Q78" s="63">
        <f>SUMIF('10. 170KMP'!$K:$K,$D78,'10. 170KMP'!V:V)</f>
        <v>0</v>
      </c>
      <c r="R78" s="63">
        <f>SUMIF('10. 170KMP'!$K:$K,$D78,'10. 170KMP'!W:W)</f>
        <v>0</v>
      </c>
      <c r="S78" s="63">
        <f>SUMIF('10. 170KMP'!$K:$K,$D78,'10. 170KMP'!X:X)</f>
        <v>0</v>
      </c>
      <c r="T78" s="63">
        <f>SUMIF('10. 170KMP'!$K:$K,$D78,'10. 170KMP'!Y:Y)</f>
        <v>0</v>
      </c>
      <c r="U78" s="63">
        <f>SUMIF('10. 170KMP'!$K:$K,$D78,'10. 170KMP'!Z:Z)</f>
        <v>0</v>
      </c>
      <c r="V78" s="63">
        <f>SUMIF('10. 170KMP'!$K:$K,$D78,'10. 170KMP'!AA:AA)</f>
        <v>0</v>
      </c>
      <c r="W78" s="63">
        <f>SUMIF('10. 170KMP'!$K:$K,$D78,'10. 170KMP'!AB:AB)</f>
        <v>84724999.038461536</v>
      </c>
      <c r="X78" s="63">
        <f>SUMIF('10. 170KMP'!$K:$K,$D78,'10. 170KMP'!AC:AC)</f>
        <v>64567999.153846152</v>
      </c>
      <c r="Y78" s="63">
        <f>SUMIF('10. 170KMP'!$K:$K,$D78,'10. 170KMP'!AD:AD)</f>
        <v>91605999.076923072</v>
      </c>
      <c r="Z78" s="63">
        <f>SUMIF('10. 170KMP'!$K:$K,$D78,'10. 170KMP'!AE:AE)</f>
        <v>95312998.961538464</v>
      </c>
      <c r="AA78" s="63">
        <f>SUMIF('10. 170KMP'!$K:$K,$D78,'10. 170KMP'!AF:AF)</f>
        <v>87167999.15384616</v>
      </c>
      <c r="AB78" s="63">
        <f>SUMIF('10. 170KMP'!$K:$K,$D78,'10. 170KMP'!AG:AG)</f>
        <v>96787998.961538464</v>
      </c>
      <c r="AC78" s="63">
        <f>SUMIF('10. 170KMP'!$K:$K,$D78,'10. 170KMP'!AH:AH)</f>
        <v>97518999</v>
      </c>
      <c r="AD78" s="63">
        <f>SUMIF('10. 170KMP'!$K:$K,$D78,'10. 170KMP'!AI:AI)</f>
        <v>97518999</v>
      </c>
      <c r="AE78" s="63">
        <f>SUMIF('10. 170KMP'!$K:$K,$D78,'10. 170KMP'!AJ:AJ)</f>
        <v>89399999.038461536</v>
      </c>
      <c r="AF78" s="63">
        <f>SUMIF('10. 170KMP'!$K:$K,$D78,'10. 170KMP'!AK:AK)</f>
        <v>99349999.038461536</v>
      </c>
      <c r="AG78" s="63">
        <f>SUMIF('10. 170KMP'!$K:$K,$D78,'10. 170KMP'!AL:AL)</f>
        <v>102162998.96153846</v>
      </c>
      <c r="AH78" s="63">
        <f>SUMIF('10. 170KMP'!$K:$K,$D78,'10. 170KMP'!AM:AM)</f>
        <v>99943999</v>
      </c>
      <c r="AI78" s="63">
        <f>SUMIF('10. 170KMP'!$K:$K,$D78,'10. 170KMP'!AN:AN)</f>
        <v>1106062988.3846154</v>
      </c>
      <c r="AJ78" s="93">
        <f>SUMIF('10. 170KMP'!$K:$K,$D78,'10. 170KMP'!AO:AO)</f>
        <v>216750000</v>
      </c>
      <c r="AK78" s="87">
        <f>SUMIF('10. 170KMP'!$K:$K,$D78,'10. 170KMP'!AP:AP)</f>
        <v>45975000</v>
      </c>
      <c r="AL78" s="63">
        <f>SUMIF('10. 170KMP'!$K:$K,$D78,'10. 170KMP'!AQ:AQ)</f>
        <v>29025000</v>
      </c>
      <c r="AM78" s="63">
        <f>SUMIF('10. 170KMP'!$K:$K,$D78,'10. 170KMP'!AR:AR)</f>
        <v>47375000</v>
      </c>
      <c r="AN78" s="63">
        <f>SUMIF('10. 170KMP'!$K:$K,$D78,'10. 170KMP'!AS:AS)</f>
        <v>45700000</v>
      </c>
      <c r="AO78" s="63">
        <f>SUMIF('10. 170KMP'!$K:$K,$D78,'10. 170KMP'!AT:AT)</f>
        <v>48675000</v>
      </c>
      <c r="AP78" s="63">
        <f>SUMIF('10. 170KMP'!$K:$K,$D78,'10. 170KMP'!AU:AU)</f>
        <v>0</v>
      </c>
      <c r="AQ78" s="63">
        <f>SUMIF('10. 170KMP'!$K:$K,$D78,'10. 170KMP'!AV:AV)</f>
        <v>0</v>
      </c>
      <c r="AR78" s="63">
        <f>SUMIF('10. 170KMP'!$K:$K,$D78,'10. 170KMP'!AW:AW)</f>
        <v>0</v>
      </c>
      <c r="AS78" s="63">
        <f>SUMIF('10. 170KMP'!$K:$K,$D78,'10. 170KMP'!AX:AX)</f>
        <v>0</v>
      </c>
      <c r="AT78" s="63">
        <f>SUMIF('10. 170KMP'!$K:$K,$D78,'10. 170KMP'!AY:AY)</f>
        <v>0</v>
      </c>
      <c r="AU78" s="63">
        <f>SUMIF('10. 170KMP'!$K:$K,$D78,'10. 170KMP'!AZ:AZ)</f>
        <v>0</v>
      </c>
      <c r="AV78" s="93">
        <f>SUMIF('10. 170KMP'!$K:$K,$D78,'10. 170KMP'!BA:BA)</f>
        <v>0</v>
      </c>
      <c r="AW78" s="87">
        <f t="shared" si="37"/>
        <v>45700000</v>
      </c>
      <c r="AX78" s="63">
        <f t="shared" si="38"/>
        <v>48675000</v>
      </c>
      <c r="AY78" s="63">
        <f t="shared" si="39"/>
        <v>87167999.15384616</v>
      </c>
      <c r="AZ78" s="645">
        <f t="shared" si="32"/>
        <v>1.0650984682713347</v>
      </c>
      <c r="BA78" s="646">
        <f t="shared" si="33"/>
        <v>0.55840446577294511</v>
      </c>
      <c r="BB78" s="87">
        <f t="shared" si="40"/>
        <v>0</v>
      </c>
      <c r="BC78" s="63">
        <f t="shared" si="41"/>
        <v>216750000</v>
      </c>
      <c r="BD78" s="63">
        <f t="shared" si="42"/>
        <v>423379995.38461536</v>
      </c>
      <c r="BE78" s="645" t="str">
        <f t="shared" si="34"/>
        <v/>
      </c>
      <c r="BF78" s="645">
        <f t="shared" si="35"/>
        <v>0.51195144400503767</v>
      </c>
      <c r="BG78" s="646">
        <f t="shared" si="36"/>
        <v>0.19596533133846145</v>
      </c>
    </row>
    <row r="79" spans="2:59" ht="14.1" customHeight="1" x14ac:dyDescent="0.25">
      <c r="B79" s="1159"/>
      <c r="C79" s="1160"/>
      <c r="D79" s="592" t="s">
        <v>277</v>
      </c>
      <c r="E79" s="9" t="s">
        <v>147</v>
      </c>
      <c r="F79" s="272" t="s">
        <v>226</v>
      </c>
      <c r="G79" s="87">
        <f>SUMIF('10. 170KMP'!$K:$K,$D79,'10. 170KMP'!L:L)</f>
        <v>0</v>
      </c>
      <c r="H79" s="63">
        <f>SUMIF('10. 170KMP'!$K:$K,$D79,'10. 170KMP'!M:M)</f>
        <v>0</v>
      </c>
      <c r="I79" s="63">
        <f>SUMIF('10. 170KMP'!$K:$K,$D79,'10. 170KMP'!N:N)</f>
        <v>0</v>
      </c>
      <c r="J79" s="63">
        <f>SUMIF('10. 170KMP'!$K:$K,$D79,'10. 170KMP'!O:O)</f>
        <v>0</v>
      </c>
      <c r="K79" s="63">
        <f>SUMIF('10. 170KMP'!$K:$K,$D79,'10. 170KMP'!P:P)</f>
        <v>0</v>
      </c>
      <c r="L79" s="63">
        <f>SUMIF('10. 170KMP'!$K:$K,$D79,'10. 170KMP'!Q:Q)</f>
        <v>0</v>
      </c>
      <c r="M79" s="63">
        <f>SUMIF('10. 170KMP'!$K:$K,$D79,'10. 170KMP'!R:R)</f>
        <v>0</v>
      </c>
      <c r="N79" s="63">
        <f>SUMIF('10. 170KMP'!$K:$K,$D79,'10. 170KMP'!S:S)</f>
        <v>0</v>
      </c>
      <c r="O79" s="63">
        <f>SUMIF('10. 170KMP'!$K:$K,$D79,'10. 170KMP'!T:T)</f>
        <v>0</v>
      </c>
      <c r="P79" s="63">
        <f>SUMIF('10. 170KMP'!$K:$K,$D79,'10. 170KMP'!U:U)</f>
        <v>0</v>
      </c>
      <c r="Q79" s="63">
        <f>SUMIF('10. 170KMP'!$K:$K,$D79,'10. 170KMP'!V:V)</f>
        <v>0</v>
      </c>
      <c r="R79" s="63">
        <f>SUMIF('10. 170KMP'!$K:$K,$D79,'10. 170KMP'!W:W)</f>
        <v>0</v>
      </c>
      <c r="S79" s="63">
        <f>SUMIF('10. 170KMP'!$K:$K,$D79,'10. 170KMP'!X:X)</f>
        <v>0</v>
      </c>
      <c r="T79" s="63">
        <f>SUMIF('10. 170KMP'!$K:$K,$D79,'10. 170KMP'!Y:Y)</f>
        <v>0</v>
      </c>
      <c r="U79" s="63">
        <f>SUMIF('10. 170KMP'!$K:$K,$D79,'10. 170KMP'!Z:Z)</f>
        <v>0</v>
      </c>
      <c r="V79" s="63">
        <f>SUMIF('10. 170KMP'!$K:$K,$D79,'10. 170KMP'!AA:AA)</f>
        <v>0</v>
      </c>
      <c r="W79" s="63">
        <f>SUMIF('10. 170KMP'!$K:$K,$D79,'10. 170KMP'!AB:AB)</f>
        <v>5565833.333333333</v>
      </c>
      <c r="X79" s="63">
        <f>SUMIF('10. 170KMP'!$K:$K,$D79,'10. 170KMP'!AC:AC)</f>
        <v>5565833.333333333</v>
      </c>
      <c r="Y79" s="63">
        <f>SUMIF('10. 170KMP'!$K:$K,$D79,'10. 170KMP'!AD:AD)</f>
        <v>5565833.333333333</v>
      </c>
      <c r="Z79" s="63">
        <f>SUMIF('10. 170KMP'!$K:$K,$D79,'10. 170KMP'!AE:AE)</f>
        <v>5565833.333333333</v>
      </c>
      <c r="AA79" s="63">
        <f>SUMIF('10. 170KMP'!$K:$K,$D79,'10. 170KMP'!AF:AF)</f>
        <v>5565833.333333333</v>
      </c>
      <c r="AB79" s="63">
        <f>SUMIF('10. 170KMP'!$K:$K,$D79,'10. 170KMP'!AG:AG)</f>
        <v>5565833.333333333</v>
      </c>
      <c r="AC79" s="63">
        <f>SUMIF('10. 170KMP'!$K:$K,$D79,'10. 170KMP'!AH:AH)</f>
        <v>5565833.333333333</v>
      </c>
      <c r="AD79" s="63">
        <f>SUMIF('10. 170KMP'!$K:$K,$D79,'10. 170KMP'!AI:AI)</f>
        <v>5565833.333333333</v>
      </c>
      <c r="AE79" s="63">
        <f>SUMIF('10. 170KMP'!$K:$K,$D79,'10. 170KMP'!AJ:AJ)</f>
        <v>5565833.333333333</v>
      </c>
      <c r="AF79" s="63">
        <f>SUMIF('10. 170KMP'!$K:$K,$D79,'10. 170KMP'!AK:AK)</f>
        <v>5565833.333333333</v>
      </c>
      <c r="AG79" s="63">
        <f>SUMIF('10. 170KMP'!$K:$K,$D79,'10. 170KMP'!AL:AL)</f>
        <v>5565833.333333333</v>
      </c>
      <c r="AH79" s="63">
        <f>SUMIF('10. 170KMP'!$K:$K,$D79,'10. 170KMP'!AM:AM)</f>
        <v>5565833.333333333</v>
      </c>
      <c r="AI79" s="63">
        <f>SUMIF('10. 170KMP'!$K:$K,$D79,'10. 170KMP'!AN:AN)</f>
        <v>66790000.000000007</v>
      </c>
      <c r="AJ79" s="93">
        <f>SUMIF('10. 170KMP'!$K:$K,$D79,'10. 170KMP'!AO:AO)</f>
        <v>29130649</v>
      </c>
      <c r="AK79" s="87">
        <f>SUMIF('10. 170KMP'!$K:$K,$D79,'10. 170KMP'!AP:AP)</f>
        <v>1696000</v>
      </c>
      <c r="AL79" s="63">
        <f>SUMIF('10. 170KMP'!$K:$K,$D79,'10. 170KMP'!AQ:AQ)</f>
        <v>4213958</v>
      </c>
      <c r="AM79" s="63">
        <f>SUMIF('10. 170KMP'!$K:$K,$D79,'10. 170KMP'!AR:AR)</f>
        <v>17922736</v>
      </c>
      <c r="AN79" s="63">
        <f>SUMIF('10. 170KMP'!$K:$K,$D79,'10. 170KMP'!AS:AS)</f>
        <v>3757955</v>
      </c>
      <c r="AO79" s="63">
        <f>SUMIF('10. 170KMP'!$K:$K,$D79,'10. 170KMP'!AT:AT)</f>
        <v>1540000</v>
      </c>
      <c r="AP79" s="63">
        <f>SUMIF('10. 170KMP'!$K:$K,$D79,'10. 170KMP'!AU:AU)</f>
        <v>0</v>
      </c>
      <c r="AQ79" s="63">
        <f>SUMIF('10. 170KMP'!$K:$K,$D79,'10. 170KMP'!AV:AV)</f>
        <v>0</v>
      </c>
      <c r="AR79" s="63">
        <f>SUMIF('10. 170KMP'!$K:$K,$D79,'10. 170KMP'!AW:AW)</f>
        <v>0</v>
      </c>
      <c r="AS79" s="63">
        <f>SUMIF('10. 170KMP'!$K:$K,$D79,'10. 170KMP'!AX:AX)</f>
        <v>0</v>
      </c>
      <c r="AT79" s="63">
        <f>SUMIF('10. 170KMP'!$K:$K,$D79,'10. 170KMP'!AY:AY)</f>
        <v>0</v>
      </c>
      <c r="AU79" s="63">
        <f>SUMIF('10. 170KMP'!$K:$K,$D79,'10. 170KMP'!AZ:AZ)</f>
        <v>0</v>
      </c>
      <c r="AV79" s="93">
        <f>SUMIF('10. 170KMP'!$K:$K,$D79,'10. 170KMP'!BA:BA)</f>
        <v>0</v>
      </c>
      <c r="AW79" s="87">
        <f t="shared" si="37"/>
        <v>3757955</v>
      </c>
      <c r="AX79" s="63">
        <f t="shared" si="38"/>
        <v>1540000</v>
      </c>
      <c r="AY79" s="63">
        <f t="shared" si="39"/>
        <v>5565833.333333333</v>
      </c>
      <c r="AZ79" s="645">
        <f t="shared" si="32"/>
        <v>0.40979734988843669</v>
      </c>
      <c r="BA79" s="646">
        <f t="shared" si="33"/>
        <v>0.27668812696511458</v>
      </c>
      <c r="BB79" s="87">
        <f t="shared" si="40"/>
        <v>0</v>
      </c>
      <c r="BC79" s="63">
        <f t="shared" si="41"/>
        <v>29130649</v>
      </c>
      <c r="BD79" s="63">
        <f t="shared" si="42"/>
        <v>27829166.666666664</v>
      </c>
      <c r="BE79" s="645" t="str">
        <f t="shared" si="34"/>
        <v/>
      </c>
      <c r="BF79" s="645">
        <f t="shared" si="35"/>
        <v>1.0467668453361283</v>
      </c>
      <c r="BG79" s="646">
        <f t="shared" si="36"/>
        <v>0.43615285222338668</v>
      </c>
    </row>
    <row r="80" spans="2:59" x14ac:dyDescent="0.25">
      <c r="B80" s="1159"/>
      <c r="C80" s="1160"/>
      <c r="D80" s="592" t="s">
        <v>278</v>
      </c>
      <c r="E80" s="12" t="s">
        <v>172</v>
      </c>
      <c r="F80" s="272" t="s">
        <v>226</v>
      </c>
      <c r="G80" s="87">
        <f>SUMIF('10. 170KMP'!$K:$K,$D80,'10. 170KMP'!L:L)</f>
        <v>0</v>
      </c>
      <c r="H80" s="63">
        <f>SUMIF('10. 170KMP'!$K:$K,$D80,'10. 170KMP'!M:M)</f>
        <v>0</v>
      </c>
      <c r="I80" s="63">
        <f>SUMIF('10. 170KMP'!$K:$K,$D80,'10. 170KMP'!N:N)</f>
        <v>0</v>
      </c>
      <c r="J80" s="63">
        <f>SUMIF('10. 170KMP'!$K:$K,$D80,'10. 170KMP'!O:O)</f>
        <v>0</v>
      </c>
      <c r="K80" s="63">
        <f>SUMIF('10. 170KMP'!$K:$K,$D80,'10. 170KMP'!P:P)</f>
        <v>0</v>
      </c>
      <c r="L80" s="63">
        <f>SUMIF('10. 170KMP'!$K:$K,$D80,'10. 170KMP'!Q:Q)</f>
        <v>0</v>
      </c>
      <c r="M80" s="63">
        <f>SUMIF('10. 170KMP'!$K:$K,$D80,'10. 170KMP'!R:R)</f>
        <v>0</v>
      </c>
      <c r="N80" s="63">
        <f>SUMIF('10. 170KMP'!$K:$K,$D80,'10. 170KMP'!S:S)</f>
        <v>0</v>
      </c>
      <c r="O80" s="63">
        <f>SUMIF('10. 170KMP'!$K:$K,$D80,'10. 170KMP'!T:T)</f>
        <v>0</v>
      </c>
      <c r="P80" s="63">
        <f>SUMIF('10. 170KMP'!$K:$K,$D80,'10. 170KMP'!U:U)</f>
        <v>0</v>
      </c>
      <c r="Q80" s="63">
        <f>SUMIF('10. 170KMP'!$K:$K,$D80,'10. 170KMP'!V:V)</f>
        <v>0</v>
      </c>
      <c r="R80" s="63">
        <f>SUMIF('10. 170KMP'!$K:$K,$D80,'10. 170KMP'!W:W)</f>
        <v>0</v>
      </c>
      <c r="S80" s="63">
        <f>SUMIF('10. 170KMP'!$K:$K,$D80,'10. 170KMP'!X:X)</f>
        <v>0</v>
      </c>
      <c r="T80" s="63">
        <f>SUMIF('10. 170KMP'!$K:$K,$D80,'10. 170KMP'!Y:Y)</f>
        <v>0</v>
      </c>
      <c r="U80" s="63">
        <f>SUMIF('10. 170KMP'!$K:$K,$D80,'10. 170KMP'!Z:Z)</f>
        <v>0</v>
      </c>
      <c r="V80" s="63">
        <f>SUMIF('10. 170KMP'!$K:$K,$D80,'10. 170KMP'!AA:AA)</f>
        <v>0</v>
      </c>
      <c r="W80" s="63">
        <f>SUMIF('10. 170KMP'!$K:$K,$D80,'10. 170KMP'!AB:AB)</f>
        <v>55100000</v>
      </c>
      <c r="X80" s="63">
        <f>SUMIF('10. 170KMP'!$K:$K,$D80,'10. 170KMP'!AC:AC)</f>
        <v>0</v>
      </c>
      <c r="Y80" s="63">
        <f>SUMIF('10. 170KMP'!$K:$K,$D80,'10. 170KMP'!AD:AD)</f>
        <v>0</v>
      </c>
      <c r="Z80" s="63">
        <f>SUMIF('10. 170KMP'!$K:$K,$D80,'10. 170KMP'!AE:AE)</f>
        <v>0</v>
      </c>
      <c r="AA80" s="63">
        <f>SUMIF('10. 170KMP'!$K:$K,$D80,'10. 170KMP'!AF:AF)</f>
        <v>0</v>
      </c>
      <c r="AB80" s="63">
        <f>SUMIF('10. 170KMP'!$K:$K,$D80,'10. 170KMP'!AG:AG)</f>
        <v>0</v>
      </c>
      <c r="AC80" s="63">
        <f>SUMIF('10. 170KMP'!$K:$K,$D80,'10. 170KMP'!AH:AH)</f>
        <v>0</v>
      </c>
      <c r="AD80" s="63">
        <f>SUMIF('10. 170KMP'!$K:$K,$D80,'10. 170KMP'!AI:AI)</f>
        <v>0</v>
      </c>
      <c r="AE80" s="63">
        <f>SUMIF('10. 170KMP'!$K:$K,$D80,'10. 170KMP'!AJ:AJ)</f>
        <v>0</v>
      </c>
      <c r="AF80" s="63">
        <f>SUMIF('10. 170KMP'!$K:$K,$D80,'10. 170KMP'!AK:AK)</f>
        <v>0</v>
      </c>
      <c r="AG80" s="63">
        <f>SUMIF('10. 170KMP'!$K:$K,$D80,'10. 170KMP'!AL:AL)</f>
        <v>0</v>
      </c>
      <c r="AH80" s="63">
        <f>SUMIF('10. 170KMP'!$K:$K,$D80,'10. 170KMP'!AM:AM)</f>
        <v>0</v>
      </c>
      <c r="AI80" s="63">
        <f>SUMIF('10. 170KMP'!$K:$K,$D80,'10. 170KMP'!AN:AN)</f>
        <v>55100000</v>
      </c>
      <c r="AJ80" s="93">
        <f>SUMIF('10. 170KMP'!$K:$K,$D80,'10. 170KMP'!AO:AO)</f>
        <v>42689110</v>
      </c>
      <c r="AK80" s="87">
        <f>SUMIF('10. 170KMP'!$K:$K,$D80,'10. 170KMP'!AP:AP)</f>
        <v>41824110</v>
      </c>
      <c r="AL80" s="63">
        <f>SUMIF('10. 170KMP'!$K:$K,$D80,'10. 170KMP'!AQ:AQ)</f>
        <v>0</v>
      </c>
      <c r="AM80" s="63">
        <f>SUMIF('10. 170KMP'!$K:$K,$D80,'10. 170KMP'!AR:AR)</f>
        <v>865000</v>
      </c>
      <c r="AN80" s="63">
        <f>SUMIF('10. 170KMP'!$K:$K,$D80,'10. 170KMP'!AS:AS)</f>
        <v>0</v>
      </c>
      <c r="AO80" s="63">
        <f>SUMIF('10. 170KMP'!$K:$K,$D80,'10. 170KMP'!AT:AT)</f>
        <v>0</v>
      </c>
      <c r="AP80" s="63">
        <f>SUMIF('10. 170KMP'!$K:$K,$D80,'10. 170KMP'!AU:AU)</f>
        <v>0</v>
      </c>
      <c r="AQ80" s="63">
        <f>SUMIF('10. 170KMP'!$K:$K,$D80,'10. 170KMP'!AV:AV)</f>
        <v>0</v>
      </c>
      <c r="AR80" s="63">
        <f>SUMIF('10. 170KMP'!$K:$K,$D80,'10. 170KMP'!AW:AW)</f>
        <v>0</v>
      </c>
      <c r="AS80" s="63">
        <f>SUMIF('10. 170KMP'!$K:$K,$D80,'10. 170KMP'!AX:AX)</f>
        <v>0</v>
      </c>
      <c r="AT80" s="63">
        <f>SUMIF('10. 170KMP'!$K:$K,$D80,'10. 170KMP'!AY:AY)</f>
        <v>0</v>
      </c>
      <c r="AU80" s="63">
        <f>SUMIF('10. 170KMP'!$K:$K,$D80,'10. 170KMP'!AZ:AZ)</f>
        <v>0</v>
      </c>
      <c r="AV80" s="93">
        <f>SUMIF('10. 170KMP'!$K:$K,$D80,'10. 170KMP'!BA:BA)</f>
        <v>0</v>
      </c>
      <c r="AW80" s="87">
        <f t="shared" si="37"/>
        <v>0</v>
      </c>
      <c r="AX80" s="63">
        <f t="shared" si="38"/>
        <v>0</v>
      </c>
      <c r="AY80" s="63">
        <f t="shared" si="39"/>
        <v>0</v>
      </c>
      <c r="AZ80" s="645" t="str">
        <f t="shared" si="32"/>
        <v/>
      </c>
      <c r="BA80" s="646" t="str">
        <f t="shared" si="33"/>
        <v/>
      </c>
      <c r="BB80" s="87">
        <f t="shared" si="40"/>
        <v>0</v>
      </c>
      <c r="BC80" s="63">
        <f t="shared" si="41"/>
        <v>42689110</v>
      </c>
      <c r="BD80" s="63">
        <f t="shared" si="42"/>
        <v>55100000</v>
      </c>
      <c r="BE80" s="645" t="str">
        <f t="shared" si="34"/>
        <v/>
      </c>
      <c r="BF80" s="645">
        <f t="shared" si="35"/>
        <v>0.77475698729582576</v>
      </c>
      <c r="BG80" s="646">
        <f t="shared" si="36"/>
        <v>0.77475698729582576</v>
      </c>
    </row>
    <row r="81" spans="2:59" x14ac:dyDescent="0.25">
      <c r="B81" s="1159"/>
      <c r="C81" s="1160"/>
      <c r="D81" s="592" t="s">
        <v>279</v>
      </c>
      <c r="E81" s="12" t="s">
        <v>169</v>
      </c>
      <c r="F81" s="272" t="s">
        <v>226</v>
      </c>
      <c r="G81" s="87">
        <f>SUMIF('10. 170KMP'!$K:$K,$D81,'10. 170KMP'!L:L)</f>
        <v>0</v>
      </c>
      <c r="H81" s="63">
        <f>SUMIF('10. 170KMP'!$K:$K,$D81,'10. 170KMP'!M:M)</f>
        <v>0</v>
      </c>
      <c r="I81" s="63">
        <f>SUMIF('10. 170KMP'!$K:$K,$D81,'10. 170KMP'!N:N)</f>
        <v>0</v>
      </c>
      <c r="J81" s="63">
        <f>SUMIF('10. 170KMP'!$K:$K,$D81,'10. 170KMP'!O:O)</f>
        <v>0</v>
      </c>
      <c r="K81" s="63">
        <f>SUMIF('10. 170KMP'!$K:$K,$D81,'10. 170KMP'!P:P)</f>
        <v>0</v>
      </c>
      <c r="L81" s="63">
        <f>SUMIF('10. 170KMP'!$K:$K,$D81,'10. 170KMP'!Q:Q)</f>
        <v>0</v>
      </c>
      <c r="M81" s="63">
        <f>SUMIF('10. 170KMP'!$K:$K,$D81,'10. 170KMP'!R:R)</f>
        <v>0</v>
      </c>
      <c r="N81" s="63">
        <f>SUMIF('10. 170KMP'!$K:$K,$D81,'10. 170KMP'!S:S)</f>
        <v>0</v>
      </c>
      <c r="O81" s="63">
        <f>SUMIF('10. 170KMP'!$K:$K,$D81,'10. 170KMP'!T:T)</f>
        <v>0</v>
      </c>
      <c r="P81" s="63">
        <f>SUMIF('10. 170KMP'!$K:$K,$D81,'10. 170KMP'!U:U)</f>
        <v>0</v>
      </c>
      <c r="Q81" s="63">
        <f>SUMIF('10. 170KMP'!$K:$K,$D81,'10. 170KMP'!V:V)</f>
        <v>0</v>
      </c>
      <c r="R81" s="63">
        <f>SUMIF('10. 170KMP'!$K:$K,$D81,'10. 170KMP'!W:W)</f>
        <v>0</v>
      </c>
      <c r="S81" s="63">
        <f>SUMIF('10. 170KMP'!$K:$K,$D81,'10. 170KMP'!X:X)</f>
        <v>0</v>
      </c>
      <c r="T81" s="63">
        <f>SUMIF('10. 170KMP'!$K:$K,$D81,'10. 170KMP'!Y:Y)</f>
        <v>0</v>
      </c>
      <c r="U81" s="63">
        <f>SUMIF('10. 170KMP'!$K:$K,$D81,'10. 170KMP'!Z:Z)</f>
        <v>0</v>
      </c>
      <c r="V81" s="63">
        <f>SUMIF('10. 170KMP'!$K:$K,$D81,'10. 170KMP'!AA:AA)</f>
        <v>0</v>
      </c>
      <c r="W81" s="63">
        <f>SUMIF('10. 170KMP'!$K:$K,$D81,'10. 170KMP'!AB:AB)</f>
        <v>0</v>
      </c>
      <c r="X81" s="63">
        <f>SUMIF('10. 170KMP'!$K:$K,$D81,'10. 170KMP'!AC:AC)</f>
        <v>0</v>
      </c>
      <c r="Y81" s="63">
        <f>SUMIF('10. 170KMP'!$K:$K,$D81,'10. 170KMP'!AD:AD)</f>
        <v>0</v>
      </c>
      <c r="Z81" s="63">
        <f>SUMIF('10. 170KMP'!$K:$K,$D81,'10. 170KMP'!AE:AE)</f>
        <v>0</v>
      </c>
      <c r="AA81" s="63">
        <f>SUMIF('10. 170KMP'!$K:$K,$D81,'10. 170KMP'!AF:AF)</f>
        <v>0</v>
      </c>
      <c r="AB81" s="63">
        <f>SUMIF('10. 170KMP'!$K:$K,$D81,'10. 170KMP'!AG:AG)</f>
        <v>0</v>
      </c>
      <c r="AC81" s="63">
        <f>SUMIF('10. 170KMP'!$K:$K,$D81,'10. 170KMP'!AH:AH)</f>
        <v>0</v>
      </c>
      <c r="AD81" s="63">
        <f>SUMIF('10. 170KMP'!$K:$K,$D81,'10. 170KMP'!AI:AI)</f>
        <v>0</v>
      </c>
      <c r="AE81" s="63">
        <f>SUMIF('10. 170KMP'!$K:$K,$D81,'10. 170KMP'!AJ:AJ)</f>
        <v>0</v>
      </c>
      <c r="AF81" s="63">
        <f>SUMIF('10. 170KMP'!$K:$K,$D81,'10. 170KMP'!AK:AK)</f>
        <v>0</v>
      </c>
      <c r="AG81" s="63">
        <f>SUMIF('10. 170KMP'!$K:$K,$D81,'10. 170KMP'!AL:AL)</f>
        <v>0</v>
      </c>
      <c r="AH81" s="63">
        <f>SUMIF('10. 170KMP'!$K:$K,$D81,'10. 170KMP'!AM:AM)</f>
        <v>0</v>
      </c>
      <c r="AI81" s="63">
        <f>SUMIF('10. 170KMP'!$K:$K,$D81,'10. 170KMP'!AN:AN)</f>
        <v>0</v>
      </c>
      <c r="AJ81" s="93">
        <f>SUMIF('10. 170KMP'!$K:$K,$D81,'10. 170KMP'!AO:AO)</f>
        <v>0</v>
      </c>
      <c r="AK81" s="87">
        <f>SUMIF('10. 170KMP'!$K:$K,$D81,'10. 170KMP'!AP:AP)</f>
        <v>0</v>
      </c>
      <c r="AL81" s="63">
        <f>SUMIF('10. 170KMP'!$K:$K,$D81,'10. 170KMP'!AQ:AQ)</f>
        <v>0</v>
      </c>
      <c r="AM81" s="63">
        <f>SUMIF('10. 170KMP'!$K:$K,$D81,'10. 170KMP'!AR:AR)</f>
        <v>0</v>
      </c>
      <c r="AN81" s="63">
        <f>SUMIF('10. 170KMP'!$K:$K,$D81,'10. 170KMP'!AS:AS)</f>
        <v>0</v>
      </c>
      <c r="AO81" s="63">
        <f>SUMIF('10. 170KMP'!$K:$K,$D81,'10. 170KMP'!AT:AT)</f>
        <v>0</v>
      </c>
      <c r="AP81" s="63">
        <f>SUMIF('10. 170KMP'!$K:$K,$D81,'10. 170KMP'!AU:AU)</f>
        <v>0</v>
      </c>
      <c r="AQ81" s="63">
        <f>SUMIF('10. 170KMP'!$K:$K,$D81,'10. 170KMP'!AV:AV)</f>
        <v>0</v>
      </c>
      <c r="AR81" s="63">
        <f>SUMIF('10. 170KMP'!$K:$K,$D81,'10. 170KMP'!AW:AW)</f>
        <v>0</v>
      </c>
      <c r="AS81" s="63">
        <f>SUMIF('10. 170KMP'!$K:$K,$D81,'10. 170KMP'!AX:AX)</f>
        <v>0</v>
      </c>
      <c r="AT81" s="63">
        <f>SUMIF('10. 170KMP'!$K:$K,$D81,'10. 170KMP'!AY:AY)</f>
        <v>0</v>
      </c>
      <c r="AU81" s="63">
        <f>SUMIF('10. 170KMP'!$K:$K,$D81,'10. 170KMP'!AZ:AZ)</f>
        <v>0</v>
      </c>
      <c r="AV81" s="93">
        <f>SUMIF('10. 170KMP'!$K:$K,$D81,'10. 170KMP'!BA:BA)</f>
        <v>0</v>
      </c>
      <c r="AW81" s="87">
        <f t="shared" si="37"/>
        <v>0</v>
      </c>
      <c r="AX81" s="63">
        <f t="shared" si="38"/>
        <v>0</v>
      </c>
      <c r="AY81" s="63">
        <f t="shared" si="39"/>
        <v>0</v>
      </c>
      <c r="AZ81" s="645" t="str">
        <f t="shared" si="32"/>
        <v/>
      </c>
      <c r="BA81" s="646" t="str">
        <f t="shared" si="33"/>
        <v/>
      </c>
      <c r="BB81" s="87">
        <f t="shared" si="40"/>
        <v>0</v>
      </c>
      <c r="BC81" s="63">
        <f t="shared" si="41"/>
        <v>0</v>
      </c>
      <c r="BD81" s="63">
        <f t="shared" si="42"/>
        <v>0</v>
      </c>
      <c r="BE81" s="645" t="str">
        <f t="shared" si="34"/>
        <v/>
      </c>
      <c r="BF81" s="645" t="str">
        <f t="shared" si="35"/>
        <v/>
      </c>
      <c r="BG81" s="646" t="str">
        <f>IFERROR(BC81/AI81,"")</f>
        <v/>
      </c>
    </row>
    <row r="82" spans="2:59" ht="14.1" customHeight="1" x14ac:dyDescent="0.25">
      <c r="B82" s="1159"/>
      <c r="C82" s="1160"/>
      <c r="D82" s="592" t="s">
        <v>280</v>
      </c>
      <c r="E82" s="9" t="s">
        <v>166</v>
      </c>
      <c r="F82" s="272" t="s">
        <v>226</v>
      </c>
      <c r="G82" s="87">
        <f>SUMIF('10. 170KMP'!$K:$K,$D82,'10. 170KMP'!L:L)</f>
        <v>0</v>
      </c>
      <c r="H82" s="63">
        <f>SUMIF('10. 170KMP'!$K:$K,$D82,'10. 170KMP'!M:M)</f>
        <v>0</v>
      </c>
      <c r="I82" s="63">
        <f>SUMIF('10. 170KMP'!$K:$K,$D82,'10. 170KMP'!N:N)</f>
        <v>0</v>
      </c>
      <c r="J82" s="63">
        <f>SUMIF('10. 170KMP'!$K:$K,$D82,'10. 170KMP'!O:O)</f>
        <v>0</v>
      </c>
      <c r="K82" s="63">
        <f>SUMIF('10. 170KMP'!$K:$K,$D82,'10. 170KMP'!P:P)</f>
        <v>0</v>
      </c>
      <c r="L82" s="63">
        <f>SUMIF('10. 170KMP'!$K:$K,$D82,'10. 170KMP'!Q:Q)</f>
        <v>0</v>
      </c>
      <c r="M82" s="63">
        <f>SUMIF('10. 170KMP'!$K:$K,$D82,'10. 170KMP'!R:R)</f>
        <v>0</v>
      </c>
      <c r="N82" s="63">
        <f>SUMIF('10. 170KMP'!$K:$K,$D82,'10. 170KMP'!S:S)</f>
        <v>0</v>
      </c>
      <c r="O82" s="63">
        <f>SUMIF('10. 170KMP'!$K:$K,$D82,'10. 170KMP'!T:T)</f>
        <v>0</v>
      </c>
      <c r="P82" s="63">
        <f>SUMIF('10. 170KMP'!$K:$K,$D82,'10. 170KMP'!U:U)</f>
        <v>0</v>
      </c>
      <c r="Q82" s="63">
        <f>SUMIF('10. 170KMP'!$K:$K,$D82,'10. 170KMP'!V:V)</f>
        <v>0</v>
      </c>
      <c r="R82" s="63">
        <f>SUMIF('10. 170KMP'!$K:$K,$D82,'10. 170KMP'!W:W)</f>
        <v>0</v>
      </c>
      <c r="S82" s="63">
        <f>SUMIF('10. 170KMP'!$K:$K,$D82,'10. 170KMP'!X:X)</f>
        <v>0</v>
      </c>
      <c r="T82" s="63">
        <f>SUMIF('10. 170KMP'!$K:$K,$D82,'10. 170KMP'!Y:Y)</f>
        <v>0</v>
      </c>
      <c r="U82" s="63">
        <f>SUMIF('10. 170KMP'!$K:$K,$D82,'10. 170KMP'!Z:Z)</f>
        <v>0</v>
      </c>
      <c r="V82" s="63">
        <f>SUMIF('10. 170KMP'!$K:$K,$D82,'10. 170KMP'!AA:AA)</f>
        <v>0</v>
      </c>
      <c r="W82" s="63">
        <f>SUMIF('10. 170KMP'!$K:$K,$D82,'10. 170KMP'!AB:AB)</f>
        <v>46720000</v>
      </c>
      <c r="X82" s="63">
        <f>SUMIF('10. 170KMP'!$K:$K,$D82,'10. 170KMP'!AC:AC)</f>
        <v>46720000</v>
      </c>
      <c r="Y82" s="63">
        <f>SUMIF('10. 170KMP'!$K:$K,$D82,'10. 170KMP'!AD:AD)</f>
        <v>46720000</v>
      </c>
      <c r="Z82" s="63">
        <f>SUMIF('10. 170KMP'!$K:$K,$D82,'10. 170KMP'!AE:AE)</f>
        <v>46720000</v>
      </c>
      <c r="AA82" s="63">
        <f>SUMIF('10. 170KMP'!$K:$K,$D82,'10. 170KMP'!AF:AF)</f>
        <v>46720000</v>
      </c>
      <c r="AB82" s="63">
        <f>SUMIF('10. 170KMP'!$K:$K,$D82,'10. 170KMP'!AG:AG)</f>
        <v>46720000</v>
      </c>
      <c r="AC82" s="63">
        <f>SUMIF('10. 170KMP'!$K:$K,$D82,'10. 170KMP'!AH:AH)</f>
        <v>46720000</v>
      </c>
      <c r="AD82" s="63">
        <f>SUMIF('10. 170KMP'!$K:$K,$D82,'10. 170KMP'!AI:AI)</f>
        <v>46720000</v>
      </c>
      <c r="AE82" s="63">
        <f>SUMIF('10. 170KMP'!$K:$K,$D82,'10. 170KMP'!AJ:AJ)</f>
        <v>46720000</v>
      </c>
      <c r="AF82" s="63">
        <f>SUMIF('10. 170KMP'!$K:$K,$D82,'10. 170KMP'!AK:AK)</f>
        <v>46720000</v>
      </c>
      <c r="AG82" s="63">
        <f>SUMIF('10. 170KMP'!$K:$K,$D82,'10. 170KMP'!AL:AL)</f>
        <v>46720000</v>
      </c>
      <c r="AH82" s="63">
        <f>SUMIF('10. 170KMP'!$K:$K,$D82,'10. 170KMP'!AM:AM)</f>
        <v>46720000</v>
      </c>
      <c r="AI82" s="63">
        <f>SUMIF('10. 170KMP'!$K:$K,$D82,'10. 170KMP'!AN:AN)</f>
        <v>560640000</v>
      </c>
      <c r="AJ82" s="93">
        <f>SUMIF('10. 170KMP'!$K:$K,$D82,'10. 170KMP'!AO:AO)</f>
        <v>215054549</v>
      </c>
      <c r="AK82" s="87">
        <f>SUMIF('10. 170KMP'!$K:$K,$D82,'10. 170KMP'!AP:AP)</f>
        <v>42409680</v>
      </c>
      <c r="AL82" s="63">
        <f>SUMIF('10. 170KMP'!$K:$K,$D82,'10. 170KMP'!AQ:AQ)</f>
        <v>38627273</v>
      </c>
      <c r="AM82" s="63">
        <f>SUMIF('10. 170KMP'!$K:$K,$D82,'10. 170KMP'!AR:AR)</f>
        <v>43809176</v>
      </c>
      <c r="AN82" s="63">
        <f>SUMIF('10. 170KMP'!$K:$K,$D82,'10. 170KMP'!AS:AS)</f>
        <v>49506849</v>
      </c>
      <c r="AO82" s="63">
        <f>SUMIF('10. 170KMP'!$K:$K,$D82,'10. 170KMP'!AT:AT)</f>
        <v>40701571</v>
      </c>
      <c r="AP82" s="63">
        <f>SUMIF('10. 170KMP'!$K:$K,$D82,'10. 170KMP'!AU:AU)</f>
        <v>0</v>
      </c>
      <c r="AQ82" s="63">
        <f>SUMIF('10. 170KMP'!$K:$K,$D82,'10. 170KMP'!AV:AV)</f>
        <v>0</v>
      </c>
      <c r="AR82" s="63">
        <f>SUMIF('10. 170KMP'!$K:$K,$D82,'10. 170KMP'!AW:AW)</f>
        <v>0</v>
      </c>
      <c r="AS82" s="63">
        <f>SUMIF('10. 170KMP'!$K:$K,$D82,'10. 170KMP'!AX:AX)</f>
        <v>0</v>
      </c>
      <c r="AT82" s="63">
        <f>SUMIF('10. 170KMP'!$K:$K,$D82,'10. 170KMP'!AY:AY)</f>
        <v>0</v>
      </c>
      <c r="AU82" s="63">
        <f>SUMIF('10. 170KMP'!$K:$K,$D82,'10. 170KMP'!AZ:AZ)</f>
        <v>0</v>
      </c>
      <c r="AV82" s="93">
        <f>SUMIF('10. 170KMP'!$K:$K,$D82,'10. 170KMP'!BA:BA)</f>
        <v>0</v>
      </c>
      <c r="AW82" s="87">
        <f t="shared" si="37"/>
        <v>49506849</v>
      </c>
      <c r="AX82" s="63">
        <f t="shared" si="38"/>
        <v>40701571</v>
      </c>
      <c r="AY82" s="63">
        <f t="shared" si="39"/>
        <v>46720000</v>
      </c>
      <c r="AZ82" s="645">
        <f t="shared" si="32"/>
        <v>0.82214020528755527</v>
      </c>
      <c r="BA82" s="646">
        <f t="shared" si="33"/>
        <v>0.871180886130137</v>
      </c>
      <c r="BB82" s="87">
        <f t="shared" si="40"/>
        <v>0</v>
      </c>
      <c r="BC82" s="63">
        <f t="shared" si="41"/>
        <v>215054549</v>
      </c>
      <c r="BD82" s="63">
        <f t="shared" si="42"/>
        <v>233600000</v>
      </c>
      <c r="BE82" s="645" t="str">
        <f t="shared" si="34"/>
        <v/>
      </c>
      <c r="BF82" s="645">
        <f t="shared" si="35"/>
        <v>0.92061022688356164</v>
      </c>
      <c r="BG82" s="646">
        <f t="shared" si="36"/>
        <v>0.38358759453481733</v>
      </c>
    </row>
    <row r="83" spans="2:59" x14ac:dyDescent="0.25">
      <c r="B83" s="1159"/>
      <c r="C83" s="1160"/>
      <c r="D83" s="592" t="s">
        <v>281</v>
      </c>
      <c r="E83" s="12" t="s">
        <v>171</v>
      </c>
      <c r="F83" s="272" t="s">
        <v>226</v>
      </c>
      <c r="G83" s="87">
        <f>SUMIF('10. 170KMP'!$K:$K,$D83,'10. 170KMP'!L:L)</f>
        <v>0</v>
      </c>
      <c r="H83" s="63">
        <f>SUMIF('10. 170KMP'!$K:$K,$D83,'10. 170KMP'!M:M)</f>
        <v>0</v>
      </c>
      <c r="I83" s="63">
        <f>SUMIF('10. 170KMP'!$K:$K,$D83,'10. 170KMP'!N:N)</f>
        <v>0</v>
      </c>
      <c r="J83" s="63">
        <f>SUMIF('10. 170KMP'!$K:$K,$D83,'10. 170KMP'!O:O)</f>
        <v>0</v>
      </c>
      <c r="K83" s="63">
        <f>SUMIF('10. 170KMP'!$K:$K,$D83,'10. 170KMP'!P:P)</f>
        <v>0</v>
      </c>
      <c r="L83" s="63">
        <f>SUMIF('10. 170KMP'!$K:$K,$D83,'10. 170KMP'!Q:Q)</f>
        <v>0</v>
      </c>
      <c r="M83" s="63">
        <f>SUMIF('10. 170KMP'!$K:$K,$D83,'10. 170KMP'!R:R)</f>
        <v>0</v>
      </c>
      <c r="N83" s="63">
        <f>SUMIF('10. 170KMP'!$K:$K,$D83,'10. 170KMP'!S:S)</f>
        <v>0</v>
      </c>
      <c r="O83" s="63">
        <f>SUMIF('10. 170KMP'!$K:$K,$D83,'10. 170KMP'!T:T)</f>
        <v>0</v>
      </c>
      <c r="P83" s="63">
        <f>SUMIF('10. 170KMP'!$K:$K,$D83,'10. 170KMP'!U:U)</f>
        <v>0</v>
      </c>
      <c r="Q83" s="63">
        <f>SUMIF('10. 170KMP'!$K:$K,$D83,'10. 170KMP'!V:V)</f>
        <v>0</v>
      </c>
      <c r="R83" s="63">
        <f>SUMIF('10. 170KMP'!$K:$K,$D83,'10. 170KMP'!W:W)</f>
        <v>0</v>
      </c>
      <c r="S83" s="63">
        <f>SUMIF('10. 170KMP'!$K:$K,$D83,'10. 170KMP'!X:X)</f>
        <v>0</v>
      </c>
      <c r="T83" s="63">
        <f>SUMIF('10. 170KMP'!$K:$K,$D83,'10. 170KMP'!Y:Y)</f>
        <v>0</v>
      </c>
      <c r="U83" s="63">
        <f>SUMIF('10. 170KMP'!$K:$K,$D83,'10. 170KMP'!Z:Z)</f>
        <v>0</v>
      </c>
      <c r="V83" s="63">
        <f>SUMIF('10. 170KMP'!$K:$K,$D83,'10. 170KMP'!AA:AA)</f>
        <v>0</v>
      </c>
      <c r="W83" s="63">
        <f>SUMIF('10. 170KMP'!$K:$K,$D83,'10. 170KMP'!AB:AB)</f>
        <v>0</v>
      </c>
      <c r="X83" s="63">
        <f>SUMIF('10. 170KMP'!$K:$K,$D83,'10. 170KMP'!AC:AC)</f>
        <v>0</v>
      </c>
      <c r="Y83" s="63">
        <f>SUMIF('10. 170KMP'!$K:$K,$D83,'10. 170KMP'!AD:AD)</f>
        <v>0</v>
      </c>
      <c r="Z83" s="63">
        <f>SUMIF('10. 170KMP'!$K:$K,$D83,'10. 170KMP'!AE:AE)</f>
        <v>0</v>
      </c>
      <c r="AA83" s="63">
        <f>SUMIF('10. 170KMP'!$K:$K,$D83,'10. 170KMP'!AF:AF)</f>
        <v>0</v>
      </c>
      <c r="AB83" s="63">
        <f>SUMIF('10. 170KMP'!$K:$K,$D83,'10. 170KMP'!AG:AG)</f>
        <v>0</v>
      </c>
      <c r="AC83" s="63">
        <f>SUMIF('10. 170KMP'!$K:$K,$D83,'10. 170KMP'!AH:AH)</f>
        <v>0</v>
      </c>
      <c r="AD83" s="63">
        <f>SUMIF('10. 170KMP'!$K:$K,$D83,'10. 170KMP'!AI:AI)</f>
        <v>0</v>
      </c>
      <c r="AE83" s="63">
        <f>SUMIF('10. 170KMP'!$K:$K,$D83,'10. 170KMP'!AJ:AJ)</f>
        <v>0</v>
      </c>
      <c r="AF83" s="63">
        <f>SUMIF('10. 170KMP'!$K:$K,$D83,'10. 170KMP'!AK:AK)</f>
        <v>0</v>
      </c>
      <c r="AG83" s="63">
        <f>SUMIF('10. 170KMP'!$K:$K,$D83,'10. 170KMP'!AL:AL)</f>
        <v>0</v>
      </c>
      <c r="AH83" s="63">
        <f>SUMIF('10. 170KMP'!$K:$K,$D83,'10. 170KMP'!AM:AM)</f>
        <v>0</v>
      </c>
      <c r="AI83" s="63">
        <f>SUMIF('10. 170KMP'!$K:$K,$D83,'10. 170KMP'!AN:AN)</f>
        <v>0</v>
      </c>
      <c r="AJ83" s="93">
        <f>SUMIF('10. 170KMP'!$K:$K,$D83,'10. 170KMP'!AO:AO)</f>
        <v>0</v>
      </c>
      <c r="AK83" s="87">
        <f>SUMIF('10. 170KMP'!$K:$K,$D83,'10. 170KMP'!AP:AP)</f>
        <v>0</v>
      </c>
      <c r="AL83" s="63">
        <f>SUMIF('10. 170KMP'!$K:$K,$D83,'10. 170KMP'!AQ:AQ)</f>
        <v>0</v>
      </c>
      <c r="AM83" s="63">
        <f>SUMIF('10. 170KMP'!$K:$K,$D83,'10. 170KMP'!AR:AR)</f>
        <v>0</v>
      </c>
      <c r="AN83" s="63">
        <f>SUMIF('10. 170KMP'!$K:$K,$D83,'10. 170KMP'!AS:AS)</f>
        <v>0</v>
      </c>
      <c r="AO83" s="63">
        <f>SUMIF('10. 170KMP'!$K:$K,$D83,'10. 170KMP'!AT:AT)</f>
        <v>0</v>
      </c>
      <c r="AP83" s="63">
        <f>SUMIF('10. 170KMP'!$K:$K,$D83,'10. 170KMP'!AU:AU)</f>
        <v>0</v>
      </c>
      <c r="AQ83" s="63">
        <f>SUMIF('10. 170KMP'!$K:$K,$D83,'10. 170KMP'!AV:AV)</f>
        <v>0</v>
      </c>
      <c r="AR83" s="63">
        <f>SUMIF('10. 170KMP'!$K:$K,$D83,'10. 170KMP'!AW:AW)</f>
        <v>0</v>
      </c>
      <c r="AS83" s="63">
        <f>SUMIF('10. 170KMP'!$K:$K,$D83,'10. 170KMP'!AX:AX)</f>
        <v>0</v>
      </c>
      <c r="AT83" s="63">
        <f>SUMIF('10. 170KMP'!$K:$K,$D83,'10. 170KMP'!AY:AY)</f>
        <v>0</v>
      </c>
      <c r="AU83" s="63">
        <f>SUMIF('10. 170KMP'!$K:$K,$D83,'10. 170KMP'!AZ:AZ)</f>
        <v>0</v>
      </c>
      <c r="AV83" s="93">
        <f>SUMIF('10. 170KMP'!$K:$K,$D83,'10. 170KMP'!BA:BA)</f>
        <v>0</v>
      </c>
      <c r="AW83" s="87">
        <f t="shared" si="37"/>
        <v>0</v>
      </c>
      <c r="AX83" s="63">
        <f t="shared" si="38"/>
        <v>0</v>
      </c>
      <c r="AY83" s="63">
        <f t="shared" si="39"/>
        <v>0</v>
      </c>
      <c r="AZ83" s="645" t="str">
        <f t="shared" si="32"/>
        <v/>
      </c>
      <c r="BA83" s="646" t="str">
        <f t="shared" si="33"/>
        <v/>
      </c>
      <c r="BB83" s="87">
        <f t="shared" si="40"/>
        <v>0</v>
      </c>
      <c r="BC83" s="63">
        <f t="shared" si="41"/>
        <v>0</v>
      </c>
      <c r="BD83" s="63">
        <f t="shared" si="42"/>
        <v>0</v>
      </c>
      <c r="BE83" s="645" t="str">
        <f t="shared" si="34"/>
        <v/>
      </c>
      <c r="BF83" s="645" t="str">
        <f t="shared" si="35"/>
        <v/>
      </c>
      <c r="BG83" s="646" t="str">
        <f t="shared" si="36"/>
        <v/>
      </c>
    </row>
    <row r="84" spans="2:59" x14ac:dyDescent="0.25">
      <c r="B84" s="1159"/>
      <c r="C84" s="1160"/>
      <c r="D84" s="592" t="s">
        <v>282</v>
      </c>
      <c r="E84" s="12" t="s">
        <v>151</v>
      </c>
      <c r="F84" s="272" t="s">
        <v>226</v>
      </c>
      <c r="G84" s="87">
        <f>SUMIF('10. 170KMP'!$K:$K,$D84,'10. 170KMP'!L:L)</f>
        <v>0</v>
      </c>
      <c r="H84" s="63">
        <f>SUMIF('10. 170KMP'!$K:$K,$D84,'10. 170KMP'!M:M)</f>
        <v>0</v>
      </c>
      <c r="I84" s="63">
        <f>SUMIF('10. 170KMP'!$K:$K,$D84,'10. 170KMP'!N:N)</f>
        <v>0</v>
      </c>
      <c r="J84" s="63">
        <f>SUMIF('10. 170KMP'!$K:$K,$D84,'10. 170KMP'!O:O)</f>
        <v>0</v>
      </c>
      <c r="K84" s="63">
        <f>SUMIF('10. 170KMP'!$K:$K,$D84,'10. 170KMP'!P:P)</f>
        <v>0</v>
      </c>
      <c r="L84" s="63">
        <f>SUMIF('10. 170KMP'!$K:$K,$D84,'10. 170KMP'!Q:Q)</f>
        <v>0</v>
      </c>
      <c r="M84" s="63">
        <f>SUMIF('10. 170KMP'!$K:$K,$D84,'10. 170KMP'!R:R)</f>
        <v>0</v>
      </c>
      <c r="N84" s="63">
        <f>SUMIF('10. 170KMP'!$K:$K,$D84,'10. 170KMP'!S:S)</f>
        <v>0</v>
      </c>
      <c r="O84" s="63">
        <f>SUMIF('10. 170KMP'!$K:$K,$D84,'10. 170KMP'!T:T)</f>
        <v>0</v>
      </c>
      <c r="P84" s="63">
        <f>SUMIF('10. 170KMP'!$K:$K,$D84,'10. 170KMP'!U:U)</f>
        <v>0</v>
      </c>
      <c r="Q84" s="63">
        <f>SUMIF('10. 170KMP'!$K:$K,$D84,'10. 170KMP'!V:V)</f>
        <v>0</v>
      </c>
      <c r="R84" s="63">
        <f>SUMIF('10. 170KMP'!$K:$K,$D84,'10. 170KMP'!W:W)</f>
        <v>0</v>
      </c>
      <c r="S84" s="63">
        <f>SUMIF('10. 170KMP'!$K:$K,$D84,'10. 170KMP'!X:X)</f>
        <v>0</v>
      </c>
      <c r="T84" s="63">
        <f>SUMIF('10. 170KMP'!$K:$K,$D84,'10. 170KMP'!Y:Y)</f>
        <v>0</v>
      </c>
      <c r="U84" s="63">
        <f>SUMIF('10. 170KMP'!$K:$K,$D84,'10. 170KMP'!Z:Z)</f>
        <v>0</v>
      </c>
      <c r="V84" s="63">
        <f>SUMIF('10. 170KMP'!$K:$K,$D84,'10. 170KMP'!AA:AA)</f>
        <v>0</v>
      </c>
      <c r="W84" s="63">
        <f>SUMIF('10. 170KMP'!$K:$K,$D84,'10. 170KMP'!AB:AB)</f>
        <v>1000000</v>
      </c>
      <c r="X84" s="63">
        <f>SUMIF('10. 170KMP'!$K:$K,$D84,'10. 170KMP'!AC:AC)</f>
        <v>1000000</v>
      </c>
      <c r="Y84" s="63">
        <f>SUMIF('10. 170KMP'!$K:$K,$D84,'10. 170KMP'!AD:AD)</f>
        <v>1000000</v>
      </c>
      <c r="Z84" s="63">
        <f>SUMIF('10. 170KMP'!$K:$K,$D84,'10. 170KMP'!AE:AE)</f>
        <v>1000000</v>
      </c>
      <c r="AA84" s="63">
        <f>SUMIF('10. 170KMP'!$K:$K,$D84,'10. 170KMP'!AF:AF)</f>
        <v>1000000</v>
      </c>
      <c r="AB84" s="63">
        <f>SUMIF('10. 170KMP'!$K:$K,$D84,'10. 170KMP'!AG:AG)</f>
        <v>3166666.6666666665</v>
      </c>
      <c r="AC84" s="63">
        <f>SUMIF('10. 170KMP'!$K:$K,$D84,'10. 170KMP'!AH:AH)</f>
        <v>3166666.6666666665</v>
      </c>
      <c r="AD84" s="63">
        <f>SUMIF('10. 170KMP'!$K:$K,$D84,'10. 170KMP'!AI:AI)</f>
        <v>3166666.6666666665</v>
      </c>
      <c r="AE84" s="63">
        <f>SUMIF('10. 170KMP'!$K:$K,$D84,'10. 170KMP'!AJ:AJ)</f>
        <v>3166666.6666666665</v>
      </c>
      <c r="AF84" s="63">
        <f>SUMIF('10. 170KMP'!$K:$K,$D84,'10. 170KMP'!AK:AK)</f>
        <v>3166666.6666666665</v>
      </c>
      <c r="AG84" s="63">
        <f>SUMIF('10. 170KMP'!$K:$K,$D84,'10. 170KMP'!AL:AL)</f>
        <v>3166666.6666666665</v>
      </c>
      <c r="AH84" s="63">
        <f>SUMIF('10. 170KMP'!$K:$K,$D84,'10. 170KMP'!AM:AM)</f>
        <v>3166666.6666666665</v>
      </c>
      <c r="AI84" s="63">
        <f>SUMIF('10. 170KMP'!$K:$K,$D84,'10. 170KMP'!AN:AN)</f>
        <v>27166666.666666668</v>
      </c>
      <c r="AJ84" s="93">
        <f>SUMIF('10. 170KMP'!$K:$K,$D84,'10. 170KMP'!AO:AO)</f>
        <v>11038000</v>
      </c>
      <c r="AK84" s="87">
        <f>SUMIF('10. 170KMP'!$K:$K,$D84,'10. 170KMP'!AP:AP)</f>
        <v>1000000</v>
      </c>
      <c r="AL84" s="63">
        <f>SUMIF('10. 170KMP'!$K:$K,$D84,'10. 170KMP'!AQ:AQ)</f>
        <v>1538000</v>
      </c>
      <c r="AM84" s="63">
        <f>SUMIF('10. 170KMP'!$K:$K,$D84,'10. 170KMP'!AR:AR)</f>
        <v>1000000</v>
      </c>
      <c r="AN84" s="63">
        <f>SUMIF('10. 170KMP'!$K:$K,$D84,'10. 170KMP'!AS:AS)</f>
        <v>6750000</v>
      </c>
      <c r="AO84" s="63">
        <f>SUMIF('10. 170KMP'!$K:$K,$D84,'10. 170KMP'!AT:AT)</f>
        <v>750000</v>
      </c>
      <c r="AP84" s="63">
        <f>SUMIF('10. 170KMP'!$K:$K,$D84,'10. 170KMP'!AU:AU)</f>
        <v>0</v>
      </c>
      <c r="AQ84" s="63">
        <f>SUMIF('10. 170KMP'!$K:$K,$D84,'10. 170KMP'!AV:AV)</f>
        <v>0</v>
      </c>
      <c r="AR84" s="63">
        <f>SUMIF('10. 170KMP'!$K:$K,$D84,'10. 170KMP'!AW:AW)</f>
        <v>0</v>
      </c>
      <c r="AS84" s="63">
        <f>SUMIF('10. 170KMP'!$K:$K,$D84,'10. 170KMP'!AX:AX)</f>
        <v>0</v>
      </c>
      <c r="AT84" s="63">
        <f>SUMIF('10. 170KMP'!$K:$K,$D84,'10. 170KMP'!AY:AY)</f>
        <v>0</v>
      </c>
      <c r="AU84" s="63">
        <f>SUMIF('10. 170KMP'!$K:$K,$D84,'10. 170KMP'!AZ:AZ)</f>
        <v>0</v>
      </c>
      <c r="AV84" s="93">
        <f>SUMIF('10. 170KMP'!$K:$K,$D84,'10. 170KMP'!BA:BA)</f>
        <v>0</v>
      </c>
      <c r="AW84" s="87">
        <f t="shared" si="37"/>
        <v>6750000</v>
      </c>
      <c r="AX84" s="63">
        <f t="shared" si="38"/>
        <v>750000</v>
      </c>
      <c r="AY84" s="63">
        <f t="shared" si="39"/>
        <v>1000000</v>
      </c>
      <c r="AZ84" s="645">
        <f t="shared" si="32"/>
        <v>0.1111111111111111</v>
      </c>
      <c r="BA84" s="646">
        <f t="shared" si="33"/>
        <v>0.75</v>
      </c>
      <c r="BB84" s="87">
        <f t="shared" si="40"/>
        <v>0</v>
      </c>
      <c r="BC84" s="63">
        <f t="shared" si="41"/>
        <v>11038000</v>
      </c>
      <c r="BD84" s="63">
        <f t="shared" si="42"/>
        <v>5000000</v>
      </c>
      <c r="BE84" s="645" t="str">
        <f t="shared" si="34"/>
        <v/>
      </c>
      <c r="BF84" s="645">
        <f t="shared" si="35"/>
        <v>2.2075999999999998</v>
      </c>
      <c r="BG84" s="646">
        <f t="shared" si="36"/>
        <v>0.40630674846625764</v>
      </c>
    </row>
    <row r="85" spans="2:59" ht="14.1" customHeight="1" x14ac:dyDescent="0.25">
      <c r="B85" s="1158"/>
      <c r="C85" s="1156"/>
      <c r="D85" s="591" t="s">
        <v>283</v>
      </c>
      <c r="E85" s="10" t="s">
        <v>152</v>
      </c>
      <c r="F85" s="273" t="s">
        <v>226</v>
      </c>
      <c r="G85" s="88">
        <f>SUMIF('10. 170KMP'!$K:$K,$D85,'10. 170KMP'!L:L)</f>
        <v>0</v>
      </c>
      <c r="H85" s="64">
        <f>SUMIF('10. 170KMP'!$K:$K,$D85,'10. 170KMP'!M:M)</f>
        <v>0</v>
      </c>
      <c r="I85" s="64">
        <f>SUMIF('10. 170KMP'!$K:$K,$D85,'10. 170KMP'!N:N)</f>
        <v>0</v>
      </c>
      <c r="J85" s="64">
        <f>SUMIF('10. 170KMP'!$K:$K,$D85,'10. 170KMP'!O:O)</f>
        <v>0</v>
      </c>
      <c r="K85" s="64">
        <f>SUMIF('10. 170KMP'!$K:$K,$D85,'10. 170KMP'!P:P)</f>
        <v>0</v>
      </c>
      <c r="L85" s="64">
        <f>SUMIF('10. 170KMP'!$K:$K,$D85,'10. 170KMP'!Q:Q)</f>
        <v>0</v>
      </c>
      <c r="M85" s="64">
        <f>SUMIF('10. 170KMP'!$K:$K,$D85,'10. 170KMP'!R:R)</f>
        <v>0</v>
      </c>
      <c r="N85" s="64">
        <f>SUMIF('10. 170KMP'!$K:$K,$D85,'10. 170KMP'!S:S)</f>
        <v>0</v>
      </c>
      <c r="O85" s="64">
        <f>SUMIF('10. 170KMP'!$K:$K,$D85,'10. 170KMP'!T:T)</f>
        <v>0</v>
      </c>
      <c r="P85" s="64">
        <f>SUMIF('10. 170KMP'!$K:$K,$D85,'10. 170KMP'!U:U)</f>
        <v>0</v>
      </c>
      <c r="Q85" s="64">
        <f>SUMIF('10. 170KMP'!$K:$K,$D85,'10. 170KMP'!V:V)</f>
        <v>0</v>
      </c>
      <c r="R85" s="64">
        <f>SUMIF('10. 170KMP'!$K:$K,$D85,'10. 170KMP'!W:W)</f>
        <v>0</v>
      </c>
      <c r="S85" s="64">
        <f>SUMIF('10. 170KMP'!$K:$K,$D85,'10. 170KMP'!X:X)</f>
        <v>0</v>
      </c>
      <c r="T85" s="64">
        <f>SUMIF('10. 170KMP'!$K:$K,$D85,'10. 170KMP'!Y:Y)</f>
        <v>0</v>
      </c>
      <c r="U85" s="64">
        <f>SUMIF('10. 170KMP'!$K:$K,$D85,'10. 170KMP'!Z:Z)</f>
        <v>0</v>
      </c>
      <c r="V85" s="64">
        <f>SUMIF('10. 170KMP'!$K:$K,$D85,'10. 170KMP'!AA:AA)</f>
        <v>0</v>
      </c>
      <c r="W85" s="64">
        <f>SUMIF('10. 170KMP'!$K:$K,$D85,'10. 170KMP'!AB:AB)</f>
        <v>0</v>
      </c>
      <c r="X85" s="64">
        <f>SUMIF('10. 170KMP'!$K:$K,$D85,'10. 170KMP'!AC:AC)</f>
        <v>0</v>
      </c>
      <c r="Y85" s="64">
        <f>SUMIF('10. 170KMP'!$K:$K,$D85,'10. 170KMP'!AD:AD)</f>
        <v>0</v>
      </c>
      <c r="Z85" s="64">
        <f>SUMIF('10. 170KMP'!$K:$K,$D85,'10. 170KMP'!AE:AE)</f>
        <v>0</v>
      </c>
      <c r="AA85" s="64">
        <f>SUMIF('10. 170KMP'!$K:$K,$D85,'10. 170KMP'!AF:AF)</f>
        <v>0</v>
      </c>
      <c r="AB85" s="64">
        <f>SUMIF('10. 170KMP'!$K:$K,$D85,'10. 170KMP'!AG:AG)</f>
        <v>165000000</v>
      </c>
      <c r="AC85" s="64">
        <f>SUMIF('10. 170KMP'!$K:$K,$D85,'10. 170KMP'!AH:AH)</f>
        <v>0</v>
      </c>
      <c r="AD85" s="64">
        <f>SUMIF('10. 170KMP'!$K:$K,$D85,'10. 170KMP'!AI:AI)</f>
        <v>0</v>
      </c>
      <c r="AE85" s="64">
        <f>SUMIF('10. 170KMP'!$K:$K,$D85,'10. 170KMP'!AJ:AJ)</f>
        <v>0</v>
      </c>
      <c r="AF85" s="64">
        <f>SUMIF('10. 170KMP'!$K:$K,$D85,'10. 170KMP'!AK:AK)</f>
        <v>0</v>
      </c>
      <c r="AG85" s="64">
        <f>SUMIF('10. 170KMP'!$K:$K,$D85,'10. 170KMP'!AL:AL)</f>
        <v>0</v>
      </c>
      <c r="AH85" s="64">
        <f>SUMIF('10. 170KMP'!$K:$K,$D85,'10. 170KMP'!AM:AM)</f>
        <v>0</v>
      </c>
      <c r="AI85" s="64">
        <f>SUMIF('10. 170KMP'!$K:$K,$D85,'10. 170KMP'!AN:AN)</f>
        <v>165000000</v>
      </c>
      <c r="AJ85" s="94">
        <f>SUMIF('10. 170KMP'!$K:$K,$D85,'10. 170KMP'!AO:AO)</f>
        <v>997744</v>
      </c>
      <c r="AK85" s="88">
        <f>SUMIF('10. 170KMP'!$K:$K,$D85,'10. 170KMP'!AP:AP)</f>
        <v>191735</v>
      </c>
      <c r="AL85" s="64">
        <f>SUMIF('10. 170KMP'!$K:$K,$D85,'10. 170KMP'!AQ:AQ)</f>
        <v>199240</v>
      </c>
      <c r="AM85" s="64">
        <f>SUMIF('10. 170KMP'!$K:$K,$D85,'10. 170KMP'!AR:AR)</f>
        <v>208728</v>
      </c>
      <c r="AN85" s="64">
        <f>SUMIF('10. 170KMP'!$K:$K,$D85,'10. 170KMP'!AS:AS)</f>
        <v>209541</v>
      </c>
      <c r="AO85" s="64">
        <f>SUMIF('10. 170KMP'!$K:$K,$D85,'10. 170KMP'!AT:AT)</f>
        <v>188500</v>
      </c>
      <c r="AP85" s="64">
        <f>SUMIF('10. 170KMP'!$K:$K,$D85,'10. 170KMP'!AU:AU)</f>
        <v>0</v>
      </c>
      <c r="AQ85" s="64">
        <f>SUMIF('10. 170KMP'!$K:$K,$D85,'10. 170KMP'!AV:AV)</f>
        <v>0</v>
      </c>
      <c r="AR85" s="64">
        <f>SUMIF('10. 170KMP'!$K:$K,$D85,'10. 170KMP'!AW:AW)</f>
        <v>0</v>
      </c>
      <c r="AS85" s="64">
        <f>SUMIF('10. 170KMP'!$K:$K,$D85,'10. 170KMP'!AX:AX)</f>
        <v>0</v>
      </c>
      <c r="AT85" s="64">
        <f>SUMIF('10. 170KMP'!$K:$K,$D85,'10. 170KMP'!AY:AY)</f>
        <v>0</v>
      </c>
      <c r="AU85" s="64">
        <f>SUMIF('10. 170KMP'!$K:$K,$D85,'10. 170KMP'!AZ:AZ)</f>
        <v>0</v>
      </c>
      <c r="AV85" s="94">
        <f>SUMIF('10. 170KMP'!$K:$K,$D85,'10. 170KMP'!BA:BA)</f>
        <v>0</v>
      </c>
      <c r="AW85" s="88">
        <f t="shared" si="37"/>
        <v>209541</v>
      </c>
      <c r="AX85" s="64">
        <f t="shared" si="38"/>
        <v>188500</v>
      </c>
      <c r="AY85" s="64">
        <f t="shared" si="39"/>
        <v>0</v>
      </c>
      <c r="AZ85" s="643">
        <f t="shared" si="32"/>
        <v>0.89958528402556059</v>
      </c>
      <c r="BA85" s="644" t="str">
        <f t="shared" si="33"/>
        <v/>
      </c>
      <c r="BB85" s="88">
        <f t="shared" si="40"/>
        <v>0</v>
      </c>
      <c r="BC85" s="64">
        <f t="shared" si="41"/>
        <v>997744</v>
      </c>
      <c r="BD85" s="64">
        <f t="shared" si="42"/>
        <v>0</v>
      </c>
      <c r="BE85" s="643" t="str">
        <f t="shared" si="34"/>
        <v/>
      </c>
      <c r="BF85" s="643" t="str">
        <f t="shared" si="35"/>
        <v/>
      </c>
      <c r="BG85" s="644">
        <f t="shared" si="36"/>
        <v>6.0469333333333332E-3</v>
      </c>
    </row>
    <row r="86" spans="2:59" s="602" customFormat="1" ht="14.25" x14ac:dyDescent="0.25">
      <c r="B86" s="616" t="s">
        <v>284</v>
      </c>
      <c r="C86" s="617" t="s">
        <v>108</v>
      </c>
      <c r="D86" s="623" t="str">
        <f t="shared" ref="D86" si="43">IF($B$1="x","",B86)</f>
        <v>V</v>
      </c>
      <c r="E86" s="624" t="str">
        <f t="shared" ref="E86" si="44">IF($B$1="x","",C86)</f>
        <v>Chi phí tài chính</v>
      </c>
      <c r="F86" s="627"/>
      <c r="G86" s="621">
        <f>SUM(G87:G90)</f>
        <v>0</v>
      </c>
      <c r="H86" s="622">
        <f t="shared" ref="H86:AV86" si="45">SUM(H87:H90)</f>
        <v>0</v>
      </c>
      <c r="I86" s="622">
        <f t="shared" si="45"/>
        <v>0</v>
      </c>
      <c r="J86" s="622">
        <f t="shared" si="45"/>
        <v>0</v>
      </c>
      <c r="K86" s="622">
        <f t="shared" si="45"/>
        <v>0</v>
      </c>
      <c r="L86" s="622">
        <f t="shared" si="45"/>
        <v>0</v>
      </c>
      <c r="M86" s="622">
        <f t="shared" si="45"/>
        <v>0</v>
      </c>
      <c r="N86" s="622">
        <f t="shared" si="45"/>
        <v>0</v>
      </c>
      <c r="O86" s="622">
        <f t="shared" si="45"/>
        <v>0</v>
      </c>
      <c r="P86" s="622">
        <f t="shared" si="45"/>
        <v>0</v>
      </c>
      <c r="Q86" s="622">
        <f t="shared" si="45"/>
        <v>0</v>
      </c>
      <c r="R86" s="622">
        <f t="shared" si="45"/>
        <v>0</v>
      </c>
      <c r="S86" s="622">
        <f t="shared" si="45"/>
        <v>0</v>
      </c>
      <c r="T86" s="622">
        <f t="shared" si="45"/>
        <v>0</v>
      </c>
      <c r="U86" s="622">
        <f t="shared" si="45"/>
        <v>0</v>
      </c>
      <c r="V86" s="622">
        <f t="shared" si="45"/>
        <v>0</v>
      </c>
      <c r="W86" s="622">
        <f t="shared" si="45"/>
        <v>700000</v>
      </c>
      <c r="X86" s="622">
        <f t="shared" si="45"/>
        <v>700000</v>
      </c>
      <c r="Y86" s="622">
        <f t="shared" si="45"/>
        <v>700000</v>
      </c>
      <c r="Z86" s="622">
        <f t="shared" si="45"/>
        <v>700000</v>
      </c>
      <c r="AA86" s="622">
        <f t="shared" si="45"/>
        <v>700000</v>
      </c>
      <c r="AB86" s="622">
        <f t="shared" si="45"/>
        <v>700000</v>
      </c>
      <c r="AC86" s="622">
        <f t="shared" si="45"/>
        <v>700000</v>
      </c>
      <c r="AD86" s="622">
        <f t="shared" si="45"/>
        <v>700000</v>
      </c>
      <c r="AE86" s="622">
        <f t="shared" si="45"/>
        <v>700000</v>
      </c>
      <c r="AF86" s="622">
        <f t="shared" si="45"/>
        <v>700000</v>
      </c>
      <c r="AG86" s="622">
        <f t="shared" si="45"/>
        <v>700000</v>
      </c>
      <c r="AH86" s="622">
        <f t="shared" si="45"/>
        <v>700000</v>
      </c>
      <c r="AI86" s="622">
        <f t="shared" si="45"/>
        <v>8400000</v>
      </c>
      <c r="AJ86" s="628">
        <f t="shared" si="45"/>
        <v>23188576</v>
      </c>
      <c r="AK86" s="621">
        <f t="shared" si="45"/>
        <v>7327109</v>
      </c>
      <c r="AL86" s="622">
        <f t="shared" si="45"/>
        <v>10485372</v>
      </c>
      <c r="AM86" s="622">
        <f t="shared" si="45"/>
        <v>1167109</v>
      </c>
      <c r="AN86" s="622">
        <f t="shared" si="45"/>
        <v>2655321</v>
      </c>
      <c r="AO86" s="622">
        <f t="shared" si="45"/>
        <v>1553665</v>
      </c>
      <c r="AP86" s="622">
        <f t="shared" si="45"/>
        <v>0</v>
      </c>
      <c r="AQ86" s="622">
        <f t="shared" si="45"/>
        <v>0</v>
      </c>
      <c r="AR86" s="622">
        <f t="shared" si="45"/>
        <v>0</v>
      </c>
      <c r="AS86" s="622">
        <f t="shared" si="45"/>
        <v>0</v>
      </c>
      <c r="AT86" s="622">
        <f t="shared" si="45"/>
        <v>0</v>
      </c>
      <c r="AU86" s="622">
        <f t="shared" si="45"/>
        <v>0</v>
      </c>
      <c r="AV86" s="628">
        <f t="shared" si="45"/>
        <v>0</v>
      </c>
      <c r="AW86" s="621">
        <f t="shared" si="37"/>
        <v>2655321</v>
      </c>
      <c r="AX86" s="622">
        <f t="shared" si="38"/>
        <v>1553665</v>
      </c>
      <c r="AY86" s="622">
        <f t="shared" si="39"/>
        <v>700000</v>
      </c>
      <c r="AZ86" s="653">
        <f t="shared" si="32"/>
        <v>0.58511381486456815</v>
      </c>
      <c r="BA86" s="654">
        <f t="shared" si="33"/>
        <v>2.2195214285714284</v>
      </c>
      <c r="BB86" s="621">
        <f t="shared" si="40"/>
        <v>0</v>
      </c>
      <c r="BC86" s="622">
        <f t="shared" si="41"/>
        <v>23188576</v>
      </c>
      <c r="BD86" s="622">
        <f t="shared" si="42"/>
        <v>3500000</v>
      </c>
      <c r="BE86" s="653" t="str">
        <f t="shared" si="34"/>
        <v/>
      </c>
      <c r="BF86" s="653">
        <f t="shared" si="35"/>
        <v>6.6253074285714284</v>
      </c>
      <c r="BG86" s="654">
        <f t="shared" si="36"/>
        <v>2.7605447619047618</v>
      </c>
    </row>
    <row r="87" spans="2:59" x14ac:dyDescent="0.25">
      <c r="B87" s="1157" t="s">
        <v>285</v>
      </c>
      <c r="C87" s="1155" t="s">
        <v>108</v>
      </c>
      <c r="D87" s="590" t="s">
        <v>286</v>
      </c>
      <c r="E87" s="7" t="s">
        <v>158</v>
      </c>
      <c r="F87" s="268" t="s">
        <v>226</v>
      </c>
      <c r="G87" s="86">
        <f>SUMIF('10. 170KMP'!$K:$K,$D87,'10. 170KMP'!L:L)</f>
        <v>0</v>
      </c>
      <c r="H87" s="62">
        <f>SUMIF('10. 170KMP'!$K:$K,$D87,'10. 170KMP'!M:M)</f>
        <v>0</v>
      </c>
      <c r="I87" s="62">
        <f>SUMIF('10. 170KMP'!$K:$K,$D87,'10. 170KMP'!N:N)</f>
        <v>0</v>
      </c>
      <c r="J87" s="62">
        <f>SUMIF('10. 170KMP'!$K:$K,$D87,'10. 170KMP'!O:O)</f>
        <v>0</v>
      </c>
      <c r="K87" s="62">
        <f>SUMIF('10. 170KMP'!$K:$K,$D87,'10. 170KMP'!P:P)</f>
        <v>0</v>
      </c>
      <c r="L87" s="62">
        <f>SUMIF('10. 170KMP'!$K:$K,$D87,'10. 170KMP'!Q:Q)</f>
        <v>0</v>
      </c>
      <c r="M87" s="62">
        <f>SUMIF('10. 170KMP'!$K:$K,$D87,'10. 170KMP'!R:R)</f>
        <v>0</v>
      </c>
      <c r="N87" s="62">
        <f>SUMIF('10. 170KMP'!$K:$K,$D87,'10. 170KMP'!S:S)</f>
        <v>0</v>
      </c>
      <c r="O87" s="62">
        <f>SUMIF('10. 170KMP'!$K:$K,$D87,'10. 170KMP'!T:T)</f>
        <v>0</v>
      </c>
      <c r="P87" s="62">
        <f>SUMIF('10. 170KMP'!$K:$K,$D87,'10. 170KMP'!U:U)</f>
        <v>0</v>
      </c>
      <c r="Q87" s="62">
        <f>SUMIF('10. 170KMP'!$K:$K,$D87,'10. 170KMP'!V:V)</f>
        <v>0</v>
      </c>
      <c r="R87" s="62">
        <f>SUMIF('10. 170KMP'!$K:$K,$D87,'10. 170KMP'!W:W)</f>
        <v>0</v>
      </c>
      <c r="S87" s="62">
        <f>SUMIF('10. 170KMP'!$K:$K,$D87,'10. 170KMP'!X:X)</f>
        <v>0</v>
      </c>
      <c r="T87" s="62">
        <f>SUMIF('10. 170KMP'!$K:$K,$D87,'10. 170KMP'!Y:Y)</f>
        <v>0</v>
      </c>
      <c r="U87" s="62">
        <f>SUMIF('10. 170KMP'!$K:$K,$D87,'10. 170KMP'!Z:Z)</f>
        <v>0</v>
      </c>
      <c r="V87" s="62">
        <f>SUMIF('10. 170KMP'!$K:$K,$D87,'10. 170KMP'!AA:AA)</f>
        <v>0</v>
      </c>
      <c r="W87" s="62">
        <f>SUMIF('10. 170KMP'!$K:$K,$D87,'10. 170KMP'!AB:AB)</f>
        <v>0</v>
      </c>
      <c r="X87" s="62">
        <f>SUMIF('10. 170KMP'!$K:$K,$D87,'10. 170KMP'!AC:AC)</f>
        <v>0</v>
      </c>
      <c r="Y87" s="62">
        <f>SUMIF('10. 170KMP'!$K:$K,$D87,'10. 170KMP'!AD:AD)</f>
        <v>0</v>
      </c>
      <c r="Z87" s="62">
        <f>SUMIF('10. 170KMP'!$K:$K,$D87,'10. 170KMP'!AE:AE)</f>
        <v>0</v>
      </c>
      <c r="AA87" s="62">
        <f>SUMIF('10. 170KMP'!$K:$K,$D87,'10. 170KMP'!AF:AF)</f>
        <v>0</v>
      </c>
      <c r="AB87" s="62">
        <f>SUMIF('10. 170KMP'!$K:$K,$D87,'10. 170KMP'!AG:AG)</f>
        <v>0</v>
      </c>
      <c r="AC87" s="62">
        <f>SUMIF('10. 170KMP'!$K:$K,$D87,'10. 170KMP'!AH:AH)</f>
        <v>0</v>
      </c>
      <c r="AD87" s="62">
        <f>SUMIF('10. 170KMP'!$K:$K,$D87,'10. 170KMP'!AI:AI)</f>
        <v>0</v>
      </c>
      <c r="AE87" s="62">
        <f>SUMIF('10. 170KMP'!$K:$K,$D87,'10. 170KMP'!AJ:AJ)</f>
        <v>0</v>
      </c>
      <c r="AF87" s="62">
        <f>SUMIF('10. 170KMP'!$K:$K,$D87,'10. 170KMP'!AK:AK)</f>
        <v>0</v>
      </c>
      <c r="AG87" s="62">
        <f>SUMIF('10. 170KMP'!$K:$K,$D87,'10. 170KMP'!AL:AL)</f>
        <v>0</v>
      </c>
      <c r="AH87" s="62">
        <f>SUMIF('10. 170KMP'!$K:$K,$D87,'10. 170KMP'!AM:AM)</f>
        <v>0</v>
      </c>
      <c r="AI87" s="62">
        <f>SUMIF('10. 170KMP'!$K:$K,$D87,'10. 170KMP'!AN:AN)</f>
        <v>0</v>
      </c>
      <c r="AJ87" s="92">
        <f>SUMIF('10. 170KMP'!$K:$K,$D87,'10. 170KMP'!AO:AO)</f>
        <v>0</v>
      </c>
      <c r="AK87" s="86">
        <f>SUMIF('10. 170KMP'!$K:$K,$D87,'10. 170KMP'!AP:AP)</f>
        <v>0</v>
      </c>
      <c r="AL87" s="62">
        <f>SUMIF('10. 170KMP'!$K:$K,$D87,'10. 170KMP'!AQ:AQ)</f>
        <v>0</v>
      </c>
      <c r="AM87" s="62">
        <f>SUMIF('10. 170KMP'!$K:$K,$D87,'10. 170KMP'!AR:AR)</f>
        <v>0</v>
      </c>
      <c r="AN87" s="62">
        <f>SUMIF('10. 170KMP'!$K:$K,$D87,'10. 170KMP'!AS:AS)</f>
        <v>0</v>
      </c>
      <c r="AO87" s="62">
        <f>SUMIF('10. 170KMP'!$K:$K,$D87,'10. 170KMP'!AT:AT)</f>
        <v>0</v>
      </c>
      <c r="AP87" s="62">
        <f>SUMIF('10. 170KMP'!$K:$K,$D87,'10. 170KMP'!AU:AU)</f>
        <v>0</v>
      </c>
      <c r="AQ87" s="62">
        <f>SUMIF('10. 170KMP'!$K:$K,$D87,'10. 170KMP'!AV:AV)</f>
        <v>0</v>
      </c>
      <c r="AR87" s="62">
        <f>SUMIF('10. 170KMP'!$K:$K,$D87,'10. 170KMP'!AW:AW)</f>
        <v>0</v>
      </c>
      <c r="AS87" s="62">
        <f>SUMIF('10. 170KMP'!$K:$K,$D87,'10. 170KMP'!AX:AX)</f>
        <v>0</v>
      </c>
      <c r="AT87" s="62">
        <f>SUMIF('10. 170KMP'!$K:$K,$D87,'10. 170KMP'!AY:AY)</f>
        <v>0</v>
      </c>
      <c r="AU87" s="62">
        <f>SUMIF('10. 170KMP'!$K:$K,$D87,'10. 170KMP'!AZ:AZ)</f>
        <v>0</v>
      </c>
      <c r="AV87" s="92">
        <f>SUMIF('10. 170KMP'!$K:$K,$D87,'10. 170KMP'!BA:BA)</f>
        <v>0</v>
      </c>
      <c r="AW87" s="86">
        <f t="shared" si="37"/>
        <v>0</v>
      </c>
      <c r="AX87" s="62">
        <f t="shared" si="38"/>
        <v>0</v>
      </c>
      <c r="AY87" s="62">
        <f t="shared" si="39"/>
        <v>0</v>
      </c>
      <c r="AZ87" s="641" t="str">
        <f t="shared" si="32"/>
        <v/>
      </c>
      <c r="BA87" s="642" t="str">
        <f t="shared" si="33"/>
        <v/>
      </c>
      <c r="BB87" s="86">
        <f t="shared" si="40"/>
        <v>0</v>
      </c>
      <c r="BC87" s="62">
        <f t="shared" si="41"/>
        <v>0</v>
      </c>
      <c r="BD87" s="62">
        <f t="shared" si="42"/>
        <v>0</v>
      </c>
      <c r="BE87" s="641" t="str">
        <f t="shared" si="34"/>
        <v/>
      </c>
      <c r="BF87" s="641" t="str">
        <f t="shared" si="35"/>
        <v/>
      </c>
      <c r="BG87" s="642" t="str">
        <f t="shared" si="36"/>
        <v/>
      </c>
    </row>
    <row r="88" spans="2:59" x14ac:dyDescent="0.25">
      <c r="B88" s="1159"/>
      <c r="C88" s="1160"/>
      <c r="D88" s="592" t="s">
        <v>287</v>
      </c>
      <c r="E88" s="9" t="s">
        <v>157</v>
      </c>
      <c r="F88" s="272" t="s">
        <v>226</v>
      </c>
      <c r="G88" s="87">
        <f>SUMIF('10. 170KMP'!$K:$K,$D88,'10. 170KMP'!L:L)</f>
        <v>0</v>
      </c>
      <c r="H88" s="63">
        <f>SUMIF('10. 170KMP'!$K:$K,$D88,'10. 170KMP'!M:M)</f>
        <v>0</v>
      </c>
      <c r="I88" s="63">
        <f>SUMIF('10. 170KMP'!$K:$K,$D88,'10. 170KMP'!N:N)</f>
        <v>0</v>
      </c>
      <c r="J88" s="63">
        <f>SUMIF('10. 170KMP'!$K:$K,$D88,'10. 170KMP'!O:O)</f>
        <v>0</v>
      </c>
      <c r="K88" s="63">
        <f>SUMIF('10. 170KMP'!$K:$K,$D88,'10. 170KMP'!P:P)</f>
        <v>0</v>
      </c>
      <c r="L88" s="63">
        <f>SUMIF('10. 170KMP'!$K:$K,$D88,'10. 170KMP'!Q:Q)</f>
        <v>0</v>
      </c>
      <c r="M88" s="63">
        <f>SUMIF('10. 170KMP'!$K:$K,$D88,'10. 170KMP'!R:R)</f>
        <v>0</v>
      </c>
      <c r="N88" s="63">
        <f>SUMIF('10. 170KMP'!$K:$K,$D88,'10. 170KMP'!S:S)</f>
        <v>0</v>
      </c>
      <c r="O88" s="63">
        <f>SUMIF('10. 170KMP'!$K:$K,$D88,'10. 170KMP'!T:T)</f>
        <v>0</v>
      </c>
      <c r="P88" s="63">
        <f>SUMIF('10. 170KMP'!$K:$K,$D88,'10. 170KMP'!U:U)</f>
        <v>0</v>
      </c>
      <c r="Q88" s="63">
        <f>SUMIF('10. 170KMP'!$K:$K,$D88,'10. 170KMP'!V:V)</f>
        <v>0</v>
      </c>
      <c r="R88" s="63">
        <f>SUMIF('10. 170KMP'!$K:$K,$D88,'10. 170KMP'!W:W)</f>
        <v>0</v>
      </c>
      <c r="S88" s="63">
        <f>SUMIF('10. 170KMP'!$K:$K,$D88,'10. 170KMP'!X:X)</f>
        <v>0</v>
      </c>
      <c r="T88" s="63">
        <f>SUMIF('10. 170KMP'!$K:$K,$D88,'10. 170KMP'!Y:Y)</f>
        <v>0</v>
      </c>
      <c r="U88" s="63">
        <f>SUMIF('10. 170KMP'!$K:$K,$D88,'10. 170KMP'!Z:Z)</f>
        <v>0</v>
      </c>
      <c r="V88" s="63">
        <f>SUMIF('10. 170KMP'!$K:$K,$D88,'10. 170KMP'!AA:AA)</f>
        <v>0</v>
      </c>
      <c r="W88" s="63">
        <f>SUMIF('10. 170KMP'!$K:$K,$D88,'10. 170KMP'!AB:AB)</f>
        <v>700000</v>
      </c>
      <c r="X88" s="63">
        <f>SUMIF('10. 170KMP'!$K:$K,$D88,'10. 170KMP'!AC:AC)</f>
        <v>700000</v>
      </c>
      <c r="Y88" s="63">
        <f>SUMIF('10. 170KMP'!$K:$K,$D88,'10. 170KMP'!AD:AD)</f>
        <v>700000</v>
      </c>
      <c r="Z88" s="63">
        <f>SUMIF('10. 170KMP'!$K:$K,$D88,'10. 170KMP'!AE:AE)</f>
        <v>700000</v>
      </c>
      <c r="AA88" s="63">
        <f>SUMIF('10. 170KMP'!$K:$K,$D88,'10. 170KMP'!AF:AF)</f>
        <v>700000</v>
      </c>
      <c r="AB88" s="63">
        <f>SUMIF('10. 170KMP'!$K:$K,$D88,'10. 170KMP'!AG:AG)</f>
        <v>700000</v>
      </c>
      <c r="AC88" s="63">
        <f>SUMIF('10. 170KMP'!$K:$K,$D88,'10. 170KMP'!AH:AH)</f>
        <v>700000</v>
      </c>
      <c r="AD88" s="63">
        <f>SUMIF('10. 170KMP'!$K:$K,$D88,'10. 170KMP'!AI:AI)</f>
        <v>700000</v>
      </c>
      <c r="AE88" s="63">
        <f>SUMIF('10. 170KMP'!$K:$K,$D88,'10. 170KMP'!AJ:AJ)</f>
        <v>700000</v>
      </c>
      <c r="AF88" s="63">
        <f>SUMIF('10. 170KMP'!$K:$K,$D88,'10. 170KMP'!AK:AK)</f>
        <v>700000</v>
      </c>
      <c r="AG88" s="63">
        <f>SUMIF('10. 170KMP'!$K:$K,$D88,'10. 170KMP'!AL:AL)</f>
        <v>700000</v>
      </c>
      <c r="AH88" s="63">
        <f>SUMIF('10. 170KMP'!$K:$K,$D88,'10. 170KMP'!AM:AM)</f>
        <v>700000</v>
      </c>
      <c r="AI88" s="63">
        <f>SUMIF('10. 170KMP'!$K:$K,$D88,'10. 170KMP'!AN:AN)</f>
        <v>8400000</v>
      </c>
      <c r="AJ88" s="93">
        <f>SUMIF('10. 170KMP'!$K:$K,$D88,'10. 170KMP'!AO:AO)</f>
        <v>13188413</v>
      </c>
      <c r="AK88" s="87">
        <f>SUMIF('10. 170KMP'!$K:$K,$D88,'10. 170KMP'!AP:AP)</f>
        <v>7327109</v>
      </c>
      <c r="AL88" s="63">
        <f>SUMIF('10. 170KMP'!$K:$K,$D88,'10. 170KMP'!AQ:AQ)</f>
        <v>1250172</v>
      </c>
      <c r="AM88" s="63">
        <f>SUMIF('10. 170KMP'!$K:$K,$D88,'10. 170KMP'!AR:AR)</f>
        <v>1167109</v>
      </c>
      <c r="AN88" s="63">
        <f>SUMIF('10. 170KMP'!$K:$K,$D88,'10. 170KMP'!AS:AS)</f>
        <v>2235671</v>
      </c>
      <c r="AO88" s="63">
        <f>SUMIF('10. 170KMP'!$K:$K,$D88,'10. 170KMP'!AT:AT)</f>
        <v>1208352</v>
      </c>
      <c r="AP88" s="63">
        <f>SUMIF('10. 170KMP'!$K:$K,$D88,'10. 170KMP'!AU:AU)</f>
        <v>0</v>
      </c>
      <c r="AQ88" s="63">
        <f>SUMIF('10. 170KMP'!$K:$K,$D88,'10. 170KMP'!AV:AV)</f>
        <v>0</v>
      </c>
      <c r="AR88" s="63">
        <f>SUMIF('10. 170KMP'!$K:$K,$D88,'10. 170KMP'!AW:AW)</f>
        <v>0</v>
      </c>
      <c r="AS88" s="63">
        <f>SUMIF('10. 170KMP'!$K:$K,$D88,'10. 170KMP'!AX:AX)</f>
        <v>0</v>
      </c>
      <c r="AT88" s="63">
        <f>SUMIF('10. 170KMP'!$K:$K,$D88,'10. 170KMP'!AY:AY)</f>
        <v>0</v>
      </c>
      <c r="AU88" s="63">
        <f>SUMIF('10. 170KMP'!$K:$K,$D88,'10. 170KMP'!AZ:AZ)</f>
        <v>0</v>
      </c>
      <c r="AV88" s="93">
        <f>SUMIF('10. 170KMP'!$K:$K,$D88,'10. 170KMP'!BA:BA)</f>
        <v>0</v>
      </c>
      <c r="AW88" s="87">
        <f t="shared" si="37"/>
        <v>2235671</v>
      </c>
      <c r="AX88" s="63">
        <f t="shared" si="38"/>
        <v>1208352</v>
      </c>
      <c r="AY88" s="63">
        <f t="shared" si="39"/>
        <v>700000</v>
      </c>
      <c r="AZ88" s="645">
        <f t="shared" si="32"/>
        <v>0.54048739729593487</v>
      </c>
      <c r="BA88" s="646">
        <f t="shared" si="33"/>
        <v>1.7262171428571429</v>
      </c>
      <c r="BB88" s="87">
        <f t="shared" si="40"/>
        <v>0</v>
      </c>
      <c r="BC88" s="63">
        <f t="shared" si="41"/>
        <v>13188413</v>
      </c>
      <c r="BD88" s="63">
        <f t="shared" si="42"/>
        <v>3500000</v>
      </c>
      <c r="BE88" s="645" t="str">
        <f t="shared" si="34"/>
        <v/>
      </c>
      <c r="BF88" s="645">
        <f t="shared" si="35"/>
        <v>3.7681179999999999</v>
      </c>
      <c r="BG88" s="646">
        <f t="shared" si="36"/>
        <v>1.5700491666666667</v>
      </c>
    </row>
    <row r="89" spans="2:59" x14ac:dyDescent="0.25">
      <c r="B89" s="1159"/>
      <c r="C89" s="1160"/>
      <c r="D89" s="592" t="s">
        <v>288</v>
      </c>
      <c r="E89" s="9" t="s">
        <v>289</v>
      </c>
      <c r="F89" s="272" t="s">
        <v>226</v>
      </c>
      <c r="G89" s="87">
        <f>SUMIF('10. 170KMP'!$K:$K,$D89,'10. 170KMP'!L:L)</f>
        <v>0</v>
      </c>
      <c r="H89" s="63">
        <f>SUMIF('10. 170KMP'!$K:$K,$D89,'10. 170KMP'!M:M)</f>
        <v>0</v>
      </c>
      <c r="I89" s="63">
        <f>SUMIF('10. 170KMP'!$K:$K,$D89,'10. 170KMP'!N:N)</f>
        <v>0</v>
      </c>
      <c r="J89" s="63">
        <f>SUMIF('10. 170KMP'!$K:$K,$D89,'10. 170KMP'!O:O)</f>
        <v>0</v>
      </c>
      <c r="K89" s="63">
        <f>SUMIF('10. 170KMP'!$K:$K,$D89,'10. 170KMP'!P:P)</f>
        <v>0</v>
      </c>
      <c r="L89" s="63">
        <f>SUMIF('10. 170KMP'!$K:$K,$D89,'10. 170KMP'!Q:Q)</f>
        <v>0</v>
      </c>
      <c r="M89" s="63">
        <f>SUMIF('10. 170KMP'!$K:$K,$D89,'10. 170KMP'!R:R)</f>
        <v>0</v>
      </c>
      <c r="N89" s="63">
        <f>SUMIF('10. 170KMP'!$K:$K,$D89,'10. 170KMP'!S:S)</f>
        <v>0</v>
      </c>
      <c r="O89" s="63">
        <f>SUMIF('10. 170KMP'!$K:$K,$D89,'10. 170KMP'!T:T)</f>
        <v>0</v>
      </c>
      <c r="P89" s="63">
        <f>SUMIF('10. 170KMP'!$K:$K,$D89,'10. 170KMP'!U:U)</f>
        <v>0</v>
      </c>
      <c r="Q89" s="63">
        <f>SUMIF('10. 170KMP'!$K:$K,$D89,'10. 170KMP'!V:V)</f>
        <v>0</v>
      </c>
      <c r="R89" s="63">
        <f>SUMIF('10. 170KMP'!$K:$K,$D89,'10. 170KMP'!W:W)</f>
        <v>0</v>
      </c>
      <c r="S89" s="63">
        <f>SUMIF('10. 170KMP'!$K:$K,$D89,'10. 170KMP'!X:X)</f>
        <v>0</v>
      </c>
      <c r="T89" s="63">
        <f>SUMIF('10. 170KMP'!$K:$K,$D89,'10. 170KMP'!Y:Y)</f>
        <v>0</v>
      </c>
      <c r="U89" s="63">
        <f>SUMIF('10. 170KMP'!$K:$K,$D89,'10. 170KMP'!Z:Z)</f>
        <v>0</v>
      </c>
      <c r="V89" s="63">
        <f>SUMIF('10. 170KMP'!$K:$K,$D89,'10. 170KMP'!AA:AA)</f>
        <v>0</v>
      </c>
      <c r="W89" s="63">
        <f>SUMIF('10. 170KMP'!$K:$K,$D89,'10. 170KMP'!AB:AB)</f>
        <v>0</v>
      </c>
      <c r="X89" s="63">
        <f>SUMIF('10. 170KMP'!$K:$K,$D89,'10. 170KMP'!AC:AC)</f>
        <v>0</v>
      </c>
      <c r="Y89" s="63">
        <f>SUMIF('10. 170KMP'!$K:$K,$D89,'10. 170KMP'!AD:AD)</f>
        <v>0</v>
      </c>
      <c r="Z89" s="63">
        <f>SUMIF('10. 170KMP'!$K:$K,$D89,'10. 170KMP'!AE:AE)</f>
        <v>0</v>
      </c>
      <c r="AA89" s="63">
        <f>SUMIF('10. 170KMP'!$K:$K,$D89,'10. 170KMP'!AF:AF)</f>
        <v>0</v>
      </c>
      <c r="AB89" s="63">
        <f>SUMIF('10. 170KMP'!$K:$K,$D89,'10. 170KMP'!AG:AG)</f>
        <v>0</v>
      </c>
      <c r="AC89" s="63">
        <f>SUMIF('10. 170KMP'!$K:$K,$D89,'10. 170KMP'!AH:AH)</f>
        <v>0</v>
      </c>
      <c r="AD89" s="63">
        <f>SUMIF('10. 170KMP'!$K:$K,$D89,'10. 170KMP'!AI:AI)</f>
        <v>0</v>
      </c>
      <c r="AE89" s="63">
        <f>SUMIF('10. 170KMP'!$K:$K,$D89,'10. 170KMP'!AJ:AJ)</f>
        <v>0</v>
      </c>
      <c r="AF89" s="63">
        <f>SUMIF('10. 170KMP'!$K:$K,$D89,'10. 170KMP'!AK:AK)</f>
        <v>0</v>
      </c>
      <c r="AG89" s="63">
        <f>SUMIF('10. 170KMP'!$K:$K,$D89,'10. 170KMP'!AL:AL)</f>
        <v>0</v>
      </c>
      <c r="AH89" s="63">
        <f>SUMIF('10. 170KMP'!$K:$K,$D89,'10. 170KMP'!AM:AM)</f>
        <v>0</v>
      </c>
      <c r="AI89" s="63">
        <f>SUMIF('10. 170KMP'!$K:$K,$D89,'10. 170KMP'!AN:AN)</f>
        <v>0</v>
      </c>
      <c r="AJ89" s="93">
        <f>SUMIF('10. 170KMP'!$K:$K,$D89,'10. 170KMP'!AO:AO)</f>
        <v>0</v>
      </c>
      <c r="AK89" s="87">
        <f>SUMIF('10. 170KMP'!$K:$K,$D89,'10. 170KMP'!AP:AP)</f>
        <v>0</v>
      </c>
      <c r="AL89" s="63">
        <f>SUMIF('10. 170KMP'!$K:$K,$D89,'10. 170KMP'!AQ:AQ)</f>
        <v>0</v>
      </c>
      <c r="AM89" s="63">
        <f>SUMIF('10. 170KMP'!$K:$K,$D89,'10. 170KMP'!AR:AR)</f>
        <v>0</v>
      </c>
      <c r="AN89" s="63">
        <f>SUMIF('10. 170KMP'!$K:$K,$D89,'10. 170KMP'!AS:AS)</f>
        <v>0</v>
      </c>
      <c r="AO89" s="63">
        <f>SUMIF('10. 170KMP'!$K:$K,$D89,'10. 170KMP'!AT:AT)</f>
        <v>0</v>
      </c>
      <c r="AP89" s="63">
        <f>SUMIF('10. 170KMP'!$K:$K,$D89,'10. 170KMP'!AU:AU)</f>
        <v>0</v>
      </c>
      <c r="AQ89" s="63">
        <f>SUMIF('10. 170KMP'!$K:$K,$D89,'10. 170KMP'!AV:AV)</f>
        <v>0</v>
      </c>
      <c r="AR89" s="63">
        <f>SUMIF('10. 170KMP'!$K:$K,$D89,'10. 170KMP'!AW:AW)</f>
        <v>0</v>
      </c>
      <c r="AS89" s="63">
        <f>SUMIF('10. 170KMP'!$K:$K,$D89,'10. 170KMP'!AX:AX)</f>
        <v>0</v>
      </c>
      <c r="AT89" s="63">
        <f>SUMIF('10. 170KMP'!$K:$K,$D89,'10. 170KMP'!AY:AY)</f>
        <v>0</v>
      </c>
      <c r="AU89" s="63">
        <f>SUMIF('10. 170KMP'!$K:$K,$D89,'10. 170KMP'!AZ:AZ)</f>
        <v>0</v>
      </c>
      <c r="AV89" s="93">
        <f>SUMIF('10. 170KMP'!$K:$K,$D89,'10. 170KMP'!BA:BA)</f>
        <v>0</v>
      </c>
      <c r="AW89" s="87">
        <f t="shared" si="37"/>
        <v>0</v>
      </c>
      <c r="AX89" s="63">
        <f t="shared" si="38"/>
        <v>0</v>
      </c>
      <c r="AY89" s="63">
        <f t="shared" si="39"/>
        <v>0</v>
      </c>
      <c r="AZ89" s="645" t="str">
        <f t="shared" si="32"/>
        <v/>
      </c>
      <c r="BA89" s="646" t="str">
        <f t="shared" si="33"/>
        <v/>
      </c>
      <c r="BB89" s="87">
        <f t="shared" si="40"/>
        <v>0</v>
      </c>
      <c r="BC89" s="63">
        <f t="shared" si="41"/>
        <v>0</v>
      </c>
      <c r="BD89" s="63">
        <f t="shared" si="42"/>
        <v>0</v>
      </c>
      <c r="BE89" s="645" t="str">
        <f t="shared" si="34"/>
        <v/>
      </c>
      <c r="BF89" s="645" t="str">
        <f t="shared" si="35"/>
        <v/>
      </c>
      <c r="BG89" s="646" t="str">
        <f t="shared" si="36"/>
        <v/>
      </c>
    </row>
    <row r="90" spans="2:59" x14ac:dyDescent="0.25">
      <c r="B90" s="1158"/>
      <c r="C90" s="1156"/>
      <c r="D90" s="591" t="s">
        <v>290</v>
      </c>
      <c r="E90" s="10" t="s">
        <v>167</v>
      </c>
      <c r="F90" s="273" t="s">
        <v>226</v>
      </c>
      <c r="G90" s="88">
        <f>SUMIF('10. 170KMP'!$K:$K,$D90,'10. 170KMP'!L:L)</f>
        <v>0</v>
      </c>
      <c r="H90" s="64">
        <f>SUMIF('10. 170KMP'!$K:$K,$D90,'10. 170KMP'!M:M)</f>
        <v>0</v>
      </c>
      <c r="I90" s="64">
        <f>SUMIF('10. 170KMP'!$K:$K,$D90,'10. 170KMP'!N:N)</f>
        <v>0</v>
      </c>
      <c r="J90" s="64">
        <f>SUMIF('10. 170KMP'!$K:$K,$D90,'10. 170KMP'!O:O)</f>
        <v>0</v>
      </c>
      <c r="K90" s="64">
        <f>SUMIF('10. 170KMP'!$K:$K,$D90,'10. 170KMP'!P:P)</f>
        <v>0</v>
      </c>
      <c r="L90" s="64">
        <f>SUMIF('10. 170KMP'!$K:$K,$D90,'10. 170KMP'!Q:Q)</f>
        <v>0</v>
      </c>
      <c r="M90" s="64">
        <f>SUMIF('10. 170KMP'!$K:$K,$D90,'10. 170KMP'!R:R)</f>
        <v>0</v>
      </c>
      <c r="N90" s="64">
        <f>SUMIF('10. 170KMP'!$K:$K,$D90,'10. 170KMP'!S:S)</f>
        <v>0</v>
      </c>
      <c r="O90" s="64">
        <f>SUMIF('10. 170KMP'!$K:$K,$D90,'10. 170KMP'!T:T)</f>
        <v>0</v>
      </c>
      <c r="P90" s="64">
        <f>SUMIF('10. 170KMP'!$K:$K,$D90,'10. 170KMP'!U:U)</f>
        <v>0</v>
      </c>
      <c r="Q90" s="64">
        <f>SUMIF('10. 170KMP'!$K:$K,$D90,'10. 170KMP'!V:V)</f>
        <v>0</v>
      </c>
      <c r="R90" s="64">
        <f>SUMIF('10. 170KMP'!$K:$K,$D90,'10. 170KMP'!W:W)</f>
        <v>0</v>
      </c>
      <c r="S90" s="64">
        <f>SUMIF('10. 170KMP'!$K:$K,$D90,'10. 170KMP'!X:X)</f>
        <v>0</v>
      </c>
      <c r="T90" s="64">
        <f>SUMIF('10. 170KMP'!$K:$K,$D90,'10. 170KMP'!Y:Y)</f>
        <v>0</v>
      </c>
      <c r="U90" s="64">
        <f>SUMIF('10. 170KMP'!$K:$K,$D90,'10. 170KMP'!Z:Z)</f>
        <v>0</v>
      </c>
      <c r="V90" s="64">
        <f>SUMIF('10. 170KMP'!$K:$K,$D90,'10. 170KMP'!AA:AA)</f>
        <v>0</v>
      </c>
      <c r="W90" s="64">
        <f>SUMIF('10. 170KMP'!$K:$K,$D90,'10. 170KMP'!AB:AB)</f>
        <v>0</v>
      </c>
      <c r="X90" s="64">
        <f>SUMIF('10. 170KMP'!$K:$K,$D90,'10. 170KMP'!AC:AC)</f>
        <v>0</v>
      </c>
      <c r="Y90" s="64">
        <f>SUMIF('10. 170KMP'!$K:$K,$D90,'10. 170KMP'!AD:AD)</f>
        <v>0</v>
      </c>
      <c r="Z90" s="64">
        <f>SUMIF('10. 170KMP'!$K:$K,$D90,'10. 170KMP'!AE:AE)</f>
        <v>0</v>
      </c>
      <c r="AA90" s="64">
        <f>SUMIF('10. 170KMP'!$K:$K,$D90,'10. 170KMP'!AF:AF)</f>
        <v>0</v>
      </c>
      <c r="AB90" s="64">
        <f>SUMIF('10. 170KMP'!$K:$K,$D90,'10. 170KMP'!AG:AG)</f>
        <v>0</v>
      </c>
      <c r="AC90" s="64">
        <f>SUMIF('10. 170KMP'!$K:$K,$D90,'10. 170KMP'!AH:AH)</f>
        <v>0</v>
      </c>
      <c r="AD90" s="64">
        <f>SUMIF('10. 170KMP'!$K:$K,$D90,'10. 170KMP'!AI:AI)</f>
        <v>0</v>
      </c>
      <c r="AE90" s="64">
        <f>SUMIF('10. 170KMP'!$K:$K,$D90,'10. 170KMP'!AJ:AJ)</f>
        <v>0</v>
      </c>
      <c r="AF90" s="64">
        <f>SUMIF('10. 170KMP'!$K:$K,$D90,'10. 170KMP'!AK:AK)</f>
        <v>0</v>
      </c>
      <c r="AG90" s="64">
        <f>SUMIF('10. 170KMP'!$K:$K,$D90,'10. 170KMP'!AL:AL)</f>
        <v>0</v>
      </c>
      <c r="AH90" s="64">
        <f>SUMIF('10. 170KMP'!$K:$K,$D90,'10. 170KMP'!AM:AM)</f>
        <v>0</v>
      </c>
      <c r="AI90" s="64">
        <f>SUMIF('10. 170KMP'!$K:$K,$D90,'10. 170KMP'!AN:AN)</f>
        <v>0</v>
      </c>
      <c r="AJ90" s="94">
        <f>SUMIF('10. 170KMP'!$K:$K,$D90,'10. 170KMP'!AO:AO)</f>
        <v>10000163</v>
      </c>
      <c r="AK90" s="88">
        <f>SUMIF('10. 170KMP'!$K:$K,$D90,'10. 170KMP'!AP:AP)</f>
        <v>0</v>
      </c>
      <c r="AL90" s="64">
        <f>SUMIF('10. 170KMP'!$K:$K,$D90,'10. 170KMP'!AQ:AQ)</f>
        <v>9235200</v>
      </c>
      <c r="AM90" s="64">
        <f>SUMIF('10. 170KMP'!$K:$K,$D90,'10. 170KMP'!AR:AR)</f>
        <v>0</v>
      </c>
      <c r="AN90" s="64">
        <f>SUMIF('10. 170KMP'!$K:$K,$D90,'10. 170KMP'!AS:AS)</f>
        <v>419650</v>
      </c>
      <c r="AO90" s="64">
        <f>SUMIF('10. 170KMP'!$K:$K,$D90,'10. 170KMP'!AT:AT)</f>
        <v>345313</v>
      </c>
      <c r="AP90" s="64">
        <f>SUMIF('10. 170KMP'!$K:$K,$D90,'10. 170KMP'!AU:AU)</f>
        <v>0</v>
      </c>
      <c r="AQ90" s="64">
        <f>SUMIF('10. 170KMP'!$K:$K,$D90,'10. 170KMP'!AV:AV)</f>
        <v>0</v>
      </c>
      <c r="AR90" s="64">
        <f>SUMIF('10. 170KMP'!$K:$K,$D90,'10. 170KMP'!AW:AW)</f>
        <v>0</v>
      </c>
      <c r="AS90" s="64">
        <f>SUMIF('10. 170KMP'!$K:$K,$D90,'10. 170KMP'!AX:AX)</f>
        <v>0</v>
      </c>
      <c r="AT90" s="64">
        <f>SUMIF('10. 170KMP'!$K:$K,$D90,'10. 170KMP'!AY:AY)</f>
        <v>0</v>
      </c>
      <c r="AU90" s="64">
        <f>SUMIF('10. 170KMP'!$K:$K,$D90,'10. 170KMP'!AZ:AZ)</f>
        <v>0</v>
      </c>
      <c r="AV90" s="94">
        <f>SUMIF('10. 170KMP'!$K:$K,$D90,'10. 170KMP'!BA:BA)</f>
        <v>0</v>
      </c>
      <c r="AW90" s="88">
        <f t="shared" si="37"/>
        <v>419650</v>
      </c>
      <c r="AX90" s="64">
        <f t="shared" si="38"/>
        <v>345313</v>
      </c>
      <c r="AY90" s="64">
        <f t="shared" si="39"/>
        <v>0</v>
      </c>
      <c r="AZ90" s="643">
        <f t="shared" si="32"/>
        <v>0.82285952579530564</v>
      </c>
      <c r="BA90" s="644" t="str">
        <f t="shared" si="33"/>
        <v/>
      </c>
      <c r="BB90" s="88">
        <f t="shared" si="40"/>
        <v>0</v>
      </c>
      <c r="BC90" s="64">
        <f t="shared" si="41"/>
        <v>10000163</v>
      </c>
      <c r="BD90" s="64">
        <f t="shared" si="42"/>
        <v>0</v>
      </c>
      <c r="BE90" s="643" t="str">
        <f t="shared" si="34"/>
        <v/>
      </c>
      <c r="BF90" s="643" t="str">
        <f t="shared" si="35"/>
        <v/>
      </c>
      <c r="BG90" s="644" t="str">
        <f t="shared" si="36"/>
        <v/>
      </c>
    </row>
    <row r="91" spans="2:59" s="602" customFormat="1" ht="14.25" x14ac:dyDescent="0.25">
      <c r="B91" s="616" t="s">
        <v>291</v>
      </c>
      <c r="C91" s="617" t="s">
        <v>292</v>
      </c>
      <c r="D91" s="623" t="str">
        <f t="shared" ref="D91" si="46">IF($B$1="x","",B91)</f>
        <v>VI</v>
      </c>
      <c r="E91" s="624" t="str">
        <f t="shared" ref="E91" si="47">IF($B$1="x","",C91)</f>
        <v>Chi phi khấu hao</v>
      </c>
      <c r="F91" s="627"/>
      <c r="G91" s="621">
        <f>G92</f>
        <v>0</v>
      </c>
      <c r="H91" s="622">
        <f t="shared" ref="H91:AV91" si="48">H92</f>
        <v>0</v>
      </c>
      <c r="I91" s="622">
        <f t="shared" si="48"/>
        <v>0</v>
      </c>
      <c r="J91" s="622">
        <f t="shared" si="48"/>
        <v>0</v>
      </c>
      <c r="K91" s="622">
        <f t="shared" si="48"/>
        <v>0</v>
      </c>
      <c r="L91" s="622">
        <f t="shared" si="48"/>
        <v>0</v>
      </c>
      <c r="M91" s="622">
        <f t="shared" si="48"/>
        <v>0</v>
      </c>
      <c r="N91" s="622">
        <f t="shared" si="48"/>
        <v>0</v>
      </c>
      <c r="O91" s="622">
        <f t="shared" si="48"/>
        <v>0</v>
      </c>
      <c r="P91" s="622">
        <f t="shared" si="48"/>
        <v>0</v>
      </c>
      <c r="Q91" s="622">
        <f t="shared" si="48"/>
        <v>0</v>
      </c>
      <c r="R91" s="622">
        <f t="shared" si="48"/>
        <v>0</v>
      </c>
      <c r="S91" s="622">
        <f t="shared" si="48"/>
        <v>0</v>
      </c>
      <c r="T91" s="622">
        <f t="shared" si="48"/>
        <v>0</v>
      </c>
      <c r="U91" s="622">
        <f t="shared" si="48"/>
        <v>0</v>
      </c>
      <c r="V91" s="622">
        <f t="shared" si="48"/>
        <v>0</v>
      </c>
      <c r="W91" s="622">
        <f t="shared" si="48"/>
        <v>380128078.28035498</v>
      </c>
      <c r="X91" s="622">
        <f t="shared" si="48"/>
        <v>380128078.28035498</v>
      </c>
      <c r="Y91" s="622">
        <f t="shared" si="48"/>
        <v>377564442.28035498</v>
      </c>
      <c r="Z91" s="622">
        <f t="shared" si="48"/>
        <v>377564442.28035498</v>
      </c>
      <c r="AA91" s="622">
        <f t="shared" si="48"/>
        <v>377564442.28035498</v>
      </c>
      <c r="AB91" s="622">
        <f t="shared" si="48"/>
        <v>377564442.28035498</v>
      </c>
      <c r="AC91" s="622">
        <f t="shared" si="48"/>
        <v>377564442.28035498</v>
      </c>
      <c r="AD91" s="622">
        <f t="shared" si="48"/>
        <v>377564442.28035498</v>
      </c>
      <c r="AE91" s="622">
        <f t="shared" si="48"/>
        <v>377564442.28035498</v>
      </c>
      <c r="AF91" s="622">
        <f t="shared" si="48"/>
        <v>394925553.39146608</v>
      </c>
      <c r="AG91" s="622">
        <f t="shared" si="48"/>
        <v>394925553.39146608</v>
      </c>
      <c r="AH91" s="622">
        <f t="shared" si="48"/>
        <v>394925553.39146608</v>
      </c>
      <c r="AI91" s="622">
        <f t="shared" si="48"/>
        <v>4587983912.6975937</v>
      </c>
      <c r="AJ91" s="628">
        <f t="shared" si="48"/>
        <v>1805062616</v>
      </c>
      <c r="AK91" s="621">
        <f t="shared" si="48"/>
        <v>359209321</v>
      </c>
      <c r="AL91" s="622">
        <f t="shared" si="48"/>
        <v>361625637</v>
      </c>
      <c r="AM91" s="622">
        <f t="shared" si="48"/>
        <v>359061994</v>
      </c>
      <c r="AN91" s="622">
        <f t="shared" si="48"/>
        <v>362582828</v>
      </c>
      <c r="AO91" s="622">
        <f t="shared" si="48"/>
        <v>362582836</v>
      </c>
      <c r="AP91" s="622">
        <f t="shared" si="48"/>
        <v>0</v>
      </c>
      <c r="AQ91" s="622">
        <f t="shared" si="48"/>
        <v>0</v>
      </c>
      <c r="AR91" s="622">
        <f t="shared" si="48"/>
        <v>0</v>
      </c>
      <c r="AS91" s="622">
        <f t="shared" si="48"/>
        <v>0</v>
      </c>
      <c r="AT91" s="622">
        <f t="shared" si="48"/>
        <v>0</v>
      </c>
      <c r="AU91" s="622">
        <f t="shared" si="48"/>
        <v>0</v>
      </c>
      <c r="AV91" s="628">
        <f t="shared" si="48"/>
        <v>0</v>
      </c>
      <c r="AW91" s="621">
        <f t="shared" si="37"/>
        <v>362582828</v>
      </c>
      <c r="AX91" s="622">
        <f t="shared" si="38"/>
        <v>362582836</v>
      </c>
      <c r="AY91" s="622">
        <f t="shared" si="39"/>
        <v>377564442.28035498</v>
      </c>
      <c r="AZ91" s="653">
        <f t="shared" si="32"/>
        <v>1.000000022063924</v>
      </c>
      <c r="BA91" s="654">
        <f t="shared" si="33"/>
        <v>0.96032039937375613</v>
      </c>
      <c r="BB91" s="621">
        <f t="shared" si="40"/>
        <v>0</v>
      </c>
      <c r="BC91" s="622">
        <f t="shared" si="41"/>
        <v>1805062616</v>
      </c>
      <c r="BD91" s="622">
        <f t="shared" si="42"/>
        <v>1892949483.4017749</v>
      </c>
      <c r="BE91" s="653" t="str">
        <f t="shared" si="34"/>
        <v/>
      </c>
      <c r="BF91" s="653">
        <f t="shared" si="35"/>
        <v>0.95357146708224061</v>
      </c>
      <c r="BG91" s="654">
        <f t="shared" si="36"/>
        <v>0.39343263846334603</v>
      </c>
    </row>
    <row r="92" spans="2:59" ht="14.1" customHeight="1" thickBot="1" x14ac:dyDescent="0.3">
      <c r="B92" s="403" t="s">
        <v>293</v>
      </c>
      <c r="C92" s="25" t="s">
        <v>130</v>
      </c>
      <c r="D92" s="404" t="s">
        <v>294</v>
      </c>
      <c r="E92" s="595" t="s">
        <v>130</v>
      </c>
      <c r="F92" s="596" t="s">
        <v>226</v>
      </c>
      <c r="G92" s="597">
        <f>SUMIF('10. 170KMP'!$K:$K,$D92,'10. 170KMP'!L:L)</f>
        <v>0</v>
      </c>
      <c r="H92" s="598">
        <f>SUMIF('10. 170KMP'!$K:$K,$D92,'10. 170KMP'!M:M)</f>
        <v>0</v>
      </c>
      <c r="I92" s="598">
        <f>SUMIF('10. 170KMP'!$K:$K,$D92,'10. 170KMP'!N:N)</f>
        <v>0</v>
      </c>
      <c r="J92" s="598">
        <f>SUMIF('10. 170KMP'!$K:$K,$D92,'10. 170KMP'!O:O)</f>
        <v>0</v>
      </c>
      <c r="K92" s="598">
        <f>SUMIF('10. 170KMP'!$K:$K,$D92,'10. 170KMP'!P:P)</f>
        <v>0</v>
      </c>
      <c r="L92" s="598">
        <f>SUMIF('10. 170KMP'!$K:$K,$D92,'10. 170KMP'!Q:Q)</f>
        <v>0</v>
      </c>
      <c r="M92" s="598">
        <f>SUMIF('10. 170KMP'!$K:$K,$D92,'10. 170KMP'!R:R)</f>
        <v>0</v>
      </c>
      <c r="N92" s="598">
        <f>SUMIF('10. 170KMP'!$K:$K,$D92,'10. 170KMP'!S:S)</f>
        <v>0</v>
      </c>
      <c r="O92" s="598">
        <f>SUMIF('10. 170KMP'!$K:$K,$D92,'10. 170KMP'!T:T)</f>
        <v>0</v>
      </c>
      <c r="P92" s="598">
        <f>SUMIF('10. 170KMP'!$K:$K,$D92,'10. 170KMP'!U:U)</f>
        <v>0</v>
      </c>
      <c r="Q92" s="598">
        <f>SUMIF('10. 170KMP'!$K:$K,$D92,'10. 170KMP'!V:V)</f>
        <v>0</v>
      </c>
      <c r="R92" s="598">
        <f>SUMIF('10. 170KMP'!$K:$K,$D92,'10. 170KMP'!W:W)</f>
        <v>0</v>
      </c>
      <c r="S92" s="598">
        <f>SUMIF('10. 170KMP'!$K:$K,$D92,'10. 170KMP'!X:X)</f>
        <v>0</v>
      </c>
      <c r="T92" s="598">
        <f>SUMIF('10. 170KMP'!$K:$K,$D92,'10. 170KMP'!Y:Y)</f>
        <v>0</v>
      </c>
      <c r="U92" s="598">
        <f>SUMIF('10. 170KMP'!$K:$K,$D92,'10. 170KMP'!Z:Z)</f>
        <v>0</v>
      </c>
      <c r="V92" s="598">
        <f>SUMIF('10. 170KMP'!$K:$K,$D92,'10. 170KMP'!AA:AA)</f>
        <v>0</v>
      </c>
      <c r="W92" s="598">
        <f>SUMIF('10. 170KMP'!$K:$K,$D92,'10. 170KMP'!AB:AB)</f>
        <v>380128078.28035498</v>
      </c>
      <c r="X92" s="598">
        <f>SUMIF('10. 170KMP'!$K:$K,$D92,'10. 170KMP'!AC:AC)</f>
        <v>380128078.28035498</v>
      </c>
      <c r="Y92" s="598">
        <f>SUMIF('10. 170KMP'!$K:$K,$D92,'10. 170KMP'!AD:AD)</f>
        <v>377564442.28035498</v>
      </c>
      <c r="Z92" s="598">
        <f>SUMIF('10. 170KMP'!$K:$K,$D92,'10. 170KMP'!AE:AE)</f>
        <v>377564442.28035498</v>
      </c>
      <c r="AA92" s="598">
        <f>SUMIF('10. 170KMP'!$K:$K,$D92,'10. 170KMP'!AF:AF)</f>
        <v>377564442.28035498</v>
      </c>
      <c r="AB92" s="598">
        <f>SUMIF('10. 170KMP'!$K:$K,$D92,'10. 170KMP'!AG:AG)</f>
        <v>377564442.28035498</v>
      </c>
      <c r="AC92" s="598">
        <f>SUMIF('10. 170KMP'!$K:$K,$D92,'10. 170KMP'!AH:AH)</f>
        <v>377564442.28035498</v>
      </c>
      <c r="AD92" s="598">
        <f>SUMIF('10. 170KMP'!$K:$K,$D92,'10. 170KMP'!AI:AI)</f>
        <v>377564442.28035498</v>
      </c>
      <c r="AE92" s="598">
        <f>SUMIF('10. 170KMP'!$K:$K,$D92,'10. 170KMP'!AJ:AJ)</f>
        <v>377564442.28035498</v>
      </c>
      <c r="AF92" s="598">
        <f>SUMIF('10. 170KMP'!$K:$K,$D92,'10. 170KMP'!AK:AK)</f>
        <v>394925553.39146608</v>
      </c>
      <c r="AG92" s="598">
        <f>SUMIF('10. 170KMP'!$K:$K,$D92,'10. 170KMP'!AL:AL)</f>
        <v>394925553.39146608</v>
      </c>
      <c r="AH92" s="598">
        <f>SUMIF('10. 170KMP'!$K:$K,$D92,'10. 170KMP'!AM:AM)</f>
        <v>394925553.39146608</v>
      </c>
      <c r="AI92" s="598">
        <f>SUMIF('10. 170KMP'!$K:$K,$D92,'10. 170KMP'!AN:AN)</f>
        <v>4587983912.6975937</v>
      </c>
      <c r="AJ92" s="599">
        <f>SUMIF('10. 170KMP'!$K:$K,$D92,'10. 170KMP'!AO:AO)</f>
        <v>1805062616</v>
      </c>
      <c r="AK92" s="597">
        <f>SUMIF('10. 170KMP'!$K:$K,$D92,'10. 170KMP'!AP:AP)</f>
        <v>359209321</v>
      </c>
      <c r="AL92" s="598">
        <f>SUMIF('10. 170KMP'!$K:$K,$D92,'10. 170KMP'!AQ:AQ)</f>
        <v>361625637</v>
      </c>
      <c r="AM92" s="598">
        <f>SUMIF('10. 170KMP'!$K:$K,$D92,'10. 170KMP'!AR:AR)</f>
        <v>359061994</v>
      </c>
      <c r="AN92" s="598">
        <f>SUMIF('10. 170KMP'!$K:$K,$D92,'10. 170KMP'!AS:AS)</f>
        <v>362582828</v>
      </c>
      <c r="AO92" s="598">
        <f>SUMIF('10. 170KMP'!$K:$K,$D92,'10. 170KMP'!AT:AT)</f>
        <v>362582836</v>
      </c>
      <c r="AP92" s="598">
        <f>SUMIF('10. 170KMP'!$K:$K,$D92,'10. 170KMP'!AU:AU)</f>
        <v>0</v>
      </c>
      <c r="AQ92" s="598">
        <f>SUMIF('10. 170KMP'!$K:$K,$D92,'10. 170KMP'!AV:AV)</f>
        <v>0</v>
      </c>
      <c r="AR92" s="598">
        <f>SUMIF('10. 170KMP'!$K:$K,$D92,'10. 170KMP'!AW:AW)</f>
        <v>0</v>
      </c>
      <c r="AS92" s="598">
        <f>SUMIF('10. 170KMP'!$K:$K,$D92,'10. 170KMP'!AX:AX)</f>
        <v>0</v>
      </c>
      <c r="AT92" s="598">
        <f>SUMIF('10. 170KMP'!$K:$K,$D92,'10. 170KMP'!AY:AY)</f>
        <v>0</v>
      </c>
      <c r="AU92" s="598">
        <f>SUMIF('10. 170KMP'!$K:$K,$D92,'10. 170KMP'!AZ:AZ)</f>
        <v>0</v>
      </c>
      <c r="AV92" s="599">
        <f>SUMIF('10. 170KMP'!$K:$K,$D92,'10. 170KMP'!BA:BA)</f>
        <v>0</v>
      </c>
      <c r="AW92" s="597">
        <f t="shared" si="37"/>
        <v>362582828</v>
      </c>
      <c r="AX92" s="598">
        <f t="shared" si="38"/>
        <v>362582836</v>
      </c>
      <c r="AY92" s="598">
        <f t="shared" si="39"/>
        <v>377564442.28035498</v>
      </c>
      <c r="AZ92" s="655">
        <f t="shared" si="32"/>
        <v>1.000000022063924</v>
      </c>
      <c r="BA92" s="656">
        <f t="shared" si="33"/>
        <v>0.96032039937375613</v>
      </c>
      <c r="BB92" s="597">
        <f t="shared" si="40"/>
        <v>0</v>
      </c>
      <c r="BC92" s="598">
        <f t="shared" si="41"/>
        <v>1805062616</v>
      </c>
      <c r="BD92" s="598">
        <f t="shared" si="42"/>
        <v>1892949483.4017749</v>
      </c>
      <c r="BE92" s="655" t="str">
        <f t="shared" si="34"/>
        <v/>
      </c>
      <c r="BF92" s="655">
        <f t="shared" si="35"/>
        <v>0.95357146708224061</v>
      </c>
      <c r="BG92" s="656">
        <f t="shared" si="36"/>
        <v>0.39343263846334603</v>
      </c>
    </row>
    <row r="93" spans="2:59" s="3" customFormat="1" x14ac:dyDescent="0.2">
      <c r="B93" s="666"/>
      <c r="C93" s="667"/>
      <c r="D93" s="666"/>
      <c r="E93" s="676" t="s">
        <v>295</v>
      </c>
      <c r="F93" s="666"/>
      <c r="G93" s="668">
        <f>G7+G11+G30+G68+G86+G91-G5</f>
        <v>0</v>
      </c>
      <c r="H93" s="668">
        <f t="shared" ref="H93:BG93" si="49">H7+H11+H30+H68+H86+H91-H5</f>
        <v>0</v>
      </c>
      <c r="I93" s="668">
        <f t="shared" si="49"/>
        <v>0</v>
      </c>
      <c r="J93" s="668">
        <f t="shared" si="49"/>
        <v>0</v>
      </c>
      <c r="K93" s="668">
        <f t="shared" si="49"/>
        <v>0</v>
      </c>
      <c r="L93" s="668">
        <f t="shared" si="49"/>
        <v>0</v>
      </c>
      <c r="M93" s="668">
        <f t="shared" si="49"/>
        <v>0</v>
      </c>
      <c r="N93" s="668">
        <f t="shared" si="49"/>
        <v>0</v>
      </c>
      <c r="O93" s="668">
        <f t="shared" si="49"/>
        <v>0</v>
      </c>
      <c r="P93" s="668">
        <f t="shared" si="49"/>
        <v>0</v>
      </c>
      <c r="Q93" s="668">
        <f t="shared" si="49"/>
        <v>0</v>
      </c>
      <c r="R93" s="668">
        <f t="shared" si="49"/>
        <v>0</v>
      </c>
      <c r="S93" s="668">
        <f t="shared" si="49"/>
        <v>0</v>
      </c>
      <c r="T93" s="668">
        <f t="shared" si="49"/>
        <v>0</v>
      </c>
      <c r="U93" s="668">
        <f t="shared" si="49"/>
        <v>0</v>
      </c>
      <c r="V93" s="668">
        <f t="shared" si="49"/>
        <v>0</v>
      </c>
      <c r="W93" s="668">
        <f t="shared" si="49"/>
        <v>0</v>
      </c>
      <c r="X93" s="668">
        <f t="shared" si="49"/>
        <v>0</v>
      </c>
      <c r="Y93" s="668">
        <f t="shared" si="49"/>
        <v>0</v>
      </c>
      <c r="Z93" s="668">
        <f t="shared" si="49"/>
        <v>0</v>
      </c>
      <c r="AA93" s="668">
        <f t="shared" si="49"/>
        <v>0</v>
      </c>
      <c r="AB93" s="668">
        <f t="shared" si="49"/>
        <v>0</v>
      </c>
      <c r="AC93" s="668">
        <f t="shared" si="49"/>
        <v>0</v>
      </c>
      <c r="AD93" s="668">
        <f t="shared" si="49"/>
        <v>0</v>
      </c>
      <c r="AE93" s="668">
        <f t="shared" si="49"/>
        <v>0</v>
      </c>
      <c r="AF93" s="668">
        <f t="shared" si="49"/>
        <v>0</v>
      </c>
      <c r="AG93" s="668">
        <f t="shared" si="49"/>
        <v>0</v>
      </c>
      <c r="AH93" s="668">
        <f t="shared" si="49"/>
        <v>0</v>
      </c>
      <c r="AI93" s="668">
        <f>AI7+AI11+AI30+AI68+AI86+AI91-AI5</f>
        <v>0</v>
      </c>
      <c r="AJ93" s="668">
        <f>AJ7+AJ11+AJ30+AJ68+AJ86+AJ91-AJ5</f>
        <v>0</v>
      </c>
      <c r="AK93" s="668">
        <f t="shared" si="49"/>
        <v>0</v>
      </c>
      <c r="AL93" s="668">
        <f t="shared" si="49"/>
        <v>0</v>
      </c>
      <c r="AM93" s="668">
        <f t="shared" si="49"/>
        <v>0</v>
      </c>
      <c r="AN93" s="668">
        <f t="shared" si="49"/>
        <v>0</v>
      </c>
      <c r="AO93" s="668">
        <f t="shared" si="49"/>
        <v>0</v>
      </c>
      <c r="AP93" s="668">
        <f t="shared" si="49"/>
        <v>0</v>
      </c>
      <c r="AQ93" s="668">
        <f t="shared" si="49"/>
        <v>0</v>
      </c>
      <c r="AR93" s="668">
        <f t="shared" si="49"/>
        <v>0</v>
      </c>
      <c r="AS93" s="668">
        <f t="shared" si="49"/>
        <v>0</v>
      </c>
      <c r="AT93" s="668">
        <f t="shared" si="49"/>
        <v>0</v>
      </c>
      <c r="AU93" s="668">
        <f t="shared" si="49"/>
        <v>0</v>
      </c>
      <c r="AV93" s="668">
        <f t="shared" si="49"/>
        <v>0</v>
      </c>
      <c r="AW93" s="668">
        <f t="shared" si="49"/>
        <v>0</v>
      </c>
      <c r="AX93" s="668">
        <f t="shared" si="49"/>
        <v>0</v>
      </c>
      <c r="AY93" s="668">
        <f t="shared" si="49"/>
        <v>0</v>
      </c>
      <c r="AZ93" s="668">
        <f t="shared" si="49"/>
        <v>4.1029250339316174</v>
      </c>
      <c r="BA93" s="668">
        <f t="shared" si="49"/>
        <v>5.9024043545835507</v>
      </c>
      <c r="BB93" s="668">
        <f t="shared" si="49"/>
        <v>0</v>
      </c>
      <c r="BC93" s="668">
        <f t="shared" si="49"/>
        <v>0</v>
      </c>
      <c r="BD93" s="668">
        <f t="shared" si="49"/>
        <v>0</v>
      </c>
      <c r="BE93" s="668" t="e">
        <f t="shared" si="49"/>
        <v>#VALUE!</v>
      </c>
      <c r="BF93" s="668">
        <f t="shared" si="49"/>
        <v>10.642088791534523</v>
      </c>
      <c r="BG93" s="668">
        <f t="shared" si="49"/>
        <v>4.3400347389210747</v>
      </c>
    </row>
  </sheetData>
  <mergeCells count="26">
    <mergeCell ref="B87:B90"/>
    <mergeCell ref="C87:C90"/>
    <mergeCell ref="AW2:BA2"/>
    <mergeCell ref="B46:B49"/>
    <mergeCell ref="C46:C49"/>
    <mergeCell ref="B50:B53"/>
    <mergeCell ref="C50:C53"/>
    <mergeCell ref="B69:B85"/>
    <mergeCell ref="C69:C85"/>
    <mergeCell ref="B25:B28"/>
    <mergeCell ref="C25:C28"/>
    <mergeCell ref="B31:B36"/>
    <mergeCell ref="C31:C36"/>
    <mergeCell ref="B39:B40"/>
    <mergeCell ref="C39:C40"/>
    <mergeCell ref="B13:B14"/>
    <mergeCell ref="C13:C14"/>
    <mergeCell ref="B15:B16"/>
    <mergeCell ref="C15:C16"/>
    <mergeCell ref="B17:B21"/>
    <mergeCell ref="C17:C21"/>
    <mergeCell ref="B2:E2"/>
    <mergeCell ref="F2:F3"/>
    <mergeCell ref="G2:AJ2"/>
    <mergeCell ref="AK2:AV2"/>
    <mergeCell ref="BB2:BG2"/>
  </mergeCells>
  <conditionalFormatting sqref="E25">
    <cfRule type="duplicateValues" dxfId="26" priority="4"/>
  </conditionalFormatting>
  <conditionalFormatting sqref="E28">
    <cfRule type="duplicateValues" dxfId="25" priority="3"/>
  </conditionalFormatting>
  <conditionalFormatting sqref="E51">
    <cfRule type="duplicateValues" dxfId="24" priority="2"/>
  </conditionalFormatting>
  <conditionalFormatting sqref="AZ4:BA92 BE4:BG92">
    <cfRule type="iconSet" priority="1">
      <iconSet reverse="1">
        <cfvo type="percent" val="0"/>
        <cfvo type="num" val="1" gte="0"/>
        <cfvo type="num" val="1.05" gte="0"/>
      </iconSet>
    </cfRule>
  </conditionalFormatting>
  <printOptions horizontalCentered="1"/>
  <pageMargins left="0" right="0" top="0.25" bottom="0.75" header="0.3" footer="0.3"/>
  <pageSetup paperSize="8" scale="9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29B6-F9D7-4EAB-820C-E01388538B6C}">
  <sheetPr>
    <tabColor theme="3" tint="0.499984740745262"/>
  </sheetPr>
  <dimension ref="A1:BG93"/>
  <sheetViews>
    <sheetView workbookViewId="0">
      <selection activeCell="J15" sqref="J15"/>
    </sheetView>
  </sheetViews>
  <sheetFormatPr defaultColWidth="8" defaultRowHeight="15" outlineLevelCol="1" x14ac:dyDescent="0.25"/>
  <cols>
    <col min="1" max="1" width="0.7109375" style="1" customWidth="1"/>
    <col min="2" max="2" width="6.7109375" style="5" hidden="1" customWidth="1" outlineLevel="1"/>
    <col min="3" max="3" width="29.5703125" style="1" hidden="1" customWidth="1" outlineLevel="1"/>
    <col min="4" max="4" width="6.7109375" style="5" bestFit="1" customWidth="1" collapsed="1"/>
    <col min="5" max="5" width="37.5703125" style="1" customWidth="1"/>
    <col min="6" max="6" width="8.42578125" style="5" hidden="1" customWidth="1" outlineLevel="1"/>
    <col min="7" max="7" width="7.7109375" style="133" customWidth="1" collapsed="1"/>
    <col min="8" max="9" width="7.7109375" style="133" customWidth="1"/>
    <col min="10" max="19" width="7.7109375" style="26" customWidth="1" outlineLevel="1"/>
    <col min="20" max="20" width="6.7109375" style="26" customWidth="1" outlineLevel="1"/>
    <col min="21" max="21" width="7.7109375" style="26" customWidth="1" outlineLevel="1"/>
    <col min="22" max="22" width="8.28515625" style="133" customWidth="1"/>
    <col min="23" max="34" width="7.7109375" style="26" customWidth="1" outlineLevel="1"/>
    <col min="35" max="35" width="8" style="133" customWidth="1"/>
    <col min="36" max="36" width="7.7109375" style="133" bestFit="1" customWidth="1"/>
    <col min="37" max="37" width="7.7109375" style="26" customWidth="1" outlineLevel="1"/>
    <col min="38" max="38" width="6.7109375" style="26" customWidth="1" outlineLevel="1"/>
    <col min="39" max="39" width="7.7109375" style="26" customWidth="1" outlineLevel="1"/>
    <col min="40" max="41" width="6" style="26" bestFit="1" customWidth="1" outlineLevel="1"/>
    <col min="42" max="45" width="2" style="26" customWidth="1" outlineLevel="1"/>
    <col min="46" max="48" width="3.28515625" style="26" customWidth="1" outlineLevel="1"/>
    <col min="49" max="49" width="8.28515625" style="26" customWidth="1"/>
    <col min="50" max="50" width="8.42578125" style="26" customWidth="1"/>
    <col min="51" max="51" width="9.5703125" style="26" customWidth="1"/>
    <col min="52" max="53" width="8.5703125" style="26" customWidth="1"/>
    <col min="54" max="54" width="11" style="133" customWidth="1"/>
    <col min="55" max="55" width="11.42578125" style="133" customWidth="1"/>
    <col min="56" max="56" width="10.5703125" style="133" customWidth="1"/>
    <col min="57" max="57" width="10.5703125" style="26" customWidth="1"/>
    <col min="58" max="58" width="9.5703125" style="26" customWidth="1"/>
    <col min="59" max="59" width="10.5703125" style="26" customWidth="1"/>
    <col min="60" max="16384" width="8" style="1"/>
  </cols>
  <sheetData>
    <row r="1" spans="2:59" ht="27.6" customHeight="1" thickBot="1" x14ac:dyDescent="0.3">
      <c r="B1" s="677"/>
      <c r="C1" s="962" t="s">
        <v>296</v>
      </c>
      <c r="D1" s="962" t="str">
        <f>IF($B$1="x","",C1)</f>
        <v>8 - CHI PHÍ / TẤN (TRIỆU ĐỒNG / TẤN)</v>
      </c>
      <c r="E1" s="963"/>
      <c r="F1" s="915"/>
      <c r="G1" s="916"/>
      <c r="H1" s="916"/>
      <c r="I1" s="916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6"/>
      <c r="W1" s="917"/>
      <c r="X1" s="917"/>
      <c r="Y1" s="917"/>
      <c r="Z1" s="917"/>
      <c r="AA1" s="917"/>
      <c r="AB1" s="917"/>
      <c r="AC1" s="917"/>
      <c r="AD1" s="917"/>
      <c r="AE1" s="917"/>
      <c r="AF1" s="917"/>
      <c r="AG1" s="917"/>
      <c r="AH1" s="917"/>
      <c r="AI1" s="916"/>
      <c r="AJ1" s="916"/>
      <c r="AK1" s="917"/>
      <c r="AL1" s="917"/>
      <c r="AM1" s="917"/>
      <c r="AN1" s="917"/>
      <c r="AO1" s="917"/>
      <c r="AP1" s="917"/>
      <c r="AQ1" s="917"/>
      <c r="AR1" s="917"/>
      <c r="AS1" s="917"/>
      <c r="AT1" s="917"/>
      <c r="AU1" s="917"/>
      <c r="AV1" s="917"/>
      <c r="AW1" s="917"/>
      <c r="AX1" s="917"/>
      <c r="AY1" s="917"/>
      <c r="AZ1" s="917"/>
      <c r="BA1" s="917"/>
      <c r="BB1" s="916"/>
      <c r="BC1" s="916"/>
      <c r="BD1" s="916"/>
      <c r="BE1" s="917"/>
      <c r="BF1" s="917"/>
      <c r="BG1" s="917"/>
    </row>
    <row r="2" spans="2:59" ht="19.5" thickBot="1" x14ac:dyDescent="0.3">
      <c r="B2" s="1148" t="s">
        <v>181</v>
      </c>
      <c r="C2" s="1149"/>
      <c r="D2" s="1149"/>
      <c r="E2" s="1149"/>
      <c r="F2" s="1150" t="s">
        <v>182</v>
      </c>
      <c r="G2" s="1152" t="s">
        <v>297</v>
      </c>
      <c r="H2" s="1153"/>
      <c r="I2" s="1153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  <c r="AB2" s="1153"/>
      <c r="AC2" s="1153"/>
      <c r="AD2" s="1153"/>
      <c r="AE2" s="1153"/>
      <c r="AF2" s="1153"/>
      <c r="AG2" s="1153"/>
      <c r="AH2" s="1153"/>
      <c r="AI2" s="1153"/>
      <c r="AJ2" s="1154"/>
      <c r="AK2" s="1140" t="s">
        <v>2318</v>
      </c>
      <c r="AL2" s="1141"/>
      <c r="AM2" s="1141"/>
      <c r="AN2" s="1141"/>
      <c r="AO2" s="1141"/>
      <c r="AP2" s="1141"/>
      <c r="AQ2" s="1141"/>
      <c r="AR2" s="1141"/>
      <c r="AS2" s="1141"/>
      <c r="AT2" s="1141"/>
      <c r="AU2" s="1141"/>
      <c r="AV2" s="1142"/>
      <c r="AW2" s="1137" t="s">
        <v>2316</v>
      </c>
      <c r="AX2" s="1138"/>
      <c r="AY2" s="1138"/>
      <c r="AZ2" s="1138"/>
      <c r="BA2" s="1138"/>
      <c r="BB2" s="1137" t="s">
        <v>2317</v>
      </c>
      <c r="BC2" s="1138"/>
      <c r="BD2" s="1138"/>
      <c r="BE2" s="1138"/>
      <c r="BF2" s="1138"/>
      <c r="BG2" s="1139"/>
    </row>
    <row r="3" spans="2:59" s="4" customFormat="1" ht="48.6" customHeight="1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151"/>
      <c r="G3" s="785">
        <v>2022</v>
      </c>
      <c r="H3" s="786">
        <v>2023</v>
      </c>
      <c r="I3" s="786">
        <v>2024</v>
      </c>
      <c r="J3" s="786">
        <v>1</v>
      </c>
      <c r="K3" s="786">
        <v>2</v>
      </c>
      <c r="L3" s="786">
        <v>3</v>
      </c>
      <c r="M3" s="786">
        <v>4</v>
      </c>
      <c r="N3" s="786">
        <v>5</v>
      </c>
      <c r="O3" s="786">
        <v>6</v>
      </c>
      <c r="P3" s="786">
        <v>7</v>
      </c>
      <c r="Q3" s="786">
        <v>8</v>
      </c>
      <c r="R3" s="786">
        <v>9</v>
      </c>
      <c r="S3" s="786">
        <v>10</v>
      </c>
      <c r="T3" s="786">
        <v>11</v>
      </c>
      <c r="U3" s="786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102">
        <v>1</v>
      </c>
      <c r="AL3" s="103">
        <v>2</v>
      </c>
      <c r="AM3" s="103">
        <v>3</v>
      </c>
      <c r="AN3" s="103">
        <v>4</v>
      </c>
      <c r="AO3" s="103">
        <v>5</v>
      </c>
      <c r="AP3" s="104">
        <v>6</v>
      </c>
      <c r="AQ3" s="104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  <c r="AW3" s="781" t="s">
        <v>7</v>
      </c>
      <c r="AX3" s="782" t="s">
        <v>2315</v>
      </c>
      <c r="AY3" s="684" t="s">
        <v>2312</v>
      </c>
      <c r="AZ3" s="107" t="s">
        <v>2313</v>
      </c>
      <c r="BA3" s="109" t="s">
        <v>2314</v>
      </c>
      <c r="BB3" s="781" t="s">
        <v>8</v>
      </c>
      <c r="BC3" s="782" t="s">
        <v>9</v>
      </c>
      <c r="BD3" s="684" t="s">
        <v>10</v>
      </c>
      <c r="BE3" s="107" t="s">
        <v>11</v>
      </c>
      <c r="BF3" s="109" t="s">
        <v>12</v>
      </c>
      <c r="BG3" s="108" t="s">
        <v>13</v>
      </c>
    </row>
    <row r="4" spans="2:59" s="602" customFormat="1" ht="14.25" x14ac:dyDescent="0.25">
      <c r="B4" s="600" t="s">
        <v>189</v>
      </c>
      <c r="C4" s="601" t="s">
        <v>298</v>
      </c>
      <c r="D4" s="539" t="str">
        <f>IF($B$1="x","",B4)</f>
        <v>A</v>
      </c>
      <c r="E4" s="539" t="str">
        <f>IF($B$1="x","",C4)</f>
        <v>Sản lượng bán (Tấn)</v>
      </c>
      <c r="F4" s="541"/>
      <c r="G4" s="918">
        <f>'0.KQKD'!F4</f>
        <v>0</v>
      </c>
      <c r="H4" s="919">
        <f>'0.KQKD'!G4</f>
        <v>0</v>
      </c>
      <c r="I4" s="919">
        <f>'0.KQKD'!H4</f>
        <v>0</v>
      </c>
      <c r="J4" s="919">
        <f>'0.KQKD'!I4</f>
        <v>0</v>
      </c>
      <c r="K4" s="919">
        <f>'0.KQKD'!J4</f>
        <v>0</v>
      </c>
      <c r="L4" s="919">
        <f>'0.KQKD'!K4</f>
        <v>0</v>
      </c>
      <c r="M4" s="919">
        <f>'0.KQKD'!L4</f>
        <v>0</v>
      </c>
      <c r="N4" s="919">
        <f>'0.KQKD'!M4</f>
        <v>0</v>
      </c>
      <c r="O4" s="919">
        <f>'0.KQKD'!N4</f>
        <v>0</v>
      </c>
      <c r="P4" s="919">
        <f>'0.KQKD'!O4</f>
        <v>0</v>
      </c>
      <c r="Q4" s="919">
        <f>'0.KQKD'!P4</f>
        <v>0</v>
      </c>
      <c r="R4" s="919">
        <f>'0.KQKD'!Q4</f>
        <v>0</v>
      </c>
      <c r="S4" s="919">
        <f>'0.KQKD'!R4</f>
        <v>0</v>
      </c>
      <c r="T4" s="919">
        <f>'0.KQKD'!S4</f>
        <v>0</v>
      </c>
      <c r="U4" s="919">
        <f>'0.KQKD'!T4</f>
        <v>0</v>
      </c>
      <c r="V4" s="919">
        <f>'0.KQKD'!U4</f>
        <v>0</v>
      </c>
      <c r="W4" s="919">
        <f>'0.KQKD'!V4</f>
        <v>760725</v>
      </c>
      <c r="X4" s="919">
        <f>'0.KQKD'!W4</f>
        <v>591675</v>
      </c>
      <c r="Y4" s="919">
        <f>'0.KQKD'!X4</f>
        <v>845250</v>
      </c>
      <c r="Z4" s="919">
        <f>'0.KQKD'!Y4</f>
        <v>1055250</v>
      </c>
      <c r="AA4" s="919">
        <f>'0.KQKD'!Z4</f>
        <v>1055250</v>
      </c>
      <c r="AB4" s="919">
        <f>'0.KQKD'!AA4</f>
        <v>1055250</v>
      </c>
      <c r="AC4" s="919">
        <f>'0.KQKD'!AB4</f>
        <v>1055250</v>
      </c>
      <c r="AD4" s="919">
        <f>'0.KQKD'!AC4</f>
        <v>1055250</v>
      </c>
      <c r="AE4" s="919">
        <f>'0.KQKD'!AD4</f>
        <v>1055250</v>
      </c>
      <c r="AF4" s="919">
        <f>'0.KQKD'!AE4</f>
        <v>1057212</v>
      </c>
      <c r="AG4" s="919">
        <f>'0.KQKD'!AF4</f>
        <v>1057212</v>
      </c>
      <c r="AH4" s="919">
        <f>'0.KQKD'!AG4</f>
        <v>1057212</v>
      </c>
      <c r="AI4" s="919">
        <f>'0.KQKD'!AH4</f>
        <v>11700786</v>
      </c>
      <c r="AJ4" s="920">
        <f>'0.KQKD'!AI4</f>
        <v>4015498</v>
      </c>
      <c r="AK4" s="918">
        <f>'0.KQKD'!AJ4</f>
        <v>783082</v>
      </c>
      <c r="AL4" s="919">
        <f>'0.KQKD'!AK4</f>
        <v>523873</v>
      </c>
      <c r="AM4" s="919">
        <f>'0.KQKD'!AL4</f>
        <v>990114</v>
      </c>
      <c r="AN4" s="919">
        <f>'0.KQKD'!AM4</f>
        <v>915417</v>
      </c>
      <c r="AO4" s="919">
        <f>'0.KQKD'!AN4</f>
        <v>803012</v>
      </c>
      <c r="AP4" s="919">
        <f>'0.KQKD'!AO4</f>
        <v>0</v>
      </c>
      <c r="AQ4" s="919">
        <f>'0.KQKD'!AP4</f>
        <v>0</v>
      </c>
      <c r="AR4" s="919">
        <f>'0.KQKD'!AQ4</f>
        <v>0</v>
      </c>
      <c r="AS4" s="919">
        <f>'0.KQKD'!AR4</f>
        <v>0</v>
      </c>
      <c r="AT4" s="919">
        <f>'0.KQKD'!AS4</f>
        <v>0</v>
      </c>
      <c r="AU4" s="919">
        <f>'0.KQKD'!AT4</f>
        <v>0</v>
      </c>
      <c r="AV4" s="920">
        <f>'0.KQKD'!AU4</f>
        <v>0</v>
      </c>
      <c r="AW4" s="959">
        <f>AN4</f>
        <v>915417</v>
      </c>
      <c r="AX4" s="960">
        <f>AO4</f>
        <v>803012</v>
      </c>
      <c r="AY4" s="960">
        <f>AA4</f>
        <v>1055250</v>
      </c>
      <c r="AZ4" s="709">
        <f>IFERROR(AX4/AW4,"")</f>
        <v>0.87720896596851494</v>
      </c>
      <c r="BA4" s="710">
        <f>IFERROR(AX4/AY4,"")</f>
        <v>0.76096849087893859</v>
      </c>
      <c r="BB4" s="959">
        <f>SUM(J4:N4)</f>
        <v>0</v>
      </c>
      <c r="BC4" s="960">
        <f>SUM(AK4:AO4)</f>
        <v>4015498</v>
      </c>
      <c r="BD4" s="960">
        <f>SUM(W4:AA4)</f>
        <v>4308150</v>
      </c>
      <c r="BE4" s="657" t="str">
        <f>IFERROR(BC4/BB4,"")</f>
        <v/>
      </c>
      <c r="BF4" s="658">
        <f>IFERROR(BC4/BD4,"")</f>
        <v>0.93207014611840344</v>
      </c>
      <c r="BG4" s="659">
        <f>IFERROR(BC4/AI4,"")</f>
        <v>0.34318190248073932</v>
      </c>
    </row>
    <row r="5" spans="2:59" s="602" customFormat="1" ht="14.25" x14ac:dyDescent="0.25">
      <c r="B5" s="603" t="s">
        <v>191</v>
      </c>
      <c r="C5" s="604" t="s">
        <v>299</v>
      </c>
      <c r="D5" s="552" t="str">
        <f t="shared" ref="D5:D7" si="0">IF($B$1="x","",B5)</f>
        <v>B</v>
      </c>
      <c r="E5" s="552" t="str">
        <f t="shared" ref="E5:E7" si="1">IF($B$1="x","",C5)</f>
        <v>Tổng chi phí / Tấn</v>
      </c>
      <c r="F5" s="554"/>
      <c r="G5" s="1024" t="str">
        <f>IFERROR('DB7.80KMP'!G5/G$4,"")</f>
        <v/>
      </c>
      <c r="H5" s="1025" t="str">
        <f>IFERROR('DB7.80KMP'!H5/H$4,"")</f>
        <v/>
      </c>
      <c r="I5" s="1025" t="str">
        <f>IFERROR('DB7.80KMP'!I5/I$4,"")</f>
        <v/>
      </c>
      <c r="J5" s="1025" t="str">
        <f>IFERROR('DB7.80KMP'!J5/J$4,"")</f>
        <v/>
      </c>
      <c r="K5" s="1025" t="str">
        <f>IFERROR('DB7.80KMP'!K5/K$4,"")</f>
        <v/>
      </c>
      <c r="L5" s="1025" t="str">
        <f>IFERROR('DB7.80KMP'!L5/L$4,"")</f>
        <v/>
      </c>
      <c r="M5" s="1025" t="str">
        <f>IFERROR('DB7.80KMP'!M5/M$4,"")</f>
        <v/>
      </c>
      <c r="N5" s="1025" t="str">
        <f>IFERROR('DB7.80KMP'!N5/N$4,"")</f>
        <v/>
      </c>
      <c r="O5" s="1025" t="str">
        <f>IFERROR('DB7.80KMP'!O5/O$4,"")</f>
        <v/>
      </c>
      <c r="P5" s="1025" t="str">
        <f>IFERROR('DB7.80KMP'!P5/P$4,"")</f>
        <v/>
      </c>
      <c r="Q5" s="1025" t="str">
        <f>IFERROR('DB7.80KMP'!Q5/Q$4,"")</f>
        <v/>
      </c>
      <c r="R5" s="1025" t="str">
        <f>IFERROR('DB7.80KMP'!R5/R$4,"")</f>
        <v/>
      </c>
      <c r="S5" s="1025" t="str">
        <f>IFERROR('DB7.80KMP'!S5/S$4,"")</f>
        <v/>
      </c>
      <c r="T5" s="1025" t="str">
        <f>IFERROR('DB7.80KMP'!T5/T$4,"")</f>
        <v/>
      </c>
      <c r="U5" s="1025" t="str">
        <f>IFERROR('DB7.80KMP'!U5/U$4,"")</f>
        <v/>
      </c>
      <c r="V5" s="1025" t="str">
        <f>IFERROR('DB7.80KMP'!V5/V$4,"")</f>
        <v/>
      </c>
      <c r="W5" s="1025">
        <f>IFERROR('DB7.80KMP'!W5/W$4,"")</f>
        <v>16161.266606912837</v>
      </c>
      <c r="X5" s="1025">
        <f>IFERROR('DB7.80KMP'!X5/X$4,"")</f>
        <v>16715.117515376907</v>
      </c>
      <c r="Y5" s="1025">
        <f>IFERROR('DB7.80KMP'!Y5/Y$4,"")</f>
        <v>15829.632295916184</v>
      </c>
      <c r="Z5" s="1025">
        <f>IFERROR('DB7.80KMP'!Z5/Z$4,"")</f>
        <v>15261.433348330682</v>
      </c>
      <c r="AA5" s="1025">
        <f>IFERROR('DB7.80KMP'!AA5/AA$4,"")</f>
        <v>15263.75066648609</v>
      </c>
      <c r="AB5" s="1025">
        <f>IFERROR('DB7.80KMP'!AB5/AB$4,"")</f>
        <v>15455.269630722047</v>
      </c>
      <c r="AC5" s="1025">
        <f>IFERROR('DB7.80KMP'!AC5/AC$4,"")</f>
        <v>15314.632880141209</v>
      </c>
      <c r="AD5" s="1025">
        <f>IFERROR('DB7.80KMP'!AD5/AD$4,"")</f>
        <v>15350.288906801557</v>
      </c>
      <c r="AE5" s="1025">
        <f>IFERROR('DB7.80KMP'!AE5/AE$4,"")</f>
        <v>15319.910990209508</v>
      </c>
      <c r="AF5" s="1025">
        <f>IFERROR('DB7.80KMP'!AF5/AF$4,"")</f>
        <v>16233.940146718842</v>
      </c>
      <c r="AG5" s="1025">
        <f>IFERROR('DB7.80KMP'!AG5/AG$4,"")</f>
        <v>16285.685049276775</v>
      </c>
      <c r="AH5" s="1025">
        <f>IFERROR('DB7.80KMP'!AH5/AH$4,"")</f>
        <v>16268.793078628834</v>
      </c>
      <c r="AI5" s="1025">
        <f>IFERROR('DB7.80KMP'!AI5/AI$4,"")</f>
        <v>15741.700015031009</v>
      </c>
      <c r="AJ5" s="1026">
        <f>IFERROR('DB7.80KMP'!AJ5/AJ$4,"")</f>
        <v>15786.537970632784</v>
      </c>
      <c r="AK5" s="1024">
        <f>IFERROR('DB7.80KMP'!AK5/AK$4,"")</f>
        <v>15578.145461139446</v>
      </c>
      <c r="AL5" s="1025">
        <f>IFERROR('DB7.80KMP'!AL5/AL$4,"")</f>
        <v>17622.648995080868</v>
      </c>
      <c r="AM5" s="1025">
        <f>IFERROR('DB7.80KMP'!AM5/AM$4,"")</f>
        <v>14642.162630767771</v>
      </c>
      <c r="AN5" s="1025">
        <f>IFERROR('DB7.80KMP'!AN5/AN$4,"")</f>
        <v>15753.068588413806</v>
      </c>
      <c r="AO5" s="921">
        <f>IFERROR('DB7.80KMP'!AO5/AO$4,"")</f>
        <v>16241.076531857556</v>
      </c>
      <c r="AP5" s="921" t="str">
        <f>IFERROR('DB7.80KMP'!AP5/AP$4,"")</f>
        <v/>
      </c>
      <c r="AQ5" s="921" t="str">
        <f>IFERROR('DB7.80KMP'!AQ5/AQ$4,"")</f>
        <v/>
      </c>
      <c r="AR5" s="921" t="str">
        <f>IFERROR('DB7.80KMP'!AR5/AR$4,"")</f>
        <v/>
      </c>
      <c r="AS5" s="921" t="str">
        <f>IFERROR('DB7.80KMP'!AS5/AS$4,"")</f>
        <v/>
      </c>
      <c r="AT5" s="921" t="str">
        <f>IFERROR('DB7.80KMP'!AT5/AT$4,"")</f>
        <v/>
      </c>
      <c r="AU5" s="921" t="str">
        <f>IFERROR('DB7.80KMP'!AU5/AU$4,"")</f>
        <v/>
      </c>
      <c r="AV5" s="922" t="str">
        <f>IFERROR('DB7.80KMP'!AV5/AV$4,"")</f>
        <v/>
      </c>
      <c r="AW5" s="1027">
        <f>AN5</f>
        <v>15753.068588413806</v>
      </c>
      <c r="AX5" s="1028">
        <f>AO5</f>
        <v>16241.076531857556</v>
      </c>
      <c r="AY5" s="1028">
        <f>AA5</f>
        <v>15263.75066648609</v>
      </c>
      <c r="AZ5" s="711">
        <f t="shared" ref="AZ5:AZ68" si="2">IFERROR(AX5/AW5,"")</f>
        <v>1.0309785957386535</v>
      </c>
      <c r="BA5" s="712">
        <f t="shared" ref="BA5:BA68" si="3">IFERROR(AX5/AY5,"")</f>
        <v>1.0640292079401779</v>
      </c>
      <c r="BB5" s="1027" t="str">
        <f>IFERROR('DB7.80KMP'!BB5/BB$4,"")</f>
        <v/>
      </c>
      <c r="BC5" s="1028">
        <f>IFERROR('DB7.80KMP'!BC5/BC$4,"")</f>
        <v>15786.537970632784</v>
      </c>
      <c r="BD5" s="1028">
        <f>IFERROR('DB7.80KMP'!BD5/BD$4,"")</f>
        <v>15732.018111071562</v>
      </c>
      <c r="BE5" s="660" t="str">
        <f t="shared" ref="BE5:BE68" si="4">IFERROR(BC5/BB5,"")</f>
        <v/>
      </c>
      <c r="BF5" s="661">
        <f t="shared" ref="BF5:BF68" si="5">IFERROR(BC5/BD5,"")</f>
        <v>1.00346553501123</v>
      </c>
      <c r="BG5" s="662">
        <f>IFERROR(BC5/AI5,"")</f>
        <v>1.0028483553592662</v>
      </c>
    </row>
    <row r="6" spans="2:59" s="618" customFormat="1" x14ac:dyDescent="0.25">
      <c r="B6" s="605"/>
      <c r="C6" s="606"/>
      <c r="D6" s="565"/>
      <c r="E6" s="565"/>
      <c r="F6" s="567"/>
      <c r="G6" s="970"/>
      <c r="H6" s="971"/>
      <c r="I6" s="971"/>
      <c r="J6" s="971"/>
      <c r="K6" s="971"/>
      <c r="L6" s="971"/>
      <c r="M6" s="971"/>
      <c r="N6" s="971"/>
      <c r="O6" s="971"/>
      <c r="P6" s="971"/>
      <c r="Q6" s="971"/>
      <c r="R6" s="971"/>
      <c r="S6" s="971"/>
      <c r="T6" s="971"/>
      <c r="U6" s="971"/>
      <c r="V6" s="971"/>
      <c r="W6" s="971"/>
      <c r="X6" s="971"/>
      <c r="Y6" s="971"/>
      <c r="Z6" s="971"/>
      <c r="AA6" s="971"/>
      <c r="AB6" s="971"/>
      <c r="AC6" s="971"/>
      <c r="AD6" s="971"/>
      <c r="AE6" s="971"/>
      <c r="AF6" s="971"/>
      <c r="AG6" s="971"/>
      <c r="AH6" s="971"/>
      <c r="AI6" s="971"/>
      <c r="AJ6" s="972"/>
      <c r="AK6" s="970"/>
      <c r="AL6" s="971"/>
      <c r="AM6" s="971"/>
      <c r="AN6" s="971"/>
      <c r="AO6" s="670"/>
      <c r="AP6" s="670"/>
      <c r="AQ6" s="670"/>
      <c r="AR6" s="670"/>
      <c r="AS6" s="670"/>
      <c r="AT6" s="670"/>
      <c r="AU6" s="670"/>
      <c r="AV6" s="671"/>
      <c r="AW6" s="1029"/>
      <c r="AX6" s="1030"/>
      <c r="AY6" s="1030"/>
      <c r="AZ6" s="670"/>
      <c r="BA6" s="671"/>
      <c r="BB6" s="1029"/>
      <c r="BC6" s="1030"/>
      <c r="BD6" s="1030"/>
      <c r="BE6" s="672"/>
      <c r="BF6" s="673"/>
      <c r="BG6" s="674"/>
    </row>
    <row r="7" spans="2:59" s="602" customFormat="1" ht="14.25" x14ac:dyDescent="0.25">
      <c r="B7" s="616" t="s">
        <v>194</v>
      </c>
      <c r="C7" s="617" t="s">
        <v>22</v>
      </c>
      <c r="D7" s="576" t="str">
        <f t="shared" si="0"/>
        <v>I</v>
      </c>
      <c r="E7" s="574" t="str">
        <f t="shared" si="1"/>
        <v>Biến phí bán hàng</v>
      </c>
      <c r="F7" s="578"/>
      <c r="G7" s="973" t="str">
        <f>IFERROR('DB7.80KMP'!G7/G$4,"")</f>
        <v/>
      </c>
      <c r="H7" s="974" t="str">
        <f>IFERROR('DB7.80KMP'!H7/H$4,"")</f>
        <v/>
      </c>
      <c r="I7" s="974" t="str">
        <f>IFERROR('DB7.80KMP'!I7/I$4,"")</f>
        <v/>
      </c>
      <c r="J7" s="974" t="str">
        <f>IFERROR('DB7.80KMP'!J7/J$4,"")</f>
        <v/>
      </c>
      <c r="K7" s="974" t="str">
        <f>IFERROR('DB7.80KMP'!K7/K$4,"")</f>
        <v/>
      </c>
      <c r="L7" s="974" t="str">
        <f>IFERROR('DB7.80KMP'!L7/L$4,"")</f>
        <v/>
      </c>
      <c r="M7" s="974" t="str">
        <f>IFERROR('DB7.80KMP'!M7/M$4,"")</f>
        <v/>
      </c>
      <c r="N7" s="974" t="str">
        <f>IFERROR('DB7.80KMP'!N7/N$4,"")</f>
        <v/>
      </c>
      <c r="O7" s="974" t="str">
        <f>IFERROR('DB7.80KMP'!O7/O$4,"")</f>
        <v/>
      </c>
      <c r="P7" s="974" t="str">
        <f>IFERROR('DB7.80KMP'!P7/P$4,"")</f>
        <v/>
      </c>
      <c r="Q7" s="974" t="str">
        <f>IFERROR('DB7.80KMP'!Q7/Q$4,"")</f>
        <v/>
      </c>
      <c r="R7" s="974" t="str">
        <f>IFERROR('DB7.80KMP'!R7/R$4,"")</f>
        <v/>
      </c>
      <c r="S7" s="974" t="str">
        <f>IFERROR('DB7.80KMP'!S7/S$4,"")</f>
        <v/>
      </c>
      <c r="T7" s="974" t="str">
        <f>IFERROR('DB7.80KMP'!T7/T$4,"")</f>
        <v/>
      </c>
      <c r="U7" s="974" t="str">
        <f>IFERROR('DB7.80KMP'!U7/U$4,"")</f>
        <v/>
      </c>
      <c r="V7" s="974" t="str">
        <f>IFERROR('DB7.80KMP'!V7/V$4,"")</f>
        <v/>
      </c>
      <c r="W7" s="974">
        <f>IFERROR('DB7.80KMP'!W7/W$4,"")</f>
        <v>340.5969634230504</v>
      </c>
      <c r="X7" s="974">
        <f>IFERROR('DB7.80KMP'!X7/X$4,"")</f>
        <v>340.59696342305034</v>
      </c>
      <c r="Y7" s="974">
        <f>IFERROR('DB7.80KMP'!Y7/Y$4,"")</f>
        <v>340.59696342305034</v>
      </c>
      <c r="Z7" s="974">
        <f>IFERROR('DB7.80KMP'!Z7/Z$4,"")</f>
        <v>340.55318644870886</v>
      </c>
      <c r="AA7" s="974">
        <f>IFERROR('DB7.80KMP'!AA7/AA$4,"")</f>
        <v>340.55318644870886</v>
      </c>
      <c r="AB7" s="974">
        <f>IFERROR('DB7.80KMP'!AB7/AB$4,"")</f>
        <v>340.55318644870886</v>
      </c>
      <c r="AC7" s="974">
        <f>IFERROR('DB7.80KMP'!AC7/AC$4,"")</f>
        <v>340.55318644870886</v>
      </c>
      <c r="AD7" s="974">
        <f>IFERROR('DB7.80KMP'!AD7/AD$4,"")</f>
        <v>340.55318644870886</v>
      </c>
      <c r="AE7" s="974">
        <f>IFERROR('DB7.80KMP'!AE7/AE$4,"")</f>
        <v>340.55318644870886</v>
      </c>
      <c r="AF7" s="974">
        <f>IFERROR('DB7.80KMP'!AF7/AF$4,"")</f>
        <v>311.81733969471912</v>
      </c>
      <c r="AG7" s="974">
        <f>IFERROR('DB7.80KMP'!AG7/AG$4,"")</f>
        <v>311.81733969471912</v>
      </c>
      <c r="AH7" s="974">
        <f>IFERROR('DB7.80KMP'!AH7/AH$4,"")</f>
        <v>311.81733969471912</v>
      </c>
      <c r="AI7" s="974">
        <f>IFERROR('DB7.80KMP'!AI7/AI$4,"")</f>
        <v>332.7722186070805</v>
      </c>
      <c r="AJ7" s="975">
        <f>IFERROR('DB7.80KMP'!AJ7/AJ$4,"")</f>
        <v>349.59549226521841</v>
      </c>
      <c r="AK7" s="973">
        <f>IFERROR('DB7.80KMP'!AK7/AK$4,"")</f>
        <v>322.31618144715367</v>
      </c>
      <c r="AL7" s="974">
        <f>IFERROR('DB7.80KMP'!AL7/AL$4,"")</f>
        <v>320.11575324553854</v>
      </c>
      <c r="AM7" s="974">
        <f>IFERROR('DB7.80KMP'!AM7/AM$4,"")</f>
        <v>352.98965573661212</v>
      </c>
      <c r="AN7" s="974">
        <f>IFERROR('DB7.80KMP'!AN7/AN$4,"")</f>
        <v>369.33987461451994</v>
      </c>
      <c r="AO7" s="923">
        <f>IFERROR('DB7.80KMP'!AO7/AO$4,"")</f>
        <v>368.7367063007776</v>
      </c>
      <c r="AP7" s="923" t="str">
        <f>IFERROR('DB7.80KMP'!AP7/AP$4,"")</f>
        <v/>
      </c>
      <c r="AQ7" s="923" t="str">
        <f>IFERROR('DB7.80KMP'!AQ7/AQ$4,"")</f>
        <v/>
      </c>
      <c r="AR7" s="923" t="str">
        <f>IFERROR('DB7.80KMP'!AR7/AR$4,"")</f>
        <v/>
      </c>
      <c r="AS7" s="923" t="str">
        <f>IFERROR('DB7.80KMP'!AS7/AS$4,"")</f>
        <v/>
      </c>
      <c r="AT7" s="923" t="str">
        <f>IFERROR('DB7.80KMP'!AT7/AT$4,"")</f>
        <v/>
      </c>
      <c r="AU7" s="923" t="str">
        <f>IFERROR('DB7.80KMP'!AU7/AU$4,"")</f>
        <v/>
      </c>
      <c r="AV7" s="924" t="str">
        <f>IFERROR('DB7.80KMP'!AV7/AV$4,"")</f>
        <v/>
      </c>
      <c r="AW7" s="1031">
        <f t="shared" ref="AW7:AW38" si="6">AN7</f>
        <v>369.33987461451994</v>
      </c>
      <c r="AX7" s="1032">
        <f t="shared" ref="AX7:AX38" si="7">AO7</f>
        <v>368.7367063007776</v>
      </c>
      <c r="AY7" s="1032">
        <f t="shared" ref="AY7:AY38" si="8">AA7</f>
        <v>340.55318644870886</v>
      </c>
      <c r="AZ7" s="713">
        <f t="shared" si="2"/>
        <v>0.99836690172061204</v>
      </c>
      <c r="BA7" s="714">
        <f t="shared" si="3"/>
        <v>1.0827580565196488</v>
      </c>
      <c r="BB7" s="1031" t="str">
        <f>IFERROR('DB7.80KMP'!BB7/BB$4,"")</f>
        <v/>
      </c>
      <c r="BC7" s="1032">
        <f>IFERROR('DB7.80KMP'!BC7/BC$4,"")</f>
        <v>349.59549226521841</v>
      </c>
      <c r="BD7" s="1032">
        <f>IFERROR('DB7.80KMP'!BD7/BD$4,"")</f>
        <v>340.57551772028978</v>
      </c>
      <c r="BE7" s="663" t="str">
        <f t="shared" si="4"/>
        <v/>
      </c>
      <c r="BF7" s="664">
        <f t="shared" si="5"/>
        <v>1.0264845065943249</v>
      </c>
      <c r="BG7" s="665">
        <f t="shared" ref="BG7:BG68" si="9">IFERROR(BC7/AI7,"")</f>
        <v>1.0505549223085895</v>
      </c>
    </row>
    <row r="8" spans="2:59" s="2" customFormat="1" ht="14.1" customHeight="1" x14ac:dyDescent="0.25">
      <c r="B8" s="400" t="s">
        <v>195</v>
      </c>
      <c r="C8" s="503" t="s">
        <v>161</v>
      </c>
      <c r="D8" s="243" t="s">
        <v>196</v>
      </c>
      <c r="E8" s="158" t="s">
        <v>161</v>
      </c>
      <c r="F8" s="474" t="s">
        <v>197</v>
      </c>
      <c r="G8" s="976" t="str">
        <f>IFERROR('DB7.80KMP'!G8/G$4,"")</f>
        <v/>
      </c>
      <c r="H8" s="977" t="str">
        <f>IFERROR('DB7.80KMP'!H8/H$4,"")</f>
        <v/>
      </c>
      <c r="I8" s="977" t="str">
        <f>IFERROR('DB7.80KMP'!I8/I$4,"")</f>
        <v/>
      </c>
      <c r="J8" s="977" t="str">
        <f>IFERROR('DB7.80KMP'!J8/J$4,"")</f>
        <v/>
      </c>
      <c r="K8" s="977" t="str">
        <f>IFERROR('DB7.80KMP'!K8/K$4,"")</f>
        <v/>
      </c>
      <c r="L8" s="977" t="str">
        <f>IFERROR('DB7.80KMP'!L8/L$4,"")</f>
        <v/>
      </c>
      <c r="M8" s="977" t="str">
        <f>IFERROR('DB7.80KMP'!M8/M$4,"")</f>
        <v/>
      </c>
      <c r="N8" s="977" t="str">
        <f>IFERROR('DB7.80KMP'!N8/N$4,"")</f>
        <v/>
      </c>
      <c r="O8" s="977" t="str">
        <f>IFERROR('DB7.80KMP'!O8/O$4,"")</f>
        <v/>
      </c>
      <c r="P8" s="977" t="str">
        <f>IFERROR('DB7.80KMP'!P8/P$4,"")</f>
        <v/>
      </c>
      <c r="Q8" s="977" t="str">
        <f>IFERROR('DB7.80KMP'!Q8/Q$4,"")</f>
        <v/>
      </c>
      <c r="R8" s="977" t="str">
        <f>IFERROR('DB7.80KMP'!R8/R$4,"")</f>
        <v/>
      </c>
      <c r="S8" s="977" t="str">
        <f>IFERROR('DB7.80KMP'!S8/S$4,"")</f>
        <v/>
      </c>
      <c r="T8" s="977" t="str">
        <f>IFERROR('DB7.80KMP'!T8/T$4,"")</f>
        <v/>
      </c>
      <c r="U8" s="977" t="str">
        <f>IFERROR('DB7.80KMP'!U8/U$4,"")</f>
        <v/>
      </c>
      <c r="V8" s="977" t="str">
        <f>IFERROR('DB7.80KMP'!V8/V$4,"")</f>
        <v/>
      </c>
      <c r="W8" s="977">
        <f>IFERROR('DB7.80KMP'!W8/W$4,"")</f>
        <v>340.5969634230504</v>
      </c>
      <c r="X8" s="977">
        <f>IFERROR('DB7.80KMP'!X8/X$4,"")</f>
        <v>340.59696342305034</v>
      </c>
      <c r="Y8" s="977">
        <f>IFERROR('DB7.80KMP'!Y8/Y$4,"")</f>
        <v>340.59696342305034</v>
      </c>
      <c r="Z8" s="977">
        <f>IFERROR('DB7.80KMP'!Z8/Z$4,"")</f>
        <v>340.55318644870886</v>
      </c>
      <c r="AA8" s="977">
        <f>IFERROR('DB7.80KMP'!AA8/AA$4,"")</f>
        <v>340.55318644870886</v>
      </c>
      <c r="AB8" s="977">
        <f>IFERROR('DB7.80KMP'!AB8/AB$4,"")</f>
        <v>340.55318644870886</v>
      </c>
      <c r="AC8" s="977">
        <f>IFERROR('DB7.80KMP'!AC8/AC$4,"")</f>
        <v>340.55318644870886</v>
      </c>
      <c r="AD8" s="977">
        <f>IFERROR('DB7.80KMP'!AD8/AD$4,"")</f>
        <v>340.55318644870886</v>
      </c>
      <c r="AE8" s="977">
        <f>IFERROR('DB7.80KMP'!AE8/AE$4,"")</f>
        <v>340.55318644870886</v>
      </c>
      <c r="AF8" s="977">
        <f>IFERROR('DB7.80KMP'!AF8/AF$4,"")</f>
        <v>311.81733969471912</v>
      </c>
      <c r="AG8" s="977">
        <f>IFERROR('DB7.80KMP'!AG8/AG$4,"")</f>
        <v>311.81733969471912</v>
      </c>
      <c r="AH8" s="977">
        <f>IFERROR('DB7.80KMP'!AH8/AH$4,"")</f>
        <v>311.81733969471912</v>
      </c>
      <c r="AI8" s="977">
        <f>IFERROR('DB7.80KMP'!AI8/AI$4,"")</f>
        <v>332.7722186070805</v>
      </c>
      <c r="AJ8" s="978">
        <f>IFERROR('DB7.80KMP'!AJ8/AJ$4,"")</f>
        <v>349.59549226521841</v>
      </c>
      <c r="AK8" s="976">
        <f>IFERROR('DB7.80KMP'!AK8/AK$4,"")</f>
        <v>322.31618144715367</v>
      </c>
      <c r="AL8" s="977">
        <f>IFERROR('DB7.80KMP'!AL8/AL$4,"")</f>
        <v>320.11575324553854</v>
      </c>
      <c r="AM8" s="977">
        <f>IFERROR('DB7.80KMP'!AM8/AM$4,"")</f>
        <v>352.98965573661212</v>
      </c>
      <c r="AN8" s="977">
        <f>IFERROR('DB7.80KMP'!AN8/AN$4,"")</f>
        <v>369.33987461451994</v>
      </c>
      <c r="AO8" s="925">
        <f>IFERROR('DB7.80KMP'!AO8/AO$4,"")</f>
        <v>368.7367063007776</v>
      </c>
      <c r="AP8" s="925" t="str">
        <f>IFERROR('DB7.80KMP'!AP8/AP$4,"")</f>
        <v/>
      </c>
      <c r="AQ8" s="925" t="str">
        <f>IFERROR('DB7.80KMP'!AQ8/AQ$4,"")</f>
        <v/>
      </c>
      <c r="AR8" s="925" t="str">
        <f>IFERROR('DB7.80KMP'!AR8/AR$4,"")</f>
        <v/>
      </c>
      <c r="AS8" s="925" t="str">
        <f>IFERROR('DB7.80KMP'!AS8/AS$4,"")</f>
        <v/>
      </c>
      <c r="AT8" s="925" t="str">
        <f>IFERROR('DB7.80KMP'!AT8/AT$4,"")</f>
        <v/>
      </c>
      <c r="AU8" s="925" t="str">
        <f>IFERROR('DB7.80KMP'!AU8/AU$4,"")</f>
        <v/>
      </c>
      <c r="AV8" s="926" t="str">
        <f>IFERROR('DB7.80KMP'!AV8/AV$4,"")</f>
        <v/>
      </c>
      <c r="AW8" s="976">
        <f t="shared" si="6"/>
        <v>369.33987461451994</v>
      </c>
      <c r="AX8" s="977">
        <f t="shared" si="7"/>
        <v>368.7367063007776</v>
      </c>
      <c r="AY8" s="977">
        <f t="shared" si="8"/>
        <v>340.55318644870886</v>
      </c>
      <c r="AZ8" s="514">
        <f t="shared" si="2"/>
        <v>0.99836690172061204</v>
      </c>
      <c r="BA8" s="515">
        <f t="shared" si="3"/>
        <v>1.0827580565196488</v>
      </c>
      <c r="BB8" s="976" t="str">
        <f>IFERROR('DB7.80KMP'!BB8/BB$4,"")</f>
        <v/>
      </c>
      <c r="BC8" s="977">
        <f>IFERROR('DB7.80KMP'!BC8/BC$4,"")</f>
        <v>349.59549226521841</v>
      </c>
      <c r="BD8" s="977">
        <f>IFERROR('DB7.80KMP'!BD8/BD$4,"")</f>
        <v>340.57551772028978</v>
      </c>
      <c r="BE8" s="532" t="str">
        <f t="shared" si="4"/>
        <v/>
      </c>
      <c r="BF8" s="532">
        <f t="shared" si="5"/>
        <v>1.0264845065943249</v>
      </c>
      <c r="BG8" s="533">
        <f t="shared" si="9"/>
        <v>1.0505549223085895</v>
      </c>
    </row>
    <row r="9" spans="2:59" s="2" customFormat="1" ht="14.1" customHeight="1" x14ac:dyDescent="0.25">
      <c r="B9" s="400" t="s">
        <v>198</v>
      </c>
      <c r="C9" s="132" t="s">
        <v>160</v>
      </c>
      <c r="D9" s="244" t="s">
        <v>199</v>
      </c>
      <c r="E9" s="132" t="s">
        <v>160</v>
      </c>
      <c r="F9" s="675" t="s">
        <v>197</v>
      </c>
      <c r="G9" s="979" t="str">
        <f>IFERROR('DB7.80KMP'!G9/G$4,"")</f>
        <v/>
      </c>
      <c r="H9" s="980" t="str">
        <f>IFERROR('DB7.80KMP'!H9/H$4,"")</f>
        <v/>
      </c>
      <c r="I9" s="980" t="str">
        <f>IFERROR('DB7.80KMP'!I9/I$4,"")</f>
        <v/>
      </c>
      <c r="J9" s="980" t="str">
        <f>IFERROR('DB7.80KMP'!J9/J$4,"")</f>
        <v/>
      </c>
      <c r="K9" s="980" t="str">
        <f>IFERROR('DB7.80KMP'!K9/K$4,"")</f>
        <v/>
      </c>
      <c r="L9" s="980" t="str">
        <f>IFERROR('DB7.80KMP'!L9/L$4,"")</f>
        <v/>
      </c>
      <c r="M9" s="980" t="str">
        <f>IFERROR('DB7.80KMP'!M9/M$4,"")</f>
        <v/>
      </c>
      <c r="N9" s="980" t="str">
        <f>IFERROR('DB7.80KMP'!N9/N$4,"")</f>
        <v/>
      </c>
      <c r="O9" s="980" t="str">
        <f>IFERROR('DB7.80KMP'!O9/O$4,"")</f>
        <v/>
      </c>
      <c r="P9" s="980" t="str">
        <f>IFERROR('DB7.80KMP'!P9/P$4,"")</f>
        <v/>
      </c>
      <c r="Q9" s="980" t="str">
        <f>IFERROR('DB7.80KMP'!Q9/Q$4,"")</f>
        <v/>
      </c>
      <c r="R9" s="980" t="str">
        <f>IFERROR('DB7.80KMP'!R9/R$4,"")</f>
        <v/>
      </c>
      <c r="S9" s="980" t="str">
        <f>IFERROR('DB7.80KMP'!S9/S$4,"")</f>
        <v/>
      </c>
      <c r="T9" s="980" t="str">
        <f>IFERROR('DB7.80KMP'!T9/T$4,"")</f>
        <v/>
      </c>
      <c r="U9" s="980" t="str">
        <f>IFERROR('DB7.80KMP'!U9/U$4,"")</f>
        <v/>
      </c>
      <c r="V9" s="980" t="str">
        <f>IFERROR('DB7.80KMP'!V9/V$4,"")</f>
        <v/>
      </c>
      <c r="W9" s="980">
        <f>IFERROR('DB7.80KMP'!W9/W$4,"")</f>
        <v>0</v>
      </c>
      <c r="X9" s="980">
        <f>IFERROR('DB7.80KMP'!X9/X$4,"")</f>
        <v>0</v>
      </c>
      <c r="Y9" s="980">
        <f>IFERROR('DB7.80KMP'!Y9/Y$4,"")</f>
        <v>0</v>
      </c>
      <c r="Z9" s="980">
        <f>IFERROR('DB7.80KMP'!Z9/Z$4,"")</f>
        <v>0</v>
      </c>
      <c r="AA9" s="980">
        <f>IFERROR('DB7.80KMP'!AA9/AA$4,"")</f>
        <v>0</v>
      </c>
      <c r="AB9" s="980">
        <f>IFERROR('DB7.80KMP'!AB9/AB$4,"")</f>
        <v>0</v>
      </c>
      <c r="AC9" s="980">
        <f>IFERROR('DB7.80KMP'!AC9/AC$4,"")</f>
        <v>0</v>
      </c>
      <c r="AD9" s="980">
        <f>IFERROR('DB7.80KMP'!AD9/AD$4,"")</f>
        <v>0</v>
      </c>
      <c r="AE9" s="980">
        <f>IFERROR('DB7.80KMP'!AE9/AE$4,"")</f>
        <v>0</v>
      </c>
      <c r="AF9" s="980">
        <f>IFERROR('DB7.80KMP'!AF9/AF$4,"")</f>
        <v>0</v>
      </c>
      <c r="AG9" s="980">
        <f>IFERROR('DB7.80KMP'!AG9/AG$4,"")</f>
        <v>0</v>
      </c>
      <c r="AH9" s="980">
        <f>IFERROR('DB7.80KMP'!AH9/AH$4,"")</f>
        <v>0</v>
      </c>
      <c r="AI9" s="980">
        <f>IFERROR('DB7.80KMP'!AI9/AI$4,"")</f>
        <v>0</v>
      </c>
      <c r="AJ9" s="981">
        <f>IFERROR('DB7.80KMP'!AJ9/AJ$4,"")</f>
        <v>0</v>
      </c>
      <c r="AK9" s="979">
        <f>IFERROR('DB7.80KMP'!AK9/AK$4,"")</f>
        <v>0</v>
      </c>
      <c r="AL9" s="980">
        <f>IFERROR('DB7.80KMP'!AL9/AL$4,"")</f>
        <v>0</v>
      </c>
      <c r="AM9" s="980">
        <f>IFERROR('DB7.80KMP'!AM9/AM$4,"")</f>
        <v>0</v>
      </c>
      <c r="AN9" s="980">
        <f>IFERROR('DB7.80KMP'!AN9/AN$4,"")</f>
        <v>0</v>
      </c>
      <c r="AO9" s="927">
        <f>IFERROR('DB7.80KMP'!AO9/AO$4,"")</f>
        <v>0</v>
      </c>
      <c r="AP9" s="927" t="str">
        <f>IFERROR('DB7.80KMP'!AP9/AP$4,"")</f>
        <v/>
      </c>
      <c r="AQ9" s="927" t="str">
        <f>IFERROR('DB7.80KMP'!AQ9/AQ$4,"")</f>
        <v/>
      </c>
      <c r="AR9" s="927" t="str">
        <f>IFERROR('DB7.80KMP'!AR9/AR$4,"")</f>
        <v/>
      </c>
      <c r="AS9" s="927" t="str">
        <f>IFERROR('DB7.80KMP'!AS9/AS$4,"")</f>
        <v/>
      </c>
      <c r="AT9" s="927" t="str">
        <f>IFERROR('DB7.80KMP'!AT9/AT$4,"")</f>
        <v/>
      </c>
      <c r="AU9" s="927" t="str">
        <f>IFERROR('DB7.80KMP'!AU9/AU$4,"")</f>
        <v/>
      </c>
      <c r="AV9" s="928" t="str">
        <f>IFERROR('DB7.80KMP'!AV9/AV$4,"")</f>
        <v/>
      </c>
      <c r="AW9" s="979">
        <f t="shared" si="6"/>
        <v>0</v>
      </c>
      <c r="AX9" s="980">
        <f t="shared" si="7"/>
        <v>0</v>
      </c>
      <c r="AY9" s="980">
        <f t="shared" si="8"/>
        <v>0</v>
      </c>
      <c r="AZ9" s="524" t="str">
        <f t="shared" si="2"/>
        <v/>
      </c>
      <c r="BA9" s="525" t="str">
        <f t="shared" si="3"/>
        <v/>
      </c>
      <c r="BB9" s="979" t="str">
        <f>IFERROR('DB7.80KMP'!BB9/BB$4,"")</f>
        <v/>
      </c>
      <c r="BC9" s="980">
        <f>IFERROR('DB7.80KMP'!BC9/BC$4,"")</f>
        <v>0</v>
      </c>
      <c r="BD9" s="980">
        <f>IFERROR('DB7.80KMP'!BD9/BD$4,"")</f>
        <v>0</v>
      </c>
      <c r="BE9" s="524" t="str">
        <f t="shared" si="4"/>
        <v/>
      </c>
      <c r="BF9" s="524" t="str">
        <f t="shared" si="5"/>
        <v/>
      </c>
      <c r="BG9" s="525" t="str">
        <f t="shared" si="9"/>
        <v/>
      </c>
    </row>
    <row r="10" spans="2:59" x14ac:dyDescent="0.25">
      <c r="B10" s="400" t="s">
        <v>200</v>
      </c>
      <c r="C10" s="132" t="s">
        <v>159</v>
      </c>
      <c r="D10" s="244" t="s">
        <v>201</v>
      </c>
      <c r="E10" s="589" t="s">
        <v>159</v>
      </c>
      <c r="F10" s="416" t="s">
        <v>197</v>
      </c>
      <c r="G10" s="982" t="str">
        <f>IFERROR('DB7.80KMP'!G10/G$4,"")</f>
        <v/>
      </c>
      <c r="H10" s="983" t="str">
        <f>IFERROR('DB7.80KMP'!H10/H$4,"")</f>
        <v/>
      </c>
      <c r="I10" s="983" t="str">
        <f>IFERROR('DB7.80KMP'!I10/I$4,"")</f>
        <v/>
      </c>
      <c r="J10" s="983" t="str">
        <f>IFERROR('DB7.80KMP'!J10/J$4,"")</f>
        <v/>
      </c>
      <c r="K10" s="983" t="str">
        <f>IFERROR('DB7.80KMP'!K10/K$4,"")</f>
        <v/>
      </c>
      <c r="L10" s="983" t="str">
        <f>IFERROR('DB7.80KMP'!L10/L$4,"")</f>
        <v/>
      </c>
      <c r="M10" s="983" t="str">
        <f>IFERROR('DB7.80KMP'!M10/M$4,"")</f>
        <v/>
      </c>
      <c r="N10" s="983" t="str">
        <f>IFERROR('DB7.80KMP'!N10/N$4,"")</f>
        <v/>
      </c>
      <c r="O10" s="983" t="str">
        <f>IFERROR('DB7.80KMP'!O10/O$4,"")</f>
        <v/>
      </c>
      <c r="P10" s="983" t="str">
        <f>IFERROR('DB7.80KMP'!P10/P$4,"")</f>
        <v/>
      </c>
      <c r="Q10" s="983" t="str">
        <f>IFERROR('DB7.80KMP'!Q10/Q$4,"")</f>
        <v/>
      </c>
      <c r="R10" s="983" t="str">
        <f>IFERROR('DB7.80KMP'!R10/R$4,"")</f>
        <v/>
      </c>
      <c r="S10" s="983" t="str">
        <f>IFERROR('DB7.80KMP'!S10/S$4,"")</f>
        <v/>
      </c>
      <c r="T10" s="983" t="str">
        <f>IFERROR('DB7.80KMP'!T10/T$4,"")</f>
        <v/>
      </c>
      <c r="U10" s="983" t="str">
        <f>IFERROR('DB7.80KMP'!U10/U$4,"")</f>
        <v/>
      </c>
      <c r="V10" s="983" t="str">
        <f>IFERROR('DB7.80KMP'!V10/V$4,"")</f>
        <v/>
      </c>
      <c r="W10" s="983">
        <f>IFERROR('DB7.80KMP'!W10/W$4,"")</f>
        <v>0</v>
      </c>
      <c r="X10" s="983">
        <f>IFERROR('DB7.80KMP'!X10/X$4,"")</f>
        <v>0</v>
      </c>
      <c r="Y10" s="983">
        <f>IFERROR('DB7.80KMP'!Y10/Y$4,"")</f>
        <v>0</v>
      </c>
      <c r="Z10" s="983">
        <f>IFERROR('DB7.80KMP'!Z10/Z$4,"")</f>
        <v>0</v>
      </c>
      <c r="AA10" s="983">
        <f>IFERROR('DB7.80KMP'!AA10/AA$4,"")</f>
        <v>0</v>
      </c>
      <c r="AB10" s="983">
        <f>IFERROR('DB7.80KMP'!AB10/AB$4,"")</f>
        <v>0</v>
      </c>
      <c r="AC10" s="983">
        <f>IFERROR('DB7.80KMP'!AC10/AC$4,"")</f>
        <v>0</v>
      </c>
      <c r="AD10" s="983">
        <f>IFERROR('DB7.80KMP'!AD10/AD$4,"")</f>
        <v>0</v>
      </c>
      <c r="AE10" s="983">
        <f>IFERROR('DB7.80KMP'!AE10/AE$4,"")</f>
        <v>0</v>
      </c>
      <c r="AF10" s="983">
        <f>IFERROR('DB7.80KMP'!AF10/AF$4,"")</f>
        <v>0</v>
      </c>
      <c r="AG10" s="983">
        <f>IFERROR('DB7.80KMP'!AG10/AG$4,"")</f>
        <v>0</v>
      </c>
      <c r="AH10" s="983">
        <f>IFERROR('DB7.80KMP'!AH10/AH$4,"")</f>
        <v>0</v>
      </c>
      <c r="AI10" s="983">
        <f>IFERROR('DB7.80KMP'!AI10/AI$4,"")</f>
        <v>0</v>
      </c>
      <c r="AJ10" s="984">
        <f>IFERROR('DB7.80KMP'!AJ10/AJ$4,"")</f>
        <v>0</v>
      </c>
      <c r="AK10" s="982">
        <f>IFERROR('DB7.80KMP'!AK10/AK$4,"")</f>
        <v>0</v>
      </c>
      <c r="AL10" s="983">
        <f>IFERROR('DB7.80KMP'!AL10/AL$4,"")</f>
        <v>0</v>
      </c>
      <c r="AM10" s="983">
        <f>IFERROR('DB7.80KMP'!AM10/AM$4,"")</f>
        <v>0</v>
      </c>
      <c r="AN10" s="983">
        <f>IFERROR('DB7.80KMP'!AN10/AN$4,"")</f>
        <v>0</v>
      </c>
      <c r="AO10" s="929">
        <f>IFERROR('DB7.80KMP'!AO10/AO$4,"")</f>
        <v>0</v>
      </c>
      <c r="AP10" s="929" t="str">
        <f>IFERROR('DB7.80KMP'!AP10/AP$4,"")</f>
        <v/>
      </c>
      <c r="AQ10" s="929" t="str">
        <f>IFERROR('DB7.80KMP'!AQ10/AQ$4,"")</f>
        <v/>
      </c>
      <c r="AR10" s="929" t="str">
        <f>IFERROR('DB7.80KMP'!AR10/AR$4,"")</f>
        <v/>
      </c>
      <c r="AS10" s="929" t="str">
        <f>IFERROR('DB7.80KMP'!AS10/AS$4,"")</f>
        <v/>
      </c>
      <c r="AT10" s="929" t="str">
        <f>IFERROR('DB7.80KMP'!AT10/AT$4,"")</f>
        <v/>
      </c>
      <c r="AU10" s="929" t="str">
        <f>IFERROR('DB7.80KMP'!AU10/AU$4,"")</f>
        <v/>
      </c>
      <c r="AV10" s="930" t="str">
        <f>IFERROR('DB7.80KMP'!AV10/AV$4,"")</f>
        <v/>
      </c>
      <c r="AW10" s="982">
        <f t="shared" si="6"/>
        <v>0</v>
      </c>
      <c r="AX10" s="983">
        <f t="shared" si="7"/>
        <v>0</v>
      </c>
      <c r="AY10" s="983">
        <f t="shared" si="8"/>
        <v>0</v>
      </c>
      <c r="AZ10" s="635" t="str">
        <f t="shared" si="2"/>
        <v/>
      </c>
      <c r="BA10" s="636" t="str">
        <f t="shared" si="3"/>
        <v/>
      </c>
      <c r="BB10" s="982" t="str">
        <f>IFERROR('DB7.80KMP'!BB10/BB$4,"")</f>
        <v/>
      </c>
      <c r="BC10" s="983">
        <f>IFERROR('DB7.80KMP'!BC10/BC$4,"")</f>
        <v>0</v>
      </c>
      <c r="BD10" s="983">
        <f>IFERROR('DB7.80KMP'!BD10/BD$4,"")</f>
        <v>0</v>
      </c>
      <c r="BE10" s="635" t="str">
        <f t="shared" si="4"/>
        <v/>
      </c>
      <c r="BF10" s="635" t="str">
        <f t="shared" si="5"/>
        <v/>
      </c>
      <c r="BG10" s="636" t="str">
        <f t="shared" si="9"/>
        <v/>
      </c>
    </row>
    <row r="11" spans="2:59" s="602" customFormat="1" ht="14.25" x14ac:dyDescent="0.25">
      <c r="B11" s="616" t="s">
        <v>202</v>
      </c>
      <c r="C11" s="617" t="s">
        <v>24</v>
      </c>
      <c r="D11" s="575" t="str">
        <f t="shared" ref="D11:E11" si="10">IF($B$1="x","",B11)</f>
        <v>II</v>
      </c>
      <c r="E11" s="574" t="str">
        <f t="shared" si="10"/>
        <v>Biến phí sản xuất</v>
      </c>
      <c r="F11" s="578"/>
      <c r="G11" s="985" t="str">
        <f>IFERROR('DB7.80KMP'!G11/G$4,"")</f>
        <v/>
      </c>
      <c r="H11" s="986" t="str">
        <f>IFERROR('DB7.80KMP'!H11/H$4,"")</f>
        <v/>
      </c>
      <c r="I11" s="986" t="str">
        <f>IFERROR('DB7.80KMP'!I11/I$4,"")</f>
        <v/>
      </c>
      <c r="J11" s="986" t="str">
        <f>IFERROR('DB7.80KMP'!J11/J$4,"")</f>
        <v/>
      </c>
      <c r="K11" s="986" t="str">
        <f>IFERROR('DB7.80KMP'!K11/K$4,"")</f>
        <v/>
      </c>
      <c r="L11" s="986" t="str">
        <f>IFERROR('DB7.80KMP'!L11/L$4,"")</f>
        <v/>
      </c>
      <c r="M11" s="986" t="str">
        <f>IFERROR('DB7.80KMP'!M11/M$4,"")</f>
        <v/>
      </c>
      <c r="N11" s="986" t="str">
        <f>IFERROR('DB7.80KMP'!N11/N$4,"")</f>
        <v/>
      </c>
      <c r="O11" s="986" t="str">
        <f>IFERROR('DB7.80KMP'!O11/O$4,"")</f>
        <v/>
      </c>
      <c r="P11" s="986" t="str">
        <f>IFERROR('DB7.80KMP'!P11/P$4,"")</f>
        <v/>
      </c>
      <c r="Q11" s="986" t="str">
        <f>IFERROR('DB7.80KMP'!Q11/Q$4,"")</f>
        <v/>
      </c>
      <c r="R11" s="986" t="str">
        <f>IFERROR('DB7.80KMP'!R11/R$4,"")</f>
        <v/>
      </c>
      <c r="S11" s="986" t="str">
        <f>IFERROR('DB7.80KMP'!S11/S$4,"")</f>
        <v/>
      </c>
      <c r="T11" s="986" t="str">
        <f>IFERROR('DB7.80KMP'!T11/T$4,"")</f>
        <v/>
      </c>
      <c r="U11" s="986" t="str">
        <f>IFERROR('DB7.80KMP'!U11/U$4,"")</f>
        <v/>
      </c>
      <c r="V11" s="986" t="str">
        <f>IFERROR('DB7.80KMP'!V11/V$4,"")</f>
        <v/>
      </c>
      <c r="W11" s="986">
        <f>IFERROR('DB7.80KMP'!W11/W$4,"")</f>
        <v>12415.244475820224</v>
      </c>
      <c r="X11" s="986">
        <f>IFERROR('DB7.80KMP'!X11/X$4,"")</f>
        <v>12416.4206094897</v>
      </c>
      <c r="Y11" s="986">
        <f>IFERROR('DB7.80KMP'!Y11/Y$4,"")</f>
        <v>12409.53439661946</v>
      </c>
      <c r="Z11" s="986">
        <f>IFERROR('DB7.80KMP'!Z11/Z$4,"")</f>
        <v>12421.020150574854</v>
      </c>
      <c r="AA11" s="986">
        <f>IFERROR('DB7.80KMP'!AA11/AA$4,"")</f>
        <v>12419.817540200342</v>
      </c>
      <c r="AB11" s="986">
        <f>IFERROR('DB7.80KMP'!AB11/AB$4,"")</f>
        <v>12419.523087134528</v>
      </c>
      <c r="AC11" s="986">
        <f>IFERROR('DB7.80KMP'!AC11/AC$4,"")</f>
        <v>12418.932390143294</v>
      </c>
      <c r="AD11" s="986">
        <f>IFERROR('DB7.80KMP'!AD11/AD$4,"")</f>
        <v>12419.041369058243</v>
      </c>
      <c r="AE11" s="986">
        <f>IFERROR('DB7.80KMP'!AE11/AE$4,"")</f>
        <v>12418.790243732492</v>
      </c>
      <c r="AF11" s="986">
        <f>IFERROR('DB7.80KMP'!AF11/AF$4,"")</f>
        <v>13276.390469151927</v>
      </c>
      <c r="AG11" s="986">
        <f>IFERROR('DB7.80KMP'!AG11/AG$4,"")</f>
        <v>13274.933807668705</v>
      </c>
      <c r="AH11" s="986">
        <f>IFERROR('DB7.80KMP'!AH11/AH$4,"")</f>
        <v>13275.042584337907</v>
      </c>
      <c r="AI11" s="986">
        <f>IFERROR('DB7.80KMP'!AI11/AI$4,"")</f>
        <v>12650.375825498842</v>
      </c>
      <c r="AJ11" s="987">
        <f>IFERROR('DB7.80KMP'!AJ11/AJ$4,"")</f>
        <v>12187.088302621492</v>
      </c>
      <c r="AK11" s="985">
        <f>IFERROR('DB7.80KMP'!AK11/AK$4,"")</f>
        <v>12139.54711639394</v>
      </c>
      <c r="AL11" s="986">
        <f>IFERROR('DB7.80KMP'!AL11/AL$4,"")</f>
        <v>12083.605484535374</v>
      </c>
      <c r="AM11" s="986">
        <f>IFERROR('DB7.80KMP'!AM11/AM$4,"")</f>
        <v>11718.876932353243</v>
      </c>
      <c r="AN11" s="986">
        <f>IFERROR('DB7.80KMP'!AN11/AN$4,"")</f>
        <v>12212.38570072437</v>
      </c>
      <c r="AO11" s="931">
        <f>IFERROR('DB7.80KMP'!AO11/AO$4,"")</f>
        <v>12849.426431983582</v>
      </c>
      <c r="AP11" s="931" t="str">
        <f>IFERROR('DB7.80KMP'!AP11/AP$4,"")</f>
        <v/>
      </c>
      <c r="AQ11" s="931" t="str">
        <f>IFERROR('DB7.80KMP'!AQ11/AQ$4,"")</f>
        <v/>
      </c>
      <c r="AR11" s="931" t="str">
        <f>IFERROR('DB7.80KMP'!AR11/AR$4,"")</f>
        <v/>
      </c>
      <c r="AS11" s="931" t="str">
        <f>IFERROR('DB7.80KMP'!AS11/AS$4,"")</f>
        <v/>
      </c>
      <c r="AT11" s="931" t="str">
        <f>IFERROR('DB7.80KMP'!AT11/AT$4,"")</f>
        <v/>
      </c>
      <c r="AU11" s="931" t="str">
        <f>IFERROR('DB7.80KMP'!AU11/AU$4,"")</f>
        <v/>
      </c>
      <c r="AV11" s="932" t="str">
        <f>IFERROR('DB7.80KMP'!AV11/AV$4,"")</f>
        <v/>
      </c>
      <c r="AW11" s="985">
        <f t="shared" si="6"/>
        <v>12212.38570072437</v>
      </c>
      <c r="AX11" s="986">
        <f t="shared" si="7"/>
        <v>12849.426431983582</v>
      </c>
      <c r="AY11" s="986">
        <f t="shared" si="8"/>
        <v>12419.817540200342</v>
      </c>
      <c r="AZ11" s="586">
        <f t="shared" si="2"/>
        <v>1.0521634958861008</v>
      </c>
      <c r="BA11" s="587">
        <f t="shared" si="3"/>
        <v>1.0345905960689588</v>
      </c>
      <c r="BB11" s="985" t="str">
        <f>IFERROR('DB7.80KMP'!BB11/BB$4,"")</f>
        <v/>
      </c>
      <c r="BC11" s="986">
        <f>IFERROR('DB7.80KMP'!BC11/BC$4,"")</f>
        <v>12187.088302621492</v>
      </c>
      <c r="BD11" s="986">
        <f>IFERROR('DB7.80KMP'!BD11/BD$4,"")</f>
        <v>12416.820547084313</v>
      </c>
      <c r="BE11" s="586" t="str">
        <f t="shared" si="4"/>
        <v/>
      </c>
      <c r="BF11" s="586">
        <f t="shared" si="5"/>
        <v>0.9814983035639695</v>
      </c>
      <c r="BG11" s="587">
        <f t="shared" si="9"/>
        <v>0.96337756844002054</v>
      </c>
    </row>
    <row r="12" spans="2:59" ht="14.1" customHeight="1" x14ac:dyDescent="0.25">
      <c r="B12" s="255" t="s">
        <v>28</v>
      </c>
      <c r="C12" s="20" t="s">
        <v>27</v>
      </c>
      <c r="D12" s="485" t="s">
        <v>203</v>
      </c>
      <c r="E12" s="161" t="s">
        <v>27</v>
      </c>
      <c r="F12" s="275" t="s">
        <v>197</v>
      </c>
      <c r="G12" s="988" t="str">
        <f>IFERROR('DB7.80KMP'!G12/G$4,"")</f>
        <v/>
      </c>
      <c r="H12" s="989" t="str">
        <f>IFERROR('DB7.80KMP'!H12/H$4,"")</f>
        <v/>
      </c>
      <c r="I12" s="989" t="str">
        <f>IFERROR('DB7.80KMP'!I12/I$4,"")</f>
        <v/>
      </c>
      <c r="J12" s="989" t="str">
        <f>IFERROR('DB7.80KMP'!J12/J$4,"")</f>
        <v/>
      </c>
      <c r="K12" s="989" t="str">
        <f>IFERROR('DB7.80KMP'!K12/K$4,"")</f>
        <v/>
      </c>
      <c r="L12" s="989" t="str">
        <f>IFERROR('DB7.80KMP'!L12/L$4,"")</f>
        <v/>
      </c>
      <c r="M12" s="989" t="str">
        <f>IFERROR('DB7.80KMP'!M12/M$4,"")</f>
        <v/>
      </c>
      <c r="N12" s="989" t="str">
        <f>IFERROR('DB7.80KMP'!N12/N$4,"")</f>
        <v/>
      </c>
      <c r="O12" s="989" t="str">
        <f>IFERROR('DB7.80KMP'!O12/O$4,"")</f>
        <v/>
      </c>
      <c r="P12" s="989" t="str">
        <f>IFERROR('DB7.80KMP'!P12/P$4,"")</f>
        <v/>
      </c>
      <c r="Q12" s="989" t="str">
        <f>IFERROR('DB7.80KMP'!Q12/Q$4,"")</f>
        <v/>
      </c>
      <c r="R12" s="989" t="str">
        <f>IFERROR('DB7.80KMP'!R12/R$4,"")</f>
        <v/>
      </c>
      <c r="S12" s="989" t="str">
        <f>IFERROR('DB7.80KMP'!S12/S$4,"")</f>
        <v/>
      </c>
      <c r="T12" s="989" t="str">
        <f>IFERROR('DB7.80KMP'!T12/T$4,"")</f>
        <v/>
      </c>
      <c r="U12" s="989" t="str">
        <f>IFERROR('DB7.80KMP'!U12/U$4,"")</f>
        <v/>
      </c>
      <c r="V12" s="989" t="str">
        <f>IFERROR('DB7.80KMP'!V12/V$4,"")</f>
        <v/>
      </c>
      <c r="W12" s="989">
        <f>IFERROR('DB7.80KMP'!W12/W$4,"")</f>
        <v>11830.819284235433</v>
      </c>
      <c r="X12" s="989">
        <f>IFERROR('DB7.80KMP'!X12/X$4,"")</f>
        <v>11830.819284235433</v>
      </c>
      <c r="Y12" s="989">
        <f>IFERROR('DB7.80KMP'!Y12/Y$4,"")</f>
        <v>11830.819284235433</v>
      </c>
      <c r="Z12" s="989">
        <f>IFERROR('DB7.80KMP'!Z12/Z$4,"")</f>
        <v>11845.534233593935</v>
      </c>
      <c r="AA12" s="989">
        <f>IFERROR('DB7.80KMP'!AA12/AA$4,"")</f>
        <v>11845.534233593935</v>
      </c>
      <c r="AB12" s="989">
        <f>IFERROR('DB7.80KMP'!AB12/AB$4,"")</f>
        <v>11845.534233593935</v>
      </c>
      <c r="AC12" s="989">
        <f>IFERROR('DB7.80KMP'!AC12/AC$4,"")</f>
        <v>11845.534233593935</v>
      </c>
      <c r="AD12" s="989">
        <f>IFERROR('DB7.80KMP'!AD12/AD$4,"")</f>
        <v>11845.534233593935</v>
      </c>
      <c r="AE12" s="989">
        <f>IFERROR('DB7.80KMP'!AE12/AE$4,"")</f>
        <v>11845.534233593935</v>
      </c>
      <c r="AF12" s="989">
        <f>IFERROR('DB7.80KMP'!AF12/AF$4,"")</f>
        <v>12296.49304018494</v>
      </c>
      <c r="AG12" s="989">
        <f>IFERROR('DB7.80KMP'!AG12/AG$4,"")</f>
        <v>12296.49304018494</v>
      </c>
      <c r="AH12" s="989">
        <f>IFERROR('DB7.80KMP'!AH12/AH$4,"")</f>
        <v>12296.49304018494</v>
      </c>
      <c r="AI12" s="989">
        <f>IFERROR('DB7.80KMP'!AI12/AI$4,"")</f>
        <v>11965.008162699498</v>
      </c>
      <c r="AJ12" s="990">
        <f>IFERROR('DB7.80KMP'!AJ12/AJ$4,"")</f>
        <v>11584.279320024565</v>
      </c>
      <c r="AK12" s="988">
        <f>IFERROR('DB7.80KMP'!AK12/AK$4,"")</f>
        <v>11581.938876133023</v>
      </c>
      <c r="AL12" s="989">
        <f>IFERROR('DB7.80KMP'!AL12/AL$4,"")</f>
        <v>11382.59679540652</v>
      </c>
      <c r="AM12" s="989">
        <f>IFERROR('DB7.80KMP'!AM12/AM$4,"")</f>
        <v>11174.661123870585</v>
      </c>
      <c r="AN12" s="989">
        <f>IFERROR('DB7.80KMP'!AN12/AN$4,"")</f>
        <v>11548.475032690019</v>
      </c>
      <c r="AO12" s="933">
        <f>IFERROR('DB7.80KMP'!AO12/AO$4,"")</f>
        <v>12264.01181800521</v>
      </c>
      <c r="AP12" s="933" t="str">
        <f>IFERROR('DB7.80KMP'!AP12/AP$4,"")</f>
        <v/>
      </c>
      <c r="AQ12" s="933" t="str">
        <f>IFERROR('DB7.80KMP'!AQ12/AQ$4,"")</f>
        <v/>
      </c>
      <c r="AR12" s="933" t="str">
        <f>IFERROR('DB7.80KMP'!AR12/AR$4,"")</f>
        <v/>
      </c>
      <c r="AS12" s="933" t="str">
        <f>IFERROR('DB7.80KMP'!AS12/AS$4,"")</f>
        <v/>
      </c>
      <c r="AT12" s="933" t="str">
        <f>IFERROR('DB7.80KMP'!AT12/AT$4,"")</f>
        <v/>
      </c>
      <c r="AU12" s="933" t="str">
        <f>IFERROR('DB7.80KMP'!AU12/AU$4,"")</f>
        <v/>
      </c>
      <c r="AV12" s="934" t="str">
        <f>IFERROR('DB7.80KMP'!AV12/AV$4,"")</f>
        <v/>
      </c>
      <c r="AW12" s="988">
        <f t="shared" si="6"/>
        <v>11548.475032690019</v>
      </c>
      <c r="AX12" s="989">
        <f t="shared" si="7"/>
        <v>12264.01181800521</v>
      </c>
      <c r="AY12" s="989">
        <f t="shared" si="8"/>
        <v>11845.534233593935</v>
      </c>
      <c r="AZ12" s="647">
        <f t="shared" si="2"/>
        <v>1.0619594174373446</v>
      </c>
      <c r="BA12" s="648">
        <f t="shared" si="3"/>
        <v>1.035327877676</v>
      </c>
      <c r="BB12" s="988" t="str">
        <f>IFERROR('DB7.80KMP'!BB12/BB$4,"")</f>
        <v/>
      </c>
      <c r="BC12" s="989">
        <f>IFERROR('DB7.80KMP'!BC12/BC$4,"")</f>
        <v>11584.279320024565</v>
      </c>
      <c r="BD12" s="989">
        <f>IFERROR('DB7.80KMP'!BD12/BD$4,"")</f>
        <v>11838.027923818809</v>
      </c>
      <c r="BE12" s="647" t="str">
        <f t="shared" si="4"/>
        <v/>
      </c>
      <c r="BF12" s="647">
        <f t="shared" si="5"/>
        <v>0.97856495985419278</v>
      </c>
      <c r="BG12" s="648">
        <f t="shared" si="9"/>
        <v>0.96817980919880675</v>
      </c>
    </row>
    <row r="13" spans="2:59" ht="14.1" customHeight="1" x14ac:dyDescent="0.25">
      <c r="B13" s="1157" t="s">
        <v>30</v>
      </c>
      <c r="C13" s="1155" t="s">
        <v>29</v>
      </c>
      <c r="D13" s="590" t="s">
        <v>204</v>
      </c>
      <c r="E13" s="7" t="s">
        <v>154</v>
      </c>
      <c r="F13" s="267" t="s">
        <v>197</v>
      </c>
      <c r="G13" s="991" t="str">
        <f>IFERROR('DB7.80KMP'!G13/G$4,"")</f>
        <v/>
      </c>
      <c r="H13" s="992" t="str">
        <f>IFERROR('DB7.80KMP'!H13/H$4,"")</f>
        <v/>
      </c>
      <c r="I13" s="992" t="str">
        <f>IFERROR('DB7.80KMP'!I13/I$4,"")</f>
        <v/>
      </c>
      <c r="J13" s="992" t="str">
        <f>IFERROR('DB7.80KMP'!J13/J$4,"")</f>
        <v/>
      </c>
      <c r="K13" s="992" t="str">
        <f>IFERROR('DB7.80KMP'!K13/K$4,"")</f>
        <v/>
      </c>
      <c r="L13" s="992" t="str">
        <f>IFERROR('DB7.80KMP'!L13/L$4,"")</f>
        <v/>
      </c>
      <c r="M13" s="992" t="str">
        <f>IFERROR('DB7.80KMP'!M13/M$4,"")</f>
        <v/>
      </c>
      <c r="N13" s="992" t="str">
        <f>IFERROR('DB7.80KMP'!N13/N$4,"")</f>
        <v/>
      </c>
      <c r="O13" s="992" t="str">
        <f>IFERROR('DB7.80KMP'!O13/O$4,"")</f>
        <v/>
      </c>
      <c r="P13" s="992" t="str">
        <f>IFERROR('DB7.80KMP'!P13/P$4,"")</f>
        <v/>
      </c>
      <c r="Q13" s="992" t="str">
        <f>IFERROR('DB7.80KMP'!Q13/Q$4,"")</f>
        <v/>
      </c>
      <c r="R13" s="992" t="str">
        <f>IFERROR('DB7.80KMP'!R13/R$4,"")</f>
        <v/>
      </c>
      <c r="S13" s="992" t="str">
        <f>IFERROR('DB7.80KMP'!S13/S$4,"")</f>
        <v/>
      </c>
      <c r="T13" s="992" t="str">
        <f>IFERROR('DB7.80KMP'!T13/T$4,"")</f>
        <v/>
      </c>
      <c r="U13" s="992" t="str">
        <f>IFERROR('DB7.80KMP'!U13/U$4,"")</f>
        <v/>
      </c>
      <c r="V13" s="992" t="str">
        <f>IFERROR('DB7.80KMP'!V13/V$4,"")</f>
        <v/>
      </c>
      <c r="W13" s="992">
        <f>IFERROR('DB7.80KMP'!W13/W$4,"")</f>
        <v>0</v>
      </c>
      <c r="X13" s="992">
        <f>IFERROR('DB7.80KMP'!X13/X$4,"")</f>
        <v>0</v>
      </c>
      <c r="Y13" s="992">
        <f>IFERROR('DB7.80KMP'!Y13/Y$4,"")</f>
        <v>0</v>
      </c>
      <c r="Z13" s="992">
        <f>IFERROR('DB7.80KMP'!Z13/Z$4,"")</f>
        <v>0</v>
      </c>
      <c r="AA13" s="992">
        <f>IFERROR('DB7.80KMP'!AA13/AA$4,"")</f>
        <v>0</v>
      </c>
      <c r="AB13" s="992">
        <f>IFERROR('DB7.80KMP'!AB13/AB$4,"")</f>
        <v>0</v>
      </c>
      <c r="AC13" s="992">
        <f>IFERROR('DB7.80KMP'!AC13/AC$4,"")</f>
        <v>0</v>
      </c>
      <c r="AD13" s="992">
        <f>IFERROR('DB7.80KMP'!AD13/AD$4,"")</f>
        <v>0</v>
      </c>
      <c r="AE13" s="992">
        <f>IFERROR('DB7.80KMP'!AE13/AE$4,"")</f>
        <v>0</v>
      </c>
      <c r="AF13" s="992">
        <f>IFERROR('DB7.80KMP'!AF13/AF$4,"")</f>
        <v>0</v>
      </c>
      <c r="AG13" s="992">
        <f>IFERROR('DB7.80KMP'!AG13/AG$4,"")</f>
        <v>0</v>
      </c>
      <c r="AH13" s="992">
        <f>IFERROR('DB7.80KMP'!AH13/AH$4,"")</f>
        <v>0</v>
      </c>
      <c r="AI13" s="992">
        <f>IFERROR('DB7.80KMP'!AI13/AI$4,"")</f>
        <v>0</v>
      </c>
      <c r="AJ13" s="993">
        <f>IFERROR('DB7.80KMP'!AJ13/AJ$4,"")</f>
        <v>0</v>
      </c>
      <c r="AK13" s="991">
        <f>IFERROR('DB7.80KMP'!AK13/AK$4,"")</f>
        <v>0</v>
      </c>
      <c r="AL13" s="992">
        <f>IFERROR('DB7.80KMP'!AL13/AL$4,"")</f>
        <v>0</v>
      </c>
      <c r="AM13" s="992">
        <f>IFERROR('DB7.80KMP'!AM13/AM$4,"")</f>
        <v>0</v>
      </c>
      <c r="AN13" s="992">
        <f>IFERROR('DB7.80KMP'!AN13/AN$4,"")</f>
        <v>0</v>
      </c>
      <c r="AO13" s="935">
        <f>IFERROR('DB7.80KMP'!AO13/AO$4,"")</f>
        <v>0</v>
      </c>
      <c r="AP13" s="935" t="str">
        <f>IFERROR('DB7.80KMP'!AP13/AP$4,"")</f>
        <v/>
      </c>
      <c r="AQ13" s="935" t="str">
        <f>IFERROR('DB7.80KMP'!AQ13/AQ$4,"")</f>
        <v/>
      </c>
      <c r="AR13" s="935" t="str">
        <f>IFERROR('DB7.80KMP'!AR13/AR$4,"")</f>
        <v/>
      </c>
      <c r="AS13" s="935" t="str">
        <f>IFERROR('DB7.80KMP'!AS13/AS$4,"")</f>
        <v/>
      </c>
      <c r="AT13" s="935" t="str">
        <f>IFERROR('DB7.80KMP'!AT13/AT$4,"")</f>
        <v/>
      </c>
      <c r="AU13" s="935" t="str">
        <f>IFERROR('DB7.80KMP'!AU13/AU$4,"")</f>
        <v/>
      </c>
      <c r="AV13" s="936" t="str">
        <f>IFERROR('DB7.80KMP'!AV13/AV$4,"")</f>
        <v/>
      </c>
      <c r="AW13" s="991">
        <f t="shared" si="6"/>
        <v>0</v>
      </c>
      <c r="AX13" s="992">
        <f t="shared" si="7"/>
        <v>0</v>
      </c>
      <c r="AY13" s="992">
        <f t="shared" si="8"/>
        <v>0</v>
      </c>
      <c r="AZ13" s="641" t="str">
        <f t="shared" si="2"/>
        <v/>
      </c>
      <c r="BA13" s="642" t="str">
        <f t="shared" si="3"/>
        <v/>
      </c>
      <c r="BB13" s="991" t="str">
        <f>IFERROR('DB7.80KMP'!BB13/BB$4,"")</f>
        <v/>
      </c>
      <c r="BC13" s="992">
        <f>IFERROR('DB7.80KMP'!BC13/BC$4,"")</f>
        <v>0</v>
      </c>
      <c r="BD13" s="992">
        <f>IFERROR('DB7.80KMP'!BD13/BD$4,"")</f>
        <v>0</v>
      </c>
      <c r="BE13" s="641" t="str">
        <f t="shared" si="4"/>
        <v/>
      </c>
      <c r="BF13" s="641" t="str">
        <f t="shared" si="5"/>
        <v/>
      </c>
      <c r="BG13" s="642" t="str">
        <f t="shared" si="9"/>
        <v/>
      </c>
    </row>
    <row r="14" spans="2:59" ht="14.1" customHeight="1" x14ac:dyDescent="0.25">
      <c r="B14" s="1158"/>
      <c r="C14" s="1156"/>
      <c r="D14" s="591" t="s">
        <v>205</v>
      </c>
      <c r="E14" s="13" t="s">
        <v>142</v>
      </c>
      <c r="F14" s="273" t="s">
        <v>197</v>
      </c>
      <c r="G14" s="994" t="str">
        <f>IFERROR('DB7.80KMP'!G14/G$4,"")</f>
        <v/>
      </c>
      <c r="H14" s="995" t="str">
        <f>IFERROR('DB7.80KMP'!H14/H$4,"")</f>
        <v/>
      </c>
      <c r="I14" s="995" t="str">
        <f>IFERROR('DB7.80KMP'!I14/I$4,"")</f>
        <v/>
      </c>
      <c r="J14" s="995" t="str">
        <f>IFERROR('DB7.80KMP'!J14/J$4,"")</f>
        <v/>
      </c>
      <c r="K14" s="995" t="str">
        <f>IFERROR('DB7.80KMP'!K14/K$4,"")</f>
        <v/>
      </c>
      <c r="L14" s="995" t="str">
        <f>IFERROR('DB7.80KMP'!L14/L$4,"")</f>
        <v/>
      </c>
      <c r="M14" s="995" t="str">
        <f>IFERROR('DB7.80KMP'!M14/M$4,"")</f>
        <v/>
      </c>
      <c r="N14" s="995" t="str">
        <f>IFERROR('DB7.80KMP'!N14/N$4,"")</f>
        <v/>
      </c>
      <c r="O14" s="995" t="str">
        <f>IFERROR('DB7.80KMP'!O14/O$4,"")</f>
        <v/>
      </c>
      <c r="P14" s="995" t="str">
        <f>IFERROR('DB7.80KMP'!P14/P$4,"")</f>
        <v/>
      </c>
      <c r="Q14" s="995" t="str">
        <f>IFERROR('DB7.80KMP'!Q14/Q$4,"")</f>
        <v/>
      </c>
      <c r="R14" s="995" t="str">
        <f>IFERROR('DB7.80KMP'!R14/R$4,"")</f>
        <v/>
      </c>
      <c r="S14" s="995" t="str">
        <f>IFERROR('DB7.80KMP'!S14/S$4,"")</f>
        <v/>
      </c>
      <c r="T14" s="995" t="str">
        <f>IFERROR('DB7.80KMP'!T14/T$4,"")</f>
        <v/>
      </c>
      <c r="U14" s="995" t="str">
        <f>IFERROR('DB7.80KMP'!U14/U$4,"")</f>
        <v/>
      </c>
      <c r="V14" s="995" t="str">
        <f>IFERROR('DB7.80KMP'!V14/V$4,"")</f>
        <v/>
      </c>
      <c r="W14" s="995">
        <f>IFERROR('DB7.80KMP'!W14/W$4,"")</f>
        <v>0</v>
      </c>
      <c r="X14" s="995">
        <f>IFERROR('DB7.80KMP'!X14/X$4,"")</f>
        <v>0</v>
      </c>
      <c r="Y14" s="995">
        <f>IFERROR('DB7.80KMP'!Y14/Y$4,"")</f>
        <v>0</v>
      </c>
      <c r="Z14" s="995">
        <f>IFERROR('DB7.80KMP'!Z14/Z$4,"")</f>
        <v>0</v>
      </c>
      <c r="AA14" s="995">
        <f>IFERROR('DB7.80KMP'!AA14/AA$4,"")</f>
        <v>0</v>
      </c>
      <c r="AB14" s="995">
        <f>IFERROR('DB7.80KMP'!AB14/AB$4,"")</f>
        <v>0</v>
      </c>
      <c r="AC14" s="995">
        <f>IFERROR('DB7.80KMP'!AC14/AC$4,"")</f>
        <v>0</v>
      </c>
      <c r="AD14" s="995">
        <f>IFERROR('DB7.80KMP'!AD14/AD$4,"")</f>
        <v>0</v>
      </c>
      <c r="AE14" s="995">
        <f>IFERROR('DB7.80KMP'!AE14/AE$4,"")</f>
        <v>0</v>
      </c>
      <c r="AF14" s="995">
        <f>IFERROR('DB7.80KMP'!AF14/AF$4,"")</f>
        <v>0</v>
      </c>
      <c r="AG14" s="995">
        <f>IFERROR('DB7.80KMP'!AG14/AG$4,"")</f>
        <v>0</v>
      </c>
      <c r="AH14" s="995">
        <f>IFERROR('DB7.80KMP'!AH14/AH$4,"")</f>
        <v>0</v>
      </c>
      <c r="AI14" s="995">
        <f>IFERROR('DB7.80KMP'!AI14/AI$4,"")</f>
        <v>0</v>
      </c>
      <c r="AJ14" s="996">
        <f>IFERROR('DB7.80KMP'!AJ14/AJ$4,"")</f>
        <v>4.817973760664306</v>
      </c>
      <c r="AK14" s="994">
        <f>IFERROR('DB7.80KMP'!AK14/AK$4,"")</f>
        <v>1.2770054732454583</v>
      </c>
      <c r="AL14" s="995">
        <f>IFERROR('DB7.80KMP'!AL14/AL$4,"")</f>
        <v>1.9088595900151373</v>
      </c>
      <c r="AM14" s="995">
        <f>IFERROR('DB7.80KMP'!AM14/AM$4,"")</f>
        <v>2.0199694176630167</v>
      </c>
      <c r="AN14" s="995">
        <f>IFERROR('DB7.80KMP'!AN14/AN$4,"")</f>
        <v>15.672162522653611</v>
      </c>
      <c r="AO14" s="937">
        <f>IFERROR('DB7.80KMP'!AO14/AO$4,"")</f>
        <v>1.2453114025693264</v>
      </c>
      <c r="AP14" s="937" t="str">
        <f>IFERROR('DB7.80KMP'!AP14/AP$4,"")</f>
        <v/>
      </c>
      <c r="AQ14" s="937" t="str">
        <f>IFERROR('DB7.80KMP'!AQ14/AQ$4,"")</f>
        <v/>
      </c>
      <c r="AR14" s="937" t="str">
        <f>IFERROR('DB7.80KMP'!AR14/AR$4,"")</f>
        <v/>
      </c>
      <c r="AS14" s="937" t="str">
        <f>IFERROR('DB7.80KMP'!AS14/AS$4,"")</f>
        <v/>
      </c>
      <c r="AT14" s="937" t="str">
        <f>IFERROR('DB7.80KMP'!AT14/AT$4,"")</f>
        <v/>
      </c>
      <c r="AU14" s="937" t="str">
        <f>IFERROR('DB7.80KMP'!AU14/AU$4,"")</f>
        <v/>
      </c>
      <c r="AV14" s="938" t="str">
        <f>IFERROR('DB7.80KMP'!AV14/AV$4,"")</f>
        <v/>
      </c>
      <c r="AW14" s="994">
        <f t="shared" si="6"/>
        <v>15.672162522653611</v>
      </c>
      <c r="AX14" s="995">
        <f t="shared" si="7"/>
        <v>1.2453114025693264</v>
      </c>
      <c r="AY14" s="995">
        <f t="shared" si="8"/>
        <v>0</v>
      </c>
      <c r="AZ14" s="643">
        <f t="shared" si="2"/>
        <v>7.9460087321661474E-2</v>
      </c>
      <c r="BA14" s="644" t="str">
        <f t="shared" si="3"/>
        <v/>
      </c>
      <c r="BB14" s="994" t="str">
        <f>IFERROR('DB7.80KMP'!BB14/BB$4,"")</f>
        <v/>
      </c>
      <c r="BC14" s="995">
        <f>IFERROR('DB7.80KMP'!BC14/BC$4,"")</f>
        <v>4.817973760664306</v>
      </c>
      <c r="BD14" s="995">
        <f>IFERROR('DB7.80KMP'!BD14/BD$4,"")</f>
        <v>0</v>
      </c>
      <c r="BE14" s="643" t="str">
        <f t="shared" si="4"/>
        <v/>
      </c>
      <c r="BF14" s="643" t="str">
        <f t="shared" si="5"/>
        <v/>
      </c>
      <c r="BG14" s="644" t="str">
        <f t="shared" si="9"/>
        <v/>
      </c>
    </row>
    <row r="15" spans="2:59" ht="14.1" customHeight="1" x14ac:dyDescent="0.25">
      <c r="B15" s="1157" t="s">
        <v>33</v>
      </c>
      <c r="C15" s="1155" t="s">
        <v>32</v>
      </c>
      <c r="D15" s="590" t="s">
        <v>206</v>
      </c>
      <c r="E15" s="7" t="s">
        <v>133</v>
      </c>
      <c r="F15" s="267" t="s">
        <v>197</v>
      </c>
      <c r="G15" s="991" t="str">
        <f>IFERROR('DB7.80KMP'!G15/G$4,"")</f>
        <v/>
      </c>
      <c r="H15" s="992" t="str">
        <f>IFERROR('DB7.80KMP'!H15/H$4,"")</f>
        <v/>
      </c>
      <c r="I15" s="992" t="str">
        <f>IFERROR('DB7.80KMP'!I15/I$4,"")</f>
        <v/>
      </c>
      <c r="J15" s="992" t="str">
        <f>IFERROR('DB7.80KMP'!J15/J$4,"")</f>
        <v/>
      </c>
      <c r="K15" s="992" t="str">
        <f>IFERROR('DB7.80KMP'!K15/K$4,"")</f>
        <v/>
      </c>
      <c r="L15" s="992" t="str">
        <f>IFERROR('DB7.80KMP'!L15/L$4,"")</f>
        <v/>
      </c>
      <c r="M15" s="992" t="str">
        <f>IFERROR('DB7.80KMP'!M15/M$4,"")</f>
        <v/>
      </c>
      <c r="N15" s="992" t="str">
        <f>IFERROR('DB7.80KMP'!N15/N$4,"")</f>
        <v/>
      </c>
      <c r="O15" s="992" t="str">
        <f>IFERROR('DB7.80KMP'!O15/O$4,"")</f>
        <v/>
      </c>
      <c r="P15" s="992" t="str">
        <f>IFERROR('DB7.80KMP'!P15/P$4,"")</f>
        <v/>
      </c>
      <c r="Q15" s="992" t="str">
        <f>IFERROR('DB7.80KMP'!Q15/Q$4,"")</f>
        <v/>
      </c>
      <c r="R15" s="992" t="str">
        <f>IFERROR('DB7.80KMP'!R15/R$4,"")</f>
        <v/>
      </c>
      <c r="S15" s="992" t="str">
        <f>IFERROR('DB7.80KMP'!S15/S$4,"")</f>
        <v/>
      </c>
      <c r="T15" s="992" t="str">
        <f>IFERROR('DB7.80KMP'!T15/T$4,"")</f>
        <v/>
      </c>
      <c r="U15" s="992" t="str">
        <f>IFERROR('DB7.80KMP'!U15/U$4,"")</f>
        <v/>
      </c>
      <c r="V15" s="992" t="str">
        <f>IFERROR('DB7.80KMP'!V15/V$4,"")</f>
        <v/>
      </c>
      <c r="W15" s="992">
        <f>IFERROR('DB7.80KMP'!W15/W$4,"")</f>
        <v>171.01861767528933</v>
      </c>
      <c r="X15" s="992">
        <f>IFERROR('DB7.80KMP'!X15/X$4,"")</f>
        <v>171.01861767528936</v>
      </c>
      <c r="Y15" s="992">
        <f>IFERROR('DB7.80KMP'!Y15/Y$4,"")</f>
        <v>171.01861767528933</v>
      </c>
      <c r="Z15" s="992">
        <f>IFERROR('DB7.80KMP'!Z15/Z$4,"")</f>
        <v>171.21075883127693</v>
      </c>
      <c r="AA15" s="992">
        <f>IFERROR('DB7.80KMP'!AA15/AA$4,"")</f>
        <v>171.21075883127693</v>
      </c>
      <c r="AB15" s="992">
        <f>IFERROR('DB7.80KMP'!AB15/AB$4,"")</f>
        <v>171.21075883127693</v>
      </c>
      <c r="AC15" s="992">
        <f>IFERROR('DB7.80KMP'!AC15/AC$4,"")</f>
        <v>171.21075883127693</v>
      </c>
      <c r="AD15" s="992">
        <f>IFERROR('DB7.80KMP'!AD15/AD$4,"")</f>
        <v>171.21075883127693</v>
      </c>
      <c r="AE15" s="992">
        <f>IFERROR('DB7.80KMP'!AE15/AE$4,"")</f>
        <v>171.21075883127693</v>
      </c>
      <c r="AF15" s="992">
        <f>IFERROR('DB7.80KMP'!AF15/AF$4,"")</f>
        <v>324.22010007416179</v>
      </c>
      <c r="AG15" s="992">
        <f>IFERROR('DB7.80KMP'!AG15/AG$4,"")</f>
        <v>324.22010007416179</v>
      </c>
      <c r="AH15" s="992">
        <f>IFERROR('DB7.80KMP'!AH15/AH$4,"")</f>
        <v>324.22010007416179</v>
      </c>
      <c r="AI15" s="992">
        <f>IFERROR('DB7.80KMP'!AI15/AI$4,"")</f>
        <v>212.64965669769057</v>
      </c>
      <c r="AJ15" s="993">
        <f>IFERROR('DB7.80KMP'!AJ15/AJ$4,"")</f>
        <v>177.49230630920499</v>
      </c>
      <c r="AK15" s="991">
        <f>IFERROR('DB7.80KMP'!AK15/AK$4,"")</f>
        <v>159.40859450223604</v>
      </c>
      <c r="AL15" s="992">
        <f>IFERROR('DB7.80KMP'!AL15/AL$4,"")</f>
        <v>271.36984154556541</v>
      </c>
      <c r="AM15" s="992">
        <f>IFERROR('DB7.80KMP'!AM15/AM$4,"")</f>
        <v>126.75139731384466</v>
      </c>
      <c r="AN15" s="992">
        <f>IFERROR('DB7.80KMP'!AN15/AN$4,"")</f>
        <v>182.08641526211551</v>
      </c>
      <c r="AO15" s="935">
        <f>IFERROR('DB7.80KMP'!AO15/AO$4,"")</f>
        <v>191.20926461871056</v>
      </c>
      <c r="AP15" s="935" t="str">
        <f>IFERROR('DB7.80KMP'!AP15/AP$4,"")</f>
        <v/>
      </c>
      <c r="AQ15" s="935" t="str">
        <f>IFERROR('DB7.80KMP'!AQ15/AQ$4,"")</f>
        <v/>
      </c>
      <c r="AR15" s="935" t="str">
        <f>IFERROR('DB7.80KMP'!AR15/AR$4,"")</f>
        <v/>
      </c>
      <c r="AS15" s="935" t="str">
        <f>IFERROR('DB7.80KMP'!AS15/AS$4,"")</f>
        <v/>
      </c>
      <c r="AT15" s="935" t="str">
        <f>IFERROR('DB7.80KMP'!AT15/AT$4,"")</f>
        <v/>
      </c>
      <c r="AU15" s="935" t="str">
        <f>IFERROR('DB7.80KMP'!AU15/AU$4,"")</f>
        <v/>
      </c>
      <c r="AV15" s="936" t="str">
        <f>IFERROR('DB7.80KMP'!AV15/AV$4,"")</f>
        <v/>
      </c>
      <c r="AW15" s="991">
        <f t="shared" si="6"/>
        <v>182.08641526211551</v>
      </c>
      <c r="AX15" s="992">
        <f t="shared" si="7"/>
        <v>191.20926461871056</v>
      </c>
      <c r="AY15" s="992">
        <f t="shared" si="8"/>
        <v>171.21075883127693</v>
      </c>
      <c r="AZ15" s="641">
        <f t="shared" si="2"/>
        <v>1.0501017571435112</v>
      </c>
      <c r="BA15" s="642">
        <f t="shared" si="3"/>
        <v>1.1168063614923964</v>
      </c>
      <c r="BB15" s="991" t="str">
        <f>IFERROR('DB7.80KMP'!BB15/BB$4,"")</f>
        <v/>
      </c>
      <c r="BC15" s="992">
        <f>IFERROR('DB7.80KMP'!BC15/BC$4,"")</f>
        <v>177.49230630920499</v>
      </c>
      <c r="BD15" s="992">
        <f>IFERROR('DB7.80KMP'!BD15/BD$4,"")</f>
        <v>171.11274483189061</v>
      </c>
      <c r="BE15" s="641" t="str">
        <f t="shared" si="4"/>
        <v/>
      </c>
      <c r="BF15" s="641">
        <f t="shared" si="5"/>
        <v>1.0372827955251491</v>
      </c>
      <c r="BG15" s="642">
        <f t="shared" si="9"/>
        <v>0.83467008160532152</v>
      </c>
    </row>
    <row r="16" spans="2:59" ht="14.1" customHeight="1" x14ac:dyDescent="0.25">
      <c r="B16" s="1158"/>
      <c r="C16" s="1156"/>
      <c r="D16" s="591" t="s">
        <v>207</v>
      </c>
      <c r="E16" s="10" t="s">
        <v>144</v>
      </c>
      <c r="F16" s="266" t="s">
        <v>197</v>
      </c>
      <c r="G16" s="994" t="str">
        <f>IFERROR('DB7.80KMP'!G16/G$4,"")</f>
        <v/>
      </c>
      <c r="H16" s="995" t="str">
        <f>IFERROR('DB7.80KMP'!H16/H$4,"")</f>
        <v/>
      </c>
      <c r="I16" s="995" t="str">
        <f>IFERROR('DB7.80KMP'!I16/I$4,"")</f>
        <v/>
      </c>
      <c r="J16" s="995" t="str">
        <f>IFERROR('DB7.80KMP'!J16/J$4,"")</f>
        <v/>
      </c>
      <c r="K16" s="995" t="str">
        <f>IFERROR('DB7.80KMP'!K16/K$4,"")</f>
        <v/>
      </c>
      <c r="L16" s="995" t="str">
        <f>IFERROR('DB7.80KMP'!L16/L$4,"")</f>
        <v/>
      </c>
      <c r="M16" s="995" t="str">
        <f>IFERROR('DB7.80KMP'!M16/M$4,"")</f>
        <v/>
      </c>
      <c r="N16" s="995" t="str">
        <f>IFERROR('DB7.80KMP'!N16/N$4,"")</f>
        <v/>
      </c>
      <c r="O16" s="995" t="str">
        <f>IFERROR('DB7.80KMP'!O16/O$4,"")</f>
        <v/>
      </c>
      <c r="P16" s="995" t="str">
        <f>IFERROR('DB7.80KMP'!P16/P$4,"")</f>
        <v/>
      </c>
      <c r="Q16" s="995" t="str">
        <f>IFERROR('DB7.80KMP'!Q16/Q$4,"")</f>
        <v/>
      </c>
      <c r="R16" s="995" t="str">
        <f>IFERROR('DB7.80KMP'!R16/R$4,"")</f>
        <v/>
      </c>
      <c r="S16" s="995" t="str">
        <f>IFERROR('DB7.80KMP'!S16/S$4,"")</f>
        <v/>
      </c>
      <c r="T16" s="995" t="str">
        <f>IFERROR('DB7.80KMP'!T16/T$4,"")</f>
        <v/>
      </c>
      <c r="U16" s="995" t="str">
        <f>IFERROR('DB7.80KMP'!U16/U$4,"")</f>
        <v/>
      </c>
      <c r="V16" s="995" t="str">
        <f>IFERROR('DB7.80KMP'!V16/V$4,"")</f>
        <v/>
      </c>
      <c r="W16" s="995">
        <f>IFERROR('DB7.80KMP'!W16/W$4,"")</f>
        <v>13.17887541490026</v>
      </c>
      <c r="X16" s="995">
        <f>IFERROR('DB7.80KMP'!X16/X$4,"")</f>
        <v>12.027717919465923</v>
      </c>
      <c r="Y16" s="995">
        <f>IFERROR('DB7.80KMP'!Y16/Y$4,"")</f>
        <v>8.2833481218574381</v>
      </c>
      <c r="Z16" s="995">
        <f>IFERROR('DB7.80KMP'!Z16/Z$4,"")</f>
        <v>8.0942904524994077</v>
      </c>
      <c r="AA16" s="995">
        <f>IFERROR('DB7.80KMP'!AA16/AA$4,"")</f>
        <v>6.8623548922056381</v>
      </c>
      <c r="AB16" s="995">
        <f>IFERROR('DB7.80KMP'!AB16/AB$4,"")</f>
        <v>6.5385766406064914</v>
      </c>
      <c r="AC16" s="995">
        <f>IFERROR('DB7.80KMP'!AC16/AC$4,"")</f>
        <v>5.9478796493721866</v>
      </c>
      <c r="AD16" s="995">
        <f>IFERROR('DB7.80KMP'!AD16/AD$4,"")</f>
        <v>6.0568585643212511</v>
      </c>
      <c r="AE16" s="995">
        <f>IFERROR('DB7.80KMP'!AE16/AE$4,"")</f>
        <v>5.8057332385690597</v>
      </c>
      <c r="AF16" s="995">
        <f>IFERROR('DB7.80KMP'!AF16/AF$4,"")</f>
        <v>7.2516202994290646</v>
      </c>
      <c r="AG16" s="995">
        <f>IFERROR('DB7.80KMP'!AG16/AG$4,"")</f>
        <v>5.7949588162071564</v>
      </c>
      <c r="AH16" s="995">
        <f>IFERROR('DB7.80KMP'!AH16/AH$4,"")</f>
        <v>5.9037354854087924</v>
      </c>
      <c r="AI16" s="995">
        <f>IFERROR('DB7.80KMP'!AI16/AI$4,"")</f>
        <v>7.3204768465981687</v>
      </c>
      <c r="AJ16" s="996">
        <f>IFERROR('DB7.80KMP'!AJ16/AJ$4,"")</f>
        <v>14.372853379580814</v>
      </c>
      <c r="AK16" s="994">
        <f>IFERROR('DB7.80KMP'!AK16/AK$4,"")</f>
        <v>13.792752227736049</v>
      </c>
      <c r="AL16" s="995">
        <f>IFERROR('DB7.80KMP'!AL16/AL$4,"")</f>
        <v>20.069190433559278</v>
      </c>
      <c r="AM16" s="995">
        <f>IFERROR('DB7.80KMP'!AM16/AM$4,"")</f>
        <v>13.612410288108238</v>
      </c>
      <c r="AN16" s="995">
        <f>IFERROR('DB7.80KMP'!AN16/AN$4,"")</f>
        <v>14.850864687896335</v>
      </c>
      <c r="AO16" s="937">
        <f>IFERROR('DB7.80KMP'!AO16/AO$4,"")</f>
        <v>11.615055565794783</v>
      </c>
      <c r="AP16" s="937" t="str">
        <f>IFERROR('DB7.80KMP'!AP16/AP$4,"")</f>
        <v/>
      </c>
      <c r="AQ16" s="937" t="str">
        <f>IFERROR('DB7.80KMP'!AQ16/AQ$4,"")</f>
        <v/>
      </c>
      <c r="AR16" s="937" t="str">
        <f>IFERROR('DB7.80KMP'!AR16/AR$4,"")</f>
        <v/>
      </c>
      <c r="AS16" s="937" t="str">
        <f>IFERROR('DB7.80KMP'!AS16/AS$4,"")</f>
        <v/>
      </c>
      <c r="AT16" s="937" t="str">
        <f>IFERROR('DB7.80KMP'!AT16/AT$4,"")</f>
        <v/>
      </c>
      <c r="AU16" s="937" t="str">
        <f>IFERROR('DB7.80KMP'!AU16/AU$4,"")</f>
        <v/>
      </c>
      <c r="AV16" s="938" t="str">
        <f>IFERROR('DB7.80KMP'!AV16/AV$4,"")</f>
        <v/>
      </c>
      <c r="AW16" s="994">
        <f t="shared" si="6"/>
        <v>14.850864687896335</v>
      </c>
      <c r="AX16" s="995">
        <f t="shared" si="7"/>
        <v>11.615055565794783</v>
      </c>
      <c r="AY16" s="995">
        <f t="shared" si="8"/>
        <v>6.8623548922056381</v>
      </c>
      <c r="AZ16" s="643">
        <f t="shared" si="2"/>
        <v>0.78211308296824078</v>
      </c>
      <c r="BA16" s="644">
        <f t="shared" si="3"/>
        <v>1.6925757627293994</v>
      </c>
      <c r="BB16" s="994" t="str">
        <f>IFERROR('DB7.80KMP'!BB16/BB$4,"")</f>
        <v/>
      </c>
      <c r="BC16" s="995">
        <f>IFERROR('DB7.80KMP'!BC16/BC$4,"")</f>
        <v>14.372853379580814</v>
      </c>
      <c r="BD16" s="995">
        <f>IFERROR('DB7.80KMP'!BD16/BD$4,"")</f>
        <v>9.2676670960853258</v>
      </c>
      <c r="BE16" s="643" t="str">
        <f t="shared" si="4"/>
        <v/>
      </c>
      <c r="BF16" s="643">
        <f t="shared" si="5"/>
        <v>1.550859912269823</v>
      </c>
      <c r="BG16" s="644">
        <f t="shared" si="9"/>
        <v>1.9633766598496778</v>
      </c>
    </row>
    <row r="17" spans="2:59" x14ac:dyDescent="0.25">
      <c r="B17" s="1157" t="s">
        <v>35</v>
      </c>
      <c r="C17" s="1155" t="s">
        <v>34</v>
      </c>
      <c r="D17" s="590" t="s">
        <v>208</v>
      </c>
      <c r="E17" s="11" t="s">
        <v>141</v>
      </c>
      <c r="F17" s="267" t="s">
        <v>197</v>
      </c>
      <c r="G17" s="991" t="str">
        <f>IFERROR('DB7.80KMP'!G17/G$4,"")</f>
        <v/>
      </c>
      <c r="H17" s="992" t="str">
        <f>IFERROR('DB7.80KMP'!H17/H$4,"")</f>
        <v/>
      </c>
      <c r="I17" s="992" t="str">
        <f>IFERROR('DB7.80KMP'!I17/I$4,"")</f>
        <v/>
      </c>
      <c r="J17" s="992" t="str">
        <f>IFERROR('DB7.80KMP'!J17/J$4,"")</f>
        <v/>
      </c>
      <c r="K17" s="992" t="str">
        <f>IFERROR('DB7.80KMP'!K17/K$4,"")</f>
        <v/>
      </c>
      <c r="L17" s="992" t="str">
        <f>IFERROR('DB7.80KMP'!L17/L$4,"")</f>
        <v/>
      </c>
      <c r="M17" s="992" t="str">
        <f>IFERROR('DB7.80KMP'!M17/M$4,"")</f>
        <v/>
      </c>
      <c r="N17" s="992" t="str">
        <f>IFERROR('DB7.80KMP'!N17/N$4,"")</f>
        <v/>
      </c>
      <c r="O17" s="992" t="str">
        <f>IFERROR('DB7.80KMP'!O17/O$4,"")</f>
        <v/>
      </c>
      <c r="P17" s="992" t="str">
        <f>IFERROR('DB7.80KMP'!P17/P$4,"")</f>
        <v/>
      </c>
      <c r="Q17" s="992" t="str">
        <f>IFERROR('DB7.80KMP'!Q17/Q$4,"")</f>
        <v/>
      </c>
      <c r="R17" s="992" t="str">
        <f>IFERROR('DB7.80KMP'!R17/R$4,"")</f>
        <v/>
      </c>
      <c r="S17" s="992" t="str">
        <f>IFERROR('DB7.80KMP'!S17/S$4,"")</f>
        <v/>
      </c>
      <c r="T17" s="992" t="str">
        <f>IFERROR('DB7.80KMP'!T17/T$4,"")</f>
        <v/>
      </c>
      <c r="U17" s="992" t="str">
        <f>IFERROR('DB7.80KMP'!U17/U$4,"")</f>
        <v/>
      </c>
      <c r="V17" s="992" t="str">
        <f>IFERROR('DB7.80KMP'!V17/V$4,"")</f>
        <v/>
      </c>
      <c r="W17" s="992">
        <f>IFERROR('DB7.80KMP'!W17/W$4,"")</f>
        <v>0</v>
      </c>
      <c r="X17" s="992">
        <f>IFERROR('DB7.80KMP'!X17/X$4,"")</f>
        <v>0</v>
      </c>
      <c r="Y17" s="992">
        <f>IFERROR('DB7.80KMP'!Y17/Y$4,"")</f>
        <v>0</v>
      </c>
      <c r="Z17" s="992">
        <f>IFERROR('DB7.80KMP'!Z17/Z$4,"")</f>
        <v>0</v>
      </c>
      <c r="AA17" s="992">
        <f>IFERROR('DB7.80KMP'!AA17/AA$4,"")</f>
        <v>0</v>
      </c>
      <c r="AB17" s="992">
        <f>IFERROR('DB7.80KMP'!AB17/AB$4,"")</f>
        <v>0</v>
      </c>
      <c r="AC17" s="992">
        <f>IFERROR('DB7.80KMP'!AC17/AC$4,"")</f>
        <v>0</v>
      </c>
      <c r="AD17" s="992">
        <f>IFERROR('DB7.80KMP'!AD17/AD$4,"")</f>
        <v>0</v>
      </c>
      <c r="AE17" s="992">
        <f>IFERROR('DB7.80KMP'!AE17/AE$4,"")</f>
        <v>0</v>
      </c>
      <c r="AF17" s="992">
        <f>IFERROR('DB7.80KMP'!AF17/AF$4,"")</f>
        <v>0</v>
      </c>
      <c r="AG17" s="992">
        <f>IFERROR('DB7.80KMP'!AG17/AG$4,"")</f>
        <v>0</v>
      </c>
      <c r="AH17" s="992">
        <f>IFERROR('DB7.80KMP'!AH17/AH$4,"")</f>
        <v>0</v>
      </c>
      <c r="AI17" s="992">
        <f>IFERROR('DB7.80KMP'!AI17/AI$4,"")</f>
        <v>0</v>
      </c>
      <c r="AJ17" s="993">
        <f>IFERROR('DB7.80KMP'!AJ17/AJ$4,"")</f>
        <v>0</v>
      </c>
      <c r="AK17" s="991">
        <f>IFERROR('DB7.80KMP'!AK17/AK$4,"")</f>
        <v>0</v>
      </c>
      <c r="AL17" s="992">
        <f>IFERROR('DB7.80KMP'!AL17/AL$4,"")</f>
        <v>0</v>
      </c>
      <c r="AM17" s="992">
        <f>IFERROR('DB7.80KMP'!AM17/AM$4,"")</f>
        <v>0</v>
      </c>
      <c r="AN17" s="992">
        <f>IFERROR('DB7.80KMP'!AN17/AN$4,"")</f>
        <v>0</v>
      </c>
      <c r="AO17" s="935">
        <f>IFERROR('DB7.80KMP'!AO17/AO$4,"")</f>
        <v>0</v>
      </c>
      <c r="AP17" s="935" t="str">
        <f>IFERROR('DB7.80KMP'!AP17/AP$4,"")</f>
        <v/>
      </c>
      <c r="AQ17" s="935" t="str">
        <f>IFERROR('DB7.80KMP'!AQ17/AQ$4,"")</f>
        <v/>
      </c>
      <c r="AR17" s="935" t="str">
        <f>IFERROR('DB7.80KMP'!AR17/AR$4,"")</f>
        <v/>
      </c>
      <c r="AS17" s="935" t="str">
        <f>IFERROR('DB7.80KMP'!AS17/AS$4,"")</f>
        <v/>
      </c>
      <c r="AT17" s="935" t="str">
        <f>IFERROR('DB7.80KMP'!AT17/AT$4,"")</f>
        <v/>
      </c>
      <c r="AU17" s="935" t="str">
        <f>IFERROR('DB7.80KMP'!AU17/AU$4,"")</f>
        <v/>
      </c>
      <c r="AV17" s="936" t="str">
        <f>IFERROR('DB7.80KMP'!AV17/AV$4,"")</f>
        <v/>
      </c>
      <c r="AW17" s="991">
        <f t="shared" si="6"/>
        <v>0</v>
      </c>
      <c r="AX17" s="992">
        <f t="shared" si="7"/>
        <v>0</v>
      </c>
      <c r="AY17" s="992">
        <f t="shared" si="8"/>
        <v>0</v>
      </c>
      <c r="AZ17" s="641" t="str">
        <f t="shared" si="2"/>
        <v/>
      </c>
      <c r="BA17" s="642" t="str">
        <f t="shared" si="3"/>
        <v/>
      </c>
      <c r="BB17" s="991" t="str">
        <f>IFERROR('DB7.80KMP'!BB17/BB$4,"")</f>
        <v/>
      </c>
      <c r="BC17" s="992">
        <f>IFERROR('DB7.80KMP'!BC17/BC$4,"")</f>
        <v>0</v>
      </c>
      <c r="BD17" s="992">
        <f>IFERROR('DB7.80KMP'!BD17/BD$4,"")</f>
        <v>0</v>
      </c>
      <c r="BE17" s="641" t="str">
        <f t="shared" si="4"/>
        <v/>
      </c>
      <c r="BF17" s="641" t="str">
        <f t="shared" si="5"/>
        <v/>
      </c>
      <c r="BG17" s="642" t="str">
        <f t="shared" si="9"/>
        <v/>
      </c>
    </row>
    <row r="18" spans="2:59" x14ac:dyDescent="0.25">
      <c r="B18" s="1159"/>
      <c r="C18" s="1160"/>
      <c r="D18" s="592" t="s">
        <v>209</v>
      </c>
      <c r="E18" s="12" t="s">
        <v>149</v>
      </c>
      <c r="F18" s="269" t="s">
        <v>197</v>
      </c>
      <c r="G18" s="997" t="str">
        <f>IFERROR('DB7.80KMP'!G18/G$4,"")</f>
        <v/>
      </c>
      <c r="H18" s="998" t="str">
        <f>IFERROR('DB7.80KMP'!H18/H$4,"")</f>
        <v/>
      </c>
      <c r="I18" s="998" t="str">
        <f>IFERROR('DB7.80KMP'!I18/I$4,"")</f>
        <v/>
      </c>
      <c r="J18" s="998" t="str">
        <f>IFERROR('DB7.80KMP'!J18/J$4,"")</f>
        <v/>
      </c>
      <c r="K18" s="998" t="str">
        <f>IFERROR('DB7.80KMP'!K18/K$4,"")</f>
        <v/>
      </c>
      <c r="L18" s="998" t="str">
        <f>IFERROR('DB7.80KMP'!L18/L$4,"")</f>
        <v/>
      </c>
      <c r="M18" s="998" t="str">
        <f>IFERROR('DB7.80KMP'!M18/M$4,"")</f>
        <v/>
      </c>
      <c r="N18" s="998" t="str">
        <f>IFERROR('DB7.80KMP'!N18/N$4,"")</f>
        <v/>
      </c>
      <c r="O18" s="998" t="str">
        <f>IFERROR('DB7.80KMP'!O18/O$4,"")</f>
        <v/>
      </c>
      <c r="P18" s="998" t="str">
        <f>IFERROR('DB7.80KMP'!P18/P$4,"")</f>
        <v/>
      </c>
      <c r="Q18" s="998" t="str">
        <f>IFERROR('DB7.80KMP'!Q18/Q$4,"")</f>
        <v/>
      </c>
      <c r="R18" s="998" t="str">
        <f>IFERROR('DB7.80KMP'!R18/R$4,"")</f>
        <v/>
      </c>
      <c r="S18" s="998" t="str">
        <f>IFERROR('DB7.80KMP'!S18/S$4,"")</f>
        <v/>
      </c>
      <c r="T18" s="998" t="str">
        <f>IFERROR('DB7.80KMP'!T18/T$4,"")</f>
        <v/>
      </c>
      <c r="U18" s="998" t="str">
        <f>IFERROR('DB7.80KMP'!U18/U$4,"")</f>
        <v/>
      </c>
      <c r="V18" s="998" t="str">
        <f>IFERROR('DB7.80KMP'!V18/V$4,"")</f>
        <v/>
      </c>
      <c r="W18" s="998">
        <f>IFERROR('DB7.80KMP'!W18/W$4,"")</f>
        <v>0</v>
      </c>
      <c r="X18" s="998">
        <f>IFERROR('DB7.80KMP'!X18/X$4,"")</f>
        <v>0</v>
      </c>
      <c r="Y18" s="998">
        <f>IFERROR('DB7.80KMP'!Y18/Y$4,"")</f>
        <v>0</v>
      </c>
      <c r="Z18" s="998">
        <f>IFERROR('DB7.80KMP'!Z18/Z$4,"")</f>
        <v>0</v>
      </c>
      <c r="AA18" s="998">
        <f>IFERROR('DB7.80KMP'!AA18/AA$4,"")</f>
        <v>0</v>
      </c>
      <c r="AB18" s="998">
        <f>IFERROR('DB7.80KMP'!AB18/AB$4,"")</f>
        <v>0</v>
      </c>
      <c r="AC18" s="998">
        <f>IFERROR('DB7.80KMP'!AC18/AC$4,"")</f>
        <v>0</v>
      </c>
      <c r="AD18" s="998">
        <f>IFERROR('DB7.80KMP'!AD18/AD$4,"")</f>
        <v>0</v>
      </c>
      <c r="AE18" s="998">
        <f>IFERROR('DB7.80KMP'!AE18/AE$4,"")</f>
        <v>0</v>
      </c>
      <c r="AF18" s="998">
        <f>IFERROR('DB7.80KMP'!AF18/AF$4,"")</f>
        <v>0</v>
      </c>
      <c r="AG18" s="998">
        <f>IFERROR('DB7.80KMP'!AG18/AG$4,"")</f>
        <v>0</v>
      </c>
      <c r="AH18" s="998">
        <f>IFERROR('DB7.80KMP'!AH18/AH$4,"")</f>
        <v>0</v>
      </c>
      <c r="AI18" s="998">
        <f>IFERROR('DB7.80KMP'!AI18/AI$4,"")</f>
        <v>0</v>
      </c>
      <c r="AJ18" s="999">
        <f>IFERROR('DB7.80KMP'!AJ18/AJ$4,"")</f>
        <v>0</v>
      </c>
      <c r="AK18" s="997">
        <f>IFERROR('DB7.80KMP'!AK18/AK$4,"")</f>
        <v>0</v>
      </c>
      <c r="AL18" s="998">
        <f>IFERROR('DB7.80KMP'!AL18/AL$4,"")</f>
        <v>0</v>
      </c>
      <c r="AM18" s="998">
        <f>IFERROR('DB7.80KMP'!AM18/AM$4,"")</f>
        <v>0</v>
      </c>
      <c r="AN18" s="998">
        <f>IFERROR('DB7.80KMP'!AN18/AN$4,"")</f>
        <v>0</v>
      </c>
      <c r="AO18" s="939">
        <f>IFERROR('DB7.80KMP'!AO18/AO$4,"")</f>
        <v>0</v>
      </c>
      <c r="AP18" s="939" t="str">
        <f>IFERROR('DB7.80KMP'!AP18/AP$4,"")</f>
        <v/>
      </c>
      <c r="AQ18" s="939" t="str">
        <f>IFERROR('DB7.80KMP'!AQ18/AQ$4,"")</f>
        <v/>
      </c>
      <c r="AR18" s="939" t="str">
        <f>IFERROR('DB7.80KMP'!AR18/AR$4,"")</f>
        <v/>
      </c>
      <c r="AS18" s="939" t="str">
        <f>IFERROR('DB7.80KMP'!AS18/AS$4,"")</f>
        <v/>
      </c>
      <c r="AT18" s="939" t="str">
        <f>IFERROR('DB7.80KMP'!AT18/AT$4,"")</f>
        <v/>
      </c>
      <c r="AU18" s="939" t="str">
        <f>IFERROR('DB7.80KMP'!AU18/AU$4,"")</f>
        <v/>
      </c>
      <c r="AV18" s="940" t="str">
        <f>IFERROR('DB7.80KMP'!AV18/AV$4,"")</f>
        <v/>
      </c>
      <c r="AW18" s="997">
        <f t="shared" si="6"/>
        <v>0</v>
      </c>
      <c r="AX18" s="998">
        <f t="shared" si="7"/>
        <v>0</v>
      </c>
      <c r="AY18" s="998">
        <f t="shared" si="8"/>
        <v>0</v>
      </c>
      <c r="AZ18" s="645" t="str">
        <f t="shared" si="2"/>
        <v/>
      </c>
      <c r="BA18" s="646" t="str">
        <f t="shared" si="3"/>
        <v/>
      </c>
      <c r="BB18" s="997" t="str">
        <f>IFERROR('DB7.80KMP'!BB18/BB$4,"")</f>
        <v/>
      </c>
      <c r="BC18" s="998">
        <f>IFERROR('DB7.80KMP'!BC18/BC$4,"")</f>
        <v>0</v>
      </c>
      <c r="BD18" s="998">
        <f>IFERROR('DB7.80KMP'!BD18/BD$4,"")</f>
        <v>0</v>
      </c>
      <c r="BE18" s="645" t="str">
        <f t="shared" si="4"/>
        <v/>
      </c>
      <c r="BF18" s="645" t="str">
        <f t="shared" si="5"/>
        <v/>
      </c>
      <c r="BG18" s="646" t="str">
        <f t="shared" si="9"/>
        <v/>
      </c>
    </row>
    <row r="19" spans="2:59" x14ac:dyDescent="0.25">
      <c r="B19" s="1159"/>
      <c r="C19" s="1160"/>
      <c r="D19" s="592" t="s">
        <v>210</v>
      </c>
      <c r="E19" s="12" t="s">
        <v>135</v>
      </c>
      <c r="F19" s="269" t="s">
        <v>197</v>
      </c>
      <c r="G19" s="997" t="str">
        <f>IFERROR('DB7.80KMP'!G19/G$4,"")</f>
        <v/>
      </c>
      <c r="H19" s="998" t="str">
        <f>IFERROR('DB7.80KMP'!H19/H$4,"")</f>
        <v/>
      </c>
      <c r="I19" s="998" t="str">
        <f>IFERROR('DB7.80KMP'!I19/I$4,"")</f>
        <v/>
      </c>
      <c r="J19" s="998" t="str">
        <f>IFERROR('DB7.80KMP'!J19/J$4,"")</f>
        <v/>
      </c>
      <c r="K19" s="998" t="str">
        <f>IFERROR('DB7.80KMP'!K19/K$4,"")</f>
        <v/>
      </c>
      <c r="L19" s="998" t="str">
        <f>IFERROR('DB7.80KMP'!L19/L$4,"")</f>
        <v/>
      </c>
      <c r="M19" s="998" t="str">
        <f>IFERROR('DB7.80KMP'!M19/M$4,"")</f>
        <v/>
      </c>
      <c r="N19" s="998" t="str">
        <f>IFERROR('DB7.80KMP'!N19/N$4,"")</f>
        <v/>
      </c>
      <c r="O19" s="998" t="str">
        <f>IFERROR('DB7.80KMP'!O19/O$4,"")</f>
        <v/>
      </c>
      <c r="P19" s="998" t="str">
        <f>IFERROR('DB7.80KMP'!P19/P$4,"")</f>
        <v/>
      </c>
      <c r="Q19" s="998" t="str">
        <f>IFERROR('DB7.80KMP'!Q19/Q$4,"")</f>
        <v/>
      </c>
      <c r="R19" s="998" t="str">
        <f>IFERROR('DB7.80KMP'!R19/R$4,"")</f>
        <v/>
      </c>
      <c r="S19" s="998" t="str">
        <f>IFERROR('DB7.80KMP'!S19/S$4,"")</f>
        <v/>
      </c>
      <c r="T19" s="998" t="str">
        <f>IFERROR('DB7.80KMP'!T19/T$4,"")</f>
        <v/>
      </c>
      <c r="U19" s="998" t="str">
        <f>IFERROR('DB7.80KMP'!U19/U$4,"")</f>
        <v/>
      </c>
      <c r="V19" s="998" t="str">
        <f>IFERROR('DB7.80KMP'!V19/V$4,"")</f>
        <v/>
      </c>
      <c r="W19" s="998">
        <f>IFERROR('DB7.80KMP'!W19/W$4,"")</f>
        <v>101.72719762567698</v>
      </c>
      <c r="X19" s="998">
        <f>IFERROR('DB7.80KMP'!X19/X$4,"")</f>
        <v>101.72719762567698</v>
      </c>
      <c r="Y19" s="998">
        <f>IFERROR('DB7.80KMP'!Y19/Y$4,"")</f>
        <v>101.72719762567696</v>
      </c>
      <c r="Z19" s="998">
        <f>IFERROR('DB7.80KMP'!Z19/Z$4,"")</f>
        <v>101.83326856218557</v>
      </c>
      <c r="AA19" s="998">
        <f>IFERROR('DB7.80KMP'!AA19/AA$4,"")</f>
        <v>101.83326856218557</v>
      </c>
      <c r="AB19" s="998">
        <f>IFERROR('DB7.80KMP'!AB19/AB$4,"")</f>
        <v>101.83326856218557</v>
      </c>
      <c r="AC19" s="998">
        <f>IFERROR('DB7.80KMP'!AC19/AC$4,"")</f>
        <v>101.83326856218557</v>
      </c>
      <c r="AD19" s="998">
        <f>IFERROR('DB7.80KMP'!AD19/AD$4,"")</f>
        <v>101.83326856218557</v>
      </c>
      <c r="AE19" s="998">
        <f>IFERROR('DB7.80KMP'!AE19/AE$4,"")</f>
        <v>101.83326856218557</v>
      </c>
      <c r="AF19" s="998">
        <f>IFERROR('DB7.80KMP'!AF19/AF$4,"")</f>
        <v>134.42557084197421</v>
      </c>
      <c r="AG19" s="998">
        <f>IFERROR('DB7.80KMP'!AG19/AG$4,"")</f>
        <v>134.42557084197421</v>
      </c>
      <c r="AH19" s="998">
        <f>IFERROR('DB7.80KMP'!AH19/AH$4,"")</f>
        <v>134.42557084197421</v>
      </c>
      <c r="AI19" s="998">
        <f>IFERROR('DB7.80KMP'!AI19/AI$4,"")</f>
        <v>110.64787404594043</v>
      </c>
      <c r="AJ19" s="999">
        <f>IFERROR('DB7.80KMP'!AJ19/AJ$4,"")</f>
        <v>55.282293752854564</v>
      </c>
      <c r="AK19" s="997">
        <f>IFERROR('DB7.80KMP'!AK19/AK$4,"")</f>
        <v>44.344103171826191</v>
      </c>
      <c r="AL19" s="998">
        <f>IFERROR('DB7.80KMP'!AL19/AL$4,"")</f>
        <v>45.222363053640862</v>
      </c>
      <c r="AM19" s="998">
        <f>IFERROR('DB7.80KMP'!AM19/AM$4,"")</f>
        <v>83.865501346309614</v>
      </c>
      <c r="AN19" s="998">
        <f>IFERROR('DB7.80KMP'!AN19/AN$4,"")</f>
        <v>50.833987133732492</v>
      </c>
      <c r="AO19" s="939">
        <f>IFERROR('DB7.80KMP'!AO19/AO$4,"")</f>
        <v>42.33983178333574</v>
      </c>
      <c r="AP19" s="939" t="str">
        <f>IFERROR('DB7.80KMP'!AP19/AP$4,"")</f>
        <v/>
      </c>
      <c r="AQ19" s="939" t="str">
        <f>IFERROR('DB7.80KMP'!AQ19/AQ$4,"")</f>
        <v/>
      </c>
      <c r="AR19" s="939" t="str">
        <f>IFERROR('DB7.80KMP'!AR19/AR$4,"")</f>
        <v/>
      </c>
      <c r="AS19" s="939" t="str">
        <f>IFERROR('DB7.80KMP'!AS19/AS$4,"")</f>
        <v/>
      </c>
      <c r="AT19" s="939" t="str">
        <f>IFERROR('DB7.80KMP'!AT19/AT$4,"")</f>
        <v/>
      </c>
      <c r="AU19" s="939" t="str">
        <f>IFERROR('DB7.80KMP'!AU19/AU$4,"")</f>
        <v/>
      </c>
      <c r="AV19" s="940" t="str">
        <f>IFERROR('DB7.80KMP'!AV19/AV$4,"")</f>
        <v/>
      </c>
      <c r="AW19" s="997">
        <f t="shared" si="6"/>
        <v>50.833987133732492</v>
      </c>
      <c r="AX19" s="998">
        <f t="shared" si="7"/>
        <v>42.33983178333574</v>
      </c>
      <c r="AY19" s="998">
        <f t="shared" si="8"/>
        <v>101.83326856218557</v>
      </c>
      <c r="AZ19" s="645">
        <f t="shared" si="2"/>
        <v>0.83290401108906553</v>
      </c>
      <c r="BA19" s="646">
        <f t="shared" si="3"/>
        <v>0.41577602664772045</v>
      </c>
      <c r="BB19" s="997" t="str">
        <f>IFERROR('DB7.80KMP'!BB19/BB$4,"")</f>
        <v/>
      </c>
      <c r="BC19" s="998">
        <f>IFERROR('DB7.80KMP'!BC19/BC$4,"")</f>
        <v>55.282293752854564</v>
      </c>
      <c r="BD19" s="998">
        <f>IFERROR('DB7.80KMP'!BD19/BD$4,"")</f>
        <v>101.7791602341055</v>
      </c>
      <c r="BE19" s="645" t="str">
        <f t="shared" si="4"/>
        <v/>
      </c>
      <c r="BF19" s="645">
        <f t="shared" si="5"/>
        <v>0.54315926389742253</v>
      </c>
      <c r="BG19" s="646">
        <f t="shared" si="9"/>
        <v>0.49962364148001287</v>
      </c>
    </row>
    <row r="20" spans="2:59" x14ac:dyDescent="0.25">
      <c r="B20" s="1159"/>
      <c r="C20" s="1160"/>
      <c r="D20" s="592" t="s">
        <v>211</v>
      </c>
      <c r="E20" s="12" t="s">
        <v>212</v>
      </c>
      <c r="F20" s="269" t="s">
        <v>197</v>
      </c>
      <c r="G20" s="997" t="str">
        <f>IFERROR('DB7.80KMP'!G20/G$4,"")</f>
        <v/>
      </c>
      <c r="H20" s="998" t="str">
        <f>IFERROR('DB7.80KMP'!H20/H$4,"")</f>
        <v/>
      </c>
      <c r="I20" s="998" t="str">
        <f>IFERROR('DB7.80KMP'!I20/I$4,"")</f>
        <v/>
      </c>
      <c r="J20" s="998" t="str">
        <f>IFERROR('DB7.80KMP'!J20/J$4,"")</f>
        <v/>
      </c>
      <c r="K20" s="998" t="str">
        <f>IFERROR('DB7.80KMP'!K20/K$4,"")</f>
        <v/>
      </c>
      <c r="L20" s="998" t="str">
        <f>IFERROR('DB7.80KMP'!L20/L$4,"")</f>
        <v/>
      </c>
      <c r="M20" s="998" t="str">
        <f>IFERROR('DB7.80KMP'!M20/M$4,"")</f>
        <v/>
      </c>
      <c r="N20" s="998" t="str">
        <f>IFERROR('DB7.80KMP'!N20/N$4,"")</f>
        <v/>
      </c>
      <c r="O20" s="998" t="str">
        <f>IFERROR('DB7.80KMP'!O20/O$4,"")</f>
        <v/>
      </c>
      <c r="P20" s="998" t="str">
        <f>IFERROR('DB7.80KMP'!P20/P$4,"")</f>
        <v/>
      </c>
      <c r="Q20" s="998" t="str">
        <f>IFERROR('DB7.80KMP'!Q20/Q$4,"")</f>
        <v/>
      </c>
      <c r="R20" s="998" t="str">
        <f>IFERROR('DB7.80KMP'!R20/R$4,"")</f>
        <v/>
      </c>
      <c r="S20" s="998" t="str">
        <f>IFERROR('DB7.80KMP'!S20/S$4,"")</f>
        <v/>
      </c>
      <c r="T20" s="998" t="str">
        <f>IFERROR('DB7.80KMP'!T20/T$4,"")</f>
        <v/>
      </c>
      <c r="U20" s="998" t="str">
        <f>IFERROR('DB7.80KMP'!U20/U$4,"")</f>
        <v/>
      </c>
      <c r="V20" s="998" t="str">
        <f>IFERROR('DB7.80KMP'!V20/V$4,"")</f>
        <v/>
      </c>
      <c r="W20" s="998">
        <f>IFERROR('DB7.80KMP'!W20/W$4,"")</f>
        <v>0</v>
      </c>
      <c r="X20" s="998">
        <f>IFERROR('DB7.80KMP'!X20/X$4,"")</f>
        <v>0</v>
      </c>
      <c r="Y20" s="998">
        <f>IFERROR('DB7.80KMP'!Y20/Y$4,"")</f>
        <v>0</v>
      </c>
      <c r="Z20" s="998">
        <f>IFERROR('DB7.80KMP'!Z20/Z$4,"")</f>
        <v>0</v>
      </c>
      <c r="AA20" s="998">
        <f>IFERROR('DB7.80KMP'!AA20/AA$4,"")</f>
        <v>0</v>
      </c>
      <c r="AB20" s="998">
        <f>IFERROR('DB7.80KMP'!AB20/AB$4,"")</f>
        <v>0</v>
      </c>
      <c r="AC20" s="998">
        <f>IFERROR('DB7.80KMP'!AC20/AC$4,"")</f>
        <v>0</v>
      </c>
      <c r="AD20" s="998">
        <f>IFERROR('DB7.80KMP'!AD20/AD$4,"")</f>
        <v>0</v>
      </c>
      <c r="AE20" s="998">
        <f>IFERROR('DB7.80KMP'!AE20/AE$4,"")</f>
        <v>0</v>
      </c>
      <c r="AF20" s="998">
        <f>IFERROR('DB7.80KMP'!AF20/AF$4,"")</f>
        <v>0</v>
      </c>
      <c r="AG20" s="998">
        <f>IFERROR('DB7.80KMP'!AG20/AG$4,"")</f>
        <v>0</v>
      </c>
      <c r="AH20" s="998">
        <f>IFERROR('DB7.80KMP'!AH20/AH$4,"")</f>
        <v>0</v>
      </c>
      <c r="AI20" s="998">
        <f>IFERROR('DB7.80KMP'!AI20/AI$4,"")</f>
        <v>0</v>
      </c>
      <c r="AJ20" s="999">
        <f>IFERROR('DB7.80KMP'!AJ20/AJ$4,"")</f>
        <v>0</v>
      </c>
      <c r="AK20" s="997">
        <f>IFERROR('DB7.80KMP'!AK20/AK$4,"")</f>
        <v>0</v>
      </c>
      <c r="AL20" s="998">
        <f>IFERROR('DB7.80KMP'!AL20/AL$4,"")</f>
        <v>0</v>
      </c>
      <c r="AM20" s="998">
        <f>IFERROR('DB7.80KMP'!AM20/AM$4,"")</f>
        <v>0</v>
      </c>
      <c r="AN20" s="998">
        <f>IFERROR('DB7.80KMP'!AN20/AN$4,"")</f>
        <v>0</v>
      </c>
      <c r="AO20" s="939">
        <f>IFERROR('DB7.80KMP'!AO20/AO$4,"")</f>
        <v>0</v>
      </c>
      <c r="AP20" s="939" t="str">
        <f>IFERROR('DB7.80KMP'!AP20/AP$4,"")</f>
        <v/>
      </c>
      <c r="AQ20" s="939" t="str">
        <f>IFERROR('DB7.80KMP'!AQ20/AQ$4,"")</f>
        <v/>
      </c>
      <c r="AR20" s="939" t="str">
        <f>IFERROR('DB7.80KMP'!AR20/AR$4,"")</f>
        <v/>
      </c>
      <c r="AS20" s="939" t="str">
        <f>IFERROR('DB7.80KMP'!AS20/AS$4,"")</f>
        <v/>
      </c>
      <c r="AT20" s="939" t="str">
        <f>IFERROR('DB7.80KMP'!AT20/AT$4,"")</f>
        <v/>
      </c>
      <c r="AU20" s="939" t="str">
        <f>IFERROR('DB7.80KMP'!AU20/AU$4,"")</f>
        <v/>
      </c>
      <c r="AV20" s="940" t="str">
        <f>IFERROR('DB7.80KMP'!AV20/AV$4,"")</f>
        <v/>
      </c>
      <c r="AW20" s="997">
        <f t="shared" si="6"/>
        <v>0</v>
      </c>
      <c r="AX20" s="998">
        <f t="shared" si="7"/>
        <v>0</v>
      </c>
      <c r="AY20" s="998">
        <f t="shared" si="8"/>
        <v>0</v>
      </c>
      <c r="AZ20" s="645" t="str">
        <f t="shared" si="2"/>
        <v/>
      </c>
      <c r="BA20" s="646" t="str">
        <f t="shared" si="3"/>
        <v/>
      </c>
      <c r="BB20" s="997" t="str">
        <f>IFERROR('DB7.80KMP'!BB20/BB$4,"")</f>
        <v/>
      </c>
      <c r="BC20" s="998">
        <f>IFERROR('DB7.80KMP'!BC20/BC$4,"")</f>
        <v>0</v>
      </c>
      <c r="BD20" s="998">
        <f>IFERROR('DB7.80KMP'!BD20/BD$4,"")</f>
        <v>0</v>
      </c>
      <c r="BE20" s="645" t="str">
        <f t="shared" si="4"/>
        <v/>
      </c>
      <c r="BF20" s="645" t="str">
        <f t="shared" si="5"/>
        <v/>
      </c>
      <c r="BG20" s="646" t="str">
        <f t="shared" si="9"/>
        <v/>
      </c>
    </row>
    <row r="21" spans="2:59" x14ac:dyDescent="0.25">
      <c r="B21" s="1158"/>
      <c r="C21" s="1156"/>
      <c r="D21" s="591" t="s">
        <v>213</v>
      </c>
      <c r="E21" s="10" t="s">
        <v>155</v>
      </c>
      <c r="F21" s="266" t="s">
        <v>197</v>
      </c>
      <c r="G21" s="994" t="str">
        <f>IFERROR('DB7.80KMP'!G21/G$4,"")</f>
        <v/>
      </c>
      <c r="H21" s="995" t="str">
        <f>IFERROR('DB7.80KMP'!H21/H$4,"")</f>
        <v/>
      </c>
      <c r="I21" s="995" t="str">
        <f>IFERROR('DB7.80KMP'!I21/I$4,"")</f>
        <v/>
      </c>
      <c r="J21" s="995" t="str">
        <f>IFERROR('DB7.80KMP'!J21/J$4,"")</f>
        <v/>
      </c>
      <c r="K21" s="995" t="str">
        <f>IFERROR('DB7.80KMP'!K21/K$4,"")</f>
        <v/>
      </c>
      <c r="L21" s="995" t="str">
        <f>IFERROR('DB7.80KMP'!L21/L$4,"")</f>
        <v/>
      </c>
      <c r="M21" s="995" t="str">
        <f>IFERROR('DB7.80KMP'!M21/M$4,"")</f>
        <v/>
      </c>
      <c r="N21" s="995" t="str">
        <f>IFERROR('DB7.80KMP'!N21/N$4,"")</f>
        <v/>
      </c>
      <c r="O21" s="995" t="str">
        <f>IFERROR('DB7.80KMP'!O21/O$4,"")</f>
        <v/>
      </c>
      <c r="P21" s="995" t="str">
        <f>IFERROR('DB7.80KMP'!P21/P$4,"")</f>
        <v/>
      </c>
      <c r="Q21" s="995" t="str">
        <f>IFERROR('DB7.80KMP'!Q21/Q$4,"")</f>
        <v/>
      </c>
      <c r="R21" s="995" t="str">
        <f>IFERROR('DB7.80KMP'!R21/R$4,"")</f>
        <v/>
      </c>
      <c r="S21" s="995" t="str">
        <f>IFERROR('DB7.80KMP'!S21/S$4,"")</f>
        <v/>
      </c>
      <c r="T21" s="995" t="str">
        <f>IFERROR('DB7.80KMP'!T21/T$4,"")</f>
        <v/>
      </c>
      <c r="U21" s="995" t="str">
        <f>IFERROR('DB7.80KMP'!U21/U$4,"")</f>
        <v/>
      </c>
      <c r="V21" s="995" t="str">
        <f>IFERROR('DB7.80KMP'!V21/V$4,"")</f>
        <v/>
      </c>
      <c r="W21" s="995">
        <f>IFERROR('DB7.80KMP'!W21/W$4,"")</f>
        <v>0</v>
      </c>
      <c r="X21" s="995">
        <f>IFERROR('DB7.80KMP'!X21/X$4,"")</f>
        <v>0</v>
      </c>
      <c r="Y21" s="995">
        <f>IFERROR('DB7.80KMP'!Y21/Y$4,"")</f>
        <v>0</v>
      </c>
      <c r="Z21" s="995">
        <f>IFERROR('DB7.80KMP'!Z21/Z$4,"")</f>
        <v>0</v>
      </c>
      <c r="AA21" s="995">
        <f>IFERROR('DB7.80KMP'!AA21/AA$4,"")</f>
        <v>0</v>
      </c>
      <c r="AB21" s="995">
        <f>IFERROR('DB7.80KMP'!AB21/AB$4,"")</f>
        <v>0</v>
      </c>
      <c r="AC21" s="995">
        <f>IFERROR('DB7.80KMP'!AC21/AC$4,"")</f>
        <v>0</v>
      </c>
      <c r="AD21" s="995">
        <f>IFERROR('DB7.80KMP'!AD21/AD$4,"")</f>
        <v>0</v>
      </c>
      <c r="AE21" s="995">
        <f>IFERROR('DB7.80KMP'!AE21/AE$4,"")</f>
        <v>0</v>
      </c>
      <c r="AF21" s="995">
        <f>IFERROR('DB7.80KMP'!AF21/AF$4,"")</f>
        <v>0</v>
      </c>
      <c r="AG21" s="995">
        <f>IFERROR('DB7.80KMP'!AG21/AG$4,"")</f>
        <v>0</v>
      </c>
      <c r="AH21" s="995">
        <f>IFERROR('DB7.80KMP'!AH21/AH$4,"")</f>
        <v>0</v>
      </c>
      <c r="AI21" s="995">
        <f>IFERROR('DB7.80KMP'!AI21/AI$4,"")</f>
        <v>0</v>
      </c>
      <c r="AJ21" s="996">
        <f>IFERROR('DB7.80KMP'!AJ21/AJ$4,"")</f>
        <v>0</v>
      </c>
      <c r="AK21" s="994">
        <f>IFERROR('DB7.80KMP'!AK21/AK$4,"")</f>
        <v>0</v>
      </c>
      <c r="AL21" s="995">
        <f>IFERROR('DB7.80KMP'!AL21/AL$4,"")</f>
        <v>0</v>
      </c>
      <c r="AM21" s="995">
        <f>IFERROR('DB7.80KMP'!AM21/AM$4,"")</f>
        <v>0</v>
      </c>
      <c r="AN21" s="995">
        <f>IFERROR('DB7.80KMP'!AN21/AN$4,"")</f>
        <v>0</v>
      </c>
      <c r="AO21" s="937">
        <f>IFERROR('DB7.80KMP'!AO21/AO$4,"")</f>
        <v>0</v>
      </c>
      <c r="AP21" s="937" t="str">
        <f>IFERROR('DB7.80KMP'!AP21/AP$4,"")</f>
        <v/>
      </c>
      <c r="AQ21" s="937" t="str">
        <f>IFERROR('DB7.80KMP'!AQ21/AQ$4,"")</f>
        <v/>
      </c>
      <c r="AR21" s="937" t="str">
        <f>IFERROR('DB7.80KMP'!AR21/AR$4,"")</f>
        <v/>
      </c>
      <c r="AS21" s="937" t="str">
        <f>IFERROR('DB7.80KMP'!AS21/AS$4,"")</f>
        <v/>
      </c>
      <c r="AT21" s="937" t="str">
        <f>IFERROR('DB7.80KMP'!AT21/AT$4,"")</f>
        <v/>
      </c>
      <c r="AU21" s="937" t="str">
        <f>IFERROR('DB7.80KMP'!AU21/AU$4,"")</f>
        <v/>
      </c>
      <c r="AV21" s="938" t="str">
        <f>IFERROR('DB7.80KMP'!AV21/AV$4,"")</f>
        <v/>
      </c>
      <c r="AW21" s="994">
        <f t="shared" si="6"/>
        <v>0</v>
      </c>
      <c r="AX21" s="995">
        <f t="shared" si="7"/>
        <v>0</v>
      </c>
      <c r="AY21" s="995">
        <f t="shared" si="8"/>
        <v>0</v>
      </c>
      <c r="AZ21" s="643" t="str">
        <f t="shared" si="2"/>
        <v/>
      </c>
      <c r="BA21" s="644" t="str">
        <f t="shared" si="3"/>
        <v/>
      </c>
      <c r="BB21" s="994" t="str">
        <f>IFERROR('DB7.80KMP'!BB21/BB$4,"")</f>
        <v/>
      </c>
      <c r="BC21" s="995">
        <f>IFERROR('DB7.80KMP'!BC21/BC$4,"")</f>
        <v>0</v>
      </c>
      <c r="BD21" s="995">
        <f>IFERROR('DB7.80KMP'!BD21/BD$4,"")</f>
        <v>0</v>
      </c>
      <c r="BE21" s="643" t="str">
        <f t="shared" si="4"/>
        <v/>
      </c>
      <c r="BF21" s="643" t="str">
        <f t="shared" si="5"/>
        <v/>
      </c>
      <c r="BG21" s="644" t="str">
        <f t="shared" si="9"/>
        <v/>
      </c>
    </row>
    <row r="22" spans="2:59" ht="14.1" customHeight="1" x14ac:dyDescent="0.25">
      <c r="B22" s="255" t="s">
        <v>37</v>
      </c>
      <c r="C22" s="20" t="s">
        <v>36</v>
      </c>
      <c r="D22" s="251" t="s">
        <v>214</v>
      </c>
      <c r="E22" s="6" t="s">
        <v>36</v>
      </c>
      <c r="F22" s="267" t="s">
        <v>197</v>
      </c>
      <c r="G22" s="991" t="str">
        <f>IFERROR('DB7.80KMP'!G22/G$4,"")</f>
        <v/>
      </c>
      <c r="H22" s="992" t="str">
        <f>IFERROR('DB7.80KMP'!H22/H$4,"")</f>
        <v/>
      </c>
      <c r="I22" s="992" t="str">
        <f>IFERROR('DB7.80KMP'!I22/I$4,"")</f>
        <v/>
      </c>
      <c r="J22" s="992" t="str">
        <f>IFERROR('DB7.80KMP'!J22/J$4,"")</f>
        <v/>
      </c>
      <c r="K22" s="992" t="str">
        <f>IFERROR('DB7.80KMP'!K22/K$4,"")</f>
        <v/>
      </c>
      <c r="L22" s="992" t="str">
        <f>IFERROR('DB7.80KMP'!L22/L$4,"")</f>
        <v/>
      </c>
      <c r="M22" s="992" t="str">
        <f>IFERROR('DB7.80KMP'!M22/M$4,"")</f>
        <v/>
      </c>
      <c r="N22" s="992" t="str">
        <f>IFERROR('DB7.80KMP'!N22/N$4,"")</f>
        <v/>
      </c>
      <c r="O22" s="992" t="str">
        <f>IFERROR('DB7.80KMP'!O22/O$4,"")</f>
        <v/>
      </c>
      <c r="P22" s="992" t="str">
        <f>IFERROR('DB7.80KMP'!P22/P$4,"")</f>
        <v/>
      </c>
      <c r="Q22" s="992" t="str">
        <f>IFERROR('DB7.80KMP'!Q22/Q$4,"")</f>
        <v/>
      </c>
      <c r="R22" s="992" t="str">
        <f>IFERROR('DB7.80KMP'!R22/R$4,"")</f>
        <v/>
      </c>
      <c r="S22" s="992" t="str">
        <f>IFERROR('DB7.80KMP'!S22/S$4,"")</f>
        <v/>
      </c>
      <c r="T22" s="992" t="str">
        <f>IFERROR('DB7.80KMP'!T22/T$4,"")</f>
        <v/>
      </c>
      <c r="U22" s="992" t="str">
        <f>IFERROR('DB7.80KMP'!U22/U$4,"")</f>
        <v/>
      </c>
      <c r="V22" s="992" t="str">
        <f>IFERROR('DB7.80KMP'!V22/V$4,"")</f>
        <v/>
      </c>
      <c r="W22" s="992">
        <f>IFERROR('DB7.80KMP'!W22/W$4,"")</f>
        <v>152.06340243607323</v>
      </c>
      <c r="X22" s="992">
        <f>IFERROR('DB7.80KMP'!X22/X$4,"")</f>
        <v>152.06340243607326</v>
      </c>
      <c r="Y22" s="992">
        <f>IFERROR('DB7.80KMP'!Y22/Y$4,"")</f>
        <v>152.06340243607323</v>
      </c>
      <c r="Z22" s="992">
        <f>IFERROR('DB7.80KMP'!Z22/Z$4,"")</f>
        <v>152.29843362039523</v>
      </c>
      <c r="AA22" s="992">
        <f>IFERROR('DB7.80KMP'!AA22/AA$4,"")</f>
        <v>152.29843362039523</v>
      </c>
      <c r="AB22" s="992">
        <f>IFERROR('DB7.80KMP'!AB22/AB$4,"")</f>
        <v>152.29843362039523</v>
      </c>
      <c r="AC22" s="992">
        <f>IFERROR('DB7.80KMP'!AC22/AC$4,"")</f>
        <v>152.29843362039523</v>
      </c>
      <c r="AD22" s="992">
        <f>IFERROR('DB7.80KMP'!AD22/AD$4,"")</f>
        <v>152.29843362039523</v>
      </c>
      <c r="AE22" s="992">
        <f>IFERROR('DB7.80KMP'!AE22/AE$4,"")</f>
        <v>152.29843362039523</v>
      </c>
      <c r="AF22" s="992">
        <f>IFERROR('DB7.80KMP'!AF22/AF$4,"")</f>
        <v>321.69142892914471</v>
      </c>
      <c r="AG22" s="992">
        <f>IFERROR('DB7.80KMP'!AG22/AG$4,"")</f>
        <v>321.69142892914471</v>
      </c>
      <c r="AH22" s="992">
        <f>IFERROR('DB7.80KMP'!AH22/AH$4,"")</f>
        <v>321.69142892914471</v>
      </c>
      <c r="AI22" s="992">
        <f>IFERROR('DB7.80KMP'!AI22/AI$4,"")</f>
        <v>198.17025845223441</v>
      </c>
      <c r="AJ22" s="993">
        <f>IFERROR('DB7.80KMP'!AJ22/AJ$4,"")</f>
        <v>189.95952556818605</v>
      </c>
      <c r="AK22" s="991">
        <f>IFERROR('DB7.80KMP'!AK22/AK$4,"")</f>
        <v>183.52139494969876</v>
      </c>
      <c r="AL22" s="992">
        <f>IFERROR('DB7.80KMP'!AL22/AL$4,"")</f>
        <v>186.68514124606537</v>
      </c>
      <c r="AM22" s="992">
        <f>IFERROR('DB7.80KMP'!AM22/AM$4,"")</f>
        <v>191.29900496306485</v>
      </c>
      <c r="AN22" s="992">
        <f>IFERROR('DB7.80KMP'!AN22/AN$4,"")</f>
        <v>189.71100711479031</v>
      </c>
      <c r="AO22" s="935">
        <f>IFERROR('DB7.80KMP'!AO22/AO$4,"")</f>
        <v>197.00575458399126</v>
      </c>
      <c r="AP22" s="935" t="str">
        <f>IFERROR('DB7.80KMP'!AP22/AP$4,"")</f>
        <v/>
      </c>
      <c r="AQ22" s="935" t="str">
        <f>IFERROR('DB7.80KMP'!AQ22/AQ$4,"")</f>
        <v/>
      </c>
      <c r="AR22" s="935" t="str">
        <f>IFERROR('DB7.80KMP'!AR22/AR$4,"")</f>
        <v/>
      </c>
      <c r="AS22" s="935" t="str">
        <f>IFERROR('DB7.80KMP'!AS22/AS$4,"")</f>
        <v/>
      </c>
      <c r="AT22" s="935" t="str">
        <f>IFERROR('DB7.80KMP'!AT22/AT$4,"")</f>
        <v/>
      </c>
      <c r="AU22" s="935" t="str">
        <f>IFERROR('DB7.80KMP'!AU22/AU$4,"")</f>
        <v/>
      </c>
      <c r="AV22" s="936" t="str">
        <f>IFERROR('DB7.80KMP'!AV22/AV$4,"")</f>
        <v/>
      </c>
      <c r="AW22" s="991">
        <f t="shared" si="6"/>
        <v>189.71100711479031</v>
      </c>
      <c r="AX22" s="992">
        <f t="shared" si="7"/>
        <v>197.00575458399126</v>
      </c>
      <c r="AY22" s="992">
        <f t="shared" si="8"/>
        <v>152.29843362039523</v>
      </c>
      <c r="AZ22" s="641">
        <f t="shared" si="2"/>
        <v>1.0384518936467775</v>
      </c>
      <c r="BA22" s="642">
        <f t="shared" si="3"/>
        <v>1.2935507601806944</v>
      </c>
      <c r="BB22" s="991" t="str">
        <f>IFERROR('DB7.80KMP'!BB22/BB$4,"")</f>
        <v/>
      </c>
      <c r="BC22" s="992">
        <f>IFERROR('DB7.80KMP'!BC22/BC$4,"")</f>
        <v>189.95952556818605</v>
      </c>
      <c r="BD22" s="992">
        <f>IFERROR('DB7.80KMP'!BD22/BD$4,"")</f>
        <v>152.17854079349155</v>
      </c>
      <c r="BE22" s="641" t="str">
        <f t="shared" si="4"/>
        <v/>
      </c>
      <c r="BF22" s="641">
        <f t="shared" si="5"/>
        <v>1.2482674927601247</v>
      </c>
      <c r="BG22" s="642">
        <f t="shared" si="9"/>
        <v>0.95856727973119427</v>
      </c>
    </row>
    <row r="23" spans="2:59" s="3" customFormat="1" x14ac:dyDescent="0.25">
      <c r="B23" s="255" t="s">
        <v>39</v>
      </c>
      <c r="C23" s="20" t="s">
        <v>38</v>
      </c>
      <c r="D23" s="251" t="s">
        <v>215</v>
      </c>
      <c r="E23" s="6" t="s">
        <v>38</v>
      </c>
      <c r="F23" s="267" t="s">
        <v>197</v>
      </c>
      <c r="G23" s="991" t="str">
        <f>IFERROR('DB7.80KMP'!G23/G$4,"")</f>
        <v/>
      </c>
      <c r="H23" s="992" t="str">
        <f>IFERROR('DB7.80KMP'!H23/H$4,"")</f>
        <v/>
      </c>
      <c r="I23" s="992" t="str">
        <f>IFERROR('DB7.80KMP'!I23/I$4,"")</f>
        <v/>
      </c>
      <c r="J23" s="992" t="str">
        <f>IFERROR('DB7.80KMP'!J23/J$4,"")</f>
        <v/>
      </c>
      <c r="K23" s="992" t="str">
        <f>IFERROR('DB7.80KMP'!K23/K$4,"")</f>
        <v/>
      </c>
      <c r="L23" s="992" t="str">
        <f>IFERROR('DB7.80KMP'!L23/L$4,"")</f>
        <v/>
      </c>
      <c r="M23" s="992" t="str">
        <f>IFERROR('DB7.80KMP'!M23/M$4,"")</f>
        <v/>
      </c>
      <c r="N23" s="992" t="str">
        <f>IFERROR('DB7.80KMP'!N23/N$4,"")</f>
        <v/>
      </c>
      <c r="O23" s="992" t="str">
        <f>IFERROR('DB7.80KMP'!O23/O$4,"")</f>
        <v/>
      </c>
      <c r="P23" s="992" t="str">
        <f>IFERROR('DB7.80KMP'!P23/P$4,"")</f>
        <v/>
      </c>
      <c r="Q23" s="992" t="str">
        <f>IFERROR('DB7.80KMP'!Q23/Q$4,"")</f>
        <v/>
      </c>
      <c r="R23" s="992" t="str">
        <f>IFERROR('DB7.80KMP'!R23/R$4,"")</f>
        <v/>
      </c>
      <c r="S23" s="992" t="str">
        <f>IFERROR('DB7.80KMP'!S23/S$4,"")</f>
        <v/>
      </c>
      <c r="T23" s="992" t="str">
        <f>IFERROR('DB7.80KMP'!T23/T$4,"")</f>
        <v/>
      </c>
      <c r="U23" s="992" t="str">
        <f>IFERROR('DB7.80KMP'!U23/U$4,"")</f>
        <v/>
      </c>
      <c r="V23" s="992" t="str">
        <f>IFERROR('DB7.80KMP'!V23/V$4,"")</f>
        <v/>
      </c>
      <c r="W23" s="992">
        <f>IFERROR('DB7.80KMP'!W23/W$4,"")</f>
        <v>19.303953465444149</v>
      </c>
      <c r="X23" s="992">
        <f>IFERROR('DB7.80KMP'!X23/X$4,"")</f>
        <v>19.303953465444152</v>
      </c>
      <c r="Y23" s="992">
        <f>IFERROR('DB7.80KMP'!Y23/Y$4,"")</f>
        <v>19.303953465444149</v>
      </c>
      <c r="Z23" s="992">
        <f>IFERROR('DB7.80KMP'!Z23/Z$4,"")</f>
        <v>17.008607754876415</v>
      </c>
      <c r="AA23" s="992">
        <f>IFERROR('DB7.80KMP'!AA23/AA$4,"")</f>
        <v>17.037932940660678</v>
      </c>
      <c r="AB23" s="992">
        <f>IFERROR('DB7.80KMP'!AB23/AB$4,"")</f>
        <v>17.067258126444951</v>
      </c>
      <c r="AC23" s="992">
        <f>IFERROR('DB7.80KMP'!AC23/AC$4,"")</f>
        <v>17.067258126444951</v>
      </c>
      <c r="AD23" s="992">
        <f>IFERROR('DB7.80KMP'!AD23/AD$4,"")</f>
        <v>17.067258126444951</v>
      </c>
      <c r="AE23" s="992">
        <f>IFERROR('DB7.80KMP'!AE23/AE$4,"")</f>
        <v>17.067258126444951</v>
      </c>
      <c r="AF23" s="992">
        <f>IFERROR('DB7.80KMP'!AF23/AF$4,"")</f>
        <v>17.035584289556905</v>
      </c>
      <c r="AG23" s="992">
        <f>IFERROR('DB7.80KMP'!AG23/AG$4,"")</f>
        <v>17.035584289556905</v>
      </c>
      <c r="AH23" s="992">
        <f>IFERROR('DB7.80KMP'!AH23/AH$4,"")</f>
        <v>17.035584289556905</v>
      </c>
      <c r="AI23" s="992">
        <f>IFERROR('DB7.80KMP'!AI23/AI$4,"")</f>
        <v>17.470836093217681</v>
      </c>
      <c r="AJ23" s="993">
        <f>IFERROR('DB7.80KMP'!AJ23/AJ$4,"")</f>
        <v>18.503682482222629</v>
      </c>
      <c r="AK23" s="991">
        <f>IFERROR('DB7.80KMP'!AK23/AK$4,"")</f>
        <v>13.83380029166805</v>
      </c>
      <c r="AL23" s="992">
        <f>IFERROR('DB7.80KMP'!AL23/AL$4,"")</f>
        <v>31.544859154795152</v>
      </c>
      <c r="AM23" s="992">
        <f>IFERROR('DB7.80KMP'!AM23/AM$4,"")</f>
        <v>9.6983781665545585</v>
      </c>
      <c r="AN23" s="992">
        <f>IFERROR('DB7.80KMP'!AN23/AN$4,"")</f>
        <v>20.464444073029014</v>
      </c>
      <c r="AO23" s="935">
        <f>IFERROR('DB7.80KMP'!AO23/AO$4,"")</f>
        <v>23.171509267607458</v>
      </c>
      <c r="AP23" s="935" t="str">
        <f>IFERROR('DB7.80KMP'!AP23/AP$4,"")</f>
        <v/>
      </c>
      <c r="AQ23" s="935" t="str">
        <f>IFERROR('DB7.80KMP'!AQ23/AQ$4,"")</f>
        <v/>
      </c>
      <c r="AR23" s="935" t="str">
        <f>IFERROR('DB7.80KMP'!AR23/AR$4,"")</f>
        <v/>
      </c>
      <c r="AS23" s="935" t="str">
        <f>IFERROR('DB7.80KMP'!AS23/AS$4,"")</f>
        <v/>
      </c>
      <c r="AT23" s="935" t="str">
        <f>IFERROR('DB7.80KMP'!AT23/AT$4,"")</f>
        <v/>
      </c>
      <c r="AU23" s="935" t="str">
        <f>IFERROR('DB7.80KMP'!AU23/AU$4,"")</f>
        <v/>
      </c>
      <c r="AV23" s="936" t="str">
        <f>IFERROR('DB7.80KMP'!AV23/AV$4,"")</f>
        <v/>
      </c>
      <c r="AW23" s="991">
        <f t="shared" si="6"/>
        <v>20.464444073029014</v>
      </c>
      <c r="AX23" s="992">
        <f t="shared" si="7"/>
        <v>23.171509267607458</v>
      </c>
      <c r="AY23" s="992">
        <f t="shared" si="8"/>
        <v>17.037932940660678</v>
      </c>
      <c r="AZ23" s="641">
        <f t="shared" si="2"/>
        <v>1.1322813942522976</v>
      </c>
      <c r="BA23" s="642">
        <f t="shared" si="3"/>
        <v>1.3599953320809901</v>
      </c>
      <c r="BB23" s="991" t="str">
        <f>IFERROR('DB7.80KMP'!BB23/BB$4,"")</f>
        <v/>
      </c>
      <c r="BC23" s="992">
        <f>IFERROR('DB7.80KMP'!BC23/BC$4,"")</f>
        <v>18.503682482222629</v>
      </c>
      <c r="BD23" s="992">
        <f>IFERROR('DB7.80KMP'!BD23/BD$4,"")</f>
        <v>18.18667999078464</v>
      </c>
      <c r="BE23" s="641" t="str">
        <f t="shared" si="4"/>
        <v/>
      </c>
      <c r="BF23" s="641">
        <f t="shared" si="5"/>
        <v>1.0174304761286073</v>
      </c>
      <c r="BG23" s="642">
        <f t="shared" si="9"/>
        <v>1.0591183148587782</v>
      </c>
    </row>
    <row r="24" spans="2:59" x14ac:dyDescent="0.25">
      <c r="B24" s="255" t="s">
        <v>41</v>
      </c>
      <c r="C24" s="20" t="s">
        <v>40</v>
      </c>
      <c r="D24" s="401" t="s">
        <v>216</v>
      </c>
      <c r="E24" s="161" t="s">
        <v>40</v>
      </c>
      <c r="F24" s="275" t="s">
        <v>197</v>
      </c>
      <c r="G24" s="988" t="str">
        <f>IFERROR('DB7.80KMP'!G24/G$4,"")</f>
        <v/>
      </c>
      <c r="H24" s="989" t="str">
        <f>IFERROR('DB7.80KMP'!H24/H$4,"")</f>
        <v/>
      </c>
      <c r="I24" s="989" t="str">
        <f>IFERROR('DB7.80KMP'!I24/I$4,"")</f>
        <v/>
      </c>
      <c r="J24" s="989" t="str">
        <f>IFERROR('DB7.80KMP'!J24/J$4,"")</f>
        <v/>
      </c>
      <c r="K24" s="989" t="str">
        <f>IFERROR('DB7.80KMP'!K24/K$4,"")</f>
        <v/>
      </c>
      <c r="L24" s="989" t="str">
        <f>IFERROR('DB7.80KMP'!L24/L$4,"")</f>
        <v/>
      </c>
      <c r="M24" s="989" t="str">
        <f>IFERROR('DB7.80KMP'!M24/M$4,"")</f>
        <v/>
      </c>
      <c r="N24" s="989" t="str">
        <f>IFERROR('DB7.80KMP'!N24/N$4,"")</f>
        <v/>
      </c>
      <c r="O24" s="989" t="str">
        <f>IFERROR('DB7.80KMP'!O24/O$4,"")</f>
        <v/>
      </c>
      <c r="P24" s="989" t="str">
        <f>IFERROR('DB7.80KMP'!P24/P$4,"")</f>
        <v/>
      </c>
      <c r="Q24" s="989" t="str">
        <f>IFERROR('DB7.80KMP'!Q24/Q$4,"")</f>
        <v/>
      </c>
      <c r="R24" s="989" t="str">
        <f>IFERROR('DB7.80KMP'!R24/R$4,"")</f>
        <v/>
      </c>
      <c r="S24" s="989" t="str">
        <f>IFERROR('DB7.80KMP'!S24/S$4,"")</f>
        <v/>
      </c>
      <c r="T24" s="989" t="str">
        <f>IFERROR('DB7.80KMP'!T24/T$4,"")</f>
        <v/>
      </c>
      <c r="U24" s="989" t="str">
        <f>IFERROR('DB7.80KMP'!U24/U$4,"")</f>
        <v/>
      </c>
      <c r="V24" s="989" t="str">
        <f>IFERROR('DB7.80KMP'!V24/V$4,"")</f>
        <v/>
      </c>
      <c r="W24" s="989">
        <f>IFERROR('DB7.80KMP'!W24/W$4,"")</f>
        <v>43.771880293619425</v>
      </c>
      <c r="X24" s="989">
        <f>IFERROR('DB7.80KMP'!X24/X$4,"")</f>
        <v>43.771880293619425</v>
      </c>
      <c r="Y24" s="989">
        <f>IFERROR('DB7.80KMP'!Y24/Y$4,"")</f>
        <v>43.771880293619425</v>
      </c>
      <c r="Z24" s="989">
        <f>IFERROR('DB7.80KMP'!Z24/Z$4,"")</f>
        <v>43.798216708664476</v>
      </c>
      <c r="AA24" s="989">
        <f>IFERROR('DB7.80KMP'!AA24/AA$4,"")</f>
        <v>43.798216708664476</v>
      </c>
      <c r="AB24" s="989">
        <f>IFERROR('DB7.80KMP'!AB24/AB$4,"")</f>
        <v>43.798216708664476</v>
      </c>
      <c r="AC24" s="989">
        <f>IFERROR('DB7.80KMP'!AC24/AC$4,"")</f>
        <v>43.798216708664476</v>
      </c>
      <c r="AD24" s="989">
        <f>IFERROR('DB7.80KMP'!AD24/AD$4,"")</f>
        <v>43.798216708664476</v>
      </c>
      <c r="AE24" s="989">
        <f>IFERROR('DB7.80KMP'!AE24/AE$4,"")</f>
        <v>43.798216708664476</v>
      </c>
      <c r="AF24" s="989">
        <f>IFERROR('DB7.80KMP'!AF24/AF$4,"")</f>
        <v>60.105235623163907</v>
      </c>
      <c r="AG24" s="989">
        <f>IFERROR('DB7.80KMP'!AG24/AG$4,"")</f>
        <v>60.105235623163907</v>
      </c>
      <c r="AH24" s="989">
        <f>IFERROR('DB7.80KMP'!AH24/AH$4,"")</f>
        <v>60.105235623163907</v>
      </c>
      <c r="AI24" s="989">
        <f>IFERROR('DB7.80KMP'!AI24/AI$4,"")</f>
        <v>48.213479924262437</v>
      </c>
      <c r="AJ24" s="990">
        <f>IFERROR('DB7.80KMP'!AJ24/AJ$4,"")</f>
        <v>59.240586597229033</v>
      </c>
      <c r="AK24" s="988">
        <f>IFERROR('DB7.80KMP'!AK24/AK$4,"")</f>
        <v>34.79130921155128</v>
      </c>
      <c r="AL24" s="989">
        <f>IFERROR('DB7.80KMP'!AL24/AL$4,"")</f>
        <v>37.790027353957925</v>
      </c>
      <c r="AM24" s="989">
        <f>IFERROR('DB7.80KMP'!AM24/AM$4,"")</f>
        <v>59.559468909640707</v>
      </c>
      <c r="AN24" s="989">
        <f>IFERROR('DB7.80KMP'!AN24/AN$4,"")</f>
        <v>85.214082762282104</v>
      </c>
      <c r="AO24" s="933">
        <f>IFERROR('DB7.80KMP'!AO24/AO$4,"")</f>
        <v>67.074651437338417</v>
      </c>
      <c r="AP24" s="933" t="str">
        <f>IFERROR('DB7.80KMP'!AP24/AP$4,"")</f>
        <v/>
      </c>
      <c r="AQ24" s="933" t="str">
        <f>IFERROR('DB7.80KMP'!AQ24/AQ$4,"")</f>
        <v/>
      </c>
      <c r="AR24" s="933" t="str">
        <f>IFERROR('DB7.80KMP'!AR24/AR$4,"")</f>
        <v/>
      </c>
      <c r="AS24" s="933" t="str">
        <f>IFERROR('DB7.80KMP'!AS24/AS$4,"")</f>
        <v/>
      </c>
      <c r="AT24" s="933" t="str">
        <f>IFERROR('DB7.80KMP'!AT24/AT$4,"")</f>
        <v/>
      </c>
      <c r="AU24" s="933" t="str">
        <f>IFERROR('DB7.80KMP'!AU24/AU$4,"")</f>
        <v/>
      </c>
      <c r="AV24" s="934" t="str">
        <f>IFERROR('DB7.80KMP'!AV24/AV$4,"")</f>
        <v/>
      </c>
      <c r="AW24" s="988">
        <f t="shared" si="6"/>
        <v>85.214082762282104</v>
      </c>
      <c r="AX24" s="989">
        <f t="shared" si="7"/>
        <v>67.074651437338417</v>
      </c>
      <c r="AY24" s="989">
        <f t="shared" si="8"/>
        <v>43.798216708664476</v>
      </c>
      <c r="AZ24" s="647">
        <f t="shared" si="2"/>
        <v>0.78713106171022873</v>
      </c>
      <c r="BA24" s="648">
        <f t="shared" si="3"/>
        <v>1.531447087983133</v>
      </c>
      <c r="BB24" s="988" t="str">
        <f>IFERROR('DB7.80KMP'!BB24/BB$4,"")</f>
        <v/>
      </c>
      <c r="BC24" s="989">
        <f>IFERROR('DB7.80KMP'!BC24/BC$4,"")</f>
        <v>59.240586597229033</v>
      </c>
      <c r="BD24" s="989">
        <f>IFERROR('DB7.80KMP'!BD24/BD$4,"")</f>
        <v>43.784782120146488</v>
      </c>
      <c r="BE24" s="647" t="str">
        <f t="shared" si="4"/>
        <v/>
      </c>
      <c r="BF24" s="647">
        <f t="shared" si="5"/>
        <v>1.3529948929441158</v>
      </c>
      <c r="BG24" s="648">
        <f t="shared" si="9"/>
        <v>1.2287141830518944</v>
      </c>
    </row>
    <row r="25" spans="2:59" x14ac:dyDescent="0.25">
      <c r="B25" s="1157" t="s">
        <v>43</v>
      </c>
      <c r="C25" s="1155" t="s">
        <v>42</v>
      </c>
      <c r="D25" s="590" t="s">
        <v>217</v>
      </c>
      <c r="E25" s="7" t="s">
        <v>145</v>
      </c>
      <c r="F25" s="268" t="s">
        <v>197</v>
      </c>
      <c r="G25" s="991" t="str">
        <f>IFERROR('DB7.80KMP'!G25/G$4,"")</f>
        <v/>
      </c>
      <c r="H25" s="992" t="str">
        <f>IFERROR('DB7.80KMP'!H25/H$4,"")</f>
        <v/>
      </c>
      <c r="I25" s="992" t="str">
        <f>IFERROR('DB7.80KMP'!I25/I$4,"")</f>
        <v/>
      </c>
      <c r="J25" s="992" t="str">
        <f>IFERROR('DB7.80KMP'!J25/J$4,"")</f>
        <v/>
      </c>
      <c r="K25" s="992" t="str">
        <f>IFERROR('DB7.80KMP'!K25/K$4,"")</f>
        <v/>
      </c>
      <c r="L25" s="992" t="str">
        <f>IFERROR('DB7.80KMP'!L25/L$4,"")</f>
        <v/>
      </c>
      <c r="M25" s="992" t="str">
        <f>IFERROR('DB7.80KMP'!M25/M$4,"")</f>
        <v/>
      </c>
      <c r="N25" s="992" t="str">
        <f>IFERROR('DB7.80KMP'!N25/N$4,"")</f>
        <v/>
      </c>
      <c r="O25" s="992" t="str">
        <f>IFERROR('DB7.80KMP'!O25/O$4,"")</f>
        <v/>
      </c>
      <c r="P25" s="992" t="str">
        <f>IFERROR('DB7.80KMP'!P25/P$4,"")</f>
        <v/>
      </c>
      <c r="Q25" s="992" t="str">
        <f>IFERROR('DB7.80KMP'!Q25/Q$4,"")</f>
        <v/>
      </c>
      <c r="R25" s="992" t="str">
        <f>IFERROR('DB7.80KMP'!R25/R$4,"")</f>
        <v/>
      </c>
      <c r="S25" s="992" t="str">
        <f>IFERROR('DB7.80KMP'!S25/S$4,"")</f>
        <v/>
      </c>
      <c r="T25" s="992" t="str">
        <f>IFERROR('DB7.80KMP'!T25/T$4,"")</f>
        <v/>
      </c>
      <c r="U25" s="992" t="str">
        <f>IFERROR('DB7.80KMP'!U25/U$4,"")</f>
        <v/>
      </c>
      <c r="V25" s="992" t="str">
        <f>IFERROR('DB7.80KMP'!V25/V$4,"")</f>
        <v/>
      </c>
      <c r="W25" s="992">
        <f>IFERROR('DB7.80KMP'!W25/W$4,"")</f>
        <v>8.145519077196095</v>
      </c>
      <c r="X25" s="992">
        <f>IFERROR('DB7.80KMP'!X25/X$4,"")</f>
        <v>10.472810242109267</v>
      </c>
      <c r="Y25" s="992">
        <f>IFERROR('DB7.80KMP'!Y25/Y$4,"")</f>
        <v>7.3309671694764864</v>
      </c>
      <c r="Z25" s="992">
        <f>IFERROR('DB7.80KMP'!Z25/Z$4,"")</f>
        <v>5.8720682302771854</v>
      </c>
      <c r="AA25" s="992">
        <f>IFERROR('DB7.80KMP'!AA25/AA$4,"")</f>
        <v>5.8720682302771854</v>
      </c>
      <c r="AB25" s="992">
        <f>IFERROR('DB7.80KMP'!AB25/AB$4,"")</f>
        <v>5.8720682302771854</v>
      </c>
      <c r="AC25" s="992">
        <f>IFERROR('DB7.80KMP'!AC25/AC$4,"")</f>
        <v>5.8720682302771854</v>
      </c>
      <c r="AD25" s="992">
        <f>IFERROR('DB7.80KMP'!AD25/AD$4,"")</f>
        <v>5.8720682302771854</v>
      </c>
      <c r="AE25" s="992">
        <f>IFERROR('DB7.80KMP'!AE25/AE$4,"")</f>
        <v>5.8720682302771854</v>
      </c>
      <c r="AF25" s="992">
        <f>IFERROR('DB7.80KMP'!AF25/AF$4,"")</f>
        <v>5.8611707018081516</v>
      </c>
      <c r="AG25" s="992">
        <f>IFERROR('DB7.80KMP'!AG25/AG$4,"")</f>
        <v>5.8611707018081516</v>
      </c>
      <c r="AH25" s="992">
        <f>IFERROR('DB7.80KMP'!AH25/AH$4,"")</f>
        <v>5.8611707018081516</v>
      </c>
      <c r="AI25" s="992">
        <f>IFERROR('DB7.80KMP'!AI25/AI$4,"")</f>
        <v>6.3549576925857805</v>
      </c>
      <c r="AJ25" s="993">
        <f>IFERROR('DB7.80KMP'!AJ25/AJ$4,"")</f>
        <v>19.344411577343582</v>
      </c>
      <c r="AK25" s="991">
        <f>IFERROR('DB7.80KMP'!AK25/AK$4,"")</f>
        <v>10.708593736032753</v>
      </c>
      <c r="AL25" s="992">
        <f>IFERROR('DB7.80KMP'!AL25/AL$4,"")</f>
        <v>32.248140293544431</v>
      </c>
      <c r="AM25" s="992">
        <f>IFERROR('DB7.80KMP'!AM25/AM$4,"")</f>
        <v>23.750247951246017</v>
      </c>
      <c r="AN25" s="992">
        <f>IFERROR('DB7.80KMP'!AN25/AN$4,"")</f>
        <v>18.957935017593076</v>
      </c>
      <c r="AO25" s="935">
        <f>IFERROR('DB7.80KMP'!AO25/AO$4,"")</f>
        <v>14.355875130135042</v>
      </c>
      <c r="AP25" s="935" t="str">
        <f>IFERROR('DB7.80KMP'!AP25/AP$4,"")</f>
        <v/>
      </c>
      <c r="AQ25" s="935" t="str">
        <f>IFERROR('DB7.80KMP'!AQ25/AQ$4,"")</f>
        <v/>
      </c>
      <c r="AR25" s="935" t="str">
        <f>IFERROR('DB7.80KMP'!AR25/AR$4,"")</f>
        <v/>
      </c>
      <c r="AS25" s="935" t="str">
        <f>IFERROR('DB7.80KMP'!AS25/AS$4,"")</f>
        <v/>
      </c>
      <c r="AT25" s="935" t="str">
        <f>IFERROR('DB7.80KMP'!AT25/AT$4,"")</f>
        <v/>
      </c>
      <c r="AU25" s="935" t="str">
        <f>IFERROR('DB7.80KMP'!AU25/AU$4,"")</f>
        <v/>
      </c>
      <c r="AV25" s="936" t="str">
        <f>IFERROR('DB7.80KMP'!AV25/AV$4,"")</f>
        <v/>
      </c>
      <c r="AW25" s="991">
        <f t="shared" si="6"/>
        <v>18.957935017593076</v>
      </c>
      <c r="AX25" s="992">
        <f t="shared" si="7"/>
        <v>14.355875130135042</v>
      </c>
      <c r="AY25" s="992">
        <f t="shared" si="8"/>
        <v>5.8720682302771854</v>
      </c>
      <c r="AZ25" s="641">
        <f t="shared" si="2"/>
        <v>0.75724888374249111</v>
      </c>
      <c r="BA25" s="642">
        <f t="shared" si="3"/>
        <v>2.4447732156983788</v>
      </c>
      <c r="BB25" s="991" t="str">
        <f>IFERROR('DB7.80KMP'!BB25/BB$4,"")</f>
        <v/>
      </c>
      <c r="BC25" s="992">
        <f>IFERROR('DB7.80KMP'!BC25/BC$4,"")</f>
        <v>19.344411577343582</v>
      </c>
      <c r="BD25" s="992">
        <f>IFERROR('DB7.80KMP'!BD25/BD$4,"")</f>
        <v>7.1916019637199264</v>
      </c>
      <c r="BE25" s="641" t="str">
        <f t="shared" si="4"/>
        <v/>
      </c>
      <c r="BF25" s="641">
        <f t="shared" si="5"/>
        <v>2.6898612680362382</v>
      </c>
      <c r="BG25" s="642">
        <f t="shared" si="9"/>
        <v>3.0439874682269519</v>
      </c>
    </row>
    <row r="26" spans="2:59" x14ac:dyDescent="0.25">
      <c r="B26" s="1159"/>
      <c r="C26" s="1160"/>
      <c r="D26" s="592" t="s">
        <v>218</v>
      </c>
      <c r="E26" s="12" t="s">
        <v>175</v>
      </c>
      <c r="F26" s="272" t="s">
        <v>197</v>
      </c>
      <c r="G26" s="997" t="str">
        <f>IFERROR('DB7.80KMP'!G26/G$4,"")</f>
        <v/>
      </c>
      <c r="H26" s="998" t="str">
        <f>IFERROR('DB7.80KMP'!H26/H$4,"")</f>
        <v/>
      </c>
      <c r="I26" s="998" t="str">
        <f>IFERROR('DB7.80KMP'!I26/I$4,"")</f>
        <v/>
      </c>
      <c r="J26" s="998" t="str">
        <f>IFERROR('DB7.80KMP'!J26/J$4,"")</f>
        <v/>
      </c>
      <c r="K26" s="998" t="str">
        <f>IFERROR('DB7.80KMP'!K26/K$4,"")</f>
        <v/>
      </c>
      <c r="L26" s="998" t="str">
        <f>IFERROR('DB7.80KMP'!L26/L$4,"")</f>
        <v/>
      </c>
      <c r="M26" s="998" t="str">
        <f>IFERROR('DB7.80KMP'!M26/M$4,"")</f>
        <v/>
      </c>
      <c r="N26" s="998" t="str">
        <f>IFERROR('DB7.80KMP'!N26/N$4,"")</f>
        <v/>
      </c>
      <c r="O26" s="998" t="str">
        <f>IFERROR('DB7.80KMP'!O26/O$4,"")</f>
        <v/>
      </c>
      <c r="P26" s="998" t="str">
        <f>IFERROR('DB7.80KMP'!P26/P$4,"")</f>
        <v/>
      </c>
      <c r="Q26" s="998" t="str">
        <f>IFERROR('DB7.80KMP'!Q26/Q$4,"")</f>
        <v/>
      </c>
      <c r="R26" s="998" t="str">
        <f>IFERROR('DB7.80KMP'!R26/R$4,"")</f>
        <v/>
      </c>
      <c r="S26" s="998" t="str">
        <f>IFERROR('DB7.80KMP'!S26/S$4,"")</f>
        <v/>
      </c>
      <c r="T26" s="998" t="str">
        <f>IFERROR('DB7.80KMP'!T26/T$4,"")</f>
        <v/>
      </c>
      <c r="U26" s="998" t="str">
        <f>IFERROR('DB7.80KMP'!U26/U$4,"")</f>
        <v/>
      </c>
      <c r="V26" s="998" t="str">
        <f>IFERROR('DB7.80KMP'!V26/V$4,"")</f>
        <v/>
      </c>
      <c r="W26" s="998">
        <f>IFERROR('DB7.80KMP'!W26/W$4,"")</f>
        <v>0</v>
      </c>
      <c r="X26" s="998">
        <f>IFERROR('DB7.80KMP'!X26/X$4,"")</f>
        <v>0</v>
      </c>
      <c r="Y26" s="998">
        <f>IFERROR('DB7.80KMP'!Y26/Y$4,"")</f>
        <v>0</v>
      </c>
      <c r="Z26" s="998">
        <f>IFERROR('DB7.80KMP'!Z26/Z$4,"")</f>
        <v>0</v>
      </c>
      <c r="AA26" s="998">
        <f>IFERROR('DB7.80KMP'!AA26/AA$4,"")</f>
        <v>0</v>
      </c>
      <c r="AB26" s="998">
        <f>IFERROR('DB7.80KMP'!AB26/AB$4,"")</f>
        <v>0</v>
      </c>
      <c r="AC26" s="998">
        <f>IFERROR('DB7.80KMP'!AC26/AC$4,"")</f>
        <v>0</v>
      </c>
      <c r="AD26" s="998">
        <f>IFERROR('DB7.80KMP'!AD26/AD$4,"")</f>
        <v>0</v>
      </c>
      <c r="AE26" s="998">
        <f>IFERROR('DB7.80KMP'!AE26/AE$4,"")</f>
        <v>0</v>
      </c>
      <c r="AF26" s="998">
        <f>IFERROR('DB7.80KMP'!AF26/AF$4,"")</f>
        <v>0</v>
      </c>
      <c r="AG26" s="998">
        <f>IFERROR('DB7.80KMP'!AG26/AG$4,"")</f>
        <v>0</v>
      </c>
      <c r="AH26" s="998">
        <f>IFERROR('DB7.80KMP'!AH26/AH$4,"")</f>
        <v>0</v>
      </c>
      <c r="AI26" s="998">
        <f>IFERROR('DB7.80KMP'!AI26/AI$4,"")</f>
        <v>0</v>
      </c>
      <c r="AJ26" s="999">
        <f>IFERROR('DB7.80KMP'!AJ26/AJ$4,"")</f>
        <v>0</v>
      </c>
      <c r="AK26" s="997">
        <f>IFERROR('DB7.80KMP'!AK26/AK$4,"")</f>
        <v>0</v>
      </c>
      <c r="AL26" s="998">
        <f>IFERROR('DB7.80KMP'!AL26/AL$4,"")</f>
        <v>0</v>
      </c>
      <c r="AM26" s="998">
        <f>IFERROR('DB7.80KMP'!AM26/AM$4,"")</f>
        <v>0</v>
      </c>
      <c r="AN26" s="998">
        <f>IFERROR('DB7.80KMP'!AN26/AN$4,"")</f>
        <v>0</v>
      </c>
      <c r="AO26" s="939">
        <f>IFERROR('DB7.80KMP'!AO26/AO$4,"")</f>
        <v>0</v>
      </c>
      <c r="AP26" s="939" t="str">
        <f>IFERROR('DB7.80KMP'!AP26/AP$4,"")</f>
        <v/>
      </c>
      <c r="AQ26" s="939" t="str">
        <f>IFERROR('DB7.80KMP'!AQ26/AQ$4,"")</f>
        <v/>
      </c>
      <c r="AR26" s="939" t="str">
        <f>IFERROR('DB7.80KMP'!AR26/AR$4,"")</f>
        <v/>
      </c>
      <c r="AS26" s="939" t="str">
        <f>IFERROR('DB7.80KMP'!AS26/AS$4,"")</f>
        <v/>
      </c>
      <c r="AT26" s="939" t="str">
        <f>IFERROR('DB7.80KMP'!AT26/AT$4,"")</f>
        <v/>
      </c>
      <c r="AU26" s="939" t="str">
        <f>IFERROR('DB7.80KMP'!AU26/AU$4,"")</f>
        <v/>
      </c>
      <c r="AV26" s="940" t="str">
        <f>IFERROR('DB7.80KMP'!AV26/AV$4,"")</f>
        <v/>
      </c>
      <c r="AW26" s="997">
        <f t="shared" si="6"/>
        <v>0</v>
      </c>
      <c r="AX26" s="998">
        <f t="shared" si="7"/>
        <v>0</v>
      </c>
      <c r="AY26" s="998">
        <f t="shared" si="8"/>
        <v>0</v>
      </c>
      <c r="AZ26" s="645" t="str">
        <f t="shared" si="2"/>
        <v/>
      </c>
      <c r="BA26" s="646" t="str">
        <f t="shared" si="3"/>
        <v/>
      </c>
      <c r="BB26" s="997" t="str">
        <f>IFERROR('DB7.80KMP'!BB26/BB$4,"")</f>
        <v/>
      </c>
      <c r="BC26" s="998">
        <f>IFERROR('DB7.80KMP'!BC26/BC$4,"")</f>
        <v>0</v>
      </c>
      <c r="BD26" s="998">
        <f>IFERROR('DB7.80KMP'!BD26/BD$4,"")</f>
        <v>0</v>
      </c>
      <c r="BE26" s="645" t="str">
        <f t="shared" si="4"/>
        <v/>
      </c>
      <c r="BF26" s="645" t="str">
        <f t="shared" si="5"/>
        <v/>
      </c>
      <c r="BG26" s="646" t="str">
        <f t="shared" si="9"/>
        <v/>
      </c>
    </row>
    <row r="27" spans="2:59" x14ac:dyDescent="0.25">
      <c r="B27" s="1159"/>
      <c r="C27" s="1160"/>
      <c r="D27" s="592" t="s">
        <v>219</v>
      </c>
      <c r="E27" s="12" t="s">
        <v>220</v>
      </c>
      <c r="F27" s="272" t="s">
        <v>197</v>
      </c>
      <c r="G27" s="997" t="str">
        <f>IFERROR('DB7.80KMP'!G27/G$4,"")</f>
        <v/>
      </c>
      <c r="H27" s="998" t="str">
        <f>IFERROR('DB7.80KMP'!H27/H$4,"")</f>
        <v/>
      </c>
      <c r="I27" s="998" t="str">
        <f>IFERROR('DB7.80KMP'!I27/I$4,"")</f>
        <v/>
      </c>
      <c r="J27" s="998" t="str">
        <f>IFERROR('DB7.80KMP'!J27/J$4,"")</f>
        <v/>
      </c>
      <c r="K27" s="998" t="str">
        <f>IFERROR('DB7.80KMP'!K27/K$4,"")</f>
        <v/>
      </c>
      <c r="L27" s="998" t="str">
        <f>IFERROR('DB7.80KMP'!L27/L$4,"")</f>
        <v/>
      </c>
      <c r="M27" s="998" t="str">
        <f>IFERROR('DB7.80KMP'!M27/M$4,"")</f>
        <v/>
      </c>
      <c r="N27" s="998" t="str">
        <f>IFERROR('DB7.80KMP'!N27/N$4,"")</f>
        <v/>
      </c>
      <c r="O27" s="998" t="str">
        <f>IFERROR('DB7.80KMP'!O27/O$4,"")</f>
        <v/>
      </c>
      <c r="P27" s="998" t="str">
        <f>IFERROR('DB7.80KMP'!P27/P$4,"")</f>
        <v/>
      </c>
      <c r="Q27" s="998" t="str">
        <f>IFERROR('DB7.80KMP'!Q27/Q$4,"")</f>
        <v/>
      </c>
      <c r="R27" s="998" t="str">
        <f>IFERROR('DB7.80KMP'!R27/R$4,"")</f>
        <v/>
      </c>
      <c r="S27" s="998" t="str">
        <f>IFERROR('DB7.80KMP'!S27/S$4,"")</f>
        <v/>
      </c>
      <c r="T27" s="998" t="str">
        <f>IFERROR('DB7.80KMP'!T27/T$4,"")</f>
        <v/>
      </c>
      <c r="U27" s="998" t="str">
        <f>IFERROR('DB7.80KMP'!U27/U$4,"")</f>
        <v/>
      </c>
      <c r="V27" s="998" t="str">
        <f>IFERROR('DB7.80KMP'!V27/V$4,"")</f>
        <v/>
      </c>
      <c r="W27" s="998">
        <f>IFERROR('DB7.80KMP'!W27/W$4,"")</f>
        <v>0</v>
      </c>
      <c r="X27" s="998">
        <f>IFERROR('DB7.80KMP'!X27/X$4,"")</f>
        <v>0</v>
      </c>
      <c r="Y27" s="998">
        <f>IFERROR('DB7.80KMP'!Y27/Y$4,"")</f>
        <v>0</v>
      </c>
      <c r="Z27" s="998">
        <f>IFERROR('DB7.80KMP'!Z27/Z$4,"")</f>
        <v>0</v>
      </c>
      <c r="AA27" s="998">
        <f>IFERROR('DB7.80KMP'!AA27/AA$4,"")</f>
        <v>0</v>
      </c>
      <c r="AB27" s="998">
        <f>IFERROR('DB7.80KMP'!AB27/AB$4,"")</f>
        <v>0</v>
      </c>
      <c r="AC27" s="998">
        <f>IFERROR('DB7.80KMP'!AC27/AC$4,"")</f>
        <v>0</v>
      </c>
      <c r="AD27" s="998">
        <f>IFERROR('DB7.80KMP'!AD27/AD$4,"")</f>
        <v>0</v>
      </c>
      <c r="AE27" s="998">
        <f>IFERROR('DB7.80KMP'!AE27/AE$4,"")</f>
        <v>0</v>
      </c>
      <c r="AF27" s="998">
        <f>IFERROR('DB7.80KMP'!AF27/AF$4,"")</f>
        <v>0</v>
      </c>
      <c r="AG27" s="998">
        <f>IFERROR('DB7.80KMP'!AG27/AG$4,"")</f>
        <v>0</v>
      </c>
      <c r="AH27" s="998">
        <f>IFERROR('DB7.80KMP'!AH27/AH$4,"")</f>
        <v>0</v>
      </c>
      <c r="AI27" s="998">
        <f>IFERROR('DB7.80KMP'!AI27/AI$4,"")</f>
        <v>0</v>
      </c>
      <c r="AJ27" s="999">
        <f>IFERROR('DB7.80KMP'!AJ27/AJ$4,"")</f>
        <v>0</v>
      </c>
      <c r="AK27" s="997">
        <f>IFERROR('DB7.80KMP'!AK27/AK$4,"")</f>
        <v>0</v>
      </c>
      <c r="AL27" s="998">
        <f>IFERROR('DB7.80KMP'!AL27/AL$4,"")</f>
        <v>0</v>
      </c>
      <c r="AM27" s="998">
        <f>IFERROR('DB7.80KMP'!AM27/AM$4,"")</f>
        <v>0</v>
      </c>
      <c r="AN27" s="998">
        <f>IFERROR('DB7.80KMP'!AN27/AN$4,"")</f>
        <v>0</v>
      </c>
      <c r="AO27" s="939">
        <f>IFERROR('DB7.80KMP'!AO27/AO$4,"")</f>
        <v>0</v>
      </c>
      <c r="AP27" s="939" t="str">
        <f>IFERROR('DB7.80KMP'!AP27/AP$4,"")</f>
        <v/>
      </c>
      <c r="AQ27" s="939" t="str">
        <f>IFERROR('DB7.80KMP'!AQ27/AQ$4,"")</f>
        <v/>
      </c>
      <c r="AR27" s="939" t="str">
        <f>IFERROR('DB7.80KMP'!AR27/AR$4,"")</f>
        <v/>
      </c>
      <c r="AS27" s="939" t="str">
        <f>IFERROR('DB7.80KMP'!AS27/AS$4,"")</f>
        <v/>
      </c>
      <c r="AT27" s="939" t="str">
        <f>IFERROR('DB7.80KMP'!AT27/AT$4,"")</f>
        <v/>
      </c>
      <c r="AU27" s="939" t="str">
        <f>IFERROR('DB7.80KMP'!AU27/AU$4,"")</f>
        <v/>
      </c>
      <c r="AV27" s="940" t="str">
        <f>IFERROR('DB7.80KMP'!AV27/AV$4,"")</f>
        <v/>
      </c>
      <c r="AW27" s="997">
        <f t="shared" si="6"/>
        <v>0</v>
      </c>
      <c r="AX27" s="998">
        <f t="shared" si="7"/>
        <v>0</v>
      </c>
      <c r="AY27" s="998">
        <f t="shared" si="8"/>
        <v>0</v>
      </c>
      <c r="AZ27" s="645" t="str">
        <f t="shared" si="2"/>
        <v/>
      </c>
      <c r="BA27" s="646" t="str">
        <f t="shared" si="3"/>
        <v/>
      </c>
      <c r="BB27" s="997" t="str">
        <f>IFERROR('DB7.80KMP'!BB27/BB$4,"")</f>
        <v/>
      </c>
      <c r="BC27" s="998">
        <f>IFERROR('DB7.80KMP'!BC27/BC$4,"")</f>
        <v>0</v>
      </c>
      <c r="BD27" s="998">
        <f>IFERROR('DB7.80KMP'!BD27/BD$4,"")</f>
        <v>0</v>
      </c>
      <c r="BE27" s="645" t="str">
        <f t="shared" si="4"/>
        <v/>
      </c>
      <c r="BF27" s="777" t="str">
        <f t="shared" si="5"/>
        <v/>
      </c>
      <c r="BG27" s="778" t="str">
        <f t="shared" si="9"/>
        <v/>
      </c>
    </row>
    <row r="28" spans="2:59" ht="30" x14ac:dyDescent="0.25">
      <c r="B28" s="1158"/>
      <c r="C28" s="1156"/>
      <c r="D28" s="593" t="s">
        <v>221</v>
      </c>
      <c r="E28" s="22" t="s">
        <v>148</v>
      </c>
      <c r="F28" s="276" t="s">
        <v>197</v>
      </c>
      <c r="G28" s="1000" t="str">
        <f>IFERROR('DB7.80KMP'!G28/G$4,"")</f>
        <v/>
      </c>
      <c r="H28" s="1001" t="str">
        <f>IFERROR('DB7.80KMP'!H28/H$4,"")</f>
        <v/>
      </c>
      <c r="I28" s="1001" t="str">
        <f>IFERROR('DB7.80KMP'!I28/I$4,"")</f>
        <v/>
      </c>
      <c r="J28" s="1001" t="str">
        <f>IFERROR('DB7.80KMP'!J28/J$4,"")</f>
        <v/>
      </c>
      <c r="K28" s="1001" t="str">
        <f>IFERROR('DB7.80KMP'!K28/K$4,"")</f>
        <v/>
      </c>
      <c r="L28" s="1001" t="str">
        <f>IFERROR('DB7.80KMP'!L28/L$4,"")</f>
        <v/>
      </c>
      <c r="M28" s="1001" t="str">
        <f>IFERROR('DB7.80KMP'!M28/M$4,"")</f>
        <v/>
      </c>
      <c r="N28" s="1001" t="str">
        <f>IFERROR('DB7.80KMP'!N28/N$4,"")</f>
        <v/>
      </c>
      <c r="O28" s="1001" t="str">
        <f>IFERROR('DB7.80KMP'!O28/O$4,"")</f>
        <v/>
      </c>
      <c r="P28" s="1001" t="str">
        <f>IFERROR('DB7.80KMP'!P28/P$4,"")</f>
        <v/>
      </c>
      <c r="Q28" s="1001" t="str">
        <f>IFERROR('DB7.80KMP'!Q28/Q$4,"")</f>
        <v/>
      </c>
      <c r="R28" s="1001" t="str">
        <f>IFERROR('DB7.80KMP'!R28/R$4,"")</f>
        <v/>
      </c>
      <c r="S28" s="1001" t="str">
        <f>IFERROR('DB7.80KMP'!S28/S$4,"")</f>
        <v/>
      </c>
      <c r="T28" s="1001" t="str">
        <f>IFERROR('DB7.80KMP'!T28/T$4,"")</f>
        <v/>
      </c>
      <c r="U28" s="1001" t="str">
        <f>IFERROR('DB7.80KMP'!U28/U$4,"")</f>
        <v/>
      </c>
      <c r="V28" s="1001" t="str">
        <f>IFERROR('DB7.80KMP'!V28/V$4,"")</f>
        <v/>
      </c>
      <c r="W28" s="1001">
        <f>IFERROR('DB7.80KMP'!W28/W$4,"")</f>
        <v>75.215745596589457</v>
      </c>
      <c r="X28" s="1001">
        <f>IFERROR('DB7.80KMP'!X28/X$4,"")</f>
        <v>75.215745596589471</v>
      </c>
      <c r="Y28" s="1001">
        <f>IFERROR('DB7.80KMP'!Y28/Y$4,"")</f>
        <v>75.215745596589457</v>
      </c>
      <c r="Z28" s="1001">
        <f>IFERROR('DB7.80KMP'!Z28/Z$4,"")</f>
        <v>75.370272820742642</v>
      </c>
      <c r="AA28" s="1001">
        <f>IFERROR('DB7.80KMP'!AA28/AA$4,"")</f>
        <v>75.370272820742642</v>
      </c>
      <c r="AB28" s="1001">
        <f>IFERROR('DB7.80KMP'!AB28/AB$4,"")</f>
        <v>75.370272820742642</v>
      </c>
      <c r="AC28" s="1001">
        <f>IFERROR('DB7.80KMP'!AC28/AC$4,"")</f>
        <v>75.370272820742642</v>
      </c>
      <c r="AD28" s="1001">
        <f>IFERROR('DB7.80KMP'!AD28/AD$4,"")</f>
        <v>75.370272820742642</v>
      </c>
      <c r="AE28" s="1001">
        <f>IFERROR('DB7.80KMP'!AE28/AE$4,"")</f>
        <v>75.370272820742642</v>
      </c>
      <c r="AF28" s="1001">
        <f>IFERROR('DB7.80KMP'!AF28/AF$4,"")</f>
        <v>109.30671820775041</v>
      </c>
      <c r="AG28" s="1001">
        <f>IFERROR('DB7.80KMP'!AG28/AG$4,"")</f>
        <v>109.30671820775041</v>
      </c>
      <c r="AH28" s="1001">
        <f>IFERROR('DB7.80KMP'!AH28/AH$4,"")</f>
        <v>109.30671820775041</v>
      </c>
      <c r="AI28" s="1001">
        <f>IFERROR('DB7.80KMP'!AI28/AI$4,"")</f>
        <v>84.540123046813576</v>
      </c>
      <c r="AJ28" s="1002">
        <f>IFERROR('DB7.80KMP'!AJ28/AJ$4,"")</f>
        <v>63.795349169642222</v>
      </c>
      <c r="AK28" s="1000">
        <f>IFERROR('DB7.80KMP'!AK28/AK$4,"")</f>
        <v>95.930686696923189</v>
      </c>
      <c r="AL28" s="1001">
        <f>IFERROR('DB7.80KMP'!AL28/AL$4,"")</f>
        <v>74.17026645771017</v>
      </c>
      <c r="AM28" s="1001">
        <f>IFERROR('DB7.80KMP'!AM28/AM$4,"")</f>
        <v>33.659430126227889</v>
      </c>
      <c r="AN28" s="1001">
        <f>IFERROR('DB7.80KMP'!AN28/AN$4,"")</f>
        <v>86.119769460256904</v>
      </c>
      <c r="AO28" s="941">
        <f>IFERROR('DB7.80KMP'!AO28/AO$4,"")</f>
        <v>37.397360188888833</v>
      </c>
      <c r="AP28" s="941" t="str">
        <f>IFERROR('DB7.80KMP'!AP28/AP$4,"")</f>
        <v/>
      </c>
      <c r="AQ28" s="941" t="str">
        <f>IFERROR('DB7.80KMP'!AQ28/AQ$4,"")</f>
        <v/>
      </c>
      <c r="AR28" s="941" t="str">
        <f>IFERROR('DB7.80KMP'!AR28/AR$4,"")</f>
        <v/>
      </c>
      <c r="AS28" s="941" t="str">
        <f>IFERROR('DB7.80KMP'!AS28/AS$4,"")</f>
        <v/>
      </c>
      <c r="AT28" s="941" t="str">
        <f>IFERROR('DB7.80KMP'!AT28/AT$4,"")</f>
        <v/>
      </c>
      <c r="AU28" s="941" t="str">
        <f>IFERROR('DB7.80KMP'!AU28/AU$4,"")</f>
        <v/>
      </c>
      <c r="AV28" s="942" t="str">
        <f>IFERROR('DB7.80KMP'!AV28/AV$4,"")</f>
        <v/>
      </c>
      <c r="AW28" s="1000">
        <f t="shared" si="6"/>
        <v>86.119769460256904</v>
      </c>
      <c r="AX28" s="1001">
        <f t="shared" si="7"/>
        <v>37.397360188888833</v>
      </c>
      <c r="AY28" s="1001">
        <f t="shared" si="8"/>
        <v>75.370272820742642</v>
      </c>
      <c r="AZ28" s="649">
        <f t="shared" si="2"/>
        <v>0.43424826173213577</v>
      </c>
      <c r="BA28" s="650">
        <f t="shared" si="3"/>
        <v>0.49618183388871467</v>
      </c>
      <c r="BB28" s="1000" t="str">
        <f>IFERROR('DB7.80KMP'!BB28/BB$4,"")</f>
        <v/>
      </c>
      <c r="BC28" s="1001">
        <f>IFERROR('DB7.80KMP'!BC28/BC$4,"")</f>
        <v>63.795349169642222</v>
      </c>
      <c r="BD28" s="1001">
        <f>IFERROR('DB7.80KMP'!BD28/BD$4,"")</f>
        <v>75.291446235280148</v>
      </c>
      <c r="BE28" s="649" t="str">
        <f t="shared" si="4"/>
        <v/>
      </c>
      <c r="BF28" s="649">
        <f t="shared" si="5"/>
        <v>0.84731204352598721</v>
      </c>
      <c r="BG28" s="650">
        <f t="shared" si="9"/>
        <v>0.75461623274804013</v>
      </c>
    </row>
    <row r="29" spans="2:59" ht="14.1" customHeight="1" x14ac:dyDescent="0.25">
      <c r="B29" s="255" t="s">
        <v>45</v>
      </c>
      <c r="C29" s="20" t="s">
        <v>44</v>
      </c>
      <c r="D29" s="251" t="s">
        <v>222</v>
      </c>
      <c r="E29" s="6" t="s">
        <v>44</v>
      </c>
      <c r="F29" s="270" t="s">
        <v>197</v>
      </c>
      <c r="G29" s="1003" t="str">
        <f>IFERROR('DB7.80KMP'!G29/G$4,"")</f>
        <v/>
      </c>
      <c r="H29" s="1004" t="str">
        <f>IFERROR('DB7.80KMP'!H29/H$4,"")</f>
        <v/>
      </c>
      <c r="I29" s="1004" t="str">
        <f>IFERROR('DB7.80KMP'!I29/I$4,"")</f>
        <v/>
      </c>
      <c r="J29" s="1004" t="str">
        <f>IFERROR('DB7.80KMP'!J29/J$4,"")</f>
        <v/>
      </c>
      <c r="K29" s="1004" t="str">
        <f>IFERROR('DB7.80KMP'!K29/K$4,"")</f>
        <v/>
      </c>
      <c r="L29" s="1004" t="str">
        <f>IFERROR('DB7.80KMP'!L29/L$4,"")</f>
        <v/>
      </c>
      <c r="M29" s="1004" t="str">
        <f>IFERROR('DB7.80KMP'!M29/M$4,"")</f>
        <v/>
      </c>
      <c r="N29" s="1004" t="str">
        <f>IFERROR('DB7.80KMP'!N29/N$4,"")</f>
        <v/>
      </c>
      <c r="O29" s="1004" t="str">
        <f>IFERROR('DB7.80KMP'!O29/O$4,"")</f>
        <v/>
      </c>
      <c r="P29" s="1004" t="str">
        <f>IFERROR('DB7.80KMP'!P29/P$4,"")</f>
        <v/>
      </c>
      <c r="Q29" s="1004" t="str">
        <f>IFERROR('DB7.80KMP'!Q29/Q$4,"")</f>
        <v/>
      </c>
      <c r="R29" s="1004" t="str">
        <f>IFERROR('DB7.80KMP'!R29/R$4,"")</f>
        <v/>
      </c>
      <c r="S29" s="1004" t="str">
        <f>IFERROR('DB7.80KMP'!S29/S$4,"")</f>
        <v/>
      </c>
      <c r="T29" s="1004" t="str">
        <f>IFERROR('DB7.80KMP'!T29/T$4,"")</f>
        <v/>
      </c>
      <c r="U29" s="1004" t="str">
        <f>IFERROR('DB7.80KMP'!U29/U$4,"")</f>
        <v/>
      </c>
      <c r="V29" s="1004" t="str">
        <f>IFERROR('DB7.80KMP'!V29/V$4,"")</f>
        <v/>
      </c>
      <c r="W29" s="1004">
        <f>IFERROR('DB7.80KMP'!W29/W$4,"")</f>
        <v>0</v>
      </c>
      <c r="X29" s="1004">
        <f>IFERROR('DB7.80KMP'!X29/X$4,"")</f>
        <v>0</v>
      </c>
      <c r="Y29" s="1004">
        <f>IFERROR('DB7.80KMP'!Y29/Y$4,"")</f>
        <v>0</v>
      </c>
      <c r="Z29" s="1004">
        <f>IFERROR('DB7.80KMP'!Z29/Z$4,"")</f>
        <v>0</v>
      </c>
      <c r="AA29" s="1004">
        <f>IFERROR('DB7.80KMP'!AA29/AA$4,"")</f>
        <v>0</v>
      </c>
      <c r="AB29" s="1004">
        <f>IFERROR('DB7.80KMP'!AB29/AB$4,"")</f>
        <v>0</v>
      </c>
      <c r="AC29" s="1004">
        <f>IFERROR('DB7.80KMP'!AC29/AC$4,"")</f>
        <v>0</v>
      </c>
      <c r="AD29" s="1004">
        <f>IFERROR('DB7.80KMP'!AD29/AD$4,"")</f>
        <v>0</v>
      </c>
      <c r="AE29" s="1004">
        <f>IFERROR('DB7.80KMP'!AE29/AE$4,"")</f>
        <v>0</v>
      </c>
      <c r="AF29" s="1004">
        <f>IFERROR('DB7.80KMP'!AF29/AF$4,"")</f>
        <v>0</v>
      </c>
      <c r="AG29" s="1004">
        <f>IFERROR('DB7.80KMP'!AG29/AG$4,"")</f>
        <v>0</v>
      </c>
      <c r="AH29" s="1004">
        <f>IFERROR('DB7.80KMP'!AH29/AH$4,"")</f>
        <v>0</v>
      </c>
      <c r="AI29" s="1004">
        <f>IFERROR('DB7.80KMP'!AI29/AI$4,"")</f>
        <v>0</v>
      </c>
      <c r="AJ29" s="1005">
        <f>IFERROR('DB7.80KMP'!AJ29/AJ$4,"")</f>
        <v>0</v>
      </c>
      <c r="AK29" s="1003">
        <f>IFERROR('DB7.80KMP'!AK29/AK$4,"")</f>
        <v>0</v>
      </c>
      <c r="AL29" s="1004">
        <f>IFERROR('DB7.80KMP'!AL29/AL$4,"")</f>
        <v>0</v>
      </c>
      <c r="AM29" s="1004">
        <f>IFERROR('DB7.80KMP'!AM29/AM$4,"")</f>
        <v>0</v>
      </c>
      <c r="AN29" s="1004">
        <f>IFERROR('DB7.80KMP'!AN29/AN$4,"")</f>
        <v>0</v>
      </c>
      <c r="AO29" s="943">
        <f>IFERROR('DB7.80KMP'!AO29/AO$4,"")</f>
        <v>0</v>
      </c>
      <c r="AP29" s="943" t="str">
        <f>IFERROR('DB7.80KMP'!AP29/AP$4,"")</f>
        <v/>
      </c>
      <c r="AQ29" s="943" t="str">
        <f>IFERROR('DB7.80KMP'!AQ29/AQ$4,"")</f>
        <v/>
      </c>
      <c r="AR29" s="943" t="str">
        <f>IFERROR('DB7.80KMP'!AR29/AR$4,"")</f>
        <v/>
      </c>
      <c r="AS29" s="943" t="str">
        <f>IFERROR('DB7.80KMP'!AS29/AS$4,"")</f>
        <v/>
      </c>
      <c r="AT29" s="943" t="str">
        <f>IFERROR('DB7.80KMP'!AT29/AT$4,"")</f>
        <v/>
      </c>
      <c r="AU29" s="943" t="str">
        <f>IFERROR('DB7.80KMP'!AU29/AU$4,"")</f>
        <v/>
      </c>
      <c r="AV29" s="944" t="str">
        <f>IFERROR('DB7.80KMP'!AV29/AV$4,"")</f>
        <v/>
      </c>
      <c r="AW29" s="1003">
        <f t="shared" si="6"/>
        <v>0</v>
      </c>
      <c r="AX29" s="1004">
        <f t="shared" si="7"/>
        <v>0</v>
      </c>
      <c r="AY29" s="1004">
        <f t="shared" si="8"/>
        <v>0</v>
      </c>
      <c r="AZ29" s="637" t="str">
        <f t="shared" si="2"/>
        <v/>
      </c>
      <c r="BA29" s="638" t="str">
        <f t="shared" si="3"/>
        <v/>
      </c>
      <c r="BB29" s="1003" t="str">
        <f>IFERROR('DB7.80KMP'!BB29/BB$4,"")</f>
        <v/>
      </c>
      <c r="BC29" s="1004">
        <f>IFERROR('DB7.80KMP'!BC29/BC$4,"")</f>
        <v>0</v>
      </c>
      <c r="BD29" s="1004">
        <f>IFERROR('DB7.80KMP'!BD29/BD$4,"")</f>
        <v>0</v>
      </c>
      <c r="BE29" s="637" t="str">
        <f t="shared" si="4"/>
        <v/>
      </c>
      <c r="BF29" s="637" t="str">
        <f t="shared" si="5"/>
        <v/>
      </c>
      <c r="BG29" s="638" t="str">
        <f t="shared" si="9"/>
        <v/>
      </c>
    </row>
    <row r="30" spans="2:59" s="602" customFormat="1" ht="14.25" x14ac:dyDescent="0.25">
      <c r="B30" s="616" t="s">
        <v>223</v>
      </c>
      <c r="C30" s="617" t="s">
        <v>224</v>
      </c>
      <c r="D30" s="623" t="str">
        <f t="shared" ref="D30:E30" si="11">IF($B$1="x","",B30)</f>
        <v>III</v>
      </c>
      <c r="E30" s="624" t="str">
        <f t="shared" si="11"/>
        <v>Định phí hoạt động</v>
      </c>
      <c r="F30" s="625"/>
      <c r="G30" s="1006" t="str">
        <f>IFERROR('DB7.80KMP'!G30/G$4,"")</f>
        <v/>
      </c>
      <c r="H30" s="1007" t="str">
        <f>IFERROR('DB7.80KMP'!H30/H$4,"")</f>
        <v/>
      </c>
      <c r="I30" s="1007" t="str">
        <f>IFERROR('DB7.80KMP'!I30/I$4,"")</f>
        <v/>
      </c>
      <c r="J30" s="1007" t="str">
        <f>IFERROR('DB7.80KMP'!J30/J$4,"")</f>
        <v/>
      </c>
      <c r="K30" s="1007" t="str">
        <f>IFERROR('DB7.80KMP'!K30/K$4,"")</f>
        <v/>
      </c>
      <c r="L30" s="1007" t="str">
        <f>IFERROR('DB7.80KMP'!L30/L$4,"")</f>
        <v/>
      </c>
      <c r="M30" s="1007" t="str">
        <f>IFERROR('DB7.80KMP'!M30/M$4,"")</f>
        <v/>
      </c>
      <c r="N30" s="1007" t="str">
        <f>IFERROR('DB7.80KMP'!N30/N$4,"")</f>
        <v/>
      </c>
      <c r="O30" s="1007" t="str">
        <f>IFERROR('DB7.80KMP'!O30/O$4,"")</f>
        <v/>
      </c>
      <c r="P30" s="1007" t="str">
        <f>IFERROR('DB7.80KMP'!P30/P$4,"")</f>
        <v/>
      </c>
      <c r="Q30" s="1007" t="str">
        <f>IFERROR('DB7.80KMP'!Q30/Q$4,"")</f>
        <v/>
      </c>
      <c r="R30" s="1007" t="str">
        <f>IFERROR('DB7.80KMP'!R30/R$4,"")</f>
        <v/>
      </c>
      <c r="S30" s="1007" t="str">
        <f>IFERROR('DB7.80KMP'!S30/S$4,"")</f>
        <v/>
      </c>
      <c r="T30" s="1007" t="str">
        <f>IFERROR('DB7.80KMP'!T30/T$4,"")</f>
        <v/>
      </c>
      <c r="U30" s="1007" t="str">
        <f>IFERROR('DB7.80KMP'!U30/U$4,"")</f>
        <v/>
      </c>
      <c r="V30" s="1007" t="str">
        <f>IFERROR('DB7.80KMP'!V30/V$4,"")</f>
        <v/>
      </c>
      <c r="W30" s="1007">
        <f>IFERROR('DB7.80KMP'!W30/W$4,"")</f>
        <v>1026.3701989855433</v>
      </c>
      <c r="X30" s="1007">
        <f>IFERROR('DB7.80KMP'!X30/X$4,"")</f>
        <v>1287.1902704862368</v>
      </c>
      <c r="Y30" s="1007">
        <f>IFERROR('DB7.80KMP'!Y30/Y$4,"")</f>
        <v>935.18595440001275</v>
      </c>
      <c r="Z30" s="1007">
        <f>IFERROR('DB7.80KMP'!Z30/Z$4,"")</f>
        <v>745.85294665397862</v>
      </c>
      <c r="AA30" s="1007">
        <f>IFERROR('DB7.80KMP'!AA30/AA$4,"")</f>
        <v>764.3674113674482</v>
      </c>
      <c r="AB30" s="1007">
        <f>IFERROR('DB7.80KMP'!AB30/AB$4,"")</f>
        <v>765.47042803016643</v>
      </c>
      <c r="AC30" s="1007">
        <f>IFERROR('DB7.80KMP'!AC30/AC$4,"")</f>
        <v>771.30284036005139</v>
      </c>
      <c r="AD30" s="1007">
        <f>IFERROR('DB7.80KMP'!AD30/AD$4,"")</f>
        <v>806.84988829497991</v>
      </c>
      <c r="AE30" s="1007">
        <f>IFERROR('DB7.80KMP'!AE30/AE$4,"")</f>
        <v>826.43595205027748</v>
      </c>
      <c r="AF30" s="1007">
        <f>IFERROR('DB7.80KMP'!AF30/AF$4,"")</f>
        <v>826.36468241306147</v>
      </c>
      <c r="AG30" s="1007">
        <f>IFERROR('DB7.80KMP'!AG30/AG$4,"")</f>
        <v>850.3713385993326</v>
      </c>
      <c r="AH30" s="1007">
        <f>IFERROR('DB7.80KMP'!AH30/AH$4,"")</f>
        <v>856.94982700930984</v>
      </c>
      <c r="AI30" s="1007">
        <f>IFERROR('DB7.80KMP'!AI30/AI$4,"")</f>
        <v>850.40079281201918</v>
      </c>
      <c r="AJ30" s="1008">
        <f>IFERROR('DB7.80KMP'!AJ30/AJ$4,"")</f>
        <v>1164.3214301190039</v>
      </c>
      <c r="AK30" s="1006">
        <f>IFERROR('DB7.80KMP'!AK30/AK$4,"")</f>
        <v>857.20209505517937</v>
      </c>
      <c r="AL30" s="1007">
        <f>IFERROR('DB7.80KMP'!AL30/AL$4,"")</f>
        <v>1999.1767432182992</v>
      </c>
      <c r="AM30" s="1007">
        <f>IFERROR('DB7.80KMP'!AM30/AM$4,"")</f>
        <v>912.00639724314578</v>
      </c>
      <c r="AN30" s="1007">
        <f>IFERROR('DB7.80KMP'!AN30/AN$4,"")</f>
        <v>1247.1287041861797</v>
      </c>
      <c r="AO30" s="945">
        <f>IFERROR('DB7.80KMP'!AO30/AO$4,"")</f>
        <v>1135.8771799176102</v>
      </c>
      <c r="AP30" s="945" t="str">
        <f>IFERROR('DB7.80KMP'!AP30/AP$4,"")</f>
        <v/>
      </c>
      <c r="AQ30" s="945" t="str">
        <f>IFERROR('DB7.80KMP'!AQ30/AQ$4,"")</f>
        <v/>
      </c>
      <c r="AR30" s="945" t="str">
        <f>IFERROR('DB7.80KMP'!AR30/AR$4,"")</f>
        <v/>
      </c>
      <c r="AS30" s="945" t="str">
        <f>IFERROR('DB7.80KMP'!AS30/AS$4,"")</f>
        <v/>
      </c>
      <c r="AT30" s="945" t="str">
        <f>IFERROR('DB7.80KMP'!AT30/AT$4,"")</f>
        <v/>
      </c>
      <c r="AU30" s="945" t="str">
        <f>IFERROR('DB7.80KMP'!AU30/AU$4,"")</f>
        <v/>
      </c>
      <c r="AV30" s="946" t="str">
        <f>IFERROR('DB7.80KMP'!AV30/AV$4,"")</f>
        <v/>
      </c>
      <c r="AW30" s="1006">
        <f t="shared" si="6"/>
        <v>1247.1287041861797</v>
      </c>
      <c r="AX30" s="1007">
        <f t="shared" si="7"/>
        <v>1135.8771799176102</v>
      </c>
      <c r="AY30" s="1007">
        <f t="shared" si="8"/>
        <v>764.3674113674482</v>
      </c>
      <c r="AZ30" s="651">
        <f t="shared" si="2"/>
        <v>0.91079387083695806</v>
      </c>
      <c r="BA30" s="652">
        <f t="shared" si="3"/>
        <v>1.4860355936493073</v>
      </c>
      <c r="BB30" s="1006" t="str">
        <f>IFERROR('DB7.80KMP'!BB30/BB$4,"")</f>
        <v/>
      </c>
      <c r="BC30" s="1007">
        <f>IFERROR('DB7.80KMP'!BC30/BC$4,"")</f>
        <v>1164.3214301190039</v>
      </c>
      <c r="BD30" s="1007">
        <f>IFERROR('DB7.80KMP'!BD30/BD$4,"")</f>
        <v>911.41435039911414</v>
      </c>
      <c r="BE30" s="651" t="str">
        <f t="shared" si="4"/>
        <v/>
      </c>
      <c r="BF30" s="651">
        <f t="shared" si="5"/>
        <v>1.2774885864032535</v>
      </c>
      <c r="BG30" s="652">
        <f t="shared" si="9"/>
        <v>1.3691443375410597</v>
      </c>
    </row>
    <row r="31" spans="2:59" ht="14.1" customHeight="1" x14ac:dyDescent="0.25">
      <c r="B31" s="1157" t="s">
        <v>57</v>
      </c>
      <c r="C31" s="1155" t="s">
        <v>56</v>
      </c>
      <c r="D31" s="590" t="s">
        <v>225</v>
      </c>
      <c r="E31" s="11" t="s">
        <v>146</v>
      </c>
      <c r="F31" s="268" t="s">
        <v>226</v>
      </c>
      <c r="G31" s="991" t="str">
        <f>IFERROR('DB7.80KMP'!G31/G$4,"")</f>
        <v/>
      </c>
      <c r="H31" s="992" t="str">
        <f>IFERROR('DB7.80KMP'!H31/H$4,"")</f>
        <v/>
      </c>
      <c r="I31" s="992" t="str">
        <f>IFERROR('DB7.80KMP'!I31/I$4,"")</f>
        <v/>
      </c>
      <c r="J31" s="992" t="str">
        <f>IFERROR('DB7.80KMP'!J31/J$4,"")</f>
        <v/>
      </c>
      <c r="K31" s="992" t="str">
        <f>IFERROR('DB7.80KMP'!K31/K$4,"")</f>
        <v/>
      </c>
      <c r="L31" s="992" t="str">
        <f>IFERROR('DB7.80KMP'!L31/L$4,"")</f>
        <v/>
      </c>
      <c r="M31" s="992" t="str">
        <f>IFERROR('DB7.80KMP'!M31/M$4,"")</f>
        <v/>
      </c>
      <c r="N31" s="992" t="str">
        <f>IFERROR('DB7.80KMP'!N31/N$4,"")</f>
        <v/>
      </c>
      <c r="O31" s="992" t="str">
        <f>IFERROR('DB7.80KMP'!O31/O$4,"")</f>
        <v/>
      </c>
      <c r="P31" s="992" t="str">
        <f>IFERROR('DB7.80KMP'!P31/P$4,"")</f>
        <v/>
      </c>
      <c r="Q31" s="992" t="str">
        <f>IFERROR('DB7.80KMP'!Q31/Q$4,"")</f>
        <v/>
      </c>
      <c r="R31" s="992" t="str">
        <f>IFERROR('DB7.80KMP'!R31/R$4,"")</f>
        <v/>
      </c>
      <c r="S31" s="992" t="str">
        <f>IFERROR('DB7.80KMP'!S31/S$4,"")</f>
        <v/>
      </c>
      <c r="T31" s="992" t="str">
        <f>IFERROR('DB7.80KMP'!T31/T$4,"")</f>
        <v/>
      </c>
      <c r="U31" s="992" t="str">
        <f>IFERROR('DB7.80KMP'!U31/U$4,"")</f>
        <v/>
      </c>
      <c r="V31" s="992" t="str">
        <f>IFERROR('DB7.80KMP'!V31/V$4,"")</f>
        <v/>
      </c>
      <c r="W31" s="992">
        <f>IFERROR('DB7.80KMP'!W31/W$4,"")</f>
        <v>28.364452134476977</v>
      </c>
      <c r="X31" s="992">
        <f>IFERROR('DB7.80KMP'!X31/X$4,"")</f>
        <v>32.102445627526372</v>
      </c>
      <c r="Y31" s="992">
        <f>IFERROR('DB7.80KMP'!Y31/Y$4,"")</f>
        <v>28.611397765289688</v>
      </c>
      <c r="Z31" s="992">
        <f>IFERROR('DB7.80KMP'!Z31/Z$4,"")</f>
        <v>23.294538487456897</v>
      </c>
      <c r="AA31" s="992">
        <f>IFERROR('DB7.80KMP'!AA31/AA$4,"")</f>
        <v>21.403727989681222</v>
      </c>
      <c r="AB31" s="992">
        <f>IFERROR('DB7.80KMP'!AB31/AB$4,"")</f>
        <v>23.899832125088842</v>
      </c>
      <c r="AC31" s="992">
        <f>IFERROR('DB7.80KMP'!AC31/AC$4,"")</f>
        <v>23.347040527521123</v>
      </c>
      <c r="AD31" s="992">
        <f>IFERROR('DB7.80KMP'!AD31/AD$4,"")</f>
        <v>22.868599399826266</v>
      </c>
      <c r="AE31" s="992">
        <f>IFERROR('DB7.80KMP'!AE31/AE$4,"")</f>
        <v>25.290353065361021</v>
      </c>
      <c r="AF31" s="992">
        <f>IFERROR('DB7.80KMP'!AF31/AF$4,"")</f>
        <v>31.628136146981134</v>
      </c>
      <c r="AG31" s="992">
        <f>IFERROR('DB7.80KMP'!AG31/AG$4,"")</f>
        <v>32.09646700209818</v>
      </c>
      <c r="AH31" s="992">
        <f>IFERROR('DB7.80KMP'!AH31/AH$4,"")</f>
        <v>34.513726317690093</v>
      </c>
      <c r="AI31" s="992">
        <f>IFERROR('DB7.80KMP'!AI31/AI$4,"")</f>
        <v>27.045971933471442</v>
      </c>
      <c r="AJ31" s="993">
        <f>IFERROR('DB7.80KMP'!AJ31/AJ$4,"")</f>
        <v>21.361554905518567</v>
      </c>
      <c r="AK31" s="991">
        <f>IFERROR('DB7.80KMP'!AK31/AK$4,"")</f>
        <v>21.510403763590531</v>
      </c>
      <c r="AL31" s="992">
        <f>IFERROR('DB7.80KMP'!AL31/AL$4,"")</f>
        <v>30.414680657334888</v>
      </c>
      <c r="AM31" s="992">
        <f>IFERROR('DB7.80KMP'!AM31/AM$4,"")</f>
        <v>18.710800978473188</v>
      </c>
      <c r="AN31" s="992">
        <f>IFERROR('DB7.80KMP'!AN31/AN$4,"")</f>
        <v>18.576577668974906</v>
      </c>
      <c r="AO31" s="935">
        <f>IFERROR('DB7.80KMP'!AO31/AO$4,"")</f>
        <v>21.753473173501767</v>
      </c>
      <c r="AP31" s="935" t="str">
        <f>IFERROR('DB7.80KMP'!AP31/AP$4,"")</f>
        <v/>
      </c>
      <c r="AQ31" s="935" t="str">
        <f>IFERROR('DB7.80KMP'!AQ31/AQ$4,"")</f>
        <v/>
      </c>
      <c r="AR31" s="935" t="str">
        <f>IFERROR('DB7.80KMP'!AR31/AR$4,"")</f>
        <v/>
      </c>
      <c r="AS31" s="935" t="str">
        <f>IFERROR('DB7.80KMP'!AS31/AS$4,"")</f>
        <v/>
      </c>
      <c r="AT31" s="935" t="str">
        <f>IFERROR('DB7.80KMP'!AT31/AT$4,"")</f>
        <v/>
      </c>
      <c r="AU31" s="935" t="str">
        <f>IFERROR('DB7.80KMP'!AU31/AU$4,"")</f>
        <v/>
      </c>
      <c r="AV31" s="936" t="str">
        <f>IFERROR('DB7.80KMP'!AV31/AV$4,"")</f>
        <v/>
      </c>
      <c r="AW31" s="991">
        <f t="shared" si="6"/>
        <v>18.576577668974906</v>
      </c>
      <c r="AX31" s="992">
        <f t="shared" si="7"/>
        <v>21.753473173501767</v>
      </c>
      <c r="AY31" s="992">
        <f t="shared" si="8"/>
        <v>21.403727989681222</v>
      </c>
      <c r="AZ31" s="641">
        <f t="shared" si="2"/>
        <v>1.1710161882956867</v>
      </c>
      <c r="BA31" s="642">
        <f t="shared" si="3"/>
        <v>1.0163403863097662</v>
      </c>
      <c r="BB31" s="991" t="str">
        <f>IFERROR('DB7.80KMP'!BB31/BB$4,"")</f>
        <v/>
      </c>
      <c r="BC31" s="992">
        <f>IFERROR('DB7.80KMP'!BC31/BC$4,"")</f>
        <v>21.361554905518567</v>
      </c>
      <c r="BD31" s="992">
        <f>IFERROR('DB7.80KMP'!BD31/BD$4,"")</f>
        <v>25.979455689281426</v>
      </c>
      <c r="BE31" s="641" t="str">
        <f t="shared" si="4"/>
        <v/>
      </c>
      <c r="BF31" s="641">
        <f t="shared" si="5"/>
        <v>0.82224797782548975</v>
      </c>
      <c r="BG31" s="642">
        <f t="shared" si="9"/>
        <v>0.78982389533141617</v>
      </c>
    </row>
    <row r="32" spans="2:59" ht="30" x14ac:dyDescent="0.25">
      <c r="B32" s="1159"/>
      <c r="C32" s="1160"/>
      <c r="D32" s="592" t="s">
        <v>227</v>
      </c>
      <c r="E32" s="12" t="s">
        <v>134</v>
      </c>
      <c r="F32" s="272" t="s">
        <v>226</v>
      </c>
      <c r="G32" s="997" t="str">
        <f>IFERROR('DB7.80KMP'!G32/G$4,"")</f>
        <v/>
      </c>
      <c r="H32" s="998" t="str">
        <f>IFERROR('DB7.80KMP'!H32/H$4,"")</f>
        <v/>
      </c>
      <c r="I32" s="998" t="str">
        <f>IFERROR('DB7.80KMP'!I32/I$4,"")</f>
        <v/>
      </c>
      <c r="J32" s="998" t="str">
        <f>IFERROR('DB7.80KMP'!J32/J$4,"")</f>
        <v/>
      </c>
      <c r="K32" s="998" t="str">
        <f>IFERROR('DB7.80KMP'!K32/K$4,"")</f>
        <v/>
      </c>
      <c r="L32" s="998" t="str">
        <f>IFERROR('DB7.80KMP'!L32/L$4,"")</f>
        <v/>
      </c>
      <c r="M32" s="998" t="str">
        <f>IFERROR('DB7.80KMP'!M32/M$4,"")</f>
        <v/>
      </c>
      <c r="N32" s="998" t="str">
        <f>IFERROR('DB7.80KMP'!N32/N$4,"")</f>
        <v/>
      </c>
      <c r="O32" s="998" t="str">
        <f>IFERROR('DB7.80KMP'!O32/O$4,"")</f>
        <v/>
      </c>
      <c r="P32" s="998" t="str">
        <f>IFERROR('DB7.80KMP'!P32/P$4,"")</f>
        <v/>
      </c>
      <c r="Q32" s="998" t="str">
        <f>IFERROR('DB7.80KMP'!Q32/Q$4,"")</f>
        <v/>
      </c>
      <c r="R32" s="998" t="str">
        <f>IFERROR('DB7.80KMP'!R32/R$4,"")</f>
        <v/>
      </c>
      <c r="S32" s="998" t="str">
        <f>IFERROR('DB7.80KMP'!S32/S$4,"")</f>
        <v/>
      </c>
      <c r="T32" s="998" t="str">
        <f>IFERROR('DB7.80KMP'!T32/T$4,"")</f>
        <v/>
      </c>
      <c r="U32" s="998" t="str">
        <f>IFERROR('DB7.80KMP'!U32/U$4,"")</f>
        <v/>
      </c>
      <c r="V32" s="998" t="str">
        <f>IFERROR('DB7.80KMP'!V32/V$4,"")</f>
        <v/>
      </c>
      <c r="W32" s="998">
        <f>IFERROR('DB7.80KMP'!W32/W$4,"")</f>
        <v>186.4549965128295</v>
      </c>
      <c r="X32" s="998">
        <f>IFERROR('DB7.80KMP'!X32/X$4,"")</f>
        <v>224.13004417778154</v>
      </c>
      <c r="Y32" s="998">
        <f>IFERROR('DB7.80KMP'!Y32/Y$4,"")</f>
        <v>132.67071477866509</v>
      </c>
      <c r="Z32" s="998">
        <f>IFERROR('DB7.80KMP'!Z32/Z$4,"")</f>
        <v>96.823479954723737</v>
      </c>
      <c r="AA32" s="998">
        <f>IFERROR('DB7.80KMP'!AA32/AA$4,"")</f>
        <v>118.06583958514305</v>
      </c>
      <c r="AB32" s="998">
        <f>IFERROR('DB7.80KMP'!AB32/AB$4,"")</f>
        <v>124.65637895180183</v>
      </c>
      <c r="AC32" s="998">
        <f>IFERROR('DB7.80KMP'!AC32/AC$4,"")</f>
        <v>131.7357311853431</v>
      </c>
      <c r="AD32" s="998">
        <f>IFERROR('DB7.80KMP'!AD32/AD$4,"")</f>
        <v>125.58164194898522</v>
      </c>
      <c r="AE32" s="998">
        <f>IFERROR('DB7.80KMP'!AE32/AE$4,"")</f>
        <v>163.12882666034903</v>
      </c>
      <c r="AF32" s="998">
        <f>IFERROR('DB7.80KMP'!AF32/AF$4,"")</f>
        <v>145.36238805461912</v>
      </c>
      <c r="AG32" s="998">
        <f>IFERROR('DB7.80KMP'!AG32/AG$4,"")</f>
        <v>159.79815558910292</v>
      </c>
      <c r="AH32" s="998">
        <f>IFERROR('DB7.80KMP'!AH32/AH$4,"")</f>
        <v>152.57790711166101</v>
      </c>
      <c r="AI32" s="998">
        <f>IFERROR('DB7.80KMP'!AI32/AI$4,"")</f>
        <v>142.93920736986766</v>
      </c>
      <c r="AJ32" s="999">
        <f>IFERROR('DB7.80KMP'!AJ32/AJ$4,"")</f>
        <v>105.24399663503755</v>
      </c>
      <c r="AK32" s="997">
        <f>IFERROR('DB7.80KMP'!AK32/AK$4,"")</f>
        <v>109.74317121323182</v>
      </c>
      <c r="AL32" s="998">
        <f>IFERROR('DB7.80KMP'!AL32/AL$4,"")</f>
        <v>156.91213901079078</v>
      </c>
      <c r="AM32" s="998">
        <f>IFERROR('DB7.80KMP'!AM32/AM$4,"")</f>
        <v>81.752371949088698</v>
      </c>
      <c r="AN32" s="998">
        <f>IFERROR('DB7.80KMP'!AN32/AN$4,"")</f>
        <v>94.788771674548315</v>
      </c>
      <c r="AO32" s="939">
        <f>IFERROR('DB7.80KMP'!AO32/AO$4,"")</f>
        <v>108.03288369289625</v>
      </c>
      <c r="AP32" s="939" t="str">
        <f>IFERROR('DB7.80KMP'!AP32/AP$4,"")</f>
        <v/>
      </c>
      <c r="AQ32" s="939" t="str">
        <f>IFERROR('DB7.80KMP'!AQ32/AQ$4,"")</f>
        <v/>
      </c>
      <c r="AR32" s="939" t="str">
        <f>IFERROR('DB7.80KMP'!AR32/AR$4,"")</f>
        <v/>
      </c>
      <c r="AS32" s="939" t="str">
        <f>IFERROR('DB7.80KMP'!AS32/AS$4,"")</f>
        <v/>
      </c>
      <c r="AT32" s="939" t="str">
        <f>IFERROR('DB7.80KMP'!AT32/AT$4,"")</f>
        <v/>
      </c>
      <c r="AU32" s="939" t="str">
        <f>IFERROR('DB7.80KMP'!AU32/AU$4,"")</f>
        <v/>
      </c>
      <c r="AV32" s="940" t="str">
        <f>IFERROR('DB7.80KMP'!AV32/AV$4,"")</f>
        <v/>
      </c>
      <c r="AW32" s="997">
        <f t="shared" si="6"/>
        <v>94.788771674548315</v>
      </c>
      <c r="AX32" s="998">
        <f t="shared" si="7"/>
        <v>108.03288369289625</v>
      </c>
      <c r="AY32" s="998">
        <f t="shared" si="8"/>
        <v>118.06583958514305</v>
      </c>
      <c r="AZ32" s="645">
        <f t="shared" si="2"/>
        <v>1.1397223720106935</v>
      </c>
      <c r="BA32" s="646">
        <f t="shared" si="3"/>
        <v>0.91502236440700913</v>
      </c>
      <c r="BB32" s="997" t="str">
        <f>IFERROR('DB7.80KMP'!BB32/BB$4,"")</f>
        <v/>
      </c>
      <c r="BC32" s="998">
        <f>IFERROR('DB7.80KMP'!BC32/BC$4,"")</f>
        <v>105.24399663503755</v>
      </c>
      <c r="BD32" s="998">
        <f>IFERROR('DB7.80KMP'!BD32/BD$4,"")</f>
        <v>142.37085459471518</v>
      </c>
      <c r="BE32" s="645" t="str">
        <f t="shared" si="4"/>
        <v/>
      </c>
      <c r="BF32" s="645">
        <f t="shared" si="5"/>
        <v>0.73922430917924831</v>
      </c>
      <c r="BG32" s="646">
        <f t="shared" si="9"/>
        <v>0.7362850163476109</v>
      </c>
    </row>
    <row r="33" spans="1:59" ht="14.1" customHeight="1" x14ac:dyDescent="0.25">
      <c r="B33" s="1159"/>
      <c r="C33" s="1160"/>
      <c r="D33" s="592" t="s">
        <v>228</v>
      </c>
      <c r="E33" s="12" t="s">
        <v>156</v>
      </c>
      <c r="F33" s="272" t="s">
        <v>226</v>
      </c>
      <c r="G33" s="997" t="str">
        <f>IFERROR('DB7.80KMP'!G33/G$4,"")</f>
        <v/>
      </c>
      <c r="H33" s="998" t="str">
        <f>IFERROR('DB7.80KMP'!H33/H$4,"")</f>
        <v/>
      </c>
      <c r="I33" s="998" t="str">
        <f>IFERROR('DB7.80KMP'!I33/I$4,"")</f>
        <v/>
      </c>
      <c r="J33" s="998" t="str">
        <f>IFERROR('DB7.80KMP'!J33/J$4,"")</f>
        <v/>
      </c>
      <c r="K33" s="998" t="str">
        <f>IFERROR('DB7.80KMP'!K33/K$4,"")</f>
        <v/>
      </c>
      <c r="L33" s="998" t="str">
        <f>IFERROR('DB7.80KMP'!L33/L$4,"")</f>
        <v/>
      </c>
      <c r="M33" s="998" t="str">
        <f>IFERROR('DB7.80KMP'!M33/M$4,"")</f>
        <v/>
      </c>
      <c r="N33" s="998" t="str">
        <f>IFERROR('DB7.80KMP'!N33/N$4,"")</f>
        <v/>
      </c>
      <c r="O33" s="998" t="str">
        <f>IFERROR('DB7.80KMP'!O33/O$4,"")</f>
        <v/>
      </c>
      <c r="P33" s="998" t="str">
        <f>IFERROR('DB7.80KMP'!P33/P$4,"")</f>
        <v/>
      </c>
      <c r="Q33" s="998" t="str">
        <f>IFERROR('DB7.80KMP'!Q33/Q$4,"")</f>
        <v/>
      </c>
      <c r="R33" s="998" t="str">
        <f>IFERROR('DB7.80KMP'!R33/R$4,"")</f>
        <v/>
      </c>
      <c r="S33" s="998" t="str">
        <f>IFERROR('DB7.80KMP'!S33/S$4,"")</f>
        <v/>
      </c>
      <c r="T33" s="998" t="str">
        <f>IFERROR('DB7.80KMP'!T33/T$4,"")</f>
        <v/>
      </c>
      <c r="U33" s="998" t="str">
        <f>IFERROR('DB7.80KMP'!U33/U$4,"")</f>
        <v/>
      </c>
      <c r="V33" s="998" t="str">
        <f>IFERROR('DB7.80KMP'!V33/V$4,"")</f>
        <v/>
      </c>
      <c r="W33" s="998">
        <f>IFERROR('DB7.80KMP'!W33/W$4,"")</f>
        <v>0</v>
      </c>
      <c r="X33" s="998">
        <f>IFERROR('DB7.80KMP'!X33/X$4,"")</f>
        <v>0</v>
      </c>
      <c r="Y33" s="998">
        <f>IFERROR('DB7.80KMP'!Y33/Y$4,"")</f>
        <v>0</v>
      </c>
      <c r="Z33" s="998">
        <f>IFERROR('DB7.80KMP'!Z33/Z$4,"")</f>
        <v>0</v>
      </c>
      <c r="AA33" s="998">
        <f>IFERROR('DB7.80KMP'!AA33/AA$4,"")</f>
        <v>0</v>
      </c>
      <c r="AB33" s="998">
        <f>IFERROR('DB7.80KMP'!AB33/AB$4,"")</f>
        <v>0</v>
      </c>
      <c r="AC33" s="998">
        <f>IFERROR('DB7.80KMP'!AC33/AC$4,"")</f>
        <v>0</v>
      </c>
      <c r="AD33" s="998">
        <f>IFERROR('DB7.80KMP'!AD33/AD$4,"")</f>
        <v>0</v>
      </c>
      <c r="AE33" s="998">
        <f>IFERROR('DB7.80KMP'!AE33/AE$4,"")</f>
        <v>0</v>
      </c>
      <c r="AF33" s="998">
        <f>IFERROR('DB7.80KMP'!AF33/AF$4,"")</f>
        <v>0</v>
      </c>
      <c r="AG33" s="998">
        <f>IFERROR('DB7.80KMP'!AG33/AG$4,"")</f>
        <v>0</v>
      </c>
      <c r="AH33" s="998">
        <f>IFERROR('DB7.80KMP'!AH33/AH$4,"")</f>
        <v>0</v>
      </c>
      <c r="AI33" s="998">
        <f>IFERROR('DB7.80KMP'!AI33/AI$4,"")</f>
        <v>0</v>
      </c>
      <c r="AJ33" s="999">
        <f>IFERROR('DB7.80KMP'!AJ33/AJ$4,"")</f>
        <v>0</v>
      </c>
      <c r="AK33" s="997">
        <f>IFERROR('DB7.80KMP'!AK33/AK$4,"")</f>
        <v>0</v>
      </c>
      <c r="AL33" s="998">
        <f>IFERROR('DB7.80KMP'!AL33/AL$4,"")</f>
        <v>0</v>
      </c>
      <c r="AM33" s="998">
        <f>IFERROR('DB7.80KMP'!AM33/AM$4,"")</f>
        <v>0</v>
      </c>
      <c r="AN33" s="998">
        <f>IFERROR('DB7.80KMP'!AN33/AN$4,"")</f>
        <v>0</v>
      </c>
      <c r="AO33" s="939">
        <f>IFERROR('DB7.80KMP'!AO33/AO$4,"")</f>
        <v>0</v>
      </c>
      <c r="AP33" s="939" t="str">
        <f>IFERROR('DB7.80KMP'!AP33/AP$4,"")</f>
        <v/>
      </c>
      <c r="AQ33" s="939" t="str">
        <f>IFERROR('DB7.80KMP'!AQ33/AQ$4,"")</f>
        <v/>
      </c>
      <c r="AR33" s="939" t="str">
        <f>IFERROR('DB7.80KMP'!AR33/AR$4,"")</f>
        <v/>
      </c>
      <c r="AS33" s="939" t="str">
        <f>IFERROR('DB7.80KMP'!AS33/AS$4,"")</f>
        <v/>
      </c>
      <c r="AT33" s="939" t="str">
        <f>IFERROR('DB7.80KMP'!AT33/AT$4,"")</f>
        <v/>
      </c>
      <c r="AU33" s="939" t="str">
        <f>IFERROR('DB7.80KMP'!AU33/AU$4,"")</f>
        <v/>
      </c>
      <c r="AV33" s="940" t="str">
        <f>IFERROR('DB7.80KMP'!AV33/AV$4,"")</f>
        <v/>
      </c>
      <c r="AW33" s="997">
        <f t="shared" si="6"/>
        <v>0</v>
      </c>
      <c r="AX33" s="998">
        <f t="shared" si="7"/>
        <v>0</v>
      </c>
      <c r="AY33" s="998">
        <f t="shared" si="8"/>
        <v>0</v>
      </c>
      <c r="AZ33" s="645" t="str">
        <f t="shared" si="2"/>
        <v/>
      </c>
      <c r="BA33" s="646" t="str">
        <f t="shared" si="3"/>
        <v/>
      </c>
      <c r="BB33" s="997" t="str">
        <f>IFERROR('DB7.80KMP'!BB33/BB$4,"")</f>
        <v/>
      </c>
      <c r="BC33" s="998">
        <f>IFERROR('DB7.80KMP'!BC33/BC$4,"")</f>
        <v>0</v>
      </c>
      <c r="BD33" s="998">
        <f>IFERROR('DB7.80KMP'!BD33/BD$4,"")</f>
        <v>0</v>
      </c>
      <c r="BE33" s="645" t="str">
        <f t="shared" si="4"/>
        <v/>
      </c>
      <c r="BF33" s="645" t="str">
        <f t="shared" si="5"/>
        <v/>
      </c>
      <c r="BG33" s="646" t="str">
        <f t="shared" si="9"/>
        <v/>
      </c>
    </row>
    <row r="34" spans="1:59" ht="30" x14ac:dyDescent="0.25">
      <c r="B34" s="1159"/>
      <c r="C34" s="1160"/>
      <c r="D34" s="592" t="s">
        <v>229</v>
      </c>
      <c r="E34" s="12" t="s">
        <v>143</v>
      </c>
      <c r="F34" s="272" t="s">
        <v>226</v>
      </c>
      <c r="G34" s="997" t="str">
        <f>IFERROR('DB7.80KMP'!G34/G$4,"")</f>
        <v/>
      </c>
      <c r="H34" s="998" t="str">
        <f>IFERROR('DB7.80KMP'!H34/H$4,"")</f>
        <v/>
      </c>
      <c r="I34" s="998" t="str">
        <f>IFERROR('DB7.80KMP'!I34/I$4,"")</f>
        <v/>
      </c>
      <c r="J34" s="998" t="str">
        <f>IFERROR('DB7.80KMP'!J34/J$4,"")</f>
        <v/>
      </c>
      <c r="K34" s="998" t="str">
        <f>IFERROR('DB7.80KMP'!K34/K$4,"")</f>
        <v/>
      </c>
      <c r="L34" s="998" t="str">
        <f>IFERROR('DB7.80KMP'!L34/L$4,"")</f>
        <v/>
      </c>
      <c r="M34" s="998" t="str">
        <f>IFERROR('DB7.80KMP'!M34/M$4,"")</f>
        <v/>
      </c>
      <c r="N34" s="998" t="str">
        <f>IFERROR('DB7.80KMP'!N34/N$4,"")</f>
        <v/>
      </c>
      <c r="O34" s="998" t="str">
        <f>IFERROR('DB7.80KMP'!O34/O$4,"")</f>
        <v/>
      </c>
      <c r="P34" s="998" t="str">
        <f>IFERROR('DB7.80KMP'!P34/P$4,"")</f>
        <v/>
      </c>
      <c r="Q34" s="998" t="str">
        <f>IFERROR('DB7.80KMP'!Q34/Q$4,"")</f>
        <v/>
      </c>
      <c r="R34" s="998" t="str">
        <f>IFERROR('DB7.80KMP'!R34/R$4,"")</f>
        <v/>
      </c>
      <c r="S34" s="998" t="str">
        <f>IFERROR('DB7.80KMP'!S34/S$4,"")</f>
        <v/>
      </c>
      <c r="T34" s="998" t="str">
        <f>IFERROR('DB7.80KMP'!T34/T$4,"")</f>
        <v/>
      </c>
      <c r="U34" s="998" t="str">
        <f>IFERROR('DB7.80KMP'!U34/U$4,"")</f>
        <v/>
      </c>
      <c r="V34" s="998" t="str">
        <f>IFERROR('DB7.80KMP'!V34/V$4,"")</f>
        <v/>
      </c>
      <c r="W34" s="998">
        <f>IFERROR('DB7.80KMP'!W34/W$4,"")</f>
        <v>20.946757807793006</v>
      </c>
      <c r="X34" s="998">
        <f>IFERROR('DB7.80KMP'!X34/X$4,"")</f>
        <v>30.508960155490769</v>
      </c>
      <c r="Y34" s="998">
        <f>IFERROR('DB7.80KMP'!Y34/Y$4,"")</f>
        <v>23.081599921127875</v>
      </c>
      <c r="Z34" s="998">
        <f>IFERROR('DB7.80KMP'!Z34/Z$4,"")</f>
        <v>28.605912343046672</v>
      </c>
      <c r="AA34" s="998">
        <f>IFERROR('DB7.80KMP'!AA34/AA$4,"")</f>
        <v>30.690726368159204</v>
      </c>
      <c r="AB34" s="998">
        <f>IFERROR('DB7.80KMP'!AB34/AB$4,"")</f>
        <v>37.981257837795148</v>
      </c>
      <c r="AC34" s="998">
        <f>IFERROR('DB7.80KMP'!AC34/AC$4,"")</f>
        <v>40.626760483297794</v>
      </c>
      <c r="AD34" s="998">
        <f>IFERROR('DB7.80KMP'!AD34/AD$4,"")</f>
        <v>53.137224038537475</v>
      </c>
      <c r="AE34" s="998">
        <f>IFERROR('DB7.80KMP'!AE34/AE$4,"")</f>
        <v>54.20332211956093</v>
      </c>
      <c r="AF34" s="998">
        <f>IFERROR('DB7.80KMP'!AF34/AF$4,"")</f>
        <v>58.272502582263549</v>
      </c>
      <c r="AG34" s="998">
        <f>IFERROR('DB7.80KMP'!AG34/AG$4,"")</f>
        <v>67.375060378933782</v>
      </c>
      <c r="AH34" s="998">
        <f>IFERROR('DB7.80KMP'!AH34/AH$4,"")</f>
        <v>76.208041212799955</v>
      </c>
      <c r="AI34" s="998">
        <f>IFERROR('DB7.80KMP'!AI34/AI$4,"")</f>
        <v>44.928178443168981</v>
      </c>
      <c r="AJ34" s="999">
        <f>IFERROR('DB7.80KMP'!AJ34/AJ$4,"")</f>
        <v>17.758789818846878</v>
      </c>
      <c r="AK34" s="997">
        <f>IFERROR('DB7.80KMP'!AK34/AK$4,"")</f>
        <v>21.054805243895274</v>
      </c>
      <c r="AL34" s="998">
        <f>IFERROR('DB7.80KMP'!AL34/AL$4,"")</f>
        <v>26.719529351579485</v>
      </c>
      <c r="AM34" s="998">
        <f>IFERROR('DB7.80KMP'!AM34/AM$4,"")</f>
        <v>17.593794249955057</v>
      </c>
      <c r="AN34" s="998">
        <f>IFERROR('DB7.80KMP'!AN34/AN$4,"")</f>
        <v>12.332423365526312</v>
      </c>
      <c r="AO34" s="939">
        <f>IFERROR('DB7.80KMP'!AO34/AO$4,"")</f>
        <v>15.08811076297739</v>
      </c>
      <c r="AP34" s="939" t="str">
        <f>IFERROR('DB7.80KMP'!AP34/AP$4,"")</f>
        <v/>
      </c>
      <c r="AQ34" s="939" t="str">
        <f>IFERROR('DB7.80KMP'!AQ34/AQ$4,"")</f>
        <v/>
      </c>
      <c r="AR34" s="939" t="str">
        <f>IFERROR('DB7.80KMP'!AR34/AR$4,"")</f>
        <v/>
      </c>
      <c r="AS34" s="939" t="str">
        <f>IFERROR('DB7.80KMP'!AS34/AS$4,"")</f>
        <v/>
      </c>
      <c r="AT34" s="939" t="str">
        <f>IFERROR('DB7.80KMP'!AT34/AT$4,"")</f>
        <v/>
      </c>
      <c r="AU34" s="939" t="str">
        <f>IFERROR('DB7.80KMP'!AU34/AU$4,"")</f>
        <v/>
      </c>
      <c r="AV34" s="940" t="str">
        <f>IFERROR('DB7.80KMP'!AV34/AV$4,"")</f>
        <v/>
      </c>
      <c r="AW34" s="997">
        <f t="shared" si="6"/>
        <v>12.332423365526312</v>
      </c>
      <c r="AX34" s="998">
        <f t="shared" si="7"/>
        <v>15.08811076297739</v>
      </c>
      <c r="AY34" s="998">
        <f t="shared" si="8"/>
        <v>30.690726368159204</v>
      </c>
      <c r="AZ34" s="645">
        <f t="shared" si="2"/>
        <v>1.2234505997543228</v>
      </c>
      <c r="BA34" s="646">
        <f t="shared" si="3"/>
        <v>0.49161791030892299</v>
      </c>
      <c r="BB34" s="997" t="str">
        <f>IFERROR('DB7.80KMP'!BB34/BB$4,"")</f>
        <v/>
      </c>
      <c r="BC34" s="998">
        <f>IFERROR('DB7.80KMP'!BC34/BC$4,"")</f>
        <v>17.758789818846878</v>
      </c>
      <c r="BD34" s="998">
        <f>IFERROR('DB7.80KMP'!BD34/BD$4,"")</f>
        <v>26.941636588017285</v>
      </c>
      <c r="BE34" s="645" t="str">
        <f t="shared" si="4"/>
        <v/>
      </c>
      <c r="BF34" s="645">
        <f t="shared" si="5"/>
        <v>0.65915779692260335</v>
      </c>
      <c r="BG34" s="646">
        <f t="shared" si="9"/>
        <v>0.39527063936746315</v>
      </c>
    </row>
    <row r="35" spans="1:59" ht="30" x14ac:dyDescent="0.25">
      <c r="B35" s="1159"/>
      <c r="C35" s="1160"/>
      <c r="D35" s="592" t="s">
        <v>230</v>
      </c>
      <c r="E35" s="12" t="s">
        <v>174</v>
      </c>
      <c r="F35" s="272" t="s">
        <v>226</v>
      </c>
      <c r="G35" s="997" t="str">
        <f>IFERROR('DB7.80KMP'!G35/G$4,"")</f>
        <v/>
      </c>
      <c r="H35" s="998" t="str">
        <f>IFERROR('DB7.80KMP'!H35/H$4,"")</f>
        <v/>
      </c>
      <c r="I35" s="998" t="str">
        <f>IFERROR('DB7.80KMP'!I35/I$4,"")</f>
        <v/>
      </c>
      <c r="J35" s="998" t="str">
        <f>IFERROR('DB7.80KMP'!J35/J$4,"")</f>
        <v/>
      </c>
      <c r="K35" s="998" t="str">
        <f>IFERROR('DB7.80KMP'!K35/K$4,"")</f>
        <v/>
      </c>
      <c r="L35" s="998" t="str">
        <f>IFERROR('DB7.80KMP'!L35/L$4,"")</f>
        <v/>
      </c>
      <c r="M35" s="998" t="str">
        <f>IFERROR('DB7.80KMP'!M35/M$4,"")</f>
        <v/>
      </c>
      <c r="N35" s="998" t="str">
        <f>IFERROR('DB7.80KMP'!N35/N$4,"")</f>
        <v/>
      </c>
      <c r="O35" s="998" t="str">
        <f>IFERROR('DB7.80KMP'!O35/O$4,"")</f>
        <v/>
      </c>
      <c r="P35" s="998" t="str">
        <f>IFERROR('DB7.80KMP'!P35/P$4,"")</f>
        <v/>
      </c>
      <c r="Q35" s="998" t="str">
        <f>IFERROR('DB7.80KMP'!Q35/Q$4,"")</f>
        <v/>
      </c>
      <c r="R35" s="998" t="str">
        <f>IFERROR('DB7.80KMP'!R35/R$4,"")</f>
        <v/>
      </c>
      <c r="S35" s="998" t="str">
        <f>IFERROR('DB7.80KMP'!S35/S$4,"")</f>
        <v/>
      </c>
      <c r="T35" s="998" t="str">
        <f>IFERROR('DB7.80KMP'!T35/T$4,"")</f>
        <v/>
      </c>
      <c r="U35" s="998" t="str">
        <f>IFERROR('DB7.80KMP'!U35/U$4,"")</f>
        <v/>
      </c>
      <c r="V35" s="998" t="str">
        <f>IFERROR('DB7.80KMP'!V35/V$4,"")</f>
        <v/>
      </c>
      <c r="W35" s="998">
        <f>IFERROR('DB7.80KMP'!W35/W$4,"")</f>
        <v>0</v>
      </c>
      <c r="X35" s="998">
        <f>IFERROR('DB7.80KMP'!X35/X$4,"")</f>
        <v>0</v>
      </c>
      <c r="Y35" s="998">
        <f>IFERROR('DB7.80KMP'!Y35/Y$4,"")</f>
        <v>0</v>
      </c>
      <c r="Z35" s="998">
        <f>IFERROR('DB7.80KMP'!Z35/Z$4,"")</f>
        <v>0</v>
      </c>
      <c r="AA35" s="998">
        <f>IFERROR('DB7.80KMP'!AA35/AA$4,"")</f>
        <v>0</v>
      </c>
      <c r="AB35" s="998">
        <f>IFERROR('DB7.80KMP'!AB35/AB$4,"")</f>
        <v>0</v>
      </c>
      <c r="AC35" s="998">
        <f>IFERROR('DB7.80KMP'!AC35/AC$4,"")</f>
        <v>0</v>
      </c>
      <c r="AD35" s="998">
        <f>IFERROR('DB7.80KMP'!AD35/AD$4,"")</f>
        <v>0</v>
      </c>
      <c r="AE35" s="998">
        <f>IFERROR('DB7.80KMP'!AE35/AE$4,"")</f>
        <v>0</v>
      </c>
      <c r="AF35" s="998">
        <f>IFERROR('DB7.80KMP'!AF35/AF$4,"")</f>
        <v>0</v>
      </c>
      <c r="AG35" s="998">
        <f>IFERROR('DB7.80KMP'!AG35/AG$4,"")</f>
        <v>0</v>
      </c>
      <c r="AH35" s="998">
        <f>IFERROR('DB7.80KMP'!AH35/AH$4,"")</f>
        <v>0</v>
      </c>
      <c r="AI35" s="998">
        <f>IFERROR('DB7.80KMP'!AI35/AI$4,"")</f>
        <v>0</v>
      </c>
      <c r="AJ35" s="999">
        <f>IFERROR('DB7.80KMP'!AJ35/AJ$4,"")</f>
        <v>0</v>
      </c>
      <c r="AK35" s="997">
        <f>IFERROR('DB7.80KMP'!AK35/AK$4,"")</f>
        <v>0</v>
      </c>
      <c r="AL35" s="998">
        <f>IFERROR('DB7.80KMP'!AL35/AL$4,"")</f>
        <v>0</v>
      </c>
      <c r="AM35" s="998">
        <f>IFERROR('DB7.80KMP'!AM35/AM$4,"")</f>
        <v>0</v>
      </c>
      <c r="AN35" s="998">
        <f>IFERROR('DB7.80KMP'!AN35/AN$4,"")</f>
        <v>0</v>
      </c>
      <c r="AO35" s="939">
        <f>IFERROR('DB7.80KMP'!AO35/AO$4,"")</f>
        <v>0</v>
      </c>
      <c r="AP35" s="939" t="str">
        <f>IFERROR('DB7.80KMP'!AP35/AP$4,"")</f>
        <v/>
      </c>
      <c r="AQ35" s="939" t="str">
        <f>IFERROR('DB7.80KMP'!AQ35/AQ$4,"")</f>
        <v/>
      </c>
      <c r="AR35" s="939" t="str">
        <f>IFERROR('DB7.80KMP'!AR35/AR$4,"")</f>
        <v/>
      </c>
      <c r="AS35" s="939" t="str">
        <f>IFERROR('DB7.80KMP'!AS35/AS$4,"")</f>
        <v/>
      </c>
      <c r="AT35" s="939" t="str">
        <f>IFERROR('DB7.80KMP'!AT35/AT$4,"")</f>
        <v/>
      </c>
      <c r="AU35" s="939" t="str">
        <f>IFERROR('DB7.80KMP'!AU35/AU$4,"")</f>
        <v/>
      </c>
      <c r="AV35" s="940" t="str">
        <f>IFERROR('DB7.80KMP'!AV35/AV$4,"")</f>
        <v/>
      </c>
      <c r="AW35" s="997">
        <f t="shared" si="6"/>
        <v>0</v>
      </c>
      <c r="AX35" s="998">
        <f t="shared" si="7"/>
        <v>0</v>
      </c>
      <c r="AY35" s="998">
        <f t="shared" si="8"/>
        <v>0</v>
      </c>
      <c r="AZ35" s="645" t="str">
        <f t="shared" si="2"/>
        <v/>
      </c>
      <c r="BA35" s="646" t="str">
        <f t="shared" si="3"/>
        <v/>
      </c>
      <c r="BB35" s="997" t="str">
        <f>IFERROR('DB7.80KMP'!BB35/BB$4,"")</f>
        <v/>
      </c>
      <c r="BC35" s="998">
        <f>IFERROR('DB7.80KMP'!BC35/BC$4,"")</f>
        <v>0</v>
      </c>
      <c r="BD35" s="998">
        <f>IFERROR('DB7.80KMP'!BD35/BD$4,"")</f>
        <v>0</v>
      </c>
      <c r="BE35" s="645" t="str">
        <f t="shared" si="4"/>
        <v/>
      </c>
      <c r="BF35" s="645" t="str">
        <f t="shared" si="5"/>
        <v/>
      </c>
      <c r="BG35" s="646" t="str">
        <f t="shared" si="9"/>
        <v/>
      </c>
    </row>
    <row r="36" spans="1:59" x14ac:dyDescent="0.25">
      <c r="B36" s="1158"/>
      <c r="C36" s="1156"/>
      <c r="D36" s="591" t="s">
        <v>231</v>
      </c>
      <c r="E36" s="13" t="s">
        <v>173</v>
      </c>
      <c r="F36" s="273" t="s">
        <v>226</v>
      </c>
      <c r="G36" s="994" t="str">
        <f>IFERROR('DB7.80KMP'!G36/G$4,"")</f>
        <v/>
      </c>
      <c r="H36" s="995" t="str">
        <f>IFERROR('DB7.80KMP'!H36/H$4,"")</f>
        <v/>
      </c>
      <c r="I36" s="995" t="str">
        <f>IFERROR('DB7.80KMP'!I36/I$4,"")</f>
        <v/>
      </c>
      <c r="J36" s="995" t="str">
        <f>IFERROR('DB7.80KMP'!J36/J$4,"")</f>
        <v/>
      </c>
      <c r="K36" s="995" t="str">
        <f>IFERROR('DB7.80KMP'!K36/K$4,"")</f>
        <v/>
      </c>
      <c r="L36" s="995" t="str">
        <f>IFERROR('DB7.80KMP'!L36/L$4,"")</f>
        <v/>
      </c>
      <c r="M36" s="995" t="str">
        <f>IFERROR('DB7.80KMP'!M36/M$4,"")</f>
        <v/>
      </c>
      <c r="N36" s="995" t="str">
        <f>IFERROR('DB7.80KMP'!N36/N$4,"")</f>
        <v/>
      </c>
      <c r="O36" s="995" t="str">
        <f>IFERROR('DB7.80KMP'!O36/O$4,"")</f>
        <v/>
      </c>
      <c r="P36" s="995" t="str">
        <f>IFERROR('DB7.80KMP'!P36/P$4,"")</f>
        <v/>
      </c>
      <c r="Q36" s="995" t="str">
        <f>IFERROR('DB7.80KMP'!Q36/Q$4,"")</f>
        <v/>
      </c>
      <c r="R36" s="995" t="str">
        <f>IFERROR('DB7.80KMP'!R36/R$4,"")</f>
        <v/>
      </c>
      <c r="S36" s="995" t="str">
        <f>IFERROR('DB7.80KMP'!S36/S$4,"")</f>
        <v/>
      </c>
      <c r="T36" s="995" t="str">
        <f>IFERROR('DB7.80KMP'!T36/T$4,"")</f>
        <v/>
      </c>
      <c r="U36" s="995" t="str">
        <f>IFERROR('DB7.80KMP'!U36/U$4,"")</f>
        <v/>
      </c>
      <c r="V36" s="995" t="str">
        <f>IFERROR('DB7.80KMP'!V36/V$4,"")</f>
        <v/>
      </c>
      <c r="W36" s="995">
        <f>IFERROR('DB7.80KMP'!W36/W$4,"")</f>
        <v>0</v>
      </c>
      <c r="X36" s="995">
        <f>IFERROR('DB7.80KMP'!X36/X$4,"")</f>
        <v>0</v>
      </c>
      <c r="Y36" s="995">
        <f>IFERROR('DB7.80KMP'!Y36/Y$4,"")</f>
        <v>0.94646554273883465</v>
      </c>
      <c r="Z36" s="995">
        <f>IFERROR('DB7.80KMP'!Z36/Z$4,"")</f>
        <v>0.75811419095001187</v>
      </c>
      <c r="AA36" s="995">
        <f>IFERROR('DB7.80KMP'!AA36/AA$4,"")</f>
        <v>0.75811419095001187</v>
      </c>
      <c r="AB36" s="995">
        <f>IFERROR('DB7.80KMP'!AB36/AB$4,"")</f>
        <v>0.75811419095001187</v>
      </c>
      <c r="AC36" s="995">
        <f>IFERROR('DB7.80KMP'!AC36/AC$4,"")</f>
        <v>0.75811419095001187</v>
      </c>
      <c r="AD36" s="995">
        <f>IFERROR('DB7.80KMP'!AD36/AD$4,"")</f>
        <v>0.75811419095001187</v>
      </c>
      <c r="AE36" s="995">
        <f>IFERROR('DB7.80KMP'!AE36/AE$4,"")</f>
        <v>0</v>
      </c>
      <c r="AF36" s="995">
        <f>IFERROR('DB7.80KMP'!AF36/AF$4,"")</f>
        <v>0.75670726401138089</v>
      </c>
      <c r="AG36" s="995">
        <f>IFERROR('DB7.80KMP'!AG36/AG$4,"")</f>
        <v>0.75670726401138089</v>
      </c>
      <c r="AH36" s="995">
        <f>IFERROR('DB7.80KMP'!AH36/AH$4,"")</f>
        <v>0.75670726401138089</v>
      </c>
      <c r="AI36" s="995">
        <f>IFERROR('DB7.80KMP'!AI36/AI$4,"")</f>
        <v>0.61534327693883129</v>
      </c>
      <c r="AJ36" s="996">
        <f>IFERROR('DB7.80KMP'!AJ36/AJ$4,"")</f>
        <v>0.37355267017938998</v>
      </c>
      <c r="AK36" s="994">
        <f>IFERROR('DB7.80KMP'!AK36/AK$4,"")</f>
        <v>0.3831016419736375</v>
      </c>
      <c r="AL36" s="995">
        <f>IFERROR('DB7.80KMP'!AL36/AL$4,"")</f>
        <v>0</v>
      </c>
      <c r="AM36" s="995">
        <f>IFERROR('DB7.80KMP'!AM36/AM$4,"")</f>
        <v>0.40399388353260329</v>
      </c>
      <c r="AN36" s="995">
        <f>IFERROR('DB7.80KMP'!AN36/AN$4,"")</f>
        <v>0.43695933110265595</v>
      </c>
      <c r="AO36" s="937">
        <f>IFERROR('DB7.80KMP'!AO36/AO$4,"")</f>
        <v>0.49812456102773062</v>
      </c>
      <c r="AP36" s="937" t="str">
        <f>IFERROR('DB7.80KMP'!AP36/AP$4,"")</f>
        <v/>
      </c>
      <c r="AQ36" s="937" t="str">
        <f>IFERROR('DB7.80KMP'!AQ36/AQ$4,"")</f>
        <v/>
      </c>
      <c r="AR36" s="937" t="str">
        <f>IFERROR('DB7.80KMP'!AR36/AR$4,"")</f>
        <v/>
      </c>
      <c r="AS36" s="937" t="str">
        <f>IFERROR('DB7.80KMP'!AS36/AS$4,"")</f>
        <v/>
      </c>
      <c r="AT36" s="937" t="str">
        <f>IFERROR('DB7.80KMP'!AT36/AT$4,"")</f>
        <v/>
      </c>
      <c r="AU36" s="937" t="str">
        <f>IFERROR('DB7.80KMP'!AU36/AU$4,"")</f>
        <v/>
      </c>
      <c r="AV36" s="938" t="str">
        <f>IFERROR('DB7.80KMP'!AV36/AV$4,"")</f>
        <v/>
      </c>
      <c r="AW36" s="994">
        <f t="shared" si="6"/>
        <v>0.43695933110265595</v>
      </c>
      <c r="AX36" s="995">
        <f t="shared" si="7"/>
        <v>0.49812456102773062</v>
      </c>
      <c r="AY36" s="995">
        <f t="shared" si="8"/>
        <v>0.75811419095001187</v>
      </c>
      <c r="AZ36" s="643">
        <f t="shared" si="2"/>
        <v>1.1399792282058052</v>
      </c>
      <c r="BA36" s="644">
        <f t="shared" si="3"/>
        <v>0.65705742878064088</v>
      </c>
      <c r="BB36" s="994" t="str">
        <f>IFERROR('DB7.80KMP'!BB36/BB$4,"")</f>
        <v/>
      </c>
      <c r="BC36" s="995">
        <f>IFERROR('DB7.80KMP'!BC36/BC$4,"")</f>
        <v>0.37355267017938998</v>
      </c>
      <c r="BD36" s="995">
        <f>IFERROR('DB7.80KMP'!BD36/BD$4,"")</f>
        <v>0.55708366700323808</v>
      </c>
      <c r="BE36" s="643" t="str">
        <f t="shared" si="4"/>
        <v/>
      </c>
      <c r="BF36" s="643">
        <f t="shared" si="5"/>
        <v>0.67055039001389116</v>
      </c>
      <c r="BG36" s="644">
        <f t="shared" si="9"/>
        <v>0.60706386854133665</v>
      </c>
    </row>
    <row r="37" spans="1:59" ht="14.1" customHeight="1" x14ac:dyDescent="0.25">
      <c r="B37" s="255" t="s">
        <v>59</v>
      </c>
      <c r="C37" s="20" t="s">
        <v>58</v>
      </c>
      <c r="D37" s="251" t="s">
        <v>232</v>
      </c>
      <c r="E37" s="6" t="s">
        <v>58</v>
      </c>
      <c r="F37" s="268" t="s">
        <v>226</v>
      </c>
      <c r="G37" s="991" t="str">
        <f>IFERROR('DB7.80KMP'!G37/G$4,"")</f>
        <v/>
      </c>
      <c r="H37" s="992" t="str">
        <f>IFERROR('DB7.80KMP'!H37/H$4,"")</f>
        <v/>
      </c>
      <c r="I37" s="992" t="str">
        <f>IFERROR('DB7.80KMP'!I37/I$4,"")</f>
        <v/>
      </c>
      <c r="J37" s="992" t="str">
        <f>IFERROR('DB7.80KMP'!J37/J$4,"")</f>
        <v/>
      </c>
      <c r="K37" s="992" t="str">
        <f>IFERROR('DB7.80KMP'!K37/K$4,"")</f>
        <v/>
      </c>
      <c r="L37" s="992" t="str">
        <f>IFERROR('DB7.80KMP'!L37/L$4,"")</f>
        <v/>
      </c>
      <c r="M37" s="992" t="str">
        <f>IFERROR('DB7.80KMP'!M37/M$4,"")</f>
        <v/>
      </c>
      <c r="N37" s="992" t="str">
        <f>IFERROR('DB7.80KMP'!N37/N$4,"")</f>
        <v/>
      </c>
      <c r="O37" s="992" t="str">
        <f>IFERROR('DB7.80KMP'!O37/O$4,"")</f>
        <v/>
      </c>
      <c r="P37" s="992" t="str">
        <f>IFERROR('DB7.80KMP'!P37/P$4,"")</f>
        <v/>
      </c>
      <c r="Q37" s="992" t="str">
        <f>IFERROR('DB7.80KMP'!Q37/Q$4,"")</f>
        <v/>
      </c>
      <c r="R37" s="992" t="str">
        <f>IFERROR('DB7.80KMP'!R37/R$4,"")</f>
        <v/>
      </c>
      <c r="S37" s="992" t="str">
        <f>IFERROR('DB7.80KMP'!S37/S$4,"")</f>
        <v/>
      </c>
      <c r="T37" s="992" t="str">
        <f>IFERROR('DB7.80KMP'!T37/T$4,"")</f>
        <v/>
      </c>
      <c r="U37" s="992" t="str">
        <f>IFERROR('DB7.80KMP'!U37/U$4,"")</f>
        <v/>
      </c>
      <c r="V37" s="992" t="str">
        <f>IFERROR('DB7.80KMP'!V37/V$4,"")</f>
        <v/>
      </c>
      <c r="W37" s="992">
        <f>IFERROR('DB7.80KMP'!W37/W$4,"")</f>
        <v>0</v>
      </c>
      <c r="X37" s="992">
        <f>IFERROR('DB7.80KMP'!X37/X$4,"")</f>
        <v>0</v>
      </c>
      <c r="Y37" s="992">
        <f>IFERROR('DB7.80KMP'!Y37/Y$4,"")</f>
        <v>0</v>
      </c>
      <c r="Z37" s="992">
        <f>IFERROR('DB7.80KMP'!Z37/Z$4,"")</f>
        <v>0</v>
      </c>
      <c r="AA37" s="992">
        <f>IFERROR('DB7.80KMP'!AA37/AA$4,"")</f>
        <v>0</v>
      </c>
      <c r="AB37" s="992">
        <f>IFERROR('DB7.80KMP'!AB37/AB$4,"")</f>
        <v>0</v>
      </c>
      <c r="AC37" s="992">
        <f>IFERROR('DB7.80KMP'!AC37/AC$4,"")</f>
        <v>0</v>
      </c>
      <c r="AD37" s="992">
        <f>IFERROR('DB7.80KMP'!AD37/AD$4,"")</f>
        <v>0</v>
      </c>
      <c r="AE37" s="992">
        <f>IFERROR('DB7.80KMP'!AE37/AE$4,"")</f>
        <v>0</v>
      </c>
      <c r="AF37" s="992">
        <f>IFERROR('DB7.80KMP'!AF37/AF$4,"")</f>
        <v>0</v>
      </c>
      <c r="AG37" s="992">
        <f>IFERROR('DB7.80KMP'!AG37/AG$4,"")</f>
        <v>0</v>
      </c>
      <c r="AH37" s="992">
        <f>IFERROR('DB7.80KMP'!AH37/AH$4,"")</f>
        <v>0</v>
      </c>
      <c r="AI37" s="992">
        <f>IFERROR('DB7.80KMP'!AI37/AI$4,"")</f>
        <v>0</v>
      </c>
      <c r="AJ37" s="993">
        <f>IFERROR('DB7.80KMP'!AJ37/AJ$4,"")</f>
        <v>0</v>
      </c>
      <c r="AK37" s="991">
        <f>IFERROR('DB7.80KMP'!AK37/AK$4,"")</f>
        <v>0</v>
      </c>
      <c r="AL37" s="992">
        <f>IFERROR('DB7.80KMP'!AL37/AL$4,"")</f>
        <v>0</v>
      </c>
      <c r="AM37" s="992">
        <f>IFERROR('DB7.80KMP'!AM37/AM$4,"")</f>
        <v>0</v>
      </c>
      <c r="AN37" s="992">
        <f>IFERROR('DB7.80KMP'!AN37/AN$4,"")</f>
        <v>0</v>
      </c>
      <c r="AO37" s="935">
        <f>IFERROR('DB7.80KMP'!AO37/AO$4,"")</f>
        <v>0</v>
      </c>
      <c r="AP37" s="935" t="str">
        <f>IFERROR('DB7.80KMP'!AP37/AP$4,"")</f>
        <v/>
      </c>
      <c r="AQ37" s="935" t="str">
        <f>IFERROR('DB7.80KMP'!AQ37/AQ$4,"")</f>
        <v/>
      </c>
      <c r="AR37" s="935" t="str">
        <f>IFERROR('DB7.80KMP'!AR37/AR$4,"")</f>
        <v/>
      </c>
      <c r="AS37" s="935" t="str">
        <f>IFERROR('DB7.80KMP'!AS37/AS$4,"")</f>
        <v/>
      </c>
      <c r="AT37" s="935" t="str">
        <f>IFERROR('DB7.80KMP'!AT37/AT$4,"")</f>
        <v/>
      </c>
      <c r="AU37" s="935" t="str">
        <f>IFERROR('DB7.80KMP'!AU37/AU$4,"")</f>
        <v/>
      </c>
      <c r="AV37" s="936" t="str">
        <f>IFERROR('DB7.80KMP'!AV37/AV$4,"")</f>
        <v/>
      </c>
      <c r="AW37" s="991">
        <f t="shared" si="6"/>
        <v>0</v>
      </c>
      <c r="AX37" s="992">
        <f t="shared" si="7"/>
        <v>0</v>
      </c>
      <c r="AY37" s="992">
        <f t="shared" si="8"/>
        <v>0</v>
      </c>
      <c r="AZ37" s="641" t="str">
        <f t="shared" si="2"/>
        <v/>
      </c>
      <c r="BA37" s="642" t="str">
        <f t="shared" si="3"/>
        <v/>
      </c>
      <c r="BB37" s="991" t="str">
        <f>IFERROR('DB7.80KMP'!BB37/BB$4,"")</f>
        <v/>
      </c>
      <c r="BC37" s="992">
        <f>IFERROR('DB7.80KMP'!BC37/BC$4,"")</f>
        <v>0</v>
      </c>
      <c r="BD37" s="992">
        <f>IFERROR('DB7.80KMP'!BD37/BD$4,"")</f>
        <v>0</v>
      </c>
      <c r="BE37" s="641" t="str">
        <f t="shared" si="4"/>
        <v/>
      </c>
      <c r="BF37" s="641" t="str">
        <f t="shared" si="5"/>
        <v/>
      </c>
      <c r="BG37" s="642" t="str">
        <f t="shared" si="9"/>
        <v/>
      </c>
    </row>
    <row r="38" spans="1:59" ht="14.1" customHeight="1" x14ac:dyDescent="0.25">
      <c r="B38" s="255" t="s">
        <v>61</v>
      </c>
      <c r="C38" s="20" t="s">
        <v>60</v>
      </c>
      <c r="D38" s="401" t="s">
        <v>233</v>
      </c>
      <c r="E38" s="161" t="s">
        <v>60</v>
      </c>
      <c r="F38" s="275" t="s">
        <v>226</v>
      </c>
      <c r="G38" s="988" t="str">
        <f>IFERROR('DB7.80KMP'!G38/G$4,"")</f>
        <v/>
      </c>
      <c r="H38" s="989" t="str">
        <f>IFERROR('DB7.80KMP'!H38/H$4,"")</f>
        <v/>
      </c>
      <c r="I38" s="989" t="str">
        <f>IFERROR('DB7.80KMP'!I38/I$4,"")</f>
        <v/>
      </c>
      <c r="J38" s="989" t="str">
        <f>IFERROR('DB7.80KMP'!J38/J$4,"")</f>
        <v/>
      </c>
      <c r="K38" s="989" t="str">
        <f>IFERROR('DB7.80KMP'!K38/K$4,"")</f>
        <v/>
      </c>
      <c r="L38" s="989" t="str">
        <f>IFERROR('DB7.80KMP'!L38/L$4,"")</f>
        <v/>
      </c>
      <c r="M38" s="989" t="str">
        <f>IFERROR('DB7.80KMP'!M38/M$4,"")</f>
        <v/>
      </c>
      <c r="N38" s="989" t="str">
        <f>IFERROR('DB7.80KMP'!N38/N$4,"")</f>
        <v/>
      </c>
      <c r="O38" s="989" t="str">
        <f>IFERROR('DB7.80KMP'!O38/O$4,"")</f>
        <v/>
      </c>
      <c r="P38" s="989" t="str">
        <f>IFERROR('DB7.80KMP'!P38/P$4,"")</f>
        <v/>
      </c>
      <c r="Q38" s="989" t="str">
        <f>IFERROR('DB7.80KMP'!Q38/Q$4,"")</f>
        <v/>
      </c>
      <c r="R38" s="989" t="str">
        <f>IFERROR('DB7.80KMP'!R38/R$4,"")</f>
        <v/>
      </c>
      <c r="S38" s="989" t="str">
        <f>IFERROR('DB7.80KMP'!S38/S$4,"")</f>
        <v/>
      </c>
      <c r="T38" s="989" t="str">
        <f>IFERROR('DB7.80KMP'!T38/T$4,"")</f>
        <v/>
      </c>
      <c r="U38" s="989" t="str">
        <f>IFERROR('DB7.80KMP'!U38/U$4,"")</f>
        <v/>
      </c>
      <c r="V38" s="989" t="str">
        <f>IFERROR('DB7.80KMP'!V38/V$4,"")</f>
        <v/>
      </c>
      <c r="W38" s="989">
        <f>IFERROR('DB7.80KMP'!W38/W$4,"")</f>
        <v>8.8008158883521208</v>
      </c>
      <c r="X38" s="989">
        <f>IFERROR('DB7.80KMP'!X38/X$4,"")</f>
        <v>10.118169039872678</v>
      </c>
      <c r="Y38" s="989">
        <f>IFERROR('DB7.80KMP'!Y38/Y$4,"")</f>
        <v>7.0827183279108752</v>
      </c>
      <c r="Z38" s="989">
        <f>IFERROR('DB7.80KMP'!Z38/Z$4,"")</f>
        <v>11.201138118929164</v>
      </c>
      <c r="AA38" s="989">
        <f>IFERROR('DB7.80KMP'!AA38/AA$4,"")</f>
        <v>11.280108347153122</v>
      </c>
      <c r="AB38" s="989">
        <f>IFERROR('DB7.80KMP'!AB38/AB$4,"")</f>
        <v>11.438048803601042</v>
      </c>
      <c r="AC38" s="989">
        <f>IFERROR('DB7.80KMP'!AC38/AC$4,"")</f>
        <v>9.3895607675906181</v>
      </c>
      <c r="AD38" s="989">
        <f>IFERROR('DB7.80KMP'!AD38/AD$4,"")</f>
        <v>9.4685309958145769</v>
      </c>
      <c r="AE38" s="989">
        <f>IFERROR('DB7.80KMP'!AE38/AE$4,"")</f>
        <v>13.440732843717919</v>
      </c>
      <c r="AF38" s="989">
        <f>IFERROR('DB7.80KMP'!AF38/AF$4,"")</f>
        <v>8.7651924747984946</v>
      </c>
      <c r="AG38" s="989">
        <f>IFERROR('DB7.80KMP'!AG38/AG$4,"")</f>
        <v>8.7651924747984946</v>
      </c>
      <c r="AH38" s="989">
        <f>IFERROR('DB7.80KMP'!AH38/AH$4,"")</f>
        <v>8.7651924747984946</v>
      </c>
      <c r="AI38" s="989">
        <f>IFERROR('DB7.80KMP'!AI38/AI$4,"")</f>
        <v>9.9433497031737872</v>
      </c>
      <c r="AJ38" s="990">
        <f>IFERROR('DB7.80KMP'!AJ38/AJ$4,"")</f>
        <v>5.7585238493457105</v>
      </c>
      <c r="AK38" s="988">
        <f>IFERROR('DB7.80KMP'!AK38/AK$4,"")</f>
        <v>5.4634559343721349</v>
      </c>
      <c r="AL38" s="989">
        <f>IFERROR('DB7.80KMP'!AL38/AL$4,"")</f>
        <v>6.8146306452136303</v>
      </c>
      <c r="AM38" s="989">
        <f>IFERROR('DB7.80KMP'!AM38/AM$4,"")</f>
        <v>4.3210559592127771</v>
      </c>
      <c r="AN38" s="989">
        <f>IFERROR('DB7.80KMP'!AN38/AN$4,"")</f>
        <v>4.673644907184376</v>
      </c>
      <c r="AO38" s="933">
        <f>IFERROR('DB7.80KMP'!AO38/AO$4,"")</f>
        <v>8.366417936469194</v>
      </c>
      <c r="AP38" s="933" t="str">
        <f>IFERROR('DB7.80KMP'!AP38/AP$4,"")</f>
        <v/>
      </c>
      <c r="AQ38" s="933" t="str">
        <f>IFERROR('DB7.80KMP'!AQ38/AQ$4,"")</f>
        <v/>
      </c>
      <c r="AR38" s="933" t="str">
        <f>IFERROR('DB7.80KMP'!AR38/AR$4,"")</f>
        <v/>
      </c>
      <c r="AS38" s="933" t="str">
        <f>IFERROR('DB7.80KMP'!AS38/AS$4,"")</f>
        <v/>
      </c>
      <c r="AT38" s="933" t="str">
        <f>IFERROR('DB7.80KMP'!AT38/AT$4,"")</f>
        <v/>
      </c>
      <c r="AU38" s="933" t="str">
        <f>IFERROR('DB7.80KMP'!AU38/AU$4,"")</f>
        <v/>
      </c>
      <c r="AV38" s="934" t="str">
        <f>IFERROR('DB7.80KMP'!AV38/AV$4,"")</f>
        <v/>
      </c>
      <c r="AW38" s="988">
        <f t="shared" si="6"/>
        <v>4.673644907184376</v>
      </c>
      <c r="AX38" s="989">
        <f t="shared" si="7"/>
        <v>8.366417936469194</v>
      </c>
      <c r="AY38" s="989">
        <f t="shared" si="8"/>
        <v>11.280108347153122</v>
      </c>
      <c r="AZ38" s="647">
        <f t="shared" si="2"/>
        <v>1.790126999937083</v>
      </c>
      <c r="BA38" s="648">
        <f t="shared" si="3"/>
        <v>0.74169659359528339</v>
      </c>
      <c r="BB38" s="988" t="str">
        <f>IFERROR('DB7.80KMP'!BB38/BB$4,"")</f>
        <v/>
      </c>
      <c r="BC38" s="989">
        <f>IFERROR('DB7.80KMP'!BC38/BC$4,"")</f>
        <v>5.7585238493457105</v>
      </c>
      <c r="BD38" s="989">
        <f>IFERROR('DB7.80KMP'!BD38/BD$4,"")</f>
        <v>9.8398782153205726</v>
      </c>
      <c r="BE38" s="647" t="str">
        <f t="shared" si="4"/>
        <v/>
      </c>
      <c r="BF38" s="647">
        <f t="shared" si="5"/>
        <v>0.58522308135681578</v>
      </c>
      <c r="BG38" s="648">
        <f t="shared" si="9"/>
        <v>0.5791331916554906</v>
      </c>
    </row>
    <row r="39" spans="1:59" ht="14.1" customHeight="1" x14ac:dyDescent="0.25">
      <c r="B39" s="1157" t="s">
        <v>63</v>
      </c>
      <c r="C39" s="1155" t="s">
        <v>62</v>
      </c>
      <c r="D39" s="590" t="s">
        <v>234</v>
      </c>
      <c r="E39" s="7" t="s">
        <v>139</v>
      </c>
      <c r="F39" s="268" t="s">
        <v>226</v>
      </c>
      <c r="G39" s="991" t="str">
        <f>IFERROR('DB7.80KMP'!G39/G$4,"")</f>
        <v/>
      </c>
      <c r="H39" s="992" t="str">
        <f>IFERROR('DB7.80KMP'!H39/H$4,"")</f>
        <v/>
      </c>
      <c r="I39" s="992" t="str">
        <f>IFERROR('DB7.80KMP'!I39/I$4,"")</f>
        <v/>
      </c>
      <c r="J39" s="992" t="str">
        <f>IFERROR('DB7.80KMP'!J39/J$4,"")</f>
        <v/>
      </c>
      <c r="K39" s="992" t="str">
        <f>IFERROR('DB7.80KMP'!K39/K$4,"")</f>
        <v/>
      </c>
      <c r="L39" s="992" t="str">
        <f>IFERROR('DB7.80KMP'!L39/L$4,"")</f>
        <v/>
      </c>
      <c r="M39" s="992" t="str">
        <f>IFERROR('DB7.80KMP'!M39/M$4,"")</f>
        <v/>
      </c>
      <c r="N39" s="992" t="str">
        <f>IFERROR('DB7.80KMP'!N39/N$4,"")</f>
        <v/>
      </c>
      <c r="O39" s="992" t="str">
        <f>IFERROR('DB7.80KMP'!O39/O$4,"")</f>
        <v/>
      </c>
      <c r="P39" s="992" t="str">
        <f>IFERROR('DB7.80KMP'!P39/P$4,"")</f>
        <v/>
      </c>
      <c r="Q39" s="992" t="str">
        <f>IFERROR('DB7.80KMP'!Q39/Q$4,"")</f>
        <v/>
      </c>
      <c r="R39" s="992" t="str">
        <f>IFERROR('DB7.80KMP'!R39/R$4,"")</f>
        <v/>
      </c>
      <c r="S39" s="992" t="str">
        <f>IFERROR('DB7.80KMP'!S39/S$4,"")</f>
        <v/>
      </c>
      <c r="T39" s="992" t="str">
        <f>IFERROR('DB7.80KMP'!T39/T$4,"")</f>
        <v/>
      </c>
      <c r="U39" s="992" t="str">
        <f>IFERROR('DB7.80KMP'!U39/U$4,"")</f>
        <v/>
      </c>
      <c r="V39" s="992" t="str">
        <f>IFERROR('DB7.80KMP'!V39/V$4,"")</f>
        <v/>
      </c>
      <c r="W39" s="992">
        <f>IFERROR('DB7.80KMP'!W39/W$4,"")</f>
        <v>5.7072739820565905</v>
      </c>
      <c r="X39" s="992">
        <f>IFERROR('DB7.80KMP'!X39/X$4,"")</f>
        <v>6.999900283094604</v>
      </c>
      <c r="Y39" s="992">
        <f>IFERROR('DB7.80KMP'!Y39/Y$4,"")</f>
        <v>5.7215148706825723</v>
      </c>
      <c r="Z39" s="992">
        <f>IFERROR('DB7.80KMP'!Z39/Z$4,"")</f>
        <v>4.219642212219326</v>
      </c>
      <c r="AA39" s="992">
        <f>IFERROR('DB7.80KMP'!AA39/AA$4,"")</f>
        <v>5.0093444944589223</v>
      </c>
      <c r="AB39" s="992">
        <f>IFERROR('DB7.80KMP'!AB39/AB$4,"")</f>
        <v>8.0299557240253758</v>
      </c>
      <c r="AC39" s="992">
        <f>IFERROR('DB7.80KMP'!AC39/AC$4,"")</f>
        <v>8.6340782858195801</v>
      </c>
      <c r="AD39" s="992">
        <f>IFERROR('DB7.80KMP'!AD39/AD$4,"")</f>
        <v>8.4919318750164532</v>
      </c>
      <c r="AE39" s="992">
        <f>IFERROR('DB7.80KMP'!AE39/AE$4,"")</f>
        <v>10.202953486535577</v>
      </c>
      <c r="AF39" s="992">
        <f>IFERROR('DB7.80KMP'!AF39/AF$4,"")</f>
        <v>11.292804617764039</v>
      </c>
      <c r="AG39" s="992">
        <f>IFERROR('DB7.80KMP'!AG39/AG$4,"")</f>
        <v>11.292804617764039</v>
      </c>
      <c r="AH39" s="992">
        <f>IFERROR('DB7.80KMP'!AH39/AH$4,"")</f>
        <v>12.08104135110923</v>
      </c>
      <c r="AI39" s="992">
        <f>IFERROR('DB7.80KMP'!AI39/AI$4,"")</f>
        <v>8.2918215351800573</v>
      </c>
      <c r="AJ39" s="993">
        <f>IFERROR('DB7.80KMP'!AJ39/AJ$4,"")</f>
        <v>17.097985604774301</v>
      </c>
      <c r="AK39" s="991">
        <f>IFERROR('DB7.80KMP'!AK39/AK$4,"")</f>
        <v>14.987906758168366</v>
      </c>
      <c r="AL39" s="992">
        <f>IFERROR('DB7.80KMP'!AL39/AL$4,"")</f>
        <v>25.113758487266953</v>
      </c>
      <c r="AM39" s="992">
        <f>IFERROR('DB7.80KMP'!AM39/AM$4,"")</f>
        <v>13.911544529215828</v>
      </c>
      <c r="AN39" s="992">
        <f>IFERROR('DB7.80KMP'!AN39/AN$4,"")</f>
        <v>16.207744667184464</v>
      </c>
      <c r="AO39" s="935">
        <f>IFERROR('DB7.80KMP'!AO39/AO$4,"")</f>
        <v>18.870062962944512</v>
      </c>
      <c r="AP39" s="935" t="str">
        <f>IFERROR('DB7.80KMP'!AP39/AP$4,"")</f>
        <v/>
      </c>
      <c r="AQ39" s="935" t="str">
        <f>IFERROR('DB7.80KMP'!AQ39/AQ$4,"")</f>
        <v/>
      </c>
      <c r="AR39" s="935" t="str">
        <f>IFERROR('DB7.80KMP'!AR39/AR$4,"")</f>
        <v/>
      </c>
      <c r="AS39" s="935" t="str">
        <f>IFERROR('DB7.80KMP'!AS39/AS$4,"")</f>
        <v/>
      </c>
      <c r="AT39" s="935" t="str">
        <f>IFERROR('DB7.80KMP'!AT39/AT$4,"")</f>
        <v/>
      </c>
      <c r="AU39" s="935" t="str">
        <f>IFERROR('DB7.80KMP'!AU39/AU$4,"")</f>
        <v/>
      </c>
      <c r="AV39" s="936" t="str">
        <f>IFERROR('DB7.80KMP'!AV39/AV$4,"")</f>
        <v/>
      </c>
      <c r="AW39" s="991">
        <f t="shared" ref="AW39:AW70" si="12">AN39</f>
        <v>16.207744667184464</v>
      </c>
      <c r="AX39" s="992">
        <f t="shared" ref="AX39:AX70" si="13">AO39</f>
        <v>18.870062962944512</v>
      </c>
      <c r="AY39" s="992">
        <f t="shared" ref="AY39:AY70" si="14">AA39</f>
        <v>5.0093444944589223</v>
      </c>
      <c r="AZ39" s="641">
        <f t="shared" si="2"/>
        <v>1.1642621074325288</v>
      </c>
      <c r="BA39" s="642">
        <f t="shared" si="3"/>
        <v>3.7669725018548035</v>
      </c>
      <c r="BB39" s="991" t="str">
        <f>IFERROR('DB7.80KMP'!BB39/BB$4,"")</f>
        <v/>
      </c>
      <c r="BC39" s="992">
        <f>IFERROR('DB7.80KMP'!BC39/BC$4,"")</f>
        <v>17.097985604774301</v>
      </c>
      <c r="BD39" s="992">
        <f>IFERROR('DB7.80KMP'!BD39/BD$4,"")</f>
        <v>5.3522580844832852</v>
      </c>
      <c r="BE39" s="641" t="str">
        <f t="shared" si="4"/>
        <v/>
      </c>
      <c r="BF39" s="641">
        <f t="shared" si="5"/>
        <v>3.1945368356475594</v>
      </c>
      <c r="BG39" s="642">
        <f t="shared" si="9"/>
        <v>2.0620301018578324</v>
      </c>
    </row>
    <row r="40" spans="1:59" ht="14.1" customHeight="1" x14ac:dyDescent="0.25">
      <c r="B40" s="1158"/>
      <c r="C40" s="1156"/>
      <c r="D40" s="591" t="s">
        <v>235</v>
      </c>
      <c r="E40" s="10" t="s">
        <v>163</v>
      </c>
      <c r="F40" s="273" t="s">
        <v>226</v>
      </c>
      <c r="G40" s="994" t="str">
        <f>IFERROR('DB7.80KMP'!G40/G$4,"")</f>
        <v/>
      </c>
      <c r="H40" s="995" t="str">
        <f>IFERROR('DB7.80KMP'!H40/H$4,"")</f>
        <v/>
      </c>
      <c r="I40" s="995" t="str">
        <f>IFERROR('DB7.80KMP'!I40/I$4,"")</f>
        <v/>
      </c>
      <c r="J40" s="995" t="str">
        <f>IFERROR('DB7.80KMP'!J40/J$4,"")</f>
        <v/>
      </c>
      <c r="K40" s="995" t="str">
        <f>IFERROR('DB7.80KMP'!K40/K$4,"")</f>
        <v/>
      </c>
      <c r="L40" s="995" t="str">
        <f>IFERROR('DB7.80KMP'!L40/L$4,"")</f>
        <v/>
      </c>
      <c r="M40" s="995" t="str">
        <f>IFERROR('DB7.80KMP'!M40/M$4,"")</f>
        <v/>
      </c>
      <c r="N40" s="995" t="str">
        <f>IFERROR('DB7.80KMP'!N40/N$4,"")</f>
        <v/>
      </c>
      <c r="O40" s="995" t="str">
        <f>IFERROR('DB7.80KMP'!O40/O$4,"")</f>
        <v/>
      </c>
      <c r="P40" s="995" t="str">
        <f>IFERROR('DB7.80KMP'!P40/P$4,"")</f>
        <v/>
      </c>
      <c r="Q40" s="995" t="str">
        <f>IFERROR('DB7.80KMP'!Q40/Q$4,"")</f>
        <v/>
      </c>
      <c r="R40" s="995" t="str">
        <f>IFERROR('DB7.80KMP'!R40/R$4,"")</f>
        <v/>
      </c>
      <c r="S40" s="995" t="str">
        <f>IFERROR('DB7.80KMP'!S40/S$4,"")</f>
        <v/>
      </c>
      <c r="T40" s="995" t="str">
        <f>IFERROR('DB7.80KMP'!T40/T$4,"")</f>
        <v/>
      </c>
      <c r="U40" s="995" t="str">
        <f>IFERROR('DB7.80KMP'!U40/U$4,"")</f>
        <v/>
      </c>
      <c r="V40" s="995" t="str">
        <f>IFERROR('DB7.80KMP'!V40/V$4,"")</f>
        <v/>
      </c>
      <c r="W40" s="995">
        <f>IFERROR('DB7.80KMP'!W40/W$4,"")</f>
        <v>8.6550712952921369</v>
      </c>
      <c r="X40" s="995">
        <f>IFERROR('DB7.80KMP'!X40/X$4,"")</f>
        <v>11.832164241818191</v>
      </c>
      <c r="Y40" s="995">
        <f>IFERROR('DB7.80KMP'!Y40/Y$4,"")</f>
        <v>8.9972936343619576</v>
      </c>
      <c r="Z40" s="995">
        <f>IFERROR('DB7.80KMP'!Z40/Z$4,"")</f>
        <v>7.5226683513648691</v>
      </c>
      <c r="AA40" s="995">
        <f>IFERROR('DB7.80KMP'!AA40/AA$4,"")</f>
        <v>7.5226683513648691</v>
      </c>
      <c r="AB40" s="995">
        <f>IFERROR('DB7.80KMP'!AB40/AB$4,"")</f>
        <v>8.0228131301166137</v>
      </c>
      <c r="AC40" s="995">
        <f>IFERROR('DB7.80KMP'!AC40/AC$4,"")</f>
        <v>6.1275276527415832</v>
      </c>
      <c r="AD40" s="995">
        <f>IFERROR('DB7.80KMP'!AD40/AD$4,"")</f>
        <v>6.009072310405644</v>
      </c>
      <c r="AE40" s="995">
        <f>IFERROR('DB7.80KMP'!AE40/AE$4,"")</f>
        <v>5.6951656532154047</v>
      </c>
      <c r="AF40" s="995">
        <f>IFERROR('DB7.80KMP'!AF40/AF$4,"")</f>
        <v>20.624896951184393</v>
      </c>
      <c r="AG40" s="995">
        <f>IFERROR('DB7.80KMP'!AG40/AG$4,"")</f>
        <v>20.624896951184393</v>
      </c>
      <c r="AH40" s="995">
        <f>IFERROR('DB7.80KMP'!AH40/AH$4,"")</f>
        <v>20.624896951184393</v>
      </c>
      <c r="AI40" s="995">
        <f>IFERROR('DB7.80KMP'!AI40/AI$4,"")</f>
        <v>11.090211271087069</v>
      </c>
      <c r="AJ40" s="996">
        <f>IFERROR('DB7.80KMP'!AJ40/AJ$4,"")</f>
        <v>13.170184868726121</v>
      </c>
      <c r="AK40" s="994">
        <f>IFERROR('DB7.80KMP'!AK40/AK$4,"")</f>
        <v>11.478819587220752</v>
      </c>
      <c r="AL40" s="995">
        <f>IFERROR('DB7.80KMP'!AL40/AL$4,"")</f>
        <v>14.875935579806557</v>
      </c>
      <c r="AM40" s="995">
        <f>IFERROR('DB7.80KMP'!AM40/AM$4,"")</f>
        <v>12.182197201534368</v>
      </c>
      <c r="AN40" s="995">
        <f>IFERROR('DB7.80KMP'!AN40/AN$4,"")</f>
        <v>11.423479135738139</v>
      </c>
      <c r="AO40" s="937">
        <f>IFERROR('DB7.80KMP'!AO40/AO$4,"")</f>
        <v>16.916163145756229</v>
      </c>
      <c r="AP40" s="937" t="str">
        <f>IFERROR('DB7.80KMP'!AP40/AP$4,"")</f>
        <v/>
      </c>
      <c r="AQ40" s="937" t="str">
        <f>IFERROR('DB7.80KMP'!AQ40/AQ$4,"")</f>
        <v/>
      </c>
      <c r="AR40" s="937" t="str">
        <f>IFERROR('DB7.80KMP'!AR40/AR$4,"")</f>
        <v/>
      </c>
      <c r="AS40" s="937" t="str">
        <f>IFERROR('DB7.80KMP'!AS40/AS$4,"")</f>
        <v/>
      </c>
      <c r="AT40" s="937" t="str">
        <f>IFERROR('DB7.80KMP'!AT40/AT$4,"")</f>
        <v/>
      </c>
      <c r="AU40" s="937" t="str">
        <f>IFERROR('DB7.80KMP'!AU40/AU$4,"")</f>
        <v/>
      </c>
      <c r="AV40" s="938" t="str">
        <f>IFERROR('DB7.80KMP'!AV40/AV$4,"")</f>
        <v/>
      </c>
      <c r="AW40" s="994">
        <f t="shared" si="12"/>
        <v>11.423479135738139</v>
      </c>
      <c r="AX40" s="995">
        <f t="shared" si="13"/>
        <v>16.916163145756229</v>
      </c>
      <c r="AY40" s="995">
        <f t="shared" si="14"/>
        <v>7.5226683513648691</v>
      </c>
      <c r="AZ40" s="643">
        <f t="shared" si="2"/>
        <v>1.4808240943719442</v>
      </c>
      <c r="BA40" s="644">
        <f t="shared" si="3"/>
        <v>2.2486918677847947</v>
      </c>
      <c r="BB40" s="994" t="str">
        <f>IFERROR('DB7.80KMP'!BB40/BB$4,"")</f>
        <v/>
      </c>
      <c r="BC40" s="995">
        <f>IFERROR('DB7.80KMP'!BC40/BC$4,"")</f>
        <v>13.170184868726121</v>
      </c>
      <c r="BD40" s="995">
        <f>IFERROR('DB7.80KMP'!BD40/BD$4,"")</f>
        <v>8.6038041593001378</v>
      </c>
      <c r="BE40" s="643" t="str">
        <f t="shared" si="4"/>
        <v/>
      </c>
      <c r="BF40" s="643">
        <f t="shared" si="5"/>
        <v>1.5307397315047009</v>
      </c>
      <c r="BG40" s="644">
        <f t="shared" si="9"/>
        <v>1.1875504033959825</v>
      </c>
    </row>
    <row r="41" spans="1:59" ht="30" x14ac:dyDescent="0.25">
      <c r="B41" s="255" t="s">
        <v>65</v>
      </c>
      <c r="C41" s="20" t="s">
        <v>64</v>
      </c>
      <c r="D41" s="402" t="s">
        <v>236</v>
      </c>
      <c r="E41" s="24" t="s">
        <v>129</v>
      </c>
      <c r="F41" s="594" t="s">
        <v>226</v>
      </c>
      <c r="G41" s="982" t="str">
        <f>IFERROR('DB7.80KMP'!G41/G$4,"")</f>
        <v/>
      </c>
      <c r="H41" s="983" t="str">
        <f>IFERROR('DB7.80KMP'!H41/H$4,"")</f>
        <v/>
      </c>
      <c r="I41" s="983" t="str">
        <f>IFERROR('DB7.80KMP'!I41/I$4,"")</f>
        <v/>
      </c>
      <c r="J41" s="983" t="str">
        <f>IFERROR('DB7.80KMP'!J41/J$4,"")</f>
        <v/>
      </c>
      <c r="K41" s="983" t="str">
        <f>IFERROR('DB7.80KMP'!K41/K$4,"")</f>
        <v/>
      </c>
      <c r="L41" s="983" t="str">
        <f>IFERROR('DB7.80KMP'!L41/L$4,"")</f>
        <v/>
      </c>
      <c r="M41" s="983" t="str">
        <f>IFERROR('DB7.80KMP'!M41/M$4,"")</f>
        <v/>
      </c>
      <c r="N41" s="983" t="str">
        <f>IFERROR('DB7.80KMP'!N41/N$4,"")</f>
        <v/>
      </c>
      <c r="O41" s="983" t="str">
        <f>IFERROR('DB7.80KMP'!O41/O$4,"")</f>
        <v/>
      </c>
      <c r="P41" s="983" t="str">
        <f>IFERROR('DB7.80KMP'!P41/P$4,"")</f>
        <v/>
      </c>
      <c r="Q41" s="983" t="str">
        <f>IFERROR('DB7.80KMP'!Q41/Q$4,"")</f>
        <v/>
      </c>
      <c r="R41" s="983" t="str">
        <f>IFERROR('DB7.80KMP'!R41/R$4,"")</f>
        <v/>
      </c>
      <c r="S41" s="983" t="str">
        <f>IFERROR('DB7.80KMP'!S41/S$4,"")</f>
        <v/>
      </c>
      <c r="T41" s="983" t="str">
        <f>IFERROR('DB7.80KMP'!T41/T$4,"")</f>
        <v/>
      </c>
      <c r="U41" s="983" t="str">
        <f>IFERROR('DB7.80KMP'!U41/U$4,"")</f>
        <v/>
      </c>
      <c r="V41" s="983" t="str">
        <f>IFERROR('DB7.80KMP'!V41/V$4,"")</f>
        <v/>
      </c>
      <c r="W41" s="983">
        <f>IFERROR('DB7.80KMP'!W41/W$4,"")</f>
        <v>606.89388675276871</v>
      </c>
      <c r="X41" s="983">
        <f>IFERROR('DB7.80KMP'!X41/X$4,"")</f>
        <v>780.29214011070269</v>
      </c>
      <c r="Y41" s="983">
        <f>IFERROR('DB7.80KMP'!Y41/Y$4,"")</f>
        <v>546.20449807749185</v>
      </c>
      <c r="Z41" s="983">
        <f>IFERROR('DB7.80KMP'!Z41/Z$4,"")</f>
        <v>437.50708552475714</v>
      </c>
      <c r="AA41" s="983">
        <f>IFERROR('DB7.80KMP'!AA41/AA$4,"")</f>
        <v>437.50708552475714</v>
      </c>
      <c r="AB41" s="983">
        <f>IFERROR('DB7.80KMP'!AB41/AB$4,"")</f>
        <v>437.50708552475714</v>
      </c>
      <c r="AC41" s="983">
        <f>IFERROR('DB7.80KMP'!AC41/AC$4,"")</f>
        <v>437.50708552475714</v>
      </c>
      <c r="AD41" s="983">
        <f>IFERROR('DB7.80KMP'!AD41/AD$4,"")</f>
        <v>437.50708552475714</v>
      </c>
      <c r="AE41" s="983">
        <f>IFERROR('DB7.80KMP'!AE41/AE$4,"")</f>
        <v>437.50708552475714</v>
      </c>
      <c r="AF41" s="983">
        <f>IFERROR('DB7.80KMP'!AF41/AF$4,"")</f>
        <v>436.69514912808404</v>
      </c>
      <c r="AG41" s="983">
        <f>IFERROR('DB7.80KMP'!AG41/AG$4,"")</f>
        <v>436.69514912808404</v>
      </c>
      <c r="AH41" s="983">
        <f>IFERROR('DB7.80KMP'!AH41/AH$4,"")</f>
        <v>436.69514912808404</v>
      </c>
      <c r="AI41" s="983">
        <f>IFERROR('DB7.80KMP'!AI41/AI$4,"")</f>
        <v>473.48547559112694</v>
      </c>
      <c r="AJ41" s="984">
        <f>IFERROR('DB7.80KMP'!AJ41/AJ$4,"")</f>
        <v>574.87184902096828</v>
      </c>
      <c r="AK41" s="982">
        <f>IFERROR('DB7.80KMP'!AK41/AK$4,"")</f>
        <v>589.56705938841651</v>
      </c>
      <c r="AL41" s="983">
        <f>IFERROR('DB7.80KMP'!AL41/AL$4,"")</f>
        <v>881.28105857717424</v>
      </c>
      <c r="AM41" s="983">
        <f>IFERROR('DB7.80KMP'!AM41/AM$4,"")</f>
        <v>466.28908590323942</v>
      </c>
      <c r="AN41" s="983">
        <f>IFERROR('DB7.80KMP'!AN41/AN$4,"")</f>
        <v>504.3377520845691</v>
      </c>
      <c r="AO41" s="929">
        <f>IFERROR('DB7.80KMP'!AO41/AO$4,"")</f>
        <v>574.93456137641783</v>
      </c>
      <c r="AP41" s="929" t="str">
        <f>IFERROR('DB7.80KMP'!AP41/AP$4,"")</f>
        <v/>
      </c>
      <c r="AQ41" s="929" t="str">
        <f>IFERROR('DB7.80KMP'!AQ41/AQ$4,"")</f>
        <v/>
      </c>
      <c r="AR41" s="929" t="str">
        <f>IFERROR('DB7.80KMP'!AR41/AR$4,"")</f>
        <v/>
      </c>
      <c r="AS41" s="929" t="str">
        <f>IFERROR('DB7.80KMP'!AS41/AS$4,"")</f>
        <v/>
      </c>
      <c r="AT41" s="929" t="str">
        <f>IFERROR('DB7.80KMP'!AT41/AT$4,"")</f>
        <v/>
      </c>
      <c r="AU41" s="929" t="str">
        <f>IFERROR('DB7.80KMP'!AU41/AU$4,"")</f>
        <v/>
      </c>
      <c r="AV41" s="930" t="str">
        <f>IFERROR('DB7.80KMP'!AV41/AV$4,"")</f>
        <v/>
      </c>
      <c r="AW41" s="982">
        <f t="shared" si="12"/>
        <v>504.3377520845691</v>
      </c>
      <c r="AX41" s="983">
        <f t="shared" si="13"/>
        <v>574.93456137641783</v>
      </c>
      <c r="AY41" s="983">
        <f t="shared" si="14"/>
        <v>437.50708552475714</v>
      </c>
      <c r="AZ41" s="635">
        <f t="shared" si="2"/>
        <v>1.1399792282058052</v>
      </c>
      <c r="BA41" s="636">
        <f t="shared" si="3"/>
        <v>1.314114857561282</v>
      </c>
      <c r="BB41" s="982" t="str">
        <f>IFERROR('DB7.80KMP'!BB41/BB$4,"")</f>
        <v/>
      </c>
      <c r="BC41" s="983">
        <f>IFERROR('DB7.80KMP'!BC41/BC$4,"")</f>
        <v>574.87184902096828</v>
      </c>
      <c r="BD41" s="983">
        <f>IFERROR('DB7.80KMP'!BD41/BD$4,"")</f>
        <v>535.82088831633064</v>
      </c>
      <c r="BE41" s="635" t="str">
        <f t="shared" si="4"/>
        <v/>
      </c>
      <c r="BF41" s="635">
        <f t="shared" si="5"/>
        <v>1.0728806240222259</v>
      </c>
      <c r="BG41" s="636">
        <f t="shared" si="9"/>
        <v>1.2141277370826733</v>
      </c>
    </row>
    <row r="42" spans="1:59" ht="14.1" customHeight="1" x14ac:dyDescent="0.25">
      <c r="B42" s="255" t="s">
        <v>67</v>
      </c>
      <c r="C42" s="20" t="s">
        <v>66</v>
      </c>
      <c r="D42" s="251" t="s">
        <v>237</v>
      </c>
      <c r="E42" s="6" t="s">
        <v>66</v>
      </c>
      <c r="F42" s="268" t="s">
        <v>226</v>
      </c>
      <c r="G42" s="991" t="str">
        <f>IFERROR('DB7.80KMP'!G42/G$4,"")</f>
        <v/>
      </c>
      <c r="H42" s="992" t="str">
        <f>IFERROR('DB7.80KMP'!H42/H$4,"")</f>
        <v/>
      </c>
      <c r="I42" s="992" t="str">
        <f>IFERROR('DB7.80KMP'!I42/I$4,"")</f>
        <v/>
      </c>
      <c r="J42" s="992" t="str">
        <f>IFERROR('DB7.80KMP'!J42/J$4,"")</f>
        <v/>
      </c>
      <c r="K42" s="992" t="str">
        <f>IFERROR('DB7.80KMP'!K42/K$4,"")</f>
        <v/>
      </c>
      <c r="L42" s="992" t="str">
        <f>IFERROR('DB7.80KMP'!L42/L$4,"")</f>
        <v/>
      </c>
      <c r="M42" s="992" t="str">
        <f>IFERROR('DB7.80KMP'!M42/M$4,"")</f>
        <v/>
      </c>
      <c r="N42" s="992" t="str">
        <f>IFERROR('DB7.80KMP'!N42/N$4,"")</f>
        <v/>
      </c>
      <c r="O42" s="992" t="str">
        <f>IFERROR('DB7.80KMP'!O42/O$4,"")</f>
        <v/>
      </c>
      <c r="P42" s="992" t="str">
        <f>IFERROR('DB7.80KMP'!P42/P$4,"")</f>
        <v/>
      </c>
      <c r="Q42" s="992" t="str">
        <f>IFERROR('DB7.80KMP'!Q42/Q$4,"")</f>
        <v/>
      </c>
      <c r="R42" s="992" t="str">
        <f>IFERROR('DB7.80KMP'!R42/R$4,"")</f>
        <v/>
      </c>
      <c r="S42" s="992" t="str">
        <f>IFERROR('DB7.80KMP'!S42/S$4,"")</f>
        <v/>
      </c>
      <c r="T42" s="992" t="str">
        <f>IFERROR('DB7.80KMP'!T42/T$4,"")</f>
        <v/>
      </c>
      <c r="U42" s="992" t="str">
        <f>IFERROR('DB7.80KMP'!U42/U$4,"")</f>
        <v/>
      </c>
      <c r="V42" s="992" t="str">
        <f>IFERROR('DB7.80KMP'!V42/V$4,"")</f>
        <v/>
      </c>
      <c r="W42" s="992">
        <f>IFERROR('DB7.80KMP'!W42/W$4,"")</f>
        <v>0</v>
      </c>
      <c r="X42" s="992">
        <f>IFERROR('DB7.80KMP'!X42/X$4,"")</f>
        <v>0</v>
      </c>
      <c r="Y42" s="992">
        <f>IFERROR('DB7.80KMP'!Y42/Y$4,"")</f>
        <v>0</v>
      </c>
      <c r="Z42" s="992">
        <f>IFERROR('DB7.80KMP'!Z42/Z$4,"")</f>
        <v>0</v>
      </c>
      <c r="AA42" s="992">
        <f>IFERROR('DB7.80KMP'!AA42/AA$4,"")</f>
        <v>0</v>
      </c>
      <c r="AB42" s="992">
        <f>IFERROR('DB7.80KMP'!AB42/AB$4,"")</f>
        <v>0</v>
      </c>
      <c r="AC42" s="992">
        <f>IFERROR('DB7.80KMP'!AC42/AC$4,"")</f>
        <v>0</v>
      </c>
      <c r="AD42" s="992">
        <f>IFERROR('DB7.80KMP'!AD42/AD$4,"")</f>
        <v>0</v>
      </c>
      <c r="AE42" s="992">
        <f>IFERROR('DB7.80KMP'!AE42/AE$4,"")</f>
        <v>0</v>
      </c>
      <c r="AF42" s="992">
        <f>IFERROR('DB7.80KMP'!AF42/AF$4,"")</f>
        <v>0</v>
      </c>
      <c r="AG42" s="992">
        <f>IFERROR('DB7.80KMP'!AG42/AG$4,"")</f>
        <v>0</v>
      </c>
      <c r="AH42" s="992">
        <f>IFERROR('DB7.80KMP'!AH42/AH$4,"")</f>
        <v>0</v>
      </c>
      <c r="AI42" s="992">
        <f>IFERROR('DB7.80KMP'!AI42/AI$4,"")</f>
        <v>0</v>
      </c>
      <c r="AJ42" s="993">
        <f>IFERROR('DB7.80KMP'!AJ42/AJ$4,"")</f>
        <v>0</v>
      </c>
      <c r="AK42" s="991">
        <f>IFERROR('DB7.80KMP'!AK42/AK$4,"")</f>
        <v>0</v>
      </c>
      <c r="AL42" s="992">
        <f>IFERROR('DB7.80KMP'!AL42/AL$4,"")</f>
        <v>0</v>
      </c>
      <c r="AM42" s="992">
        <f>IFERROR('DB7.80KMP'!AM42/AM$4,"")</f>
        <v>0</v>
      </c>
      <c r="AN42" s="992">
        <f>IFERROR('DB7.80KMP'!AN42/AN$4,"")</f>
        <v>0</v>
      </c>
      <c r="AO42" s="935">
        <f>IFERROR('DB7.80KMP'!AO42/AO$4,"")</f>
        <v>0</v>
      </c>
      <c r="AP42" s="935" t="str">
        <f>IFERROR('DB7.80KMP'!AP42/AP$4,"")</f>
        <v/>
      </c>
      <c r="AQ42" s="935" t="str">
        <f>IFERROR('DB7.80KMP'!AQ42/AQ$4,"")</f>
        <v/>
      </c>
      <c r="AR42" s="935" t="str">
        <f>IFERROR('DB7.80KMP'!AR42/AR$4,"")</f>
        <v/>
      </c>
      <c r="AS42" s="935" t="str">
        <f>IFERROR('DB7.80KMP'!AS42/AS$4,"")</f>
        <v/>
      </c>
      <c r="AT42" s="935" t="str">
        <f>IFERROR('DB7.80KMP'!AT42/AT$4,"")</f>
        <v/>
      </c>
      <c r="AU42" s="935" t="str">
        <f>IFERROR('DB7.80KMP'!AU42/AU$4,"")</f>
        <v/>
      </c>
      <c r="AV42" s="936" t="str">
        <f>IFERROR('DB7.80KMP'!AV42/AV$4,"")</f>
        <v/>
      </c>
      <c r="AW42" s="991">
        <f t="shared" si="12"/>
        <v>0</v>
      </c>
      <c r="AX42" s="992">
        <f t="shared" si="13"/>
        <v>0</v>
      </c>
      <c r="AY42" s="992">
        <f t="shared" si="14"/>
        <v>0</v>
      </c>
      <c r="AZ42" s="641" t="str">
        <f t="shared" si="2"/>
        <v/>
      </c>
      <c r="BA42" s="642" t="str">
        <f t="shared" si="3"/>
        <v/>
      </c>
      <c r="BB42" s="991" t="str">
        <f>IFERROR('DB7.80KMP'!BB42/BB$4,"")</f>
        <v/>
      </c>
      <c r="BC42" s="992">
        <f>IFERROR('DB7.80KMP'!BC42/BC$4,"")</f>
        <v>0</v>
      </c>
      <c r="BD42" s="992">
        <f>IFERROR('DB7.80KMP'!BD42/BD$4,"")</f>
        <v>0</v>
      </c>
      <c r="BE42" s="641" t="str">
        <f t="shared" si="4"/>
        <v/>
      </c>
      <c r="BF42" s="641" t="str">
        <f t="shared" si="5"/>
        <v/>
      </c>
      <c r="BG42" s="642" t="str">
        <f t="shared" si="9"/>
        <v/>
      </c>
    </row>
    <row r="43" spans="1:59" ht="14.1" customHeight="1" x14ac:dyDescent="0.25">
      <c r="A43" s="2"/>
      <c r="B43" s="255" t="s">
        <v>69</v>
      </c>
      <c r="C43" s="20" t="s">
        <v>68</v>
      </c>
      <c r="D43" s="251" t="s">
        <v>238</v>
      </c>
      <c r="E43" s="6" t="s">
        <v>68</v>
      </c>
      <c r="F43" s="268" t="s">
        <v>226</v>
      </c>
      <c r="G43" s="991" t="str">
        <f>IFERROR('DB7.80KMP'!G43/G$4,"")</f>
        <v/>
      </c>
      <c r="H43" s="992" t="str">
        <f>IFERROR('DB7.80KMP'!H43/H$4,"")</f>
        <v/>
      </c>
      <c r="I43" s="992" t="str">
        <f>IFERROR('DB7.80KMP'!I43/I$4,"")</f>
        <v/>
      </c>
      <c r="J43" s="992" t="str">
        <f>IFERROR('DB7.80KMP'!J43/J$4,"")</f>
        <v/>
      </c>
      <c r="K43" s="992" t="str">
        <f>IFERROR('DB7.80KMP'!K43/K$4,"")</f>
        <v/>
      </c>
      <c r="L43" s="992" t="str">
        <f>IFERROR('DB7.80KMP'!L43/L$4,"")</f>
        <v/>
      </c>
      <c r="M43" s="992" t="str">
        <f>IFERROR('DB7.80KMP'!M43/M$4,"")</f>
        <v/>
      </c>
      <c r="N43" s="992" t="str">
        <f>IFERROR('DB7.80KMP'!N43/N$4,"")</f>
        <v/>
      </c>
      <c r="O43" s="992" t="str">
        <f>IFERROR('DB7.80KMP'!O43/O$4,"")</f>
        <v/>
      </c>
      <c r="P43" s="992" t="str">
        <f>IFERROR('DB7.80KMP'!P43/P$4,"")</f>
        <v/>
      </c>
      <c r="Q43" s="992" t="str">
        <f>IFERROR('DB7.80KMP'!Q43/Q$4,"")</f>
        <v/>
      </c>
      <c r="R43" s="992" t="str">
        <f>IFERROR('DB7.80KMP'!R43/R$4,"")</f>
        <v/>
      </c>
      <c r="S43" s="992" t="str">
        <f>IFERROR('DB7.80KMP'!S43/S$4,"")</f>
        <v/>
      </c>
      <c r="T43" s="992" t="str">
        <f>IFERROR('DB7.80KMP'!T43/T$4,"")</f>
        <v/>
      </c>
      <c r="U43" s="992" t="str">
        <f>IFERROR('DB7.80KMP'!U43/U$4,"")</f>
        <v/>
      </c>
      <c r="V43" s="992" t="str">
        <f>IFERROR('DB7.80KMP'!V43/V$4,"")</f>
        <v/>
      </c>
      <c r="W43" s="992">
        <f>IFERROR('DB7.80KMP'!W43/W$4,"")</f>
        <v>54.47506099218176</v>
      </c>
      <c r="X43" s="992">
        <f>IFERROR('DB7.80KMP'!X43/X$4,"")</f>
        <v>70.039364132805119</v>
      </c>
      <c r="Y43" s="992">
        <f>IFERROR('DB7.80KMP'!Y43/Y$4,"")</f>
        <v>49.027554892963586</v>
      </c>
      <c r="Z43" s="992">
        <f>IFERROR('DB7.80KMP'!Z43/Z$4,"")</f>
        <v>38.599163964252519</v>
      </c>
      <c r="AA43" s="992">
        <f>IFERROR('DB7.80KMP'!AA43/AA$4,"")</f>
        <v>38.599163964252519</v>
      </c>
      <c r="AB43" s="992">
        <f>IFERROR('DB7.80KMP'!AB43/AB$4,"")</f>
        <v>38.599163964252519</v>
      </c>
      <c r="AC43" s="992">
        <f>IFERROR('DB7.80KMP'!AC43/AC$4,"")</f>
        <v>38.599163964252519</v>
      </c>
      <c r="AD43" s="992">
        <f>IFERROR('DB7.80KMP'!AD43/AD$4,"")</f>
        <v>38.599163964252519</v>
      </c>
      <c r="AE43" s="992">
        <f>IFERROR('DB7.80KMP'!AE43/AE$4,"")</f>
        <v>38.599163964252519</v>
      </c>
      <c r="AF43" s="992">
        <f>IFERROR('DB7.80KMP'!AF43/AF$4,"")</f>
        <v>38.527530687579663</v>
      </c>
      <c r="AG43" s="992">
        <f>IFERROR('DB7.80KMP'!AG43/AG$4,"")</f>
        <v>38.527530687579663</v>
      </c>
      <c r="AH43" s="992">
        <f>IFERROR('DB7.80KMP'!AH43/AH$4,"")</f>
        <v>38.527530687579663</v>
      </c>
      <c r="AI43" s="992">
        <f>IFERROR('DB7.80KMP'!AI43/AI$4,"")</f>
        <v>41.955090220377471</v>
      </c>
      <c r="AJ43" s="993">
        <f>IFERROR('DB7.80KMP'!AJ43/AJ$4,"")</f>
        <v>36.861992958283132</v>
      </c>
      <c r="AK43" s="991">
        <f>IFERROR('DB7.80KMP'!AK43/AK$4,"")</f>
        <v>38.166323577862855</v>
      </c>
      <c r="AL43" s="992">
        <f>IFERROR('DB7.80KMP'!AL43/AL$4,"")</f>
        <v>57.050775665094406</v>
      </c>
      <c r="AM43" s="992">
        <f>IFERROR('DB7.80KMP'!AM43/AM$4,"")</f>
        <v>30.185777597327178</v>
      </c>
      <c r="AN43" s="992">
        <f>IFERROR('DB7.80KMP'!AN43/AN$4,"")</f>
        <v>31.874640737499959</v>
      </c>
      <c r="AO43" s="935">
        <f>IFERROR('DB7.80KMP'!AO43/AO$4,"")</f>
        <v>36.336428347272516</v>
      </c>
      <c r="AP43" s="935" t="str">
        <f>IFERROR('DB7.80KMP'!AP43/AP$4,"")</f>
        <v/>
      </c>
      <c r="AQ43" s="935" t="str">
        <f>IFERROR('DB7.80KMP'!AQ43/AQ$4,"")</f>
        <v/>
      </c>
      <c r="AR43" s="935" t="str">
        <f>IFERROR('DB7.80KMP'!AR43/AR$4,"")</f>
        <v/>
      </c>
      <c r="AS43" s="935" t="str">
        <f>IFERROR('DB7.80KMP'!AS43/AS$4,"")</f>
        <v/>
      </c>
      <c r="AT43" s="935" t="str">
        <f>IFERROR('DB7.80KMP'!AT43/AT$4,"")</f>
        <v/>
      </c>
      <c r="AU43" s="935" t="str">
        <f>IFERROR('DB7.80KMP'!AU43/AU$4,"")</f>
        <v/>
      </c>
      <c r="AV43" s="936" t="str">
        <f>IFERROR('DB7.80KMP'!AV43/AV$4,"")</f>
        <v/>
      </c>
      <c r="AW43" s="991">
        <f t="shared" si="12"/>
        <v>31.874640737499959</v>
      </c>
      <c r="AX43" s="992">
        <f t="shared" si="13"/>
        <v>36.336428347272516</v>
      </c>
      <c r="AY43" s="992">
        <f t="shared" si="14"/>
        <v>38.599163964252519</v>
      </c>
      <c r="AZ43" s="641">
        <f t="shared" si="2"/>
        <v>1.139979228205805</v>
      </c>
      <c r="BA43" s="642">
        <f t="shared" si="3"/>
        <v>0.94137863661825505</v>
      </c>
      <c r="BB43" s="991" t="str">
        <f>IFERROR('DB7.80KMP'!BB43/BB$4,"")</f>
        <v/>
      </c>
      <c r="BC43" s="992">
        <f>IFERROR('DB7.80KMP'!BC43/BC$4,"")</f>
        <v>36.861992958283132</v>
      </c>
      <c r="BD43" s="992">
        <f>IFERROR('DB7.80KMP'!BD43/BD$4,"")</f>
        <v>47.766479316269709</v>
      </c>
      <c r="BE43" s="641" t="str">
        <f t="shared" si="4"/>
        <v/>
      </c>
      <c r="BF43" s="641">
        <f t="shared" si="5"/>
        <v>0.77171257932186754</v>
      </c>
      <c r="BG43" s="642">
        <f t="shared" si="9"/>
        <v>0.87860597521440587</v>
      </c>
    </row>
    <row r="44" spans="1:59" x14ac:dyDescent="0.25">
      <c r="A44" s="2"/>
      <c r="B44" s="255" t="s">
        <v>71</v>
      </c>
      <c r="C44" s="20" t="s">
        <v>70</v>
      </c>
      <c r="D44" s="251" t="s">
        <v>239</v>
      </c>
      <c r="E44" s="20" t="s">
        <v>70</v>
      </c>
      <c r="F44" s="274" t="s">
        <v>226</v>
      </c>
      <c r="G44" s="979" t="str">
        <f>IFERROR('DB7.80KMP'!G44/G$4,"")</f>
        <v/>
      </c>
      <c r="H44" s="980" t="str">
        <f>IFERROR('DB7.80KMP'!H44/H$4,"")</f>
        <v/>
      </c>
      <c r="I44" s="980" t="str">
        <f>IFERROR('DB7.80KMP'!I44/I$4,"")</f>
        <v/>
      </c>
      <c r="J44" s="980" t="str">
        <f>IFERROR('DB7.80KMP'!J44/J$4,"")</f>
        <v/>
      </c>
      <c r="K44" s="980" t="str">
        <f>IFERROR('DB7.80KMP'!K44/K$4,"")</f>
        <v/>
      </c>
      <c r="L44" s="980" t="str">
        <f>IFERROR('DB7.80KMP'!L44/L$4,"")</f>
        <v/>
      </c>
      <c r="M44" s="980" t="str">
        <f>IFERROR('DB7.80KMP'!M44/M$4,"")</f>
        <v/>
      </c>
      <c r="N44" s="980" t="str">
        <f>IFERROR('DB7.80KMP'!N44/N$4,"")</f>
        <v/>
      </c>
      <c r="O44" s="980" t="str">
        <f>IFERROR('DB7.80KMP'!O44/O$4,"")</f>
        <v/>
      </c>
      <c r="P44" s="980" t="str">
        <f>IFERROR('DB7.80KMP'!P44/P$4,"")</f>
        <v/>
      </c>
      <c r="Q44" s="980" t="str">
        <f>IFERROR('DB7.80KMP'!Q44/Q$4,"")</f>
        <v/>
      </c>
      <c r="R44" s="980" t="str">
        <f>IFERROR('DB7.80KMP'!R44/R$4,"")</f>
        <v/>
      </c>
      <c r="S44" s="980" t="str">
        <f>IFERROR('DB7.80KMP'!S44/S$4,"")</f>
        <v/>
      </c>
      <c r="T44" s="980" t="str">
        <f>IFERROR('DB7.80KMP'!T44/T$4,"")</f>
        <v/>
      </c>
      <c r="U44" s="980" t="str">
        <f>IFERROR('DB7.80KMP'!U44/U$4,"")</f>
        <v/>
      </c>
      <c r="V44" s="980" t="str">
        <f>IFERROR('DB7.80KMP'!V44/V$4,"")</f>
        <v/>
      </c>
      <c r="W44" s="980">
        <f>IFERROR('DB7.80KMP'!W44/W$4,"")</f>
        <v>0</v>
      </c>
      <c r="X44" s="980">
        <f>IFERROR('DB7.80KMP'!X44/X$4,"")</f>
        <v>0</v>
      </c>
      <c r="Y44" s="980">
        <f>IFERROR('DB7.80KMP'!Y44/Y$4,"")</f>
        <v>0</v>
      </c>
      <c r="Z44" s="980">
        <f>IFERROR('DB7.80KMP'!Z44/Z$4,"")</f>
        <v>0</v>
      </c>
      <c r="AA44" s="980">
        <f>IFERROR('DB7.80KMP'!AA44/AA$4,"")</f>
        <v>0</v>
      </c>
      <c r="AB44" s="980">
        <f>IFERROR('DB7.80KMP'!AB44/AB$4,"")</f>
        <v>0</v>
      </c>
      <c r="AC44" s="980">
        <f>IFERROR('DB7.80KMP'!AC44/AC$4,"")</f>
        <v>0</v>
      </c>
      <c r="AD44" s="980">
        <f>IFERROR('DB7.80KMP'!AD44/AD$4,"")</f>
        <v>0</v>
      </c>
      <c r="AE44" s="980">
        <f>IFERROR('DB7.80KMP'!AE44/AE$4,"")</f>
        <v>0</v>
      </c>
      <c r="AF44" s="980">
        <f>IFERROR('DB7.80KMP'!AF44/AF$4,"")</f>
        <v>0</v>
      </c>
      <c r="AG44" s="980">
        <f>IFERROR('DB7.80KMP'!AG44/AG$4,"")</f>
        <v>0</v>
      </c>
      <c r="AH44" s="980">
        <f>IFERROR('DB7.80KMP'!AH44/AH$4,"")</f>
        <v>0</v>
      </c>
      <c r="AI44" s="980">
        <f>IFERROR('DB7.80KMP'!AI44/AI$4,"")</f>
        <v>0</v>
      </c>
      <c r="AJ44" s="981">
        <f>IFERROR('DB7.80KMP'!AJ44/AJ$4,"")</f>
        <v>0</v>
      </c>
      <c r="AK44" s="979">
        <f>IFERROR('DB7.80KMP'!AK44/AK$4,"")</f>
        <v>0</v>
      </c>
      <c r="AL44" s="980">
        <f>IFERROR('DB7.80KMP'!AL44/AL$4,"")</f>
        <v>0</v>
      </c>
      <c r="AM44" s="980">
        <f>IFERROR('DB7.80KMP'!AM44/AM$4,"")</f>
        <v>0</v>
      </c>
      <c r="AN44" s="980">
        <f>IFERROR('DB7.80KMP'!AN44/AN$4,"")</f>
        <v>0</v>
      </c>
      <c r="AO44" s="927">
        <f>IFERROR('DB7.80KMP'!AO44/AO$4,"")</f>
        <v>0</v>
      </c>
      <c r="AP44" s="927" t="str">
        <f>IFERROR('DB7.80KMP'!AP44/AP$4,"")</f>
        <v/>
      </c>
      <c r="AQ44" s="927" t="str">
        <f>IFERROR('DB7.80KMP'!AQ44/AQ$4,"")</f>
        <v/>
      </c>
      <c r="AR44" s="927" t="str">
        <f>IFERROR('DB7.80KMP'!AR44/AR$4,"")</f>
        <v/>
      </c>
      <c r="AS44" s="927" t="str">
        <f>IFERROR('DB7.80KMP'!AS44/AS$4,"")</f>
        <v/>
      </c>
      <c r="AT44" s="927" t="str">
        <f>IFERROR('DB7.80KMP'!AT44/AT$4,"")</f>
        <v/>
      </c>
      <c r="AU44" s="927" t="str">
        <f>IFERROR('DB7.80KMP'!AU44/AU$4,"")</f>
        <v/>
      </c>
      <c r="AV44" s="928" t="str">
        <f>IFERROR('DB7.80KMP'!AV44/AV$4,"")</f>
        <v/>
      </c>
      <c r="AW44" s="979">
        <f t="shared" si="12"/>
        <v>0</v>
      </c>
      <c r="AX44" s="980">
        <f t="shared" si="13"/>
        <v>0</v>
      </c>
      <c r="AY44" s="980">
        <f t="shared" si="14"/>
        <v>0</v>
      </c>
      <c r="AZ44" s="524" t="str">
        <f t="shared" si="2"/>
        <v/>
      </c>
      <c r="BA44" s="525" t="str">
        <f t="shared" si="3"/>
        <v/>
      </c>
      <c r="BB44" s="979" t="str">
        <f>IFERROR('DB7.80KMP'!BB44/BB$4,"")</f>
        <v/>
      </c>
      <c r="BC44" s="980">
        <f>IFERROR('DB7.80KMP'!BC44/BC$4,"")</f>
        <v>0</v>
      </c>
      <c r="BD44" s="980">
        <f>IFERROR('DB7.80KMP'!BD44/BD$4,"")</f>
        <v>0</v>
      </c>
      <c r="BE44" s="524" t="str">
        <f t="shared" si="4"/>
        <v/>
      </c>
      <c r="BF44" s="524" t="str">
        <f t="shared" si="5"/>
        <v/>
      </c>
      <c r="BG44" s="525" t="str">
        <f t="shared" si="9"/>
        <v/>
      </c>
    </row>
    <row r="45" spans="1:59" x14ac:dyDescent="0.25">
      <c r="B45" s="255" t="s">
        <v>73</v>
      </c>
      <c r="C45" s="20" t="s">
        <v>72</v>
      </c>
      <c r="D45" s="401" t="s">
        <v>240</v>
      </c>
      <c r="E45" s="161" t="s">
        <v>72</v>
      </c>
      <c r="F45" s="275" t="s">
        <v>226</v>
      </c>
      <c r="G45" s="982" t="str">
        <f>IFERROR('DB7.80KMP'!G45/G$4,"")</f>
        <v/>
      </c>
      <c r="H45" s="983" t="str">
        <f>IFERROR('DB7.80KMP'!H45/H$4,"")</f>
        <v/>
      </c>
      <c r="I45" s="983" t="str">
        <f>IFERROR('DB7.80KMP'!I45/I$4,"")</f>
        <v/>
      </c>
      <c r="J45" s="983" t="str">
        <f>IFERROR('DB7.80KMP'!J45/J$4,"")</f>
        <v/>
      </c>
      <c r="K45" s="983" t="str">
        <f>IFERROR('DB7.80KMP'!K45/K$4,"")</f>
        <v/>
      </c>
      <c r="L45" s="983" t="str">
        <f>IFERROR('DB7.80KMP'!L45/L$4,"")</f>
        <v/>
      </c>
      <c r="M45" s="983" t="str">
        <f>IFERROR('DB7.80KMP'!M45/M$4,"")</f>
        <v/>
      </c>
      <c r="N45" s="983" t="str">
        <f>IFERROR('DB7.80KMP'!N45/N$4,"")</f>
        <v/>
      </c>
      <c r="O45" s="983" t="str">
        <f>IFERROR('DB7.80KMP'!O45/O$4,"")</f>
        <v/>
      </c>
      <c r="P45" s="983" t="str">
        <f>IFERROR('DB7.80KMP'!P45/P$4,"")</f>
        <v/>
      </c>
      <c r="Q45" s="983" t="str">
        <f>IFERROR('DB7.80KMP'!Q45/Q$4,"")</f>
        <v/>
      </c>
      <c r="R45" s="983" t="str">
        <f>IFERROR('DB7.80KMP'!R45/R$4,"")</f>
        <v/>
      </c>
      <c r="S45" s="983" t="str">
        <f>IFERROR('DB7.80KMP'!S45/S$4,"")</f>
        <v/>
      </c>
      <c r="T45" s="983" t="str">
        <f>IFERROR('DB7.80KMP'!T45/T$4,"")</f>
        <v/>
      </c>
      <c r="U45" s="983" t="str">
        <f>IFERROR('DB7.80KMP'!U45/U$4,"")</f>
        <v/>
      </c>
      <c r="V45" s="983" t="str">
        <f>IFERROR('DB7.80KMP'!V45/V$4,"")</f>
        <v/>
      </c>
      <c r="W45" s="983">
        <f>IFERROR('DB7.80KMP'!W45/W$4,"")</f>
        <v>0</v>
      </c>
      <c r="X45" s="983">
        <f>IFERROR('DB7.80KMP'!X45/X$4,"")</f>
        <v>0</v>
      </c>
      <c r="Y45" s="983">
        <f>IFERROR('DB7.80KMP'!Y45/Y$4,"")</f>
        <v>0</v>
      </c>
      <c r="Z45" s="983">
        <f>IFERROR('DB7.80KMP'!Z45/Z$4,"")</f>
        <v>0</v>
      </c>
      <c r="AA45" s="983">
        <f>IFERROR('DB7.80KMP'!AA45/AA$4,"")</f>
        <v>0</v>
      </c>
      <c r="AB45" s="983">
        <f>IFERROR('DB7.80KMP'!AB45/AB$4,"")</f>
        <v>0</v>
      </c>
      <c r="AC45" s="983">
        <f>IFERROR('DB7.80KMP'!AC45/AC$4,"")</f>
        <v>0</v>
      </c>
      <c r="AD45" s="983">
        <f>IFERROR('DB7.80KMP'!AD45/AD$4,"")</f>
        <v>0</v>
      </c>
      <c r="AE45" s="983">
        <f>IFERROR('DB7.80KMP'!AE45/AE$4,"")</f>
        <v>0</v>
      </c>
      <c r="AF45" s="983">
        <f>IFERROR('DB7.80KMP'!AF45/AF$4,"")</f>
        <v>0</v>
      </c>
      <c r="AG45" s="983">
        <f>IFERROR('DB7.80KMP'!AG45/AG$4,"")</f>
        <v>0</v>
      </c>
      <c r="AH45" s="983">
        <f>IFERROR('DB7.80KMP'!AH45/AH$4,"")</f>
        <v>0</v>
      </c>
      <c r="AI45" s="983">
        <f>IFERROR('DB7.80KMP'!AI45/AI$4,"")</f>
        <v>0</v>
      </c>
      <c r="AJ45" s="984">
        <f>IFERROR('DB7.80KMP'!AJ45/AJ$4,"")</f>
        <v>0</v>
      </c>
      <c r="AK45" s="982">
        <f>IFERROR('DB7.80KMP'!AK45/AK$4,"")</f>
        <v>0</v>
      </c>
      <c r="AL45" s="983">
        <f>IFERROR('DB7.80KMP'!AL45/AL$4,"")</f>
        <v>0</v>
      </c>
      <c r="AM45" s="983">
        <f>IFERROR('DB7.80KMP'!AM45/AM$4,"")</f>
        <v>0</v>
      </c>
      <c r="AN45" s="983">
        <f>IFERROR('DB7.80KMP'!AN45/AN$4,"")</f>
        <v>0</v>
      </c>
      <c r="AO45" s="929">
        <f>IFERROR('DB7.80KMP'!AO45/AO$4,"")</f>
        <v>0</v>
      </c>
      <c r="AP45" s="929" t="str">
        <f>IFERROR('DB7.80KMP'!AP45/AP$4,"")</f>
        <v/>
      </c>
      <c r="AQ45" s="929" t="str">
        <f>IFERROR('DB7.80KMP'!AQ45/AQ$4,"")</f>
        <v/>
      </c>
      <c r="AR45" s="929" t="str">
        <f>IFERROR('DB7.80KMP'!AR45/AR$4,"")</f>
        <v/>
      </c>
      <c r="AS45" s="929" t="str">
        <f>IFERROR('DB7.80KMP'!AS45/AS$4,"")</f>
        <v/>
      </c>
      <c r="AT45" s="929" t="str">
        <f>IFERROR('DB7.80KMP'!AT45/AT$4,"")</f>
        <v/>
      </c>
      <c r="AU45" s="929" t="str">
        <f>IFERROR('DB7.80KMP'!AU45/AU$4,"")</f>
        <v/>
      </c>
      <c r="AV45" s="930" t="str">
        <f>IFERROR('DB7.80KMP'!AV45/AV$4,"")</f>
        <v/>
      </c>
      <c r="AW45" s="982">
        <f t="shared" si="12"/>
        <v>0</v>
      </c>
      <c r="AX45" s="983">
        <f t="shared" si="13"/>
        <v>0</v>
      </c>
      <c r="AY45" s="983">
        <f t="shared" si="14"/>
        <v>0</v>
      </c>
      <c r="AZ45" s="635" t="str">
        <f t="shared" si="2"/>
        <v/>
      </c>
      <c r="BA45" s="636" t="str">
        <f t="shared" si="3"/>
        <v/>
      </c>
      <c r="BB45" s="982" t="str">
        <f>IFERROR('DB7.80KMP'!BB45/BB$4,"")</f>
        <v/>
      </c>
      <c r="BC45" s="983">
        <f>IFERROR('DB7.80KMP'!BC45/BC$4,"")</f>
        <v>0</v>
      </c>
      <c r="BD45" s="983">
        <f>IFERROR('DB7.80KMP'!BD45/BD$4,"")</f>
        <v>0</v>
      </c>
      <c r="BE45" s="635" t="str">
        <f t="shared" si="4"/>
        <v/>
      </c>
      <c r="BF45" s="635" t="str">
        <f t="shared" si="5"/>
        <v/>
      </c>
      <c r="BG45" s="636" t="str">
        <f t="shared" si="9"/>
        <v/>
      </c>
    </row>
    <row r="46" spans="1:59" ht="14.1" customHeight="1" x14ac:dyDescent="0.25">
      <c r="B46" s="1157" t="s">
        <v>75</v>
      </c>
      <c r="C46" s="1155" t="s">
        <v>74</v>
      </c>
      <c r="D46" s="590" t="s">
        <v>241</v>
      </c>
      <c r="E46" s="11" t="s">
        <v>176</v>
      </c>
      <c r="F46" s="268" t="s">
        <v>226</v>
      </c>
      <c r="G46" s="991" t="str">
        <f>IFERROR('DB7.80KMP'!G46/G$4,"")</f>
        <v/>
      </c>
      <c r="H46" s="992" t="str">
        <f>IFERROR('DB7.80KMP'!H46/H$4,"")</f>
        <v/>
      </c>
      <c r="I46" s="992" t="str">
        <f>IFERROR('DB7.80KMP'!I46/I$4,"")</f>
        <v/>
      </c>
      <c r="J46" s="992" t="str">
        <f>IFERROR('DB7.80KMP'!J46/J$4,"")</f>
        <v/>
      </c>
      <c r="K46" s="992" t="str">
        <f>IFERROR('DB7.80KMP'!K46/K$4,"")</f>
        <v/>
      </c>
      <c r="L46" s="992" t="str">
        <f>IFERROR('DB7.80KMP'!L46/L$4,"")</f>
        <v/>
      </c>
      <c r="M46" s="992" t="str">
        <f>IFERROR('DB7.80KMP'!M46/M$4,"")</f>
        <v/>
      </c>
      <c r="N46" s="992" t="str">
        <f>IFERROR('DB7.80KMP'!N46/N$4,"")</f>
        <v/>
      </c>
      <c r="O46" s="992" t="str">
        <f>IFERROR('DB7.80KMP'!O46/O$4,"")</f>
        <v/>
      </c>
      <c r="P46" s="992" t="str">
        <f>IFERROR('DB7.80KMP'!P46/P$4,"")</f>
        <v/>
      </c>
      <c r="Q46" s="992" t="str">
        <f>IFERROR('DB7.80KMP'!Q46/Q$4,"")</f>
        <v/>
      </c>
      <c r="R46" s="992" t="str">
        <f>IFERROR('DB7.80KMP'!R46/R$4,"")</f>
        <v/>
      </c>
      <c r="S46" s="992" t="str">
        <f>IFERROR('DB7.80KMP'!S46/S$4,"")</f>
        <v/>
      </c>
      <c r="T46" s="992" t="str">
        <f>IFERROR('DB7.80KMP'!T46/T$4,"")</f>
        <v/>
      </c>
      <c r="U46" s="992" t="str">
        <f>IFERROR('DB7.80KMP'!U46/U$4,"")</f>
        <v/>
      </c>
      <c r="V46" s="992" t="str">
        <f>IFERROR('DB7.80KMP'!V46/V$4,"")</f>
        <v/>
      </c>
      <c r="W46" s="992">
        <f>IFERROR('DB7.80KMP'!W46/W$4,"")</f>
        <v>0</v>
      </c>
      <c r="X46" s="992">
        <f>IFERROR('DB7.80KMP'!X46/X$4,"")</f>
        <v>0</v>
      </c>
      <c r="Y46" s="992">
        <f>IFERROR('DB7.80KMP'!Y46/Y$4,"")</f>
        <v>0</v>
      </c>
      <c r="Z46" s="992">
        <f>IFERROR('DB7.80KMP'!Z46/Z$4,"")</f>
        <v>0</v>
      </c>
      <c r="AA46" s="992">
        <f>IFERROR('DB7.80KMP'!AA46/AA$4,"")</f>
        <v>0</v>
      </c>
      <c r="AB46" s="992">
        <f>IFERROR('DB7.80KMP'!AB46/AB$4,"")</f>
        <v>0</v>
      </c>
      <c r="AC46" s="992">
        <f>IFERROR('DB7.80KMP'!AC46/AC$4,"")</f>
        <v>0</v>
      </c>
      <c r="AD46" s="992">
        <f>IFERROR('DB7.80KMP'!AD46/AD$4,"")</f>
        <v>0</v>
      </c>
      <c r="AE46" s="992">
        <f>IFERROR('DB7.80KMP'!AE46/AE$4,"")</f>
        <v>0</v>
      </c>
      <c r="AF46" s="992">
        <f>IFERROR('DB7.80KMP'!AF46/AF$4,"")</f>
        <v>0</v>
      </c>
      <c r="AG46" s="992">
        <f>IFERROR('DB7.80KMP'!AG46/AG$4,"")</f>
        <v>0</v>
      </c>
      <c r="AH46" s="992">
        <f>IFERROR('DB7.80KMP'!AH46/AH$4,"")</f>
        <v>0</v>
      </c>
      <c r="AI46" s="992">
        <f>IFERROR('DB7.80KMP'!AI46/AI$4,"")</f>
        <v>0</v>
      </c>
      <c r="AJ46" s="993">
        <f>IFERROR('DB7.80KMP'!AJ46/AJ$4,"")</f>
        <v>0</v>
      </c>
      <c r="AK46" s="991">
        <f>IFERROR('DB7.80KMP'!AK46/AK$4,"")</f>
        <v>0</v>
      </c>
      <c r="AL46" s="992">
        <f>IFERROR('DB7.80KMP'!AL46/AL$4,"")</f>
        <v>0</v>
      </c>
      <c r="AM46" s="992">
        <f>IFERROR('DB7.80KMP'!AM46/AM$4,"")</f>
        <v>0</v>
      </c>
      <c r="AN46" s="992">
        <f>IFERROR('DB7.80KMP'!AN46/AN$4,"")</f>
        <v>0</v>
      </c>
      <c r="AO46" s="935">
        <f>IFERROR('DB7.80KMP'!AO46/AO$4,"")</f>
        <v>0</v>
      </c>
      <c r="AP46" s="935" t="str">
        <f>IFERROR('DB7.80KMP'!AP46/AP$4,"")</f>
        <v/>
      </c>
      <c r="AQ46" s="935" t="str">
        <f>IFERROR('DB7.80KMP'!AQ46/AQ$4,"")</f>
        <v/>
      </c>
      <c r="AR46" s="935" t="str">
        <f>IFERROR('DB7.80KMP'!AR46/AR$4,"")</f>
        <v/>
      </c>
      <c r="AS46" s="935" t="str">
        <f>IFERROR('DB7.80KMP'!AS46/AS$4,"")</f>
        <v/>
      </c>
      <c r="AT46" s="935" t="str">
        <f>IFERROR('DB7.80KMP'!AT46/AT$4,"")</f>
        <v/>
      </c>
      <c r="AU46" s="935" t="str">
        <f>IFERROR('DB7.80KMP'!AU46/AU$4,"")</f>
        <v/>
      </c>
      <c r="AV46" s="936" t="str">
        <f>IFERROR('DB7.80KMP'!AV46/AV$4,"")</f>
        <v/>
      </c>
      <c r="AW46" s="991">
        <f t="shared" si="12"/>
        <v>0</v>
      </c>
      <c r="AX46" s="992">
        <f t="shared" si="13"/>
        <v>0</v>
      </c>
      <c r="AY46" s="992">
        <f t="shared" si="14"/>
        <v>0</v>
      </c>
      <c r="AZ46" s="641" t="str">
        <f t="shared" si="2"/>
        <v/>
      </c>
      <c r="BA46" s="642" t="str">
        <f t="shared" si="3"/>
        <v/>
      </c>
      <c r="BB46" s="991" t="str">
        <f>IFERROR('DB7.80KMP'!BB46/BB$4,"")</f>
        <v/>
      </c>
      <c r="BC46" s="992">
        <f>IFERROR('DB7.80KMP'!BC46/BC$4,"")</f>
        <v>0</v>
      </c>
      <c r="BD46" s="992">
        <f>IFERROR('DB7.80KMP'!BD46/BD$4,"")</f>
        <v>0</v>
      </c>
      <c r="BE46" s="641" t="str">
        <f t="shared" si="4"/>
        <v/>
      </c>
      <c r="BF46" s="641" t="str">
        <f t="shared" si="5"/>
        <v/>
      </c>
      <c r="BG46" s="642" t="str">
        <f t="shared" si="9"/>
        <v/>
      </c>
    </row>
    <row r="47" spans="1:59" x14ac:dyDescent="0.25">
      <c r="B47" s="1159"/>
      <c r="C47" s="1160"/>
      <c r="D47" s="592" t="s">
        <v>242</v>
      </c>
      <c r="E47" s="12" t="s">
        <v>170</v>
      </c>
      <c r="F47" s="272" t="s">
        <v>226</v>
      </c>
      <c r="G47" s="997" t="str">
        <f>IFERROR('DB7.80KMP'!G47/G$4,"")</f>
        <v/>
      </c>
      <c r="H47" s="998" t="str">
        <f>IFERROR('DB7.80KMP'!H47/H$4,"")</f>
        <v/>
      </c>
      <c r="I47" s="998" t="str">
        <f>IFERROR('DB7.80KMP'!I47/I$4,"")</f>
        <v/>
      </c>
      <c r="J47" s="998" t="str">
        <f>IFERROR('DB7.80KMP'!J47/J$4,"")</f>
        <v/>
      </c>
      <c r="K47" s="998" t="str">
        <f>IFERROR('DB7.80KMP'!K47/K$4,"")</f>
        <v/>
      </c>
      <c r="L47" s="998" t="str">
        <f>IFERROR('DB7.80KMP'!L47/L$4,"")</f>
        <v/>
      </c>
      <c r="M47" s="998" t="str">
        <f>IFERROR('DB7.80KMP'!M47/M$4,"")</f>
        <v/>
      </c>
      <c r="N47" s="998" t="str">
        <f>IFERROR('DB7.80KMP'!N47/N$4,"")</f>
        <v/>
      </c>
      <c r="O47" s="998" t="str">
        <f>IFERROR('DB7.80KMP'!O47/O$4,"")</f>
        <v/>
      </c>
      <c r="P47" s="998" t="str">
        <f>IFERROR('DB7.80KMP'!P47/P$4,"")</f>
        <v/>
      </c>
      <c r="Q47" s="998" t="str">
        <f>IFERROR('DB7.80KMP'!Q47/Q$4,"")</f>
        <v/>
      </c>
      <c r="R47" s="998" t="str">
        <f>IFERROR('DB7.80KMP'!R47/R$4,"")</f>
        <v/>
      </c>
      <c r="S47" s="998" t="str">
        <f>IFERROR('DB7.80KMP'!S47/S$4,"")</f>
        <v/>
      </c>
      <c r="T47" s="998" t="str">
        <f>IFERROR('DB7.80KMP'!T47/T$4,"")</f>
        <v/>
      </c>
      <c r="U47" s="998" t="str">
        <f>IFERROR('DB7.80KMP'!U47/U$4,"")</f>
        <v/>
      </c>
      <c r="V47" s="998" t="str">
        <f>IFERROR('DB7.80KMP'!V47/V$4,"")</f>
        <v/>
      </c>
      <c r="W47" s="998">
        <f>IFERROR('DB7.80KMP'!W47/W$4,"")</f>
        <v>47.323277136941734</v>
      </c>
      <c r="X47" s="998">
        <f>IFERROR('DB7.80KMP'!X47/X$4,"")</f>
        <v>60.844213461782232</v>
      </c>
      <c r="Y47" s="998">
        <f>IFERROR('DB7.80KMP'!Y47/Y$4,"")</f>
        <v>42.590949423247558</v>
      </c>
      <c r="Z47" s="998">
        <f>IFERROR('DB7.80KMP'!Z47/Z$4,"")</f>
        <v>34.115138592750533</v>
      </c>
      <c r="AA47" s="998">
        <f>IFERROR('DB7.80KMP'!AA47/AA$4,"")</f>
        <v>34.115138592750533</v>
      </c>
      <c r="AB47" s="998">
        <f>IFERROR('DB7.80KMP'!AB47/AB$4,"")</f>
        <v>34.115138592750533</v>
      </c>
      <c r="AC47" s="998">
        <f>IFERROR('DB7.80KMP'!AC47/AC$4,"")</f>
        <v>34.115138592750533</v>
      </c>
      <c r="AD47" s="998">
        <f>IFERROR('DB7.80KMP'!AD47/AD$4,"")</f>
        <v>34.115138592750533</v>
      </c>
      <c r="AE47" s="998">
        <f>IFERROR('DB7.80KMP'!AE47/AE$4,"")</f>
        <v>34.115138592750533</v>
      </c>
      <c r="AF47" s="998">
        <f>IFERROR('DB7.80KMP'!AF47/AF$4,"")</f>
        <v>34.051826880512138</v>
      </c>
      <c r="AG47" s="998">
        <f>IFERROR('DB7.80KMP'!AG47/AG$4,"")</f>
        <v>34.051826880512138</v>
      </c>
      <c r="AH47" s="998">
        <f>IFERROR('DB7.80KMP'!AH47/AH$4,"")</f>
        <v>34.051826880512138</v>
      </c>
      <c r="AI47" s="998">
        <f>IFERROR('DB7.80KMP'!AI47/AI$4,"")</f>
        <v>36.920596616329874</v>
      </c>
      <c r="AJ47" s="999">
        <f>IFERROR('DB7.80KMP'!AJ47/AJ$4,"")</f>
        <v>29.137108273992418</v>
      </c>
      <c r="AK47" s="997">
        <f>IFERROR('DB7.80KMP'!AK47/AK$4,"")</f>
        <v>11.493049259209124</v>
      </c>
      <c r="AL47" s="998">
        <f>IFERROR('DB7.80KMP'!AL47/AL$4,"")</f>
        <v>51.539208930408705</v>
      </c>
      <c r="AM47" s="998">
        <f>IFERROR('DB7.80KMP'!AM47/AM$4,"")</f>
        <v>27.269587138450724</v>
      </c>
      <c r="AN47" s="998">
        <f>IFERROR('DB7.80KMP'!AN47/AN$4,"")</f>
        <v>29.494754849429277</v>
      </c>
      <c r="AO47" s="939">
        <f>IFERROR('DB7.80KMP'!AO47/AO$4,"")</f>
        <v>33.623407869371817</v>
      </c>
      <c r="AP47" s="939" t="str">
        <f>IFERROR('DB7.80KMP'!AP47/AP$4,"")</f>
        <v/>
      </c>
      <c r="AQ47" s="939" t="str">
        <f>IFERROR('DB7.80KMP'!AQ47/AQ$4,"")</f>
        <v/>
      </c>
      <c r="AR47" s="939" t="str">
        <f>IFERROR('DB7.80KMP'!AR47/AR$4,"")</f>
        <v/>
      </c>
      <c r="AS47" s="939" t="str">
        <f>IFERROR('DB7.80KMP'!AS47/AS$4,"")</f>
        <v/>
      </c>
      <c r="AT47" s="939" t="str">
        <f>IFERROR('DB7.80KMP'!AT47/AT$4,"")</f>
        <v/>
      </c>
      <c r="AU47" s="939" t="str">
        <f>IFERROR('DB7.80KMP'!AU47/AU$4,"")</f>
        <v/>
      </c>
      <c r="AV47" s="940" t="str">
        <f>IFERROR('DB7.80KMP'!AV47/AV$4,"")</f>
        <v/>
      </c>
      <c r="AW47" s="997">
        <f t="shared" si="12"/>
        <v>29.494754849429277</v>
      </c>
      <c r="AX47" s="998">
        <f t="shared" si="13"/>
        <v>33.623407869371817</v>
      </c>
      <c r="AY47" s="998">
        <f t="shared" si="14"/>
        <v>34.115138592750533</v>
      </c>
      <c r="AZ47" s="645">
        <f t="shared" si="2"/>
        <v>1.1399792282058052</v>
      </c>
      <c r="BA47" s="646">
        <f t="shared" si="3"/>
        <v>0.98558614317096138</v>
      </c>
      <c r="BB47" s="997" t="str">
        <f>IFERROR('DB7.80KMP'!BB47/BB$4,"")</f>
        <v/>
      </c>
      <c r="BC47" s="998">
        <f>IFERROR('DB7.80KMP'!BC47/BC$4,"")</f>
        <v>29.137108273992418</v>
      </c>
      <c r="BD47" s="998">
        <f>IFERROR('DB7.80KMP'!BD47/BD$4,"")</f>
        <v>41.781275025242856</v>
      </c>
      <c r="BE47" s="645" t="str">
        <f t="shared" si="4"/>
        <v/>
      </c>
      <c r="BF47" s="645">
        <f t="shared" si="5"/>
        <v>0.6973724056144468</v>
      </c>
      <c r="BG47" s="646">
        <f t="shared" si="9"/>
        <v>0.78918302910373772</v>
      </c>
    </row>
    <row r="48" spans="1:59" x14ac:dyDescent="0.25">
      <c r="B48" s="1159"/>
      <c r="C48" s="1160"/>
      <c r="D48" s="592" t="s">
        <v>243</v>
      </c>
      <c r="E48" s="12" t="s">
        <v>168</v>
      </c>
      <c r="F48" s="272" t="s">
        <v>226</v>
      </c>
      <c r="G48" s="997" t="str">
        <f>IFERROR('DB7.80KMP'!G48/G$4,"")</f>
        <v/>
      </c>
      <c r="H48" s="998" t="str">
        <f>IFERROR('DB7.80KMP'!H48/H$4,"")</f>
        <v/>
      </c>
      <c r="I48" s="998" t="str">
        <f>IFERROR('DB7.80KMP'!I48/I$4,"")</f>
        <v/>
      </c>
      <c r="J48" s="998" t="str">
        <f>IFERROR('DB7.80KMP'!J48/J$4,"")</f>
        <v/>
      </c>
      <c r="K48" s="998" t="str">
        <f>IFERROR('DB7.80KMP'!K48/K$4,"")</f>
        <v/>
      </c>
      <c r="L48" s="998" t="str">
        <f>IFERROR('DB7.80KMP'!L48/L$4,"")</f>
        <v/>
      </c>
      <c r="M48" s="998" t="str">
        <f>IFERROR('DB7.80KMP'!M48/M$4,"")</f>
        <v/>
      </c>
      <c r="N48" s="998" t="str">
        <f>IFERROR('DB7.80KMP'!N48/N$4,"")</f>
        <v/>
      </c>
      <c r="O48" s="998" t="str">
        <f>IFERROR('DB7.80KMP'!O48/O$4,"")</f>
        <v/>
      </c>
      <c r="P48" s="998" t="str">
        <f>IFERROR('DB7.80KMP'!P48/P$4,"")</f>
        <v/>
      </c>
      <c r="Q48" s="998" t="str">
        <f>IFERROR('DB7.80KMP'!Q48/Q$4,"")</f>
        <v/>
      </c>
      <c r="R48" s="998" t="str">
        <f>IFERROR('DB7.80KMP'!R48/R$4,"")</f>
        <v/>
      </c>
      <c r="S48" s="998" t="str">
        <f>IFERROR('DB7.80KMP'!S48/S$4,"")</f>
        <v/>
      </c>
      <c r="T48" s="998" t="str">
        <f>IFERROR('DB7.80KMP'!T48/T$4,"")</f>
        <v/>
      </c>
      <c r="U48" s="998" t="str">
        <f>IFERROR('DB7.80KMP'!U48/U$4,"")</f>
        <v/>
      </c>
      <c r="V48" s="998" t="str">
        <f>IFERROR('DB7.80KMP'!V48/V$4,"")</f>
        <v/>
      </c>
      <c r="W48" s="998">
        <f>IFERROR('DB7.80KMP'!W48/W$4,"")</f>
        <v>0</v>
      </c>
      <c r="X48" s="998">
        <f>IFERROR('DB7.80KMP'!X48/X$4,"")</f>
        <v>0</v>
      </c>
      <c r="Y48" s="998">
        <f>IFERROR('DB7.80KMP'!Y48/Y$4,"")</f>
        <v>0</v>
      </c>
      <c r="Z48" s="998">
        <f>IFERROR('DB7.80KMP'!Z48/Z$4,"")</f>
        <v>0</v>
      </c>
      <c r="AA48" s="998">
        <f>IFERROR('DB7.80KMP'!AA48/AA$4,"")</f>
        <v>0</v>
      </c>
      <c r="AB48" s="998">
        <f>IFERROR('DB7.80KMP'!AB48/AB$4,"")</f>
        <v>0</v>
      </c>
      <c r="AC48" s="998">
        <f>IFERROR('DB7.80KMP'!AC48/AC$4,"")</f>
        <v>0</v>
      </c>
      <c r="AD48" s="998">
        <f>IFERROR('DB7.80KMP'!AD48/AD$4,"")</f>
        <v>0</v>
      </c>
      <c r="AE48" s="998">
        <f>IFERROR('DB7.80KMP'!AE48/AE$4,"")</f>
        <v>0</v>
      </c>
      <c r="AF48" s="998">
        <f>IFERROR('DB7.80KMP'!AF48/AF$4,"")</f>
        <v>0</v>
      </c>
      <c r="AG48" s="998">
        <f>IFERROR('DB7.80KMP'!AG48/AG$4,"")</f>
        <v>0</v>
      </c>
      <c r="AH48" s="998">
        <f>IFERROR('DB7.80KMP'!AH48/AH$4,"")</f>
        <v>0</v>
      </c>
      <c r="AI48" s="998">
        <f>IFERROR('DB7.80KMP'!AI48/AI$4,"")</f>
        <v>0</v>
      </c>
      <c r="AJ48" s="999">
        <f>IFERROR('DB7.80KMP'!AJ48/AJ$4,"")</f>
        <v>0</v>
      </c>
      <c r="AK48" s="997">
        <f>IFERROR('DB7.80KMP'!AK48/AK$4,"")</f>
        <v>0</v>
      </c>
      <c r="AL48" s="998">
        <f>IFERROR('DB7.80KMP'!AL48/AL$4,"")</f>
        <v>0</v>
      </c>
      <c r="AM48" s="998">
        <f>IFERROR('DB7.80KMP'!AM48/AM$4,"")</f>
        <v>0</v>
      </c>
      <c r="AN48" s="998">
        <f>IFERROR('DB7.80KMP'!AN48/AN$4,"")</f>
        <v>0</v>
      </c>
      <c r="AO48" s="939">
        <f>IFERROR('DB7.80KMP'!AO48/AO$4,"")</f>
        <v>0</v>
      </c>
      <c r="AP48" s="939" t="str">
        <f>IFERROR('DB7.80KMP'!AP48/AP$4,"")</f>
        <v/>
      </c>
      <c r="AQ48" s="939" t="str">
        <f>IFERROR('DB7.80KMP'!AQ48/AQ$4,"")</f>
        <v/>
      </c>
      <c r="AR48" s="939" t="str">
        <f>IFERROR('DB7.80KMP'!AR48/AR$4,"")</f>
        <v/>
      </c>
      <c r="AS48" s="939" t="str">
        <f>IFERROR('DB7.80KMP'!AS48/AS$4,"")</f>
        <v/>
      </c>
      <c r="AT48" s="939" t="str">
        <f>IFERROR('DB7.80KMP'!AT48/AT$4,"")</f>
        <v/>
      </c>
      <c r="AU48" s="939" t="str">
        <f>IFERROR('DB7.80KMP'!AU48/AU$4,"")</f>
        <v/>
      </c>
      <c r="AV48" s="940" t="str">
        <f>IFERROR('DB7.80KMP'!AV48/AV$4,"")</f>
        <v/>
      </c>
      <c r="AW48" s="997">
        <f t="shared" si="12"/>
        <v>0</v>
      </c>
      <c r="AX48" s="998">
        <f t="shared" si="13"/>
        <v>0</v>
      </c>
      <c r="AY48" s="998">
        <f t="shared" si="14"/>
        <v>0</v>
      </c>
      <c r="AZ48" s="645" t="str">
        <f t="shared" si="2"/>
        <v/>
      </c>
      <c r="BA48" s="646" t="str">
        <f t="shared" si="3"/>
        <v/>
      </c>
      <c r="BB48" s="997" t="str">
        <f>IFERROR('DB7.80KMP'!BB48/BB$4,"")</f>
        <v/>
      </c>
      <c r="BC48" s="998">
        <f>IFERROR('DB7.80KMP'!BC48/BC$4,"")</f>
        <v>0</v>
      </c>
      <c r="BD48" s="998">
        <f>IFERROR('DB7.80KMP'!BD48/BD$4,"")</f>
        <v>0</v>
      </c>
      <c r="BE48" s="645" t="str">
        <f t="shared" si="4"/>
        <v/>
      </c>
      <c r="BF48" s="645" t="str">
        <f t="shared" si="5"/>
        <v/>
      </c>
      <c r="BG48" s="646" t="str">
        <f t="shared" si="9"/>
        <v/>
      </c>
    </row>
    <row r="49" spans="1:59" x14ac:dyDescent="0.25">
      <c r="B49" s="1158"/>
      <c r="C49" s="1156"/>
      <c r="D49" s="591" t="s">
        <v>244</v>
      </c>
      <c r="E49" s="13" t="s">
        <v>177</v>
      </c>
      <c r="F49" s="273" t="s">
        <v>226</v>
      </c>
      <c r="G49" s="994" t="str">
        <f>IFERROR('DB7.80KMP'!G49/G$4,"")</f>
        <v/>
      </c>
      <c r="H49" s="1009" t="str">
        <f>IFERROR('DB7.80KMP'!H49/H$4,"")</f>
        <v/>
      </c>
      <c r="I49" s="1009" t="str">
        <f>IFERROR('DB7.80KMP'!I49/I$4,"")</f>
        <v/>
      </c>
      <c r="J49" s="1009" t="str">
        <f>IFERROR('DB7.80KMP'!J49/J$4,"")</f>
        <v/>
      </c>
      <c r="K49" s="1009" t="str">
        <f>IFERROR('DB7.80KMP'!K49/K$4,"")</f>
        <v/>
      </c>
      <c r="L49" s="1009" t="str">
        <f>IFERROR('DB7.80KMP'!L49/L$4,"")</f>
        <v/>
      </c>
      <c r="M49" s="1009" t="str">
        <f>IFERROR('DB7.80KMP'!M49/M$4,"")</f>
        <v/>
      </c>
      <c r="N49" s="1009" t="str">
        <f>IFERROR('DB7.80KMP'!N49/N$4,"")</f>
        <v/>
      </c>
      <c r="O49" s="1009" t="str">
        <f>IFERROR('DB7.80KMP'!O49/O$4,"")</f>
        <v/>
      </c>
      <c r="P49" s="1009" t="str">
        <f>IFERROR('DB7.80KMP'!P49/P$4,"")</f>
        <v/>
      </c>
      <c r="Q49" s="1009" t="str">
        <f>IFERROR('DB7.80KMP'!Q49/Q$4,"")</f>
        <v/>
      </c>
      <c r="R49" s="1009" t="str">
        <f>IFERROR('DB7.80KMP'!R49/R$4,"")</f>
        <v/>
      </c>
      <c r="S49" s="1009" t="str">
        <f>IFERROR('DB7.80KMP'!S49/S$4,"")</f>
        <v/>
      </c>
      <c r="T49" s="1009" t="str">
        <f>IFERROR('DB7.80KMP'!T49/T$4,"")</f>
        <v/>
      </c>
      <c r="U49" s="1009" t="str">
        <f>IFERROR('DB7.80KMP'!U49/U$4,"")</f>
        <v/>
      </c>
      <c r="V49" s="1009" t="str">
        <f>IFERROR('DB7.80KMP'!V49/V$4,"")</f>
        <v/>
      </c>
      <c r="W49" s="1009">
        <f>IFERROR('DB7.80KMP'!W49/W$4,"")</f>
        <v>0</v>
      </c>
      <c r="X49" s="1009">
        <f>IFERROR('DB7.80KMP'!X49/X$4,"")</f>
        <v>0</v>
      </c>
      <c r="Y49" s="1009">
        <f>IFERROR('DB7.80KMP'!Y49/Y$4,"")</f>
        <v>0</v>
      </c>
      <c r="Z49" s="1009">
        <f>IFERROR('DB7.80KMP'!Z49/Z$4,"")</f>
        <v>0</v>
      </c>
      <c r="AA49" s="1009">
        <f>IFERROR('DB7.80KMP'!AA49/AA$4,"")</f>
        <v>0</v>
      </c>
      <c r="AB49" s="1009">
        <f>IFERROR('DB7.80KMP'!AB49/AB$4,"")</f>
        <v>0</v>
      </c>
      <c r="AC49" s="1009">
        <f>IFERROR('DB7.80KMP'!AC49/AC$4,"")</f>
        <v>0</v>
      </c>
      <c r="AD49" s="1009">
        <f>IFERROR('DB7.80KMP'!AD49/AD$4,"")</f>
        <v>0</v>
      </c>
      <c r="AE49" s="1009">
        <f>IFERROR('DB7.80KMP'!AE49/AE$4,"")</f>
        <v>0</v>
      </c>
      <c r="AF49" s="1009">
        <f>IFERROR('DB7.80KMP'!AF49/AF$4,"")</f>
        <v>0</v>
      </c>
      <c r="AG49" s="1009">
        <f>IFERROR('DB7.80KMP'!AG49/AG$4,"")</f>
        <v>0</v>
      </c>
      <c r="AH49" s="1009">
        <f>IFERROR('DB7.80KMP'!AH49/AH$4,"")</f>
        <v>0</v>
      </c>
      <c r="AI49" s="1009">
        <f>IFERROR('DB7.80KMP'!AI49/AI$4,"")</f>
        <v>0</v>
      </c>
      <c r="AJ49" s="1010">
        <f>IFERROR('DB7.80KMP'!AJ49/AJ$4,"")</f>
        <v>0</v>
      </c>
      <c r="AK49" s="994">
        <f>IFERROR('DB7.80KMP'!AK49/AK$4,"")</f>
        <v>0</v>
      </c>
      <c r="AL49" s="1009">
        <f>IFERROR('DB7.80KMP'!AL49/AL$4,"")</f>
        <v>0</v>
      </c>
      <c r="AM49" s="1009">
        <f>IFERROR('DB7.80KMP'!AM49/AM$4,"")</f>
        <v>0</v>
      </c>
      <c r="AN49" s="1009">
        <f>IFERROR('DB7.80KMP'!AN49/AN$4,"")</f>
        <v>0</v>
      </c>
      <c r="AO49" s="947">
        <f>IFERROR('DB7.80KMP'!AO49/AO$4,"")</f>
        <v>0</v>
      </c>
      <c r="AP49" s="947" t="str">
        <f>IFERROR('DB7.80KMP'!AP49/AP$4,"")</f>
        <v/>
      </c>
      <c r="AQ49" s="947" t="str">
        <f>IFERROR('DB7.80KMP'!AQ49/AQ$4,"")</f>
        <v/>
      </c>
      <c r="AR49" s="947" t="str">
        <f>IFERROR('DB7.80KMP'!AR49/AR$4,"")</f>
        <v/>
      </c>
      <c r="AS49" s="947" t="str">
        <f>IFERROR('DB7.80KMP'!AS49/AS$4,"")</f>
        <v/>
      </c>
      <c r="AT49" s="947" t="str">
        <f>IFERROR('DB7.80KMP'!AT49/AT$4,"")</f>
        <v/>
      </c>
      <c r="AU49" s="947" t="str">
        <f>IFERROR('DB7.80KMP'!AU49/AU$4,"")</f>
        <v/>
      </c>
      <c r="AV49" s="948" t="str">
        <f>IFERROR('DB7.80KMP'!AV49/AV$4,"")</f>
        <v/>
      </c>
      <c r="AW49" s="994">
        <f t="shared" si="12"/>
        <v>0</v>
      </c>
      <c r="AX49" s="995">
        <f t="shared" si="13"/>
        <v>0</v>
      </c>
      <c r="AY49" s="995">
        <f t="shared" si="14"/>
        <v>0</v>
      </c>
      <c r="AZ49" s="643" t="str">
        <f t="shared" si="2"/>
        <v/>
      </c>
      <c r="BA49" s="644" t="str">
        <f t="shared" si="3"/>
        <v/>
      </c>
      <c r="BB49" s="994" t="str">
        <f>IFERROR('DB7.80KMP'!BB49/BB$4,"")</f>
        <v/>
      </c>
      <c r="BC49" s="995">
        <f>IFERROR('DB7.80KMP'!BC49/BC$4,"")</f>
        <v>0</v>
      </c>
      <c r="BD49" s="995">
        <f>IFERROR('DB7.80KMP'!BD49/BD$4,"")</f>
        <v>0</v>
      </c>
      <c r="BE49" s="643" t="str">
        <f t="shared" si="4"/>
        <v/>
      </c>
      <c r="BF49" s="643" t="str">
        <f t="shared" si="5"/>
        <v/>
      </c>
      <c r="BG49" s="644" t="str">
        <f t="shared" si="9"/>
        <v/>
      </c>
    </row>
    <row r="50" spans="1:59" ht="14.1" customHeight="1" x14ac:dyDescent="0.25">
      <c r="B50" s="1157" t="s">
        <v>77</v>
      </c>
      <c r="C50" s="1161" t="s">
        <v>76</v>
      </c>
      <c r="D50" s="590" t="s">
        <v>245</v>
      </c>
      <c r="E50" s="7" t="s">
        <v>162</v>
      </c>
      <c r="F50" s="268" t="s">
        <v>226</v>
      </c>
      <c r="G50" s="991" t="str">
        <f>IFERROR('DB7.80KMP'!G50/G$4,"")</f>
        <v/>
      </c>
      <c r="H50" s="1011" t="str">
        <f>IFERROR('DB7.80KMP'!H50/H$4,"")</f>
        <v/>
      </c>
      <c r="I50" s="1011" t="str">
        <f>IFERROR('DB7.80KMP'!I50/I$4,"")</f>
        <v/>
      </c>
      <c r="J50" s="1011" t="str">
        <f>IFERROR('DB7.80KMP'!J50/J$4,"")</f>
        <v/>
      </c>
      <c r="K50" s="1011" t="str">
        <f>IFERROR('DB7.80KMP'!K50/K$4,"")</f>
        <v/>
      </c>
      <c r="L50" s="1011" t="str">
        <f>IFERROR('DB7.80KMP'!L50/L$4,"")</f>
        <v/>
      </c>
      <c r="M50" s="1011" t="str">
        <f>IFERROR('DB7.80KMP'!M50/M$4,"")</f>
        <v/>
      </c>
      <c r="N50" s="1011" t="str">
        <f>IFERROR('DB7.80KMP'!N50/N$4,"")</f>
        <v/>
      </c>
      <c r="O50" s="1011" t="str">
        <f>IFERROR('DB7.80KMP'!O50/O$4,"")</f>
        <v/>
      </c>
      <c r="P50" s="1011" t="str">
        <f>IFERROR('DB7.80KMP'!P50/P$4,"")</f>
        <v/>
      </c>
      <c r="Q50" s="1011" t="str">
        <f>IFERROR('DB7.80KMP'!Q50/Q$4,"")</f>
        <v/>
      </c>
      <c r="R50" s="1011" t="str">
        <f>IFERROR('DB7.80KMP'!R50/R$4,"")</f>
        <v/>
      </c>
      <c r="S50" s="1011" t="str">
        <f>IFERROR('DB7.80KMP'!S50/S$4,"")</f>
        <v/>
      </c>
      <c r="T50" s="1011" t="str">
        <f>IFERROR('DB7.80KMP'!T50/T$4,"")</f>
        <v/>
      </c>
      <c r="U50" s="1011" t="str">
        <f>IFERROR('DB7.80KMP'!U50/U$4,"")</f>
        <v/>
      </c>
      <c r="V50" s="1011" t="str">
        <f>IFERROR('DB7.80KMP'!V50/V$4,"")</f>
        <v/>
      </c>
      <c r="W50" s="1011">
        <f>IFERROR('DB7.80KMP'!W50/W$4,"")</f>
        <v>0</v>
      </c>
      <c r="X50" s="1011">
        <f>IFERROR('DB7.80KMP'!X50/X$4,"")</f>
        <v>0</v>
      </c>
      <c r="Y50" s="1011">
        <f>IFERROR('DB7.80KMP'!Y50/Y$4,"")</f>
        <v>0</v>
      </c>
      <c r="Z50" s="1011">
        <f>IFERROR('DB7.80KMP'!Z50/Z$4,"")</f>
        <v>0</v>
      </c>
      <c r="AA50" s="1011">
        <f>IFERROR('DB7.80KMP'!AA50/AA$4,"")</f>
        <v>0</v>
      </c>
      <c r="AB50" s="1011">
        <f>IFERROR('DB7.80KMP'!AB50/AB$4,"")</f>
        <v>0</v>
      </c>
      <c r="AC50" s="1011">
        <f>IFERROR('DB7.80KMP'!AC50/AC$4,"")</f>
        <v>0</v>
      </c>
      <c r="AD50" s="1011">
        <f>IFERROR('DB7.80KMP'!AD50/AD$4,"")</f>
        <v>0</v>
      </c>
      <c r="AE50" s="1011">
        <f>IFERROR('DB7.80KMP'!AE50/AE$4,"")</f>
        <v>0</v>
      </c>
      <c r="AF50" s="1011">
        <f>IFERROR('DB7.80KMP'!AF50/AF$4,"")</f>
        <v>0</v>
      </c>
      <c r="AG50" s="1011">
        <f>IFERROR('DB7.80KMP'!AG50/AG$4,"")</f>
        <v>0</v>
      </c>
      <c r="AH50" s="1011">
        <f>IFERROR('DB7.80KMP'!AH50/AH$4,"")</f>
        <v>0</v>
      </c>
      <c r="AI50" s="1011">
        <f>IFERROR('DB7.80KMP'!AI50/AI$4,"")</f>
        <v>0</v>
      </c>
      <c r="AJ50" s="1012">
        <f>IFERROR('DB7.80KMP'!AJ50/AJ$4,"")</f>
        <v>0</v>
      </c>
      <c r="AK50" s="991">
        <f>IFERROR('DB7.80KMP'!AK50/AK$4,"")</f>
        <v>0</v>
      </c>
      <c r="AL50" s="1011">
        <f>IFERROR('DB7.80KMP'!AL50/AL$4,"")</f>
        <v>0</v>
      </c>
      <c r="AM50" s="1011">
        <f>IFERROR('DB7.80KMP'!AM50/AM$4,"")</f>
        <v>0</v>
      </c>
      <c r="AN50" s="1011">
        <f>IFERROR('DB7.80KMP'!AN50/AN$4,"")</f>
        <v>0</v>
      </c>
      <c r="AO50" s="949">
        <f>IFERROR('DB7.80KMP'!AO50/AO$4,"")</f>
        <v>0</v>
      </c>
      <c r="AP50" s="949" t="str">
        <f>IFERROR('DB7.80KMP'!AP50/AP$4,"")</f>
        <v/>
      </c>
      <c r="AQ50" s="949" t="str">
        <f>IFERROR('DB7.80KMP'!AQ50/AQ$4,"")</f>
        <v/>
      </c>
      <c r="AR50" s="949" t="str">
        <f>IFERROR('DB7.80KMP'!AR50/AR$4,"")</f>
        <v/>
      </c>
      <c r="AS50" s="949" t="str">
        <f>IFERROR('DB7.80KMP'!AS50/AS$4,"")</f>
        <v/>
      </c>
      <c r="AT50" s="949" t="str">
        <f>IFERROR('DB7.80KMP'!AT50/AT$4,"")</f>
        <v/>
      </c>
      <c r="AU50" s="949" t="str">
        <f>IFERROR('DB7.80KMP'!AU50/AU$4,"")</f>
        <v/>
      </c>
      <c r="AV50" s="950" t="str">
        <f>IFERROR('DB7.80KMP'!AV50/AV$4,"")</f>
        <v/>
      </c>
      <c r="AW50" s="991">
        <f t="shared" si="12"/>
        <v>0</v>
      </c>
      <c r="AX50" s="992">
        <f t="shared" si="13"/>
        <v>0</v>
      </c>
      <c r="AY50" s="992">
        <f t="shared" si="14"/>
        <v>0</v>
      </c>
      <c r="AZ50" s="641" t="str">
        <f t="shared" si="2"/>
        <v/>
      </c>
      <c r="BA50" s="642" t="str">
        <f t="shared" si="3"/>
        <v/>
      </c>
      <c r="BB50" s="991" t="str">
        <f>IFERROR('DB7.80KMP'!BB50/BB$4,"")</f>
        <v/>
      </c>
      <c r="BC50" s="992">
        <f>IFERROR('DB7.80KMP'!BC50/BC$4,"")</f>
        <v>0</v>
      </c>
      <c r="BD50" s="992">
        <f>IFERROR('DB7.80KMP'!BD50/BD$4,"")</f>
        <v>0</v>
      </c>
      <c r="BE50" s="641" t="str">
        <f t="shared" si="4"/>
        <v/>
      </c>
      <c r="BF50" s="641" t="str">
        <f t="shared" si="5"/>
        <v/>
      </c>
      <c r="BG50" s="642" t="str">
        <f t="shared" si="9"/>
        <v/>
      </c>
    </row>
    <row r="51" spans="1:59" x14ac:dyDescent="0.25">
      <c r="B51" s="1159"/>
      <c r="C51" s="1162"/>
      <c r="D51" s="592" t="s">
        <v>246</v>
      </c>
      <c r="E51" s="9" t="s">
        <v>165</v>
      </c>
      <c r="F51" s="272" t="s">
        <v>226</v>
      </c>
      <c r="G51" s="997" t="str">
        <f>IFERROR('DB7.80KMP'!G51/G$4,"")</f>
        <v/>
      </c>
      <c r="H51" s="1013" t="str">
        <f>IFERROR('DB7.80KMP'!H51/H$4,"")</f>
        <v/>
      </c>
      <c r="I51" s="1013" t="str">
        <f>IFERROR('DB7.80KMP'!I51/I$4,"")</f>
        <v/>
      </c>
      <c r="J51" s="1013" t="str">
        <f>IFERROR('DB7.80KMP'!J51/J$4,"")</f>
        <v/>
      </c>
      <c r="K51" s="1013" t="str">
        <f>IFERROR('DB7.80KMP'!K51/K$4,"")</f>
        <v/>
      </c>
      <c r="L51" s="1013" t="str">
        <f>IFERROR('DB7.80KMP'!L51/L$4,"")</f>
        <v/>
      </c>
      <c r="M51" s="1013" t="str">
        <f>IFERROR('DB7.80KMP'!M51/M$4,"")</f>
        <v/>
      </c>
      <c r="N51" s="1013" t="str">
        <f>IFERROR('DB7.80KMP'!N51/N$4,"")</f>
        <v/>
      </c>
      <c r="O51" s="1013" t="str">
        <f>IFERROR('DB7.80KMP'!O51/O$4,"")</f>
        <v/>
      </c>
      <c r="P51" s="1013" t="str">
        <f>IFERROR('DB7.80KMP'!P51/P$4,"")</f>
        <v/>
      </c>
      <c r="Q51" s="1013" t="str">
        <f>IFERROR('DB7.80KMP'!Q51/Q$4,"")</f>
        <v/>
      </c>
      <c r="R51" s="1013" t="str">
        <f>IFERROR('DB7.80KMP'!R51/R$4,"")</f>
        <v/>
      </c>
      <c r="S51" s="1013" t="str">
        <f>IFERROR('DB7.80KMP'!S51/S$4,"")</f>
        <v/>
      </c>
      <c r="T51" s="1013" t="str">
        <f>IFERROR('DB7.80KMP'!T51/T$4,"")</f>
        <v/>
      </c>
      <c r="U51" s="1013" t="str">
        <f>IFERROR('DB7.80KMP'!U51/U$4,"")</f>
        <v/>
      </c>
      <c r="V51" s="1013" t="str">
        <f>IFERROR('DB7.80KMP'!V51/V$4,"")</f>
        <v/>
      </c>
      <c r="W51" s="1013">
        <f>IFERROR('DB7.80KMP'!W51/W$4,"")</f>
        <v>0</v>
      </c>
      <c r="X51" s="1013">
        <f>IFERROR('DB7.80KMP'!X51/X$4,"")</f>
        <v>0</v>
      </c>
      <c r="Y51" s="1013">
        <f>IFERROR('DB7.80KMP'!Y51/Y$4,"")</f>
        <v>0</v>
      </c>
      <c r="Z51" s="1013">
        <f>IFERROR('DB7.80KMP'!Z51/Z$4,"")</f>
        <v>0</v>
      </c>
      <c r="AA51" s="1013">
        <f>IFERROR('DB7.80KMP'!AA51/AA$4,"")</f>
        <v>0</v>
      </c>
      <c r="AB51" s="1013">
        <f>IFERROR('DB7.80KMP'!AB51/AB$4,"")</f>
        <v>0</v>
      </c>
      <c r="AC51" s="1013">
        <f>IFERROR('DB7.80KMP'!AC51/AC$4,"")</f>
        <v>0</v>
      </c>
      <c r="AD51" s="1013">
        <f>IFERROR('DB7.80KMP'!AD51/AD$4,"")</f>
        <v>0</v>
      </c>
      <c r="AE51" s="1013">
        <f>IFERROR('DB7.80KMP'!AE51/AE$4,"")</f>
        <v>0</v>
      </c>
      <c r="AF51" s="1013">
        <f>IFERROR('DB7.80KMP'!AF51/AF$4,"")</f>
        <v>0</v>
      </c>
      <c r="AG51" s="1013">
        <f>IFERROR('DB7.80KMP'!AG51/AG$4,"")</f>
        <v>0</v>
      </c>
      <c r="AH51" s="1013">
        <f>IFERROR('DB7.80KMP'!AH51/AH$4,"")</f>
        <v>0</v>
      </c>
      <c r="AI51" s="1013">
        <f>IFERROR('DB7.80KMP'!AI51/AI$4,"")</f>
        <v>0</v>
      </c>
      <c r="AJ51" s="1014">
        <f>IFERROR('DB7.80KMP'!AJ51/AJ$4,"")</f>
        <v>0</v>
      </c>
      <c r="AK51" s="997">
        <f>IFERROR('DB7.80KMP'!AK51/AK$4,"")</f>
        <v>0</v>
      </c>
      <c r="AL51" s="1013">
        <f>IFERROR('DB7.80KMP'!AL51/AL$4,"")</f>
        <v>0</v>
      </c>
      <c r="AM51" s="1013">
        <f>IFERROR('DB7.80KMP'!AM51/AM$4,"")</f>
        <v>0</v>
      </c>
      <c r="AN51" s="1013">
        <f>IFERROR('DB7.80KMP'!AN51/AN$4,"")</f>
        <v>0</v>
      </c>
      <c r="AO51" s="951">
        <f>IFERROR('DB7.80KMP'!AO51/AO$4,"")</f>
        <v>0</v>
      </c>
      <c r="AP51" s="951" t="str">
        <f>IFERROR('DB7.80KMP'!AP51/AP$4,"")</f>
        <v/>
      </c>
      <c r="AQ51" s="951" t="str">
        <f>IFERROR('DB7.80KMP'!AQ51/AQ$4,"")</f>
        <v/>
      </c>
      <c r="AR51" s="951" t="str">
        <f>IFERROR('DB7.80KMP'!AR51/AR$4,"")</f>
        <v/>
      </c>
      <c r="AS51" s="951" t="str">
        <f>IFERROR('DB7.80KMP'!AS51/AS$4,"")</f>
        <v/>
      </c>
      <c r="AT51" s="951" t="str">
        <f>IFERROR('DB7.80KMP'!AT51/AT$4,"")</f>
        <v/>
      </c>
      <c r="AU51" s="951" t="str">
        <f>IFERROR('DB7.80KMP'!AU51/AU$4,"")</f>
        <v/>
      </c>
      <c r="AV51" s="952" t="str">
        <f>IFERROR('DB7.80KMP'!AV51/AV$4,"")</f>
        <v/>
      </c>
      <c r="AW51" s="997">
        <f t="shared" si="12"/>
        <v>0</v>
      </c>
      <c r="AX51" s="998">
        <f t="shared" si="13"/>
        <v>0</v>
      </c>
      <c r="AY51" s="998">
        <f t="shared" si="14"/>
        <v>0</v>
      </c>
      <c r="AZ51" s="645" t="str">
        <f t="shared" si="2"/>
        <v/>
      </c>
      <c r="BA51" s="646" t="str">
        <f t="shared" si="3"/>
        <v/>
      </c>
      <c r="BB51" s="997" t="str">
        <f>IFERROR('DB7.80KMP'!BB51/BB$4,"")</f>
        <v/>
      </c>
      <c r="BC51" s="998">
        <f>IFERROR('DB7.80KMP'!BC51/BC$4,"")</f>
        <v>0</v>
      </c>
      <c r="BD51" s="998">
        <f>IFERROR('DB7.80KMP'!BD51/BD$4,"")</f>
        <v>0</v>
      </c>
      <c r="BE51" s="645" t="str">
        <f t="shared" si="4"/>
        <v/>
      </c>
      <c r="BF51" s="645" t="str">
        <f t="shared" si="5"/>
        <v/>
      </c>
      <c r="BG51" s="646" t="str">
        <f t="shared" si="9"/>
        <v/>
      </c>
    </row>
    <row r="52" spans="1:59" x14ac:dyDescent="0.25">
      <c r="B52" s="1159"/>
      <c r="C52" s="1162"/>
      <c r="D52" s="592" t="s">
        <v>247</v>
      </c>
      <c r="E52" s="12" t="s">
        <v>178</v>
      </c>
      <c r="F52" s="272" t="s">
        <v>226</v>
      </c>
      <c r="G52" s="997" t="str">
        <f>IFERROR('DB7.80KMP'!G52/G$4,"")</f>
        <v/>
      </c>
      <c r="H52" s="1013" t="str">
        <f>IFERROR('DB7.80KMP'!H52/H$4,"")</f>
        <v/>
      </c>
      <c r="I52" s="1013" t="str">
        <f>IFERROR('DB7.80KMP'!I52/I$4,"")</f>
        <v/>
      </c>
      <c r="J52" s="1013" t="str">
        <f>IFERROR('DB7.80KMP'!J52/J$4,"")</f>
        <v/>
      </c>
      <c r="K52" s="1013" t="str">
        <f>IFERROR('DB7.80KMP'!K52/K$4,"")</f>
        <v/>
      </c>
      <c r="L52" s="1013" t="str">
        <f>IFERROR('DB7.80KMP'!L52/L$4,"")</f>
        <v/>
      </c>
      <c r="M52" s="1013" t="str">
        <f>IFERROR('DB7.80KMP'!M52/M$4,"")</f>
        <v/>
      </c>
      <c r="N52" s="1013" t="str">
        <f>IFERROR('DB7.80KMP'!N52/N$4,"")</f>
        <v/>
      </c>
      <c r="O52" s="1013" t="str">
        <f>IFERROR('DB7.80KMP'!O52/O$4,"")</f>
        <v/>
      </c>
      <c r="P52" s="1013" t="str">
        <f>IFERROR('DB7.80KMP'!P52/P$4,"")</f>
        <v/>
      </c>
      <c r="Q52" s="1013" t="str">
        <f>IFERROR('DB7.80KMP'!Q52/Q$4,"")</f>
        <v/>
      </c>
      <c r="R52" s="1013" t="str">
        <f>IFERROR('DB7.80KMP'!R52/R$4,"")</f>
        <v/>
      </c>
      <c r="S52" s="1013" t="str">
        <f>IFERROR('DB7.80KMP'!S52/S$4,"")</f>
        <v/>
      </c>
      <c r="T52" s="1013" t="str">
        <f>IFERROR('DB7.80KMP'!T52/T$4,"")</f>
        <v/>
      </c>
      <c r="U52" s="1013" t="str">
        <f>IFERROR('DB7.80KMP'!U52/U$4,"")</f>
        <v/>
      </c>
      <c r="V52" s="1013" t="str">
        <f>IFERROR('DB7.80KMP'!V52/V$4,"")</f>
        <v/>
      </c>
      <c r="W52" s="1013">
        <f>IFERROR('DB7.80KMP'!W52/W$4,"")</f>
        <v>0</v>
      </c>
      <c r="X52" s="1013">
        <f>IFERROR('DB7.80KMP'!X52/X$4,"")</f>
        <v>0</v>
      </c>
      <c r="Y52" s="1013">
        <f>IFERROR('DB7.80KMP'!Y52/Y$4,"")</f>
        <v>0</v>
      </c>
      <c r="Z52" s="1013">
        <f>IFERROR('DB7.80KMP'!Z52/Z$4,"")</f>
        <v>0</v>
      </c>
      <c r="AA52" s="1013">
        <f>IFERROR('DB7.80KMP'!AA52/AA$4,"")</f>
        <v>0</v>
      </c>
      <c r="AB52" s="1013">
        <f>IFERROR('DB7.80KMP'!AB52/AB$4,"")</f>
        <v>0</v>
      </c>
      <c r="AC52" s="1013">
        <f>IFERROR('DB7.80KMP'!AC52/AC$4,"")</f>
        <v>0</v>
      </c>
      <c r="AD52" s="1013">
        <f>IFERROR('DB7.80KMP'!AD52/AD$4,"")</f>
        <v>0</v>
      </c>
      <c r="AE52" s="1013">
        <f>IFERROR('DB7.80KMP'!AE52/AE$4,"")</f>
        <v>0</v>
      </c>
      <c r="AF52" s="1013">
        <f>IFERROR('DB7.80KMP'!AF52/AF$4,"")</f>
        <v>0</v>
      </c>
      <c r="AG52" s="1013">
        <f>IFERROR('DB7.80KMP'!AG52/AG$4,"")</f>
        <v>0</v>
      </c>
      <c r="AH52" s="1013">
        <f>IFERROR('DB7.80KMP'!AH52/AH$4,"")</f>
        <v>0</v>
      </c>
      <c r="AI52" s="1013">
        <f>IFERROR('DB7.80KMP'!AI52/AI$4,"")</f>
        <v>0</v>
      </c>
      <c r="AJ52" s="1014">
        <f>IFERROR('DB7.80KMP'!AJ52/AJ$4,"")</f>
        <v>0</v>
      </c>
      <c r="AK52" s="997">
        <f>IFERROR('DB7.80KMP'!AK52/AK$4,"")</f>
        <v>0</v>
      </c>
      <c r="AL52" s="1013">
        <f>IFERROR('DB7.80KMP'!AL52/AL$4,"")</f>
        <v>0</v>
      </c>
      <c r="AM52" s="1013">
        <f>IFERROR('DB7.80KMP'!AM52/AM$4,"")</f>
        <v>0</v>
      </c>
      <c r="AN52" s="1013">
        <f>IFERROR('DB7.80KMP'!AN52/AN$4,"")</f>
        <v>0</v>
      </c>
      <c r="AO52" s="951">
        <f>IFERROR('DB7.80KMP'!AO52/AO$4,"")</f>
        <v>0</v>
      </c>
      <c r="AP52" s="951" t="str">
        <f>IFERROR('DB7.80KMP'!AP52/AP$4,"")</f>
        <v/>
      </c>
      <c r="AQ52" s="951" t="str">
        <f>IFERROR('DB7.80KMP'!AQ52/AQ$4,"")</f>
        <v/>
      </c>
      <c r="AR52" s="951" t="str">
        <f>IFERROR('DB7.80KMP'!AR52/AR$4,"")</f>
        <v/>
      </c>
      <c r="AS52" s="951" t="str">
        <f>IFERROR('DB7.80KMP'!AS52/AS$4,"")</f>
        <v/>
      </c>
      <c r="AT52" s="951" t="str">
        <f>IFERROR('DB7.80KMP'!AT52/AT$4,"")</f>
        <v/>
      </c>
      <c r="AU52" s="951" t="str">
        <f>IFERROR('DB7.80KMP'!AU52/AU$4,"")</f>
        <v/>
      </c>
      <c r="AV52" s="952" t="str">
        <f>IFERROR('DB7.80KMP'!AV52/AV$4,"")</f>
        <v/>
      </c>
      <c r="AW52" s="997">
        <f t="shared" si="12"/>
        <v>0</v>
      </c>
      <c r="AX52" s="998">
        <f t="shared" si="13"/>
        <v>0</v>
      </c>
      <c r="AY52" s="998">
        <f t="shared" si="14"/>
        <v>0</v>
      </c>
      <c r="AZ52" s="645" t="str">
        <f t="shared" si="2"/>
        <v/>
      </c>
      <c r="BA52" s="646" t="str">
        <f t="shared" si="3"/>
        <v/>
      </c>
      <c r="BB52" s="997" t="str">
        <f>IFERROR('DB7.80KMP'!BB52/BB$4,"")</f>
        <v/>
      </c>
      <c r="BC52" s="998">
        <f>IFERROR('DB7.80KMP'!BC52/BC$4,"")</f>
        <v>0</v>
      </c>
      <c r="BD52" s="998">
        <f>IFERROR('DB7.80KMP'!BD52/BD$4,"")</f>
        <v>0</v>
      </c>
      <c r="BE52" s="645" t="str">
        <f t="shared" si="4"/>
        <v/>
      </c>
      <c r="BF52" s="645" t="str">
        <f t="shared" si="5"/>
        <v/>
      </c>
      <c r="BG52" s="646" t="str">
        <f t="shared" si="9"/>
        <v/>
      </c>
    </row>
    <row r="53" spans="1:59" ht="14.1" customHeight="1" x14ac:dyDescent="0.25">
      <c r="B53" s="1158"/>
      <c r="C53" s="1163"/>
      <c r="D53" s="591" t="s">
        <v>248</v>
      </c>
      <c r="E53" s="10" t="s">
        <v>164</v>
      </c>
      <c r="F53" s="273" t="s">
        <v>226</v>
      </c>
      <c r="G53" s="994" t="str">
        <f>IFERROR('DB7.80KMP'!G53/G$4,"")</f>
        <v/>
      </c>
      <c r="H53" s="995" t="str">
        <f>IFERROR('DB7.80KMP'!H53/H$4,"")</f>
        <v/>
      </c>
      <c r="I53" s="995" t="str">
        <f>IFERROR('DB7.80KMP'!I53/I$4,"")</f>
        <v/>
      </c>
      <c r="J53" s="995" t="str">
        <f>IFERROR('DB7.80KMP'!J53/J$4,"")</f>
        <v/>
      </c>
      <c r="K53" s="995" t="str">
        <f>IFERROR('DB7.80KMP'!K53/K$4,"")</f>
        <v/>
      </c>
      <c r="L53" s="995" t="str">
        <f>IFERROR('DB7.80KMP'!L53/L$4,"")</f>
        <v/>
      </c>
      <c r="M53" s="995" t="str">
        <f>IFERROR('DB7.80KMP'!M53/M$4,"")</f>
        <v/>
      </c>
      <c r="N53" s="995" t="str">
        <f>IFERROR('DB7.80KMP'!N53/N$4,"")</f>
        <v/>
      </c>
      <c r="O53" s="995" t="str">
        <f>IFERROR('DB7.80KMP'!O53/O$4,"")</f>
        <v/>
      </c>
      <c r="P53" s="995" t="str">
        <f>IFERROR('DB7.80KMP'!P53/P$4,"")</f>
        <v/>
      </c>
      <c r="Q53" s="995" t="str">
        <f>IFERROR('DB7.80KMP'!Q53/Q$4,"")</f>
        <v/>
      </c>
      <c r="R53" s="995" t="str">
        <f>IFERROR('DB7.80KMP'!R53/R$4,"")</f>
        <v/>
      </c>
      <c r="S53" s="995" t="str">
        <f>IFERROR('DB7.80KMP'!S53/S$4,"")</f>
        <v/>
      </c>
      <c r="T53" s="995" t="str">
        <f>IFERROR('DB7.80KMP'!T53/T$4,"")</f>
        <v/>
      </c>
      <c r="U53" s="995" t="str">
        <f>IFERROR('DB7.80KMP'!U53/U$4,"")</f>
        <v/>
      </c>
      <c r="V53" s="995" t="str">
        <f>IFERROR('DB7.80KMP'!V53/V$4,"")</f>
        <v/>
      </c>
      <c r="W53" s="995">
        <f>IFERROR('DB7.80KMP'!W53/W$4,"")</f>
        <v>0</v>
      </c>
      <c r="X53" s="995">
        <f>IFERROR('DB7.80KMP'!X53/X$4,"")</f>
        <v>0</v>
      </c>
      <c r="Y53" s="995">
        <f>IFERROR('DB7.80KMP'!Y53/Y$4,"")</f>
        <v>0</v>
      </c>
      <c r="Z53" s="995">
        <f>IFERROR('DB7.80KMP'!Z53/Z$4,"")</f>
        <v>0</v>
      </c>
      <c r="AA53" s="995">
        <f>IFERROR('DB7.80KMP'!AA53/AA$4,"")</f>
        <v>0</v>
      </c>
      <c r="AB53" s="995">
        <f>IFERROR('DB7.80KMP'!AB53/AB$4,"")</f>
        <v>0</v>
      </c>
      <c r="AC53" s="995">
        <f>IFERROR('DB7.80KMP'!AC53/AC$4,"")</f>
        <v>0</v>
      </c>
      <c r="AD53" s="995">
        <f>IFERROR('DB7.80KMP'!AD53/AD$4,"")</f>
        <v>0</v>
      </c>
      <c r="AE53" s="995">
        <f>IFERROR('DB7.80KMP'!AE53/AE$4,"")</f>
        <v>0</v>
      </c>
      <c r="AF53" s="995">
        <f>IFERROR('DB7.80KMP'!AF53/AF$4,"")</f>
        <v>0</v>
      </c>
      <c r="AG53" s="995">
        <f>IFERROR('DB7.80KMP'!AG53/AG$4,"")</f>
        <v>0</v>
      </c>
      <c r="AH53" s="995">
        <f>IFERROR('DB7.80KMP'!AH53/AH$4,"")</f>
        <v>0</v>
      </c>
      <c r="AI53" s="995">
        <f>IFERROR('DB7.80KMP'!AI53/AI$4,"")</f>
        <v>0</v>
      </c>
      <c r="AJ53" s="996">
        <f>IFERROR('DB7.80KMP'!AJ53/AJ$4,"")</f>
        <v>0</v>
      </c>
      <c r="AK53" s="994">
        <f>IFERROR('DB7.80KMP'!AK53/AK$4,"")</f>
        <v>0</v>
      </c>
      <c r="AL53" s="995">
        <f>IFERROR('DB7.80KMP'!AL53/AL$4,"")</f>
        <v>0</v>
      </c>
      <c r="AM53" s="995">
        <f>IFERROR('DB7.80KMP'!AM53/AM$4,"")</f>
        <v>0</v>
      </c>
      <c r="AN53" s="995">
        <f>IFERROR('DB7.80KMP'!AN53/AN$4,"")</f>
        <v>0</v>
      </c>
      <c r="AO53" s="937">
        <f>IFERROR('DB7.80KMP'!AO53/AO$4,"")</f>
        <v>0</v>
      </c>
      <c r="AP53" s="937" t="str">
        <f>IFERROR('DB7.80KMP'!AP53/AP$4,"")</f>
        <v/>
      </c>
      <c r="AQ53" s="937" t="str">
        <f>IFERROR('DB7.80KMP'!AQ53/AQ$4,"")</f>
        <v/>
      </c>
      <c r="AR53" s="937" t="str">
        <f>IFERROR('DB7.80KMP'!AR53/AR$4,"")</f>
        <v/>
      </c>
      <c r="AS53" s="937" t="str">
        <f>IFERROR('DB7.80KMP'!AS53/AS$4,"")</f>
        <v/>
      </c>
      <c r="AT53" s="937" t="str">
        <f>IFERROR('DB7.80KMP'!AT53/AT$4,"")</f>
        <v/>
      </c>
      <c r="AU53" s="937" t="str">
        <f>IFERROR('DB7.80KMP'!AU53/AU$4,"")</f>
        <v/>
      </c>
      <c r="AV53" s="938" t="str">
        <f>IFERROR('DB7.80KMP'!AV53/AV$4,"")</f>
        <v/>
      </c>
      <c r="AW53" s="994">
        <f t="shared" si="12"/>
        <v>0</v>
      </c>
      <c r="AX53" s="995">
        <f t="shared" si="13"/>
        <v>0</v>
      </c>
      <c r="AY53" s="995">
        <f t="shared" si="14"/>
        <v>0</v>
      </c>
      <c r="AZ53" s="643" t="str">
        <f t="shared" si="2"/>
        <v/>
      </c>
      <c r="BA53" s="644" t="str">
        <f t="shared" si="3"/>
        <v/>
      </c>
      <c r="BB53" s="994" t="str">
        <f>IFERROR('DB7.80KMP'!BB53/BB$4,"")</f>
        <v/>
      </c>
      <c r="BC53" s="995">
        <f>IFERROR('DB7.80KMP'!BC53/BC$4,"")</f>
        <v>0</v>
      </c>
      <c r="BD53" s="995">
        <f>IFERROR('DB7.80KMP'!BD53/BD$4,"")</f>
        <v>0</v>
      </c>
      <c r="BE53" s="643" t="str">
        <f t="shared" si="4"/>
        <v/>
      </c>
      <c r="BF53" s="643" t="str">
        <f t="shared" si="5"/>
        <v/>
      </c>
      <c r="BG53" s="644" t="str">
        <f t="shared" si="9"/>
        <v/>
      </c>
    </row>
    <row r="54" spans="1:59" x14ac:dyDescent="0.25">
      <c r="B54" s="255" t="s">
        <v>79</v>
      </c>
      <c r="C54" s="20" t="s">
        <v>78</v>
      </c>
      <c r="D54" s="251" t="s">
        <v>249</v>
      </c>
      <c r="E54" s="20" t="s">
        <v>78</v>
      </c>
      <c r="F54" s="270" t="s">
        <v>226</v>
      </c>
      <c r="G54" s="1003" t="str">
        <f>IFERROR('DB7.80KMP'!G54/G$4,"")</f>
        <v/>
      </c>
      <c r="H54" s="1004" t="str">
        <f>IFERROR('DB7.80KMP'!H54/H$4,"")</f>
        <v/>
      </c>
      <c r="I54" s="1004" t="str">
        <f>IFERROR('DB7.80KMP'!I54/I$4,"")</f>
        <v/>
      </c>
      <c r="J54" s="1004" t="str">
        <f>IFERROR('DB7.80KMP'!J54/J$4,"")</f>
        <v/>
      </c>
      <c r="K54" s="1004" t="str">
        <f>IFERROR('DB7.80KMP'!K54/K$4,"")</f>
        <v/>
      </c>
      <c r="L54" s="1004" t="str">
        <f>IFERROR('DB7.80KMP'!L54/L$4,"")</f>
        <v/>
      </c>
      <c r="M54" s="1004" t="str">
        <f>IFERROR('DB7.80KMP'!M54/M$4,"")</f>
        <v/>
      </c>
      <c r="N54" s="1004" t="str">
        <f>IFERROR('DB7.80KMP'!N54/N$4,"")</f>
        <v/>
      </c>
      <c r="O54" s="1004" t="str">
        <f>IFERROR('DB7.80KMP'!O54/O$4,"")</f>
        <v/>
      </c>
      <c r="P54" s="1004" t="str">
        <f>IFERROR('DB7.80KMP'!P54/P$4,"")</f>
        <v/>
      </c>
      <c r="Q54" s="1004" t="str">
        <f>IFERROR('DB7.80KMP'!Q54/Q$4,"")</f>
        <v/>
      </c>
      <c r="R54" s="1004" t="str">
        <f>IFERROR('DB7.80KMP'!R54/R$4,"")</f>
        <v/>
      </c>
      <c r="S54" s="1004" t="str">
        <f>IFERROR('DB7.80KMP'!S54/S$4,"")</f>
        <v/>
      </c>
      <c r="T54" s="1004" t="str">
        <f>IFERROR('DB7.80KMP'!T54/T$4,"")</f>
        <v/>
      </c>
      <c r="U54" s="1004" t="str">
        <f>IFERROR('DB7.80KMP'!U54/U$4,"")</f>
        <v/>
      </c>
      <c r="V54" s="1004" t="str">
        <f>IFERROR('DB7.80KMP'!V54/V$4,"")</f>
        <v/>
      </c>
      <c r="W54" s="1004">
        <f>IFERROR('DB7.80KMP'!W54/W$4,"")</f>
        <v>0</v>
      </c>
      <c r="X54" s="1004">
        <f>IFERROR('DB7.80KMP'!X54/X$4,"")</f>
        <v>0</v>
      </c>
      <c r="Y54" s="1004">
        <f>IFERROR('DB7.80KMP'!Y54/Y$4,"")</f>
        <v>0</v>
      </c>
      <c r="Z54" s="1004">
        <f>IFERROR('DB7.80KMP'!Z54/Z$4,"")</f>
        <v>0</v>
      </c>
      <c r="AA54" s="1004">
        <f>IFERROR('DB7.80KMP'!AA54/AA$4,"")</f>
        <v>0</v>
      </c>
      <c r="AB54" s="1004">
        <f>IFERROR('DB7.80KMP'!AB54/AB$4,"")</f>
        <v>0</v>
      </c>
      <c r="AC54" s="1004">
        <f>IFERROR('DB7.80KMP'!AC54/AC$4,"")</f>
        <v>0</v>
      </c>
      <c r="AD54" s="1004">
        <f>IFERROR('DB7.80KMP'!AD54/AD$4,"")</f>
        <v>0</v>
      </c>
      <c r="AE54" s="1004">
        <f>IFERROR('DB7.80KMP'!AE54/AE$4,"")</f>
        <v>0</v>
      </c>
      <c r="AF54" s="1004">
        <f>IFERROR('DB7.80KMP'!AF54/AF$4,"")</f>
        <v>0</v>
      </c>
      <c r="AG54" s="1004">
        <f>IFERROR('DB7.80KMP'!AG54/AG$4,"")</f>
        <v>0</v>
      </c>
      <c r="AH54" s="1004">
        <f>IFERROR('DB7.80KMP'!AH54/AH$4,"")</f>
        <v>0</v>
      </c>
      <c r="AI54" s="1004">
        <f>IFERROR('DB7.80KMP'!AI54/AI$4,"")</f>
        <v>0</v>
      </c>
      <c r="AJ54" s="1005">
        <f>IFERROR('DB7.80KMP'!AJ54/AJ$4,"")</f>
        <v>0</v>
      </c>
      <c r="AK54" s="1003">
        <f>IFERROR('DB7.80KMP'!AK54/AK$4,"")</f>
        <v>0</v>
      </c>
      <c r="AL54" s="1004">
        <f>IFERROR('DB7.80KMP'!AL54/AL$4,"")</f>
        <v>0</v>
      </c>
      <c r="AM54" s="1004">
        <f>IFERROR('DB7.80KMP'!AM54/AM$4,"")</f>
        <v>0</v>
      </c>
      <c r="AN54" s="1004">
        <f>IFERROR('DB7.80KMP'!AN54/AN$4,"")</f>
        <v>0</v>
      </c>
      <c r="AO54" s="943">
        <f>IFERROR('DB7.80KMP'!AO54/AO$4,"")</f>
        <v>0</v>
      </c>
      <c r="AP54" s="943" t="str">
        <f>IFERROR('DB7.80KMP'!AP54/AP$4,"")</f>
        <v/>
      </c>
      <c r="AQ54" s="943" t="str">
        <f>IFERROR('DB7.80KMP'!AQ54/AQ$4,"")</f>
        <v/>
      </c>
      <c r="AR54" s="943" t="str">
        <f>IFERROR('DB7.80KMP'!AR54/AR$4,"")</f>
        <v/>
      </c>
      <c r="AS54" s="943" t="str">
        <f>IFERROR('DB7.80KMP'!AS54/AS$4,"")</f>
        <v/>
      </c>
      <c r="AT54" s="943" t="str">
        <f>IFERROR('DB7.80KMP'!AT54/AT$4,"")</f>
        <v/>
      </c>
      <c r="AU54" s="943" t="str">
        <f>IFERROR('DB7.80KMP'!AU54/AU$4,"")</f>
        <v/>
      </c>
      <c r="AV54" s="944" t="str">
        <f>IFERROR('DB7.80KMP'!AV54/AV$4,"")</f>
        <v/>
      </c>
      <c r="AW54" s="1003">
        <f t="shared" si="12"/>
        <v>0</v>
      </c>
      <c r="AX54" s="1004">
        <f t="shared" si="13"/>
        <v>0</v>
      </c>
      <c r="AY54" s="1004">
        <f t="shared" si="14"/>
        <v>0</v>
      </c>
      <c r="AZ54" s="637" t="str">
        <f t="shared" si="2"/>
        <v/>
      </c>
      <c r="BA54" s="638" t="str">
        <f t="shared" si="3"/>
        <v/>
      </c>
      <c r="BB54" s="1003" t="str">
        <f>IFERROR('DB7.80KMP'!BB54/BB$4,"")</f>
        <v/>
      </c>
      <c r="BC54" s="1004">
        <f>IFERROR('DB7.80KMP'!BC54/BC$4,"")</f>
        <v>0</v>
      </c>
      <c r="BD54" s="1004">
        <f>IFERROR('DB7.80KMP'!BD54/BD$4,"")</f>
        <v>0</v>
      </c>
      <c r="BE54" s="637" t="str">
        <f t="shared" si="4"/>
        <v/>
      </c>
      <c r="BF54" s="637" t="str">
        <f t="shared" si="5"/>
        <v/>
      </c>
      <c r="BG54" s="638" t="str">
        <f t="shared" si="9"/>
        <v/>
      </c>
    </row>
    <row r="55" spans="1:59" ht="14.1" customHeight="1" x14ac:dyDescent="0.25">
      <c r="B55" s="255" t="s">
        <v>81</v>
      </c>
      <c r="C55" s="20" t="s">
        <v>80</v>
      </c>
      <c r="D55" s="251" t="s">
        <v>250</v>
      </c>
      <c r="E55" s="6" t="s">
        <v>80</v>
      </c>
      <c r="F55" s="268" t="s">
        <v>226</v>
      </c>
      <c r="G55" s="1015" t="str">
        <f>IFERROR('DB7.80KMP'!G55/G$4,"")</f>
        <v/>
      </c>
      <c r="H55" s="1016" t="str">
        <f>IFERROR('DB7.80KMP'!H55/H$4,"")</f>
        <v/>
      </c>
      <c r="I55" s="1016" t="str">
        <f>IFERROR('DB7.80KMP'!I55/I$4,"")</f>
        <v/>
      </c>
      <c r="J55" s="1016" t="str">
        <f>IFERROR('DB7.80KMP'!J55/J$4,"")</f>
        <v/>
      </c>
      <c r="K55" s="1016" t="str">
        <f>IFERROR('DB7.80KMP'!K55/K$4,"")</f>
        <v/>
      </c>
      <c r="L55" s="1016" t="str">
        <f>IFERROR('DB7.80KMP'!L55/L$4,"")</f>
        <v/>
      </c>
      <c r="M55" s="1016" t="str">
        <f>IFERROR('DB7.80KMP'!M55/M$4,"")</f>
        <v/>
      </c>
      <c r="N55" s="1016" t="str">
        <f>IFERROR('DB7.80KMP'!N55/N$4,"")</f>
        <v/>
      </c>
      <c r="O55" s="1016" t="str">
        <f>IFERROR('DB7.80KMP'!O55/O$4,"")</f>
        <v/>
      </c>
      <c r="P55" s="1016" t="str">
        <f>IFERROR('DB7.80KMP'!P55/P$4,"")</f>
        <v/>
      </c>
      <c r="Q55" s="1016" t="str">
        <f>IFERROR('DB7.80KMP'!Q55/Q$4,"")</f>
        <v/>
      </c>
      <c r="R55" s="1016" t="str">
        <f>IFERROR('DB7.80KMP'!R55/R$4,"")</f>
        <v/>
      </c>
      <c r="S55" s="1016" t="str">
        <f>IFERROR('DB7.80KMP'!S55/S$4,"")</f>
        <v/>
      </c>
      <c r="T55" s="1016" t="str">
        <f>IFERROR('DB7.80KMP'!T55/T$4,"")</f>
        <v/>
      </c>
      <c r="U55" s="1016" t="str">
        <f>IFERROR('DB7.80KMP'!U55/U$4,"")</f>
        <v/>
      </c>
      <c r="V55" s="1016" t="str">
        <f>IFERROR('DB7.80KMP'!V55/V$4,"")</f>
        <v/>
      </c>
      <c r="W55" s="1016">
        <f>IFERROR('DB7.80KMP'!W55/W$4,"")</f>
        <v>0</v>
      </c>
      <c r="X55" s="1016">
        <f>IFERROR('DB7.80KMP'!X55/X$4,"")</f>
        <v>0</v>
      </c>
      <c r="Y55" s="1016">
        <f>IFERROR('DB7.80KMP'!Y55/Y$4,"")</f>
        <v>0</v>
      </c>
      <c r="Z55" s="1016">
        <f>IFERROR('DB7.80KMP'!Z55/Z$4,"")</f>
        <v>0</v>
      </c>
      <c r="AA55" s="1016">
        <f>IFERROR('DB7.80KMP'!AA55/AA$4,"")</f>
        <v>0</v>
      </c>
      <c r="AB55" s="1016">
        <f>IFERROR('DB7.80KMP'!AB55/AB$4,"")</f>
        <v>0</v>
      </c>
      <c r="AC55" s="1016">
        <f>IFERROR('DB7.80KMP'!AC55/AC$4,"")</f>
        <v>0</v>
      </c>
      <c r="AD55" s="1016">
        <f>IFERROR('DB7.80KMP'!AD55/AD$4,"")</f>
        <v>0</v>
      </c>
      <c r="AE55" s="1016">
        <f>IFERROR('DB7.80KMP'!AE55/AE$4,"")</f>
        <v>0</v>
      </c>
      <c r="AF55" s="1016">
        <f>IFERROR('DB7.80KMP'!AF55/AF$4,"")</f>
        <v>0</v>
      </c>
      <c r="AG55" s="1016">
        <f>IFERROR('DB7.80KMP'!AG55/AG$4,"")</f>
        <v>0</v>
      </c>
      <c r="AH55" s="1016">
        <f>IFERROR('DB7.80KMP'!AH55/AH$4,"")</f>
        <v>0</v>
      </c>
      <c r="AI55" s="1016">
        <f>IFERROR('DB7.80KMP'!AI55/AI$4,"")</f>
        <v>0</v>
      </c>
      <c r="AJ55" s="1017">
        <f>IFERROR('DB7.80KMP'!AJ55/AJ$4,"")</f>
        <v>0</v>
      </c>
      <c r="AK55" s="1015">
        <f>IFERROR('DB7.80KMP'!AK55/AK$4,"")</f>
        <v>0</v>
      </c>
      <c r="AL55" s="1016">
        <f>IFERROR('DB7.80KMP'!AL55/AL$4,"")</f>
        <v>0</v>
      </c>
      <c r="AM55" s="1016">
        <f>IFERROR('DB7.80KMP'!AM55/AM$4,"")</f>
        <v>0</v>
      </c>
      <c r="AN55" s="1016">
        <f>IFERROR('DB7.80KMP'!AN55/AN$4,"")</f>
        <v>0</v>
      </c>
      <c r="AO55" s="953">
        <f>IFERROR('DB7.80KMP'!AO55/AO$4,"")</f>
        <v>0</v>
      </c>
      <c r="AP55" s="953" t="str">
        <f>IFERROR('DB7.80KMP'!AP55/AP$4,"")</f>
        <v/>
      </c>
      <c r="AQ55" s="953" t="str">
        <f>IFERROR('DB7.80KMP'!AQ55/AQ$4,"")</f>
        <v/>
      </c>
      <c r="AR55" s="953" t="str">
        <f>IFERROR('DB7.80KMP'!AR55/AR$4,"")</f>
        <v/>
      </c>
      <c r="AS55" s="953" t="str">
        <f>IFERROR('DB7.80KMP'!AS55/AS$4,"")</f>
        <v/>
      </c>
      <c r="AT55" s="953" t="str">
        <f>IFERROR('DB7.80KMP'!AT55/AT$4,"")</f>
        <v/>
      </c>
      <c r="AU55" s="953" t="str">
        <f>IFERROR('DB7.80KMP'!AU55/AU$4,"")</f>
        <v/>
      </c>
      <c r="AV55" s="954" t="str">
        <f>IFERROR('DB7.80KMP'!AV55/AV$4,"")</f>
        <v/>
      </c>
      <c r="AW55" s="1015">
        <f t="shared" si="12"/>
        <v>0</v>
      </c>
      <c r="AX55" s="1016">
        <f t="shared" si="13"/>
        <v>0</v>
      </c>
      <c r="AY55" s="1016">
        <f t="shared" si="14"/>
        <v>0</v>
      </c>
      <c r="AZ55" s="639" t="str">
        <f t="shared" si="2"/>
        <v/>
      </c>
      <c r="BA55" s="640" t="str">
        <f t="shared" si="3"/>
        <v/>
      </c>
      <c r="BB55" s="1015" t="str">
        <f>IFERROR('DB7.80KMP'!BB55/BB$4,"")</f>
        <v/>
      </c>
      <c r="BC55" s="1016">
        <f>IFERROR('DB7.80KMP'!BC55/BC$4,"")</f>
        <v>0</v>
      </c>
      <c r="BD55" s="1016">
        <f>IFERROR('DB7.80KMP'!BD55/BD$4,"")</f>
        <v>0</v>
      </c>
      <c r="BE55" s="639" t="str">
        <f t="shared" si="4"/>
        <v/>
      </c>
      <c r="BF55" s="639" t="str">
        <f t="shared" si="5"/>
        <v/>
      </c>
      <c r="BG55" s="640" t="str">
        <f t="shared" si="9"/>
        <v/>
      </c>
    </row>
    <row r="56" spans="1:59" ht="14.1" customHeight="1" x14ac:dyDescent="0.25">
      <c r="B56" s="255" t="s">
        <v>83</v>
      </c>
      <c r="C56" s="132" t="s">
        <v>82</v>
      </c>
      <c r="D56" s="251" t="s">
        <v>251</v>
      </c>
      <c r="E56" s="20" t="s">
        <v>82</v>
      </c>
      <c r="F56" s="270" t="s">
        <v>226</v>
      </c>
      <c r="G56" s="988" t="str">
        <f>IFERROR('DB7.80KMP'!G56/G$4,"")</f>
        <v/>
      </c>
      <c r="H56" s="989" t="str">
        <f>IFERROR('DB7.80KMP'!H56/H$4,"")</f>
        <v/>
      </c>
      <c r="I56" s="989" t="str">
        <f>IFERROR('DB7.80KMP'!I56/I$4,"")</f>
        <v/>
      </c>
      <c r="J56" s="989" t="str">
        <f>IFERROR('DB7.80KMP'!J56/J$4,"")</f>
        <v/>
      </c>
      <c r="K56" s="989" t="str">
        <f>IFERROR('DB7.80KMP'!K56/K$4,"")</f>
        <v/>
      </c>
      <c r="L56" s="989" t="str">
        <f>IFERROR('DB7.80KMP'!L56/L$4,"")</f>
        <v/>
      </c>
      <c r="M56" s="989" t="str">
        <f>IFERROR('DB7.80KMP'!M56/M$4,"")</f>
        <v/>
      </c>
      <c r="N56" s="989" t="str">
        <f>IFERROR('DB7.80KMP'!N56/N$4,"")</f>
        <v/>
      </c>
      <c r="O56" s="989" t="str">
        <f>IFERROR('DB7.80KMP'!O56/O$4,"")</f>
        <v/>
      </c>
      <c r="P56" s="989" t="str">
        <f>IFERROR('DB7.80KMP'!P56/P$4,"")</f>
        <v/>
      </c>
      <c r="Q56" s="989" t="str">
        <f>IFERROR('DB7.80KMP'!Q56/Q$4,"")</f>
        <v/>
      </c>
      <c r="R56" s="989" t="str">
        <f>IFERROR('DB7.80KMP'!R56/R$4,"")</f>
        <v/>
      </c>
      <c r="S56" s="989" t="str">
        <f>IFERROR('DB7.80KMP'!S56/S$4,"")</f>
        <v/>
      </c>
      <c r="T56" s="989" t="str">
        <f>IFERROR('DB7.80KMP'!T56/T$4,"")</f>
        <v/>
      </c>
      <c r="U56" s="989" t="str">
        <f>IFERROR('DB7.80KMP'!U56/U$4,"")</f>
        <v/>
      </c>
      <c r="V56" s="989" t="str">
        <f>IFERROR('DB7.80KMP'!V56/V$4,"")</f>
        <v/>
      </c>
      <c r="W56" s="989">
        <f>IFERROR('DB7.80KMP'!W56/W$4,"")</f>
        <v>0</v>
      </c>
      <c r="X56" s="989">
        <f>IFERROR('DB7.80KMP'!X56/X$4,"")</f>
        <v>0</v>
      </c>
      <c r="Y56" s="989">
        <f>IFERROR('DB7.80KMP'!Y56/Y$4,"")</f>
        <v>0</v>
      </c>
      <c r="Z56" s="989">
        <f>IFERROR('DB7.80KMP'!Z56/Z$4,"")</f>
        <v>0</v>
      </c>
      <c r="AA56" s="989">
        <f>IFERROR('DB7.80KMP'!AA56/AA$4,"")</f>
        <v>0</v>
      </c>
      <c r="AB56" s="989">
        <f>IFERROR('DB7.80KMP'!AB56/AB$4,"")</f>
        <v>0</v>
      </c>
      <c r="AC56" s="989">
        <f>IFERROR('DB7.80KMP'!AC56/AC$4,"")</f>
        <v>0</v>
      </c>
      <c r="AD56" s="989">
        <f>IFERROR('DB7.80KMP'!AD56/AD$4,"")</f>
        <v>0</v>
      </c>
      <c r="AE56" s="989">
        <f>IFERROR('DB7.80KMP'!AE56/AE$4,"")</f>
        <v>0</v>
      </c>
      <c r="AF56" s="989">
        <f>IFERROR('DB7.80KMP'!AF56/AF$4,"")</f>
        <v>0</v>
      </c>
      <c r="AG56" s="989">
        <f>IFERROR('DB7.80KMP'!AG56/AG$4,"")</f>
        <v>0</v>
      </c>
      <c r="AH56" s="989">
        <f>IFERROR('DB7.80KMP'!AH56/AH$4,"")</f>
        <v>0</v>
      </c>
      <c r="AI56" s="989">
        <f>IFERROR('DB7.80KMP'!AI56/AI$4,"")</f>
        <v>0</v>
      </c>
      <c r="AJ56" s="990">
        <f>IFERROR('DB7.80KMP'!AJ56/AJ$4,"")</f>
        <v>0</v>
      </c>
      <c r="AK56" s="988">
        <f>IFERROR('DB7.80KMP'!AK56/AK$4,"")</f>
        <v>0</v>
      </c>
      <c r="AL56" s="989">
        <f>IFERROR('DB7.80KMP'!AL56/AL$4,"")</f>
        <v>0</v>
      </c>
      <c r="AM56" s="989">
        <f>IFERROR('DB7.80KMP'!AM56/AM$4,"")</f>
        <v>0</v>
      </c>
      <c r="AN56" s="989">
        <f>IFERROR('DB7.80KMP'!AN56/AN$4,"")</f>
        <v>0</v>
      </c>
      <c r="AO56" s="933">
        <f>IFERROR('DB7.80KMP'!AO56/AO$4,"")</f>
        <v>0</v>
      </c>
      <c r="AP56" s="933" t="str">
        <f>IFERROR('DB7.80KMP'!AP56/AP$4,"")</f>
        <v/>
      </c>
      <c r="AQ56" s="933" t="str">
        <f>IFERROR('DB7.80KMP'!AQ56/AQ$4,"")</f>
        <v/>
      </c>
      <c r="AR56" s="933" t="str">
        <f>IFERROR('DB7.80KMP'!AR56/AR$4,"")</f>
        <v/>
      </c>
      <c r="AS56" s="933" t="str">
        <f>IFERROR('DB7.80KMP'!AS56/AS$4,"")</f>
        <v/>
      </c>
      <c r="AT56" s="933" t="str">
        <f>IFERROR('DB7.80KMP'!AT56/AT$4,"")</f>
        <v/>
      </c>
      <c r="AU56" s="933" t="str">
        <f>IFERROR('DB7.80KMP'!AU56/AU$4,"")</f>
        <v/>
      </c>
      <c r="AV56" s="934" t="str">
        <f>IFERROR('DB7.80KMP'!AV56/AV$4,"")</f>
        <v/>
      </c>
      <c r="AW56" s="988">
        <f t="shared" si="12"/>
        <v>0</v>
      </c>
      <c r="AX56" s="989">
        <f t="shared" si="13"/>
        <v>0</v>
      </c>
      <c r="AY56" s="989">
        <f t="shared" si="14"/>
        <v>0</v>
      </c>
      <c r="AZ56" s="647" t="str">
        <f t="shared" si="2"/>
        <v/>
      </c>
      <c r="BA56" s="648" t="str">
        <f t="shared" si="3"/>
        <v/>
      </c>
      <c r="BB56" s="988" t="str">
        <f>IFERROR('DB7.80KMP'!BB56/BB$4,"")</f>
        <v/>
      </c>
      <c r="BC56" s="989">
        <f>IFERROR('DB7.80KMP'!BC56/BC$4,"")</f>
        <v>0</v>
      </c>
      <c r="BD56" s="989">
        <f>IFERROR('DB7.80KMP'!BD56/BD$4,"")</f>
        <v>0</v>
      </c>
      <c r="BE56" s="647" t="str">
        <f t="shared" si="4"/>
        <v/>
      </c>
      <c r="BF56" s="647" t="str">
        <f t="shared" si="5"/>
        <v/>
      </c>
      <c r="BG56" s="648" t="str">
        <f t="shared" si="9"/>
        <v/>
      </c>
    </row>
    <row r="57" spans="1:59" x14ac:dyDescent="0.25">
      <c r="B57" s="255" t="s">
        <v>85</v>
      </c>
      <c r="C57" s="20" t="s">
        <v>84</v>
      </c>
      <c r="D57" s="251" t="s">
        <v>252</v>
      </c>
      <c r="E57" s="6" t="s">
        <v>84</v>
      </c>
      <c r="F57" s="268" t="s">
        <v>226</v>
      </c>
      <c r="G57" s="988" t="str">
        <f>IFERROR('DB7.80KMP'!G57/G$4,"")</f>
        <v/>
      </c>
      <c r="H57" s="989" t="str">
        <f>IFERROR('DB7.80KMP'!H57/H$4,"")</f>
        <v/>
      </c>
      <c r="I57" s="989" t="str">
        <f>IFERROR('DB7.80KMP'!I57/I$4,"")</f>
        <v/>
      </c>
      <c r="J57" s="989" t="str">
        <f>IFERROR('DB7.80KMP'!J57/J$4,"")</f>
        <v/>
      </c>
      <c r="K57" s="989" t="str">
        <f>IFERROR('DB7.80KMP'!K57/K$4,"")</f>
        <v/>
      </c>
      <c r="L57" s="989" t="str">
        <f>IFERROR('DB7.80KMP'!L57/L$4,"")</f>
        <v/>
      </c>
      <c r="M57" s="989" t="str">
        <f>IFERROR('DB7.80KMP'!M57/M$4,"")</f>
        <v/>
      </c>
      <c r="N57" s="989" t="str">
        <f>IFERROR('DB7.80KMP'!N57/N$4,"")</f>
        <v/>
      </c>
      <c r="O57" s="989" t="str">
        <f>IFERROR('DB7.80KMP'!O57/O$4,"")</f>
        <v/>
      </c>
      <c r="P57" s="989" t="str">
        <f>IFERROR('DB7.80KMP'!P57/P$4,"")</f>
        <v/>
      </c>
      <c r="Q57" s="989" t="str">
        <f>IFERROR('DB7.80KMP'!Q57/Q$4,"")</f>
        <v/>
      </c>
      <c r="R57" s="989" t="str">
        <f>IFERROR('DB7.80KMP'!R57/R$4,"")</f>
        <v/>
      </c>
      <c r="S57" s="989" t="str">
        <f>IFERROR('DB7.80KMP'!S57/S$4,"")</f>
        <v/>
      </c>
      <c r="T57" s="989" t="str">
        <f>IFERROR('DB7.80KMP'!T57/T$4,"")</f>
        <v/>
      </c>
      <c r="U57" s="989" t="str">
        <f>IFERROR('DB7.80KMP'!U57/U$4,"")</f>
        <v/>
      </c>
      <c r="V57" s="989" t="str">
        <f>IFERROR('DB7.80KMP'!V57/V$4,"")</f>
        <v/>
      </c>
      <c r="W57" s="989">
        <f>IFERROR('DB7.80KMP'!W57/W$4,"")</f>
        <v>1.971803214039239</v>
      </c>
      <c r="X57" s="989">
        <f>IFERROR('DB7.80KMP'!X57/X$4,"")</f>
        <v>2.535175560907593</v>
      </c>
      <c r="Y57" s="989">
        <f>IFERROR('DB7.80KMP'!Y57/Y$4,"")</f>
        <v>1.7746228926353149</v>
      </c>
      <c r="Z57" s="989">
        <f>IFERROR('DB7.80KMP'!Z57/Z$4,"")</f>
        <v>1.4214641080312722</v>
      </c>
      <c r="AA57" s="989">
        <f>IFERROR('DB7.80KMP'!AA57/AA$4,"")</f>
        <v>1.4214641080312722</v>
      </c>
      <c r="AB57" s="989">
        <f>IFERROR('DB7.80KMP'!AB57/AB$4,"")</f>
        <v>1.4214641080312722</v>
      </c>
      <c r="AC57" s="989">
        <f>IFERROR('DB7.80KMP'!AC57/AC$4,"")</f>
        <v>1.4214641080312722</v>
      </c>
      <c r="AD57" s="989">
        <f>IFERROR('DB7.80KMP'!AD57/AD$4,"")</f>
        <v>1.4214641080312722</v>
      </c>
      <c r="AE57" s="989">
        <f>IFERROR('DB7.80KMP'!AE57/AE$4,"")</f>
        <v>1.4214641080312722</v>
      </c>
      <c r="AF57" s="989">
        <f>IFERROR('DB7.80KMP'!AF57/AF$4,"")</f>
        <v>1.4188261200213392</v>
      </c>
      <c r="AG57" s="989">
        <f>IFERROR('DB7.80KMP'!AG57/AG$4,"")</f>
        <v>1.4188261200213392</v>
      </c>
      <c r="AH57" s="989">
        <f>IFERROR('DB7.80KMP'!AH57/AH$4,"")</f>
        <v>1.4188261200213392</v>
      </c>
      <c r="AI57" s="989">
        <f>IFERROR('DB7.80KMP'!AI57/AI$4,"")</f>
        <v>1.5383581923470782</v>
      </c>
      <c r="AJ57" s="990">
        <f>IFERROR('DB7.80KMP'!AJ57/AJ$4,"")</f>
        <v>1.0861601724119898</v>
      </c>
      <c r="AK57" s="988">
        <f>IFERROR('DB7.80KMP'!AK57/AK$4,"")</f>
        <v>4.7360250906035386</v>
      </c>
      <c r="AL57" s="989">
        <f>IFERROR('DB7.80KMP'!AL57/AL$4,"")</f>
        <v>0</v>
      </c>
      <c r="AM57" s="989">
        <f>IFERROR('DB7.80KMP'!AM57/AM$4,"")</f>
        <v>0</v>
      </c>
      <c r="AN57" s="989">
        <f>IFERROR('DB7.80KMP'!AN57/AN$4,"")</f>
        <v>0.10620515022115604</v>
      </c>
      <c r="AO57" s="933">
        <f>IFERROR('DB7.80KMP'!AO57/AO$4,"")</f>
        <v>0.69184022156580471</v>
      </c>
      <c r="AP57" s="933" t="str">
        <f>IFERROR('DB7.80KMP'!AP57/AP$4,"")</f>
        <v/>
      </c>
      <c r="AQ57" s="933" t="str">
        <f>IFERROR('DB7.80KMP'!AQ57/AQ$4,"")</f>
        <v/>
      </c>
      <c r="AR57" s="933" t="str">
        <f>IFERROR('DB7.80KMP'!AR57/AR$4,"")</f>
        <v/>
      </c>
      <c r="AS57" s="933" t="str">
        <f>IFERROR('DB7.80KMP'!AS57/AS$4,"")</f>
        <v/>
      </c>
      <c r="AT57" s="933" t="str">
        <f>IFERROR('DB7.80KMP'!AT57/AT$4,"")</f>
        <v/>
      </c>
      <c r="AU57" s="933" t="str">
        <f>IFERROR('DB7.80KMP'!AU57/AU$4,"")</f>
        <v/>
      </c>
      <c r="AV57" s="934" t="str">
        <f>IFERROR('DB7.80KMP'!AV57/AV$4,"")</f>
        <v/>
      </c>
      <c r="AW57" s="988">
        <f t="shared" si="12"/>
        <v>0.10620515022115604</v>
      </c>
      <c r="AX57" s="989">
        <f t="shared" si="13"/>
        <v>0.69184022156580471</v>
      </c>
      <c r="AY57" s="989">
        <f t="shared" si="14"/>
        <v>1.4214641080312722</v>
      </c>
      <c r="AZ57" s="647">
        <f t="shared" si="2"/>
        <v>6.5141871192230596</v>
      </c>
      <c r="BA57" s="648">
        <f t="shared" si="3"/>
        <v>0.48670959587154361</v>
      </c>
      <c r="BB57" s="988" t="str">
        <f>IFERROR('DB7.80KMP'!BB57/BB$4,"")</f>
        <v/>
      </c>
      <c r="BC57" s="989">
        <f>IFERROR('DB7.80KMP'!BC57/BC$4,"")</f>
        <v>1.0861601724119898</v>
      </c>
      <c r="BD57" s="989">
        <f>IFERROR('DB7.80KMP'!BD57/BD$4,"")</f>
        <v>1.740886459385119</v>
      </c>
      <c r="BE57" s="647" t="str">
        <f t="shared" si="4"/>
        <v/>
      </c>
      <c r="BF57" s="647">
        <f t="shared" si="5"/>
        <v>0.62391212623689518</v>
      </c>
      <c r="BG57" s="648">
        <f t="shared" si="9"/>
        <v>0.70605154106198875</v>
      </c>
    </row>
    <row r="58" spans="1:59" s="18" customFormat="1" x14ac:dyDescent="0.25">
      <c r="A58" s="1"/>
      <c r="B58" s="255" t="s">
        <v>87</v>
      </c>
      <c r="C58" s="20" t="s">
        <v>86</v>
      </c>
      <c r="D58" s="251" t="s">
        <v>253</v>
      </c>
      <c r="E58" s="6" t="s">
        <v>86</v>
      </c>
      <c r="F58" s="268" t="s">
        <v>226</v>
      </c>
      <c r="G58" s="1003" t="str">
        <f>IFERROR('DB7.80KMP'!G58/G$4,"")</f>
        <v/>
      </c>
      <c r="H58" s="1004" t="str">
        <f>IFERROR('DB7.80KMP'!H58/H$4,"")</f>
        <v/>
      </c>
      <c r="I58" s="1004" t="str">
        <f>IFERROR('DB7.80KMP'!I58/I$4,"")</f>
        <v/>
      </c>
      <c r="J58" s="1004" t="str">
        <f>IFERROR('DB7.80KMP'!J58/J$4,"")</f>
        <v/>
      </c>
      <c r="K58" s="1004" t="str">
        <f>IFERROR('DB7.80KMP'!K58/K$4,"")</f>
        <v/>
      </c>
      <c r="L58" s="1004" t="str">
        <f>IFERROR('DB7.80KMP'!L58/L$4,"")</f>
        <v/>
      </c>
      <c r="M58" s="1004" t="str">
        <f>IFERROR('DB7.80KMP'!M58/M$4,"")</f>
        <v/>
      </c>
      <c r="N58" s="1004" t="str">
        <f>IFERROR('DB7.80KMP'!N58/N$4,"")</f>
        <v/>
      </c>
      <c r="O58" s="1004" t="str">
        <f>IFERROR('DB7.80KMP'!O58/O$4,"")</f>
        <v/>
      </c>
      <c r="P58" s="1004" t="str">
        <f>IFERROR('DB7.80KMP'!P58/P$4,"")</f>
        <v/>
      </c>
      <c r="Q58" s="1004" t="str">
        <f>IFERROR('DB7.80KMP'!Q58/Q$4,"")</f>
        <v/>
      </c>
      <c r="R58" s="1004" t="str">
        <f>IFERROR('DB7.80KMP'!R58/R$4,"")</f>
        <v/>
      </c>
      <c r="S58" s="1004" t="str">
        <f>IFERROR('DB7.80KMP'!S58/S$4,"")</f>
        <v/>
      </c>
      <c r="T58" s="1004" t="str">
        <f>IFERROR('DB7.80KMP'!T58/T$4,"")</f>
        <v/>
      </c>
      <c r="U58" s="1004" t="str">
        <f>IFERROR('DB7.80KMP'!U58/U$4,"")</f>
        <v/>
      </c>
      <c r="V58" s="1004" t="str">
        <f>IFERROR('DB7.80KMP'!V58/V$4,"")</f>
        <v/>
      </c>
      <c r="W58" s="1004">
        <f>IFERROR('DB7.80KMP'!W58/W$4,"")</f>
        <v>7.2299451181438759</v>
      </c>
      <c r="X58" s="1004">
        <f>IFERROR('DB7.80KMP'!X58/X$4,"")</f>
        <v>2.535175560907593</v>
      </c>
      <c r="Y58" s="1004">
        <f>IFERROR('DB7.80KMP'!Y58/Y$4,"")</f>
        <v>37.267080745341616</v>
      </c>
      <c r="Z58" s="1004">
        <f>IFERROR('DB7.80KMP'!Z58/Z$4,"")</f>
        <v>24.164889836531628</v>
      </c>
      <c r="AA58" s="1004">
        <f>IFERROR('DB7.80KMP'!AA58/AA$4,"")</f>
        <v>20.374318881781569</v>
      </c>
      <c r="AB58" s="1004">
        <f>IFERROR('DB7.80KMP'!AB58/AB$4,"")</f>
        <v>1.4214641080312722</v>
      </c>
      <c r="AC58" s="1004">
        <f>IFERROR('DB7.80KMP'!AC58/AC$4,"")</f>
        <v>1.4214641080312722</v>
      </c>
      <c r="AD58" s="1004">
        <f>IFERROR('DB7.80KMP'!AD58/AD$4,"")</f>
        <v>29.850746268656717</v>
      </c>
      <c r="AE58" s="1004">
        <f>IFERROR('DB7.80KMP'!AE58/AE$4,"")</f>
        <v>5.2120350627813314</v>
      </c>
      <c r="AF58" s="1004">
        <f>IFERROR('DB7.80KMP'!AF58/AF$4,"")</f>
        <v>1.4188261200213392</v>
      </c>
      <c r="AG58" s="1004">
        <f>IFERROR('DB7.80KMP'!AG58/AG$4,"")</f>
        <v>1.4188261200213392</v>
      </c>
      <c r="AH58" s="1004">
        <f>IFERROR('DB7.80KMP'!AH58/AH$4,"")</f>
        <v>1.4188261200213392</v>
      </c>
      <c r="AI58" s="1004">
        <f>IFERROR('DB7.80KMP'!AI58/AI$4,"")</f>
        <v>11.110364722506676</v>
      </c>
      <c r="AJ58" s="1005">
        <f>IFERROR('DB7.80KMP'!AJ58/AJ$4,"")</f>
        <v>9.1038683122242876</v>
      </c>
      <c r="AK58" s="1003">
        <f>IFERROR('DB7.80KMP'!AK58/AK$4,"")</f>
        <v>2.5907299618686164</v>
      </c>
      <c r="AL58" s="1004">
        <f>IFERROR('DB7.80KMP'!AL58/AL$4,"")</f>
        <v>0</v>
      </c>
      <c r="AM58" s="1004">
        <f>IFERROR('DB7.80KMP'!AM58/AM$4,"")</f>
        <v>1.4376203144284396</v>
      </c>
      <c r="AN58" s="1004">
        <f>IFERROR('DB7.80KMP'!AN58/AN$4,"")</f>
        <v>24.957043620557627</v>
      </c>
      <c r="AO58" s="943">
        <f>IFERROR('DB7.80KMP'!AO58/AO$4,"")</f>
        <v>12.774779206288324</v>
      </c>
      <c r="AP58" s="943" t="str">
        <f>IFERROR('DB7.80KMP'!AP58/AP$4,"")</f>
        <v/>
      </c>
      <c r="AQ58" s="943" t="str">
        <f>IFERROR('DB7.80KMP'!AQ58/AQ$4,"")</f>
        <v/>
      </c>
      <c r="AR58" s="943" t="str">
        <f>IFERROR('DB7.80KMP'!AR58/AR$4,"")</f>
        <v/>
      </c>
      <c r="AS58" s="943" t="str">
        <f>IFERROR('DB7.80KMP'!AS58/AS$4,"")</f>
        <v/>
      </c>
      <c r="AT58" s="943" t="str">
        <f>IFERROR('DB7.80KMP'!AT58/AT$4,"")</f>
        <v/>
      </c>
      <c r="AU58" s="943" t="str">
        <f>IFERROR('DB7.80KMP'!AU58/AU$4,"")</f>
        <v/>
      </c>
      <c r="AV58" s="944" t="str">
        <f>IFERROR('DB7.80KMP'!AV58/AV$4,"")</f>
        <v/>
      </c>
      <c r="AW58" s="1003">
        <f t="shared" si="12"/>
        <v>24.957043620557627</v>
      </c>
      <c r="AX58" s="1004">
        <f t="shared" si="13"/>
        <v>12.774779206288324</v>
      </c>
      <c r="AY58" s="1004">
        <f t="shared" si="14"/>
        <v>20.374318881781569</v>
      </c>
      <c r="AZ58" s="637">
        <f t="shared" si="2"/>
        <v>0.51187069271960872</v>
      </c>
      <c r="BA58" s="638">
        <f t="shared" si="3"/>
        <v>0.62700398871794205</v>
      </c>
      <c r="BB58" s="1003" t="str">
        <f>IFERROR('DB7.80KMP'!BB58/BB$4,"")</f>
        <v/>
      </c>
      <c r="BC58" s="1004">
        <f>IFERROR('DB7.80KMP'!BC58/BC$4,"")</f>
        <v>9.1038683122242876</v>
      </c>
      <c r="BD58" s="1004">
        <f>IFERROR('DB7.80KMP'!BD58/BD$4,"")</f>
        <v>19.846105636990355</v>
      </c>
      <c r="BE58" s="637" t="str">
        <f t="shared" si="4"/>
        <v/>
      </c>
      <c r="BF58" s="637">
        <f t="shared" si="5"/>
        <v>0.45872316104455046</v>
      </c>
      <c r="BG58" s="638">
        <f t="shared" si="9"/>
        <v>0.81940319148859675</v>
      </c>
    </row>
    <row r="59" spans="1:59" ht="14.1" customHeight="1" x14ac:dyDescent="0.25">
      <c r="B59" s="255" t="s">
        <v>89</v>
      </c>
      <c r="C59" s="20" t="s">
        <v>88</v>
      </c>
      <c r="D59" s="251" t="s">
        <v>254</v>
      </c>
      <c r="E59" s="6" t="s">
        <v>88</v>
      </c>
      <c r="F59" s="268" t="s">
        <v>226</v>
      </c>
      <c r="G59" s="991" t="str">
        <f>IFERROR('DB7.80KMP'!G59/G$4,"")</f>
        <v/>
      </c>
      <c r="H59" s="992" t="str">
        <f>IFERROR('DB7.80KMP'!H59/H$4,"")</f>
        <v/>
      </c>
      <c r="I59" s="992" t="str">
        <f>IFERROR('DB7.80KMP'!I59/I$4,"")</f>
        <v/>
      </c>
      <c r="J59" s="992" t="str">
        <f>IFERROR('DB7.80KMP'!J59/J$4,"")</f>
        <v/>
      </c>
      <c r="K59" s="992" t="str">
        <f>IFERROR('DB7.80KMP'!K59/K$4,"")</f>
        <v/>
      </c>
      <c r="L59" s="992" t="str">
        <f>IFERROR('DB7.80KMP'!L59/L$4,"")</f>
        <v/>
      </c>
      <c r="M59" s="992" t="str">
        <f>IFERROR('DB7.80KMP'!M59/M$4,"")</f>
        <v/>
      </c>
      <c r="N59" s="992" t="str">
        <f>IFERROR('DB7.80KMP'!N59/N$4,"")</f>
        <v/>
      </c>
      <c r="O59" s="992" t="str">
        <f>IFERROR('DB7.80KMP'!O59/O$4,"")</f>
        <v/>
      </c>
      <c r="P59" s="992" t="str">
        <f>IFERROR('DB7.80KMP'!P59/P$4,"")</f>
        <v/>
      </c>
      <c r="Q59" s="992" t="str">
        <f>IFERROR('DB7.80KMP'!Q59/Q$4,"")</f>
        <v/>
      </c>
      <c r="R59" s="992" t="str">
        <f>IFERROR('DB7.80KMP'!R59/R$4,"")</f>
        <v/>
      </c>
      <c r="S59" s="992" t="str">
        <f>IFERROR('DB7.80KMP'!S59/S$4,"")</f>
        <v/>
      </c>
      <c r="T59" s="992" t="str">
        <f>IFERROR('DB7.80KMP'!T59/T$4,"")</f>
        <v/>
      </c>
      <c r="U59" s="992" t="str">
        <f>IFERROR('DB7.80KMP'!U59/U$4,"")</f>
        <v/>
      </c>
      <c r="V59" s="992" t="str">
        <f>IFERROR('DB7.80KMP'!V59/V$4,"")</f>
        <v/>
      </c>
      <c r="W59" s="992">
        <f>IFERROR('DB7.80KMP'!W59/W$4,"")</f>
        <v>1.9980939235597621</v>
      </c>
      <c r="X59" s="992">
        <f>IFERROR('DB7.80KMP'!X59/X$4,"")</f>
        <v>2.5689779017196939</v>
      </c>
      <c r="Y59" s="992">
        <f>IFERROR('DB7.80KMP'!Y59/Y$4,"")</f>
        <v>1.7982845312037858</v>
      </c>
      <c r="Z59" s="992">
        <f>IFERROR('DB7.80KMP'!Z59/Z$4,"")</f>
        <v>1.5162283819000237</v>
      </c>
      <c r="AA59" s="992">
        <f>IFERROR('DB7.80KMP'!AA59/AA$4,"")</f>
        <v>1.5162283819000237</v>
      </c>
      <c r="AB59" s="992">
        <f>IFERROR('DB7.80KMP'!AB59/AB$4,"")</f>
        <v>1.5162283819000237</v>
      </c>
      <c r="AC59" s="992">
        <f>IFERROR('DB7.80KMP'!AC59/AC$4,"")</f>
        <v>1.5162283819000237</v>
      </c>
      <c r="AD59" s="992">
        <f>IFERROR('DB7.80KMP'!AD59/AD$4,"")</f>
        <v>1.5162283819000237</v>
      </c>
      <c r="AE59" s="992">
        <f>IFERROR('DB7.80KMP'!AE59/AE$4,"")</f>
        <v>1.5162283819000237</v>
      </c>
      <c r="AF59" s="992">
        <f>IFERROR('DB7.80KMP'!AF59/AF$4,"")</f>
        <v>1.5134145280227618</v>
      </c>
      <c r="AG59" s="992">
        <f>IFERROR('DB7.80KMP'!AG59/AG$4,"")</f>
        <v>1.5134145280227618</v>
      </c>
      <c r="AH59" s="992">
        <f>IFERROR('DB7.80KMP'!AH59/AH$4,"")</f>
        <v>1.5134145280227618</v>
      </c>
      <c r="AI59" s="992">
        <f>IFERROR('DB7.80KMP'!AI59/AI$4,"")</f>
        <v>1.6204039626055891</v>
      </c>
      <c r="AJ59" s="993">
        <f>IFERROR('DB7.80KMP'!AJ59/AJ$4,"")</f>
        <v>2.2729016425858015</v>
      </c>
      <c r="AK59" s="991">
        <f>IFERROR('DB7.80KMP'!AK59/AK$4,"")</f>
        <v>2.5029307275610981</v>
      </c>
      <c r="AL59" s="992">
        <f>IFERROR('DB7.80KMP'!AL59/AL$4,"")</f>
        <v>4.1716351100362115</v>
      </c>
      <c r="AM59" s="992">
        <f>IFERROR('DB7.80KMP'!AM59/AM$4,"")</f>
        <v>1.7871679422773539</v>
      </c>
      <c r="AN59" s="992">
        <f>IFERROR('DB7.80KMP'!AN59/AN$4,"")</f>
        <v>1.5730535919695614</v>
      </c>
      <c r="AO59" s="935">
        <f>IFERROR('DB7.80KMP'!AO59/AO$4,"")</f>
        <v>2.2065984069976539</v>
      </c>
      <c r="AP59" s="935" t="str">
        <f>IFERROR('DB7.80KMP'!AP59/AP$4,"")</f>
        <v/>
      </c>
      <c r="AQ59" s="935" t="str">
        <f>IFERROR('DB7.80KMP'!AQ59/AQ$4,"")</f>
        <v/>
      </c>
      <c r="AR59" s="935" t="str">
        <f>IFERROR('DB7.80KMP'!AR59/AR$4,"")</f>
        <v/>
      </c>
      <c r="AS59" s="935" t="str">
        <f>IFERROR('DB7.80KMP'!AS59/AS$4,"")</f>
        <v/>
      </c>
      <c r="AT59" s="935" t="str">
        <f>IFERROR('DB7.80KMP'!AT59/AT$4,"")</f>
        <v/>
      </c>
      <c r="AU59" s="935" t="str">
        <f>IFERROR('DB7.80KMP'!AU59/AU$4,"")</f>
        <v/>
      </c>
      <c r="AV59" s="936" t="str">
        <f>IFERROR('DB7.80KMP'!AV59/AV$4,"")</f>
        <v/>
      </c>
      <c r="AW59" s="991">
        <f t="shared" si="12"/>
        <v>1.5730535919695614</v>
      </c>
      <c r="AX59" s="992">
        <f t="shared" si="13"/>
        <v>2.2065984069976539</v>
      </c>
      <c r="AY59" s="992">
        <f t="shared" si="14"/>
        <v>1.5162283819000237</v>
      </c>
      <c r="AZ59" s="641">
        <f t="shared" si="2"/>
        <v>1.4027483985684523</v>
      </c>
      <c r="BA59" s="642">
        <f t="shared" si="3"/>
        <v>1.4553206056151713</v>
      </c>
      <c r="BB59" s="991" t="str">
        <f>IFERROR('DB7.80KMP'!BB59/BB$4,"")</f>
        <v/>
      </c>
      <c r="BC59" s="992">
        <f>IFERROR('DB7.80KMP'!BC59/BC$4,"")</f>
        <v>2.2729016425858015</v>
      </c>
      <c r="BD59" s="992">
        <f>IFERROR('DB7.80KMP'!BD59/BD$4,"")</f>
        <v>1.8012371899771364</v>
      </c>
      <c r="BE59" s="641" t="str">
        <f t="shared" si="4"/>
        <v/>
      </c>
      <c r="BF59" s="641">
        <f t="shared" si="5"/>
        <v>1.2618558262250026</v>
      </c>
      <c r="BG59" s="642">
        <f t="shared" si="9"/>
        <v>1.40267593454351</v>
      </c>
    </row>
    <row r="60" spans="1:59" ht="14.1" customHeight="1" x14ac:dyDescent="0.25">
      <c r="B60" s="255" t="s">
        <v>91</v>
      </c>
      <c r="C60" s="20" t="s">
        <v>90</v>
      </c>
      <c r="D60" s="251" t="s">
        <v>255</v>
      </c>
      <c r="E60" s="6" t="s">
        <v>90</v>
      </c>
      <c r="F60" s="268" t="s">
        <v>226</v>
      </c>
      <c r="G60" s="991" t="str">
        <f>IFERROR('DB7.80KMP'!G60/G$4,"")</f>
        <v/>
      </c>
      <c r="H60" s="992" t="str">
        <f>IFERROR('DB7.80KMP'!H60/H$4,"")</f>
        <v/>
      </c>
      <c r="I60" s="992" t="str">
        <f>IFERROR('DB7.80KMP'!I60/I$4,"")</f>
        <v/>
      </c>
      <c r="J60" s="992" t="str">
        <f>IFERROR('DB7.80KMP'!J60/J$4,"")</f>
        <v/>
      </c>
      <c r="K60" s="992" t="str">
        <f>IFERROR('DB7.80KMP'!K60/K$4,"")</f>
        <v/>
      </c>
      <c r="L60" s="992" t="str">
        <f>IFERROR('DB7.80KMP'!L60/L$4,"")</f>
        <v/>
      </c>
      <c r="M60" s="992" t="str">
        <f>IFERROR('DB7.80KMP'!M60/M$4,"")</f>
        <v/>
      </c>
      <c r="N60" s="992" t="str">
        <f>IFERROR('DB7.80KMP'!N60/N$4,"")</f>
        <v/>
      </c>
      <c r="O60" s="992" t="str">
        <f>IFERROR('DB7.80KMP'!O60/O$4,"")</f>
        <v/>
      </c>
      <c r="P60" s="992" t="str">
        <f>IFERROR('DB7.80KMP'!P60/P$4,"")</f>
        <v/>
      </c>
      <c r="Q60" s="992" t="str">
        <f>IFERROR('DB7.80KMP'!Q60/Q$4,"")</f>
        <v/>
      </c>
      <c r="R60" s="992" t="str">
        <f>IFERROR('DB7.80KMP'!R60/R$4,"")</f>
        <v/>
      </c>
      <c r="S60" s="992" t="str">
        <f>IFERROR('DB7.80KMP'!S60/S$4,"")</f>
        <v/>
      </c>
      <c r="T60" s="992" t="str">
        <f>IFERROR('DB7.80KMP'!T60/T$4,"")</f>
        <v/>
      </c>
      <c r="U60" s="992" t="str">
        <f>IFERROR('DB7.80KMP'!U60/U$4,"")</f>
        <v/>
      </c>
      <c r="V60" s="992" t="str">
        <f>IFERROR('DB7.80KMP'!V60/V$4,"")</f>
        <v/>
      </c>
      <c r="W60" s="992">
        <f>IFERROR('DB7.80KMP'!W60/W$4,"")</f>
        <v>10.516283808209273</v>
      </c>
      <c r="X60" s="992">
        <f>IFERROR('DB7.80KMP'!X60/X$4,"")</f>
        <v>8.4505852030253088</v>
      </c>
      <c r="Y60" s="992">
        <f>IFERROR('DB7.80KMP'!Y60/Y$4,"")</f>
        <v>5.9154096421177167</v>
      </c>
      <c r="Z60" s="992">
        <f>IFERROR('DB7.80KMP'!Z60/Z$4,"")</f>
        <v>4.738213693437574</v>
      </c>
      <c r="AA60" s="992">
        <f>IFERROR('DB7.80KMP'!AA60/AA$4,"")</f>
        <v>4.738213693437574</v>
      </c>
      <c r="AB60" s="992">
        <f>IFERROR('DB7.80KMP'!AB60/AB$4,"")</f>
        <v>4.738213693437574</v>
      </c>
      <c r="AC60" s="992">
        <f>IFERROR('DB7.80KMP'!AC60/AC$4,"")</f>
        <v>4.738213693437574</v>
      </c>
      <c r="AD60" s="992">
        <f>IFERROR('DB7.80KMP'!AD60/AD$4,"")</f>
        <v>4.738213693437574</v>
      </c>
      <c r="AE60" s="992">
        <f>IFERROR('DB7.80KMP'!AE60/AE$4,"")</f>
        <v>4.738213693437574</v>
      </c>
      <c r="AF60" s="992">
        <f>IFERROR('DB7.80KMP'!AF60/AF$4,"")</f>
        <v>4.7294204000711302</v>
      </c>
      <c r="AG60" s="992">
        <f>IFERROR('DB7.80KMP'!AG60/AG$4,"")</f>
        <v>4.7294204000711302</v>
      </c>
      <c r="AH60" s="992">
        <f>IFERROR('DB7.80KMP'!AH60/AH$4,"")</f>
        <v>4.7294204000711302</v>
      </c>
      <c r="AI60" s="992">
        <f>IFERROR('DB7.80KMP'!AI60/AI$4,"")</f>
        <v>5.3842536732147739</v>
      </c>
      <c r="AJ60" s="993">
        <f>IFERROR('DB7.80KMP'!AJ60/AJ$4,"")</f>
        <v>4.8237750336321925</v>
      </c>
      <c r="AK60" s="991">
        <f>IFERROR('DB7.80KMP'!AK60/AK$4,"")</f>
        <v>7.3062603916320388</v>
      </c>
      <c r="AL60" s="992">
        <f>IFERROR('DB7.80KMP'!AL60/AL$4,"")</f>
        <v>4.2024631924149558</v>
      </c>
      <c r="AM60" s="992">
        <f>IFERROR('DB7.80KMP'!AM60/AM$4,"")</f>
        <v>6.1280711110033792</v>
      </c>
      <c r="AN60" s="992">
        <f>IFERROR('DB7.80KMP'!AN60/AN$4,"")</f>
        <v>2.646277051879089</v>
      </c>
      <c r="AO60" s="935">
        <f>IFERROR('DB7.80KMP'!AO60/AO$4,"")</f>
        <v>3.6823422314984087</v>
      </c>
      <c r="AP60" s="935" t="str">
        <f>IFERROR('DB7.80KMP'!AP60/AP$4,"")</f>
        <v/>
      </c>
      <c r="AQ60" s="935" t="str">
        <f>IFERROR('DB7.80KMP'!AQ60/AQ$4,"")</f>
        <v/>
      </c>
      <c r="AR60" s="935" t="str">
        <f>IFERROR('DB7.80KMP'!AR60/AR$4,"")</f>
        <v/>
      </c>
      <c r="AS60" s="935" t="str">
        <f>IFERROR('DB7.80KMP'!AS60/AS$4,"")</f>
        <v/>
      </c>
      <c r="AT60" s="935" t="str">
        <f>IFERROR('DB7.80KMP'!AT60/AT$4,"")</f>
        <v/>
      </c>
      <c r="AU60" s="935" t="str">
        <f>IFERROR('DB7.80KMP'!AU60/AU$4,"")</f>
        <v/>
      </c>
      <c r="AV60" s="936" t="str">
        <f>IFERROR('DB7.80KMP'!AV60/AV$4,"")</f>
        <v/>
      </c>
      <c r="AW60" s="991">
        <f t="shared" si="12"/>
        <v>2.646277051879089</v>
      </c>
      <c r="AX60" s="992">
        <f t="shared" si="13"/>
        <v>3.6823422314984087</v>
      </c>
      <c r="AY60" s="992">
        <f t="shared" si="14"/>
        <v>4.738213693437574</v>
      </c>
      <c r="AZ60" s="641">
        <f t="shared" si="2"/>
        <v>1.3915180305416708</v>
      </c>
      <c r="BA60" s="642">
        <f t="shared" si="3"/>
        <v>0.7771583279577392</v>
      </c>
      <c r="BB60" s="991" t="str">
        <f>IFERROR('DB7.80KMP'!BB60/BB$4,"")</f>
        <v/>
      </c>
      <c r="BC60" s="992">
        <f>IFERROR('DB7.80KMP'!BC60/BC$4,"")</f>
        <v>4.8237750336321925</v>
      </c>
      <c r="BD60" s="992">
        <f>IFERROR('DB7.80KMP'!BD60/BD$4,"")</f>
        <v>6.4993094483711102</v>
      </c>
      <c r="BE60" s="641" t="str">
        <f t="shared" si="4"/>
        <v/>
      </c>
      <c r="BF60" s="641">
        <f t="shared" si="5"/>
        <v>0.74219808611223326</v>
      </c>
      <c r="BG60" s="642">
        <f t="shared" si="9"/>
        <v>0.89590411715354101</v>
      </c>
    </row>
    <row r="61" spans="1:59" ht="14.1" customHeight="1" x14ac:dyDescent="0.25">
      <c r="B61" s="255" t="s">
        <v>93</v>
      </c>
      <c r="C61" s="20" t="s">
        <v>92</v>
      </c>
      <c r="D61" s="251" t="s">
        <v>256</v>
      </c>
      <c r="E61" s="6" t="s">
        <v>92</v>
      </c>
      <c r="F61" s="268" t="s">
        <v>226</v>
      </c>
      <c r="G61" s="991" t="str">
        <f>IFERROR('DB7.80KMP'!G61/G$4,"")</f>
        <v/>
      </c>
      <c r="H61" s="992" t="str">
        <f>IFERROR('DB7.80KMP'!H61/H$4,"")</f>
        <v/>
      </c>
      <c r="I61" s="992" t="str">
        <f>IFERROR('DB7.80KMP'!I61/I$4,"")</f>
        <v/>
      </c>
      <c r="J61" s="992" t="str">
        <f>IFERROR('DB7.80KMP'!J61/J$4,"")</f>
        <v/>
      </c>
      <c r="K61" s="992" t="str">
        <f>IFERROR('DB7.80KMP'!K61/K$4,"")</f>
        <v/>
      </c>
      <c r="L61" s="992" t="str">
        <f>IFERROR('DB7.80KMP'!L61/L$4,"")</f>
        <v/>
      </c>
      <c r="M61" s="992" t="str">
        <f>IFERROR('DB7.80KMP'!M61/M$4,"")</f>
        <v/>
      </c>
      <c r="N61" s="992" t="str">
        <f>IFERROR('DB7.80KMP'!N61/N$4,"")</f>
        <v/>
      </c>
      <c r="O61" s="992" t="str">
        <f>IFERROR('DB7.80KMP'!O61/O$4,"")</f>
        <v/>
      </c>
      <c r="P61" s="992" t="str">
        <f>IFERROR('DB7.80KMP'!P61/P$4,"")</f>
        <v/>
      </c>
      <c r="Q61" s="992" t="str">
        <f>IFERROR('DB7.80KMP'!Q61/Q$4,"")</f>
        <v/>
      </c>
      <c r="R61" s="992" t="str">
        <f>IFERROR('DB7.80KMP'!R61/R$4,"")</f>
        <v/>
      </c>
      <c r="S61" s="992" t="str">
        <f>IFERROR('DB7.80KMP'!S61/S$4,"")</f>
        <v/>
      </c>
      <c r="T61" s="992" t="str">
        <f>IFERROR('DB7.80KMP'!T61/T$4,"")</f>
        <v/>
      </c>
      <c r="U61" s="992" t="str">
        <f>IFERROR('DB7.80KMP'!U61/U$4,"")</f>
        <v/>
      </c>
      <c r="V61" s="992" t="str">
        <f>IFERROR('DB7.80KMP'!V61/V$4,"")</f>
        <v/>
      </c>
      <c r="W61" s="992">
        <f>IFERROR('DB7.80KMP'!W61/W$4,"")</f>
        <v>13.767392947517171</v>
      </c>
      <c r="X61" s="992">
        <f>IFERROR('DB7.80KMP'!X61/X$4,"")</f>
        <v>17.700933789664933</v>
      </c>
      <c r="Y61" s="992">
        <f>IFERROR('DB7.80KMP'!Y61/Y$4,"")</f>
        <v>12.390653652765454</v>
      </c>
      <c r="Z61" s="992">
        <f>IFERROR('DB7.80KMP'!Z61/Z$4,"")</f>
        <v>9.9248519308220793</v>
      </c>
      <c r="AA61" s="992">
        <f>IFERROR('DB7.80KMP'!AA61/AA$4,"")</f>
        <v>9.9248519308220793</v>
      </c>
      <c r="AB61" s="992">
        <f>IFERROR('DB7.80KMP'!AB61/AB$4,"")</f>
        <v>9.9248519308220793</v>
      </c>
      <c r="AC61" s="992">
        <f>IFERROR('DB7.80KMP'!AC61/AC$4,"")</f>
        <v>9.9248519308220793</v>
      </c>
      <c r="AD61" s="992">
        <f>IFERROR('DB7.80KMP'!AD61/AD$4,"")</f>
        <v>9.9248519308220793</v>
      </c>
      <c r="AE61" s="992">
        <f>IFERROR('DB7.80KMP'!AE61/AE$4,"")</f>
        <v>9.9248519308220793</v>
      </c>
      <c r="AF61" s="992">
        <f>IFERROR('DB7.80KMP'!AF61/AF$4,"")</f>
        <v>9.9064331468049929</v>
      </c>
      <c r="AG61" s="992">
        <f>IFERROR('DB7.80KMP'!AG61/AG$4,"")</f>
        <v>9.9064331468049929</v>
      </c>
      <c r="AH61" s="992">
        <f>IFERROR('DB7.80KMP'!AH61/AH$4,"")</f>
        <v>9.9064331468049929</v>
      </c>
      <c r="AI61" s="992">
        <f>IFERROR('DB7.80KMP'!AI61/AI$4,"")</f>
        <v>10.741022013392946</v>
      </c>
      <c r="AJ61" s="993">
        <f>IFERROR('DB7.80KMP'!AJ61/AJ$4,"")</f>
        <v>9.7811852975645852</v>
      </c>
      <c r="AK61" s="991">
        <f>IFERROR('DB7.80KMP'!AK61/AK$4,"")</f>
        <v>7.4174198870616364</v>
      </c>
      <c r="AL61" s="992">
        <f>IFERROR('DB7.80KMP'!AL61/AL$4,"")</f>
        <v>13.369685019079052</v>
      </c>
      <c r="AM61" s="992">
        <f>IFERROR('DB7.80KMP'!AM61/AM$4,"")</f>
        <v>6.392677004870146</v>
      </c>
      <c r="AN61" s="992">
        <f>IFERROR('DB7.80KMP'!AN61/AN$4,"")</f>
        <v>11.020717334285905</v>
      </c>
      <c r="AO61" s="935">
        <f>IFERROR('DB7.80KMP'!AO61/AO$4,"")</f>
        <v>12.510191628518628</v>
      </c>
      <c r="AP61" s="935" t="str">
        <f>IFERROR('DB7.80KMP'!AP61/AP$4,"")</f>
        <v/>
      </c>
      <c r="AQ61" s="935" t="str">
        <f>IFERROR('DB7.80KMP'!AQ61/AQ$4,"")</f>
        <v/>
      </c>
      <c r="AR61" s="935" t="str">
        <f>IFERROR('DB7.80KMP'!AR61/AR$4,"")</f>
        <v/>
      </c>
      <c r="AS61" s="935" t="str">
        <f>IFERROR('DB7.80KMP'!AS61/AS$4,"")</f>
        <v/>
      </c>
      <c r="AT61" s="935" t="str">
        <f>IFERROR('DB7.80KMP'!AT61/AT$4,"")</f>
        <v/>
      </c>
      <c r="AU61" s="935" t="str">
        <f>IFERROR('DB7.80KMP'!AU61/AU$4,"")</f>
        <v/>
      </c>
      <c r="AV61" s="936" t="str">
        <f>IFERROR('DB7.80KMP'!AV61/AV$4,"")</f>
        <v/>
      </c>
      <c r="AW61" s="991">
        <f t="shared" si="12"/>
        <v>11.020717334285905</v>
      </c>
      <c r="AX61" s="992">
        <f t="shared" si="13"/>
        <v>12.510191628518628</v>
      </c>
      <c r="AY61" s="992">
        <f t="shared" si="14"/>
        <v>9.9248519308220793</v>
      </c>
      <c r="AZ61" s="641">
        <f t="shared" si="2"/>
        <v>1.1351522091578292</v>
      </c>
      <c r="BA61" s="642">
        <f t="shared" si="3"/>
        <v>1.2604915131950392</v>
      </c>
      <c r="BB61" s="991" t="str">
        <f>IFERROR('DB7.80KMP'!BB61/BB$4,"")</f>
        <v/>
      </c>
      <c r="BC61" s="992">
        <f>IFERROR('DB7.80KMP'!BC61/BC$4,"")</f>
        <v>9.7811852975645852</v>
      </c>
      <c r="BD61" s="992">
        <f>IFERROR('DB7.80KMP'!BD61/BD$4,"")</f>
        <v>12.155101377621484</v>
      </c>
      <c r="BE61" s="641" t="str">
        <f t="shared" si="4"/>
        <v/>
      </c>
      <c r="BF61" s="641">
        <f t="shared" si="5"/>
        <v>0.80469796126690729</v>
      </c>
      <c r="BG61" s="642">
        <f t="shared" si="9"/>
        <v>0.91063823213177075</v>
      </c>
    </row>
    <row r="62" spans="1:59" ht="14.1" customHeight="1" x14ac:dyDescent="0.25">
      <c r="B62" s="255" t="s">
        <v>95</v>
      </c>
      <c r="C62" s="132" t="s">
        <v>94</v>
      </c>
      <c r="D62" s="251" t="s">
        <v>257</v>
      </c>
      <c r="E62" s="6" t="s">
        <v>94</v>
      </c>
      <c r="F62" s="268" t="s">
        <v>226</v>
      </c>
      <c r="G62" s="991" t="str">
        <f>IFERROR('DB7.80KMP'!G62/G$4,"")</f>
        <v/>
      </c>
      <c r="H62" s="992" t="str">
        <f>IFERROR('DB7.80KMP'!H62/H$4,"")</f>
        <v/>
      </c>
      <c r="I62" s="992" t="str">
        <f>IFERROR('DB7.80KMP'!I62/I$4,"")</f>
        <v/>
      </c>
      <c r="J62" s="992" t="str">
        <f>IFERROR('DB7.80KMP'!J62/J$4,"")</f>
        <v/>
      </c>
      <c r="K62" s="992" t="str">
        <f>IFERROR('DB7.80KMP'!K62/K$4,"")</f>
        <v/>
      </c>
      <c r="L62" s="992" t="str">
        <f>IFERROR('DB7.80KMP'!L62/L$4,"")</f>
        <v/>
      </c>
      <c r="M62" s="992" t="str">
        <f>IFERROR('DB7.80KMP'!M62/M$4,"")</f>
        <v/>
      </c>
      <c r="N62" s="992" t="str">
        <f>IFERROR('DB7.80KMP'!N62/N$4,"")</f>
        <v/>
      </c>
      <c r="O62" s="992" t="str">
        <f>IFERROR('DB7.80KMP'!O62/O$4,"")</f>
        <v/>
      </c>
      <c r="P62" s="992" t="str">
        <f>IFERROR('DB7.80KMP'!P62/P$4,"")</f>
        <v/>
      </c>
      <c r="Q62" s="992" t="str">
        <f>IFERROR('DB7.80KMP'!Q62/Q$4,"")</f>
        <v/>
      </c>
      <c r="R62" s="992" t="str">
        <f>IFERROR('DB7.80KMP'!R62/R$4,"")</f>
        <v/>
      </c>
      <c r="S62" s="992" t="str">
        <f>IFERROR('DB7.80KMP'!S62/S$4,"")</f>
        <v/>
      </c>
      <c r="T62" s="992" t="str">
        <f>IFERROR('DB7.80KMP'!T62/T$4,"")</f>
        <v/>
      </c>
      <c r="U62" s="992" t="str">
        <f>IFERROR('DB7.80KMP'!U62/U$4,"")</f>
        <v/>
      </c>
      <c r="V62" s="992" t="str">
        <f>IFERROR('DB7.80KMP'!V62/V$4,"")</f>
        <v/>
      </c>
      <c r="W62" s="992">
        <f>IFERROR('DB7.80KMP'!W62/W$4,"")</f>
        <v>0</v>
      </c>
      <c r="X62" s="992">
        <f>IFERROR('DB7.80KMP'!X62/X$4,"")</f>
        <v>0</v>
      </c>
      <c r="Y62" s="992">
        <f>IFERROR('DB7.80KMP'!Y62/Y$4,"")</f>
        <v>0</v>
      </c>
      <c r="Z62" s="992">
        <f>IFERROR('DB7.80KMP'!Z62/Z$4,"")</f>
        <v>0</v>
      </c>
      <c r="AA62" s="992">
        <f>IFERROR('DB7.80KMP'!AA62/AA$4,"")</f>
        <v>0</v>
      </c>
      <c r="AB62" s="992">
        <f>IFERROR('DB7.80KMP'!AB62/AB$4,"")</f>
        <v>0</v>
      </c>
      <c r="AC62" s="992">
        <f>IFERROR('DB7.80KMP'!AC62/AC$4,"")</f>
        <v>0</v>
      </c>
      <c r="AD62" s="992">
        <f>IFERROR('DB7.80KMP'!AD62/AD$4,"")</f>
        <v>0</v>
      </c>
      <c r="AE62" s="992">
        <f>IFERROR('DB7.80KMP'!AE62/AE$4,"")</f>
        <v>0</v>
      </c>
      <c r="AF62" s="992">
        <f>IFERROR('DB7.80KMP'!AF62/AF$4,"")</f>
        <v>0</v>
      </c>
      <c r="AG62" s="992">
        <f>IFERROR('DB7.80KMP'!AG62/AG$4,"")</f>
        <v>0</v>
      </c>
      <c r="AH62" s="992">
        <f>IFERROR('DB7.80KMP'!AH62/AH$4,"")</f>
        <v>0</v>
      </c>
      <c r="AI62" s="992">
        <f>IFERROR('DB7.80KMP'!AI62/AI$4,"")</f>
        <v>0</v>
      </c>
      <c r="AJ62" s="993">
        <f>IFERROR('DB7.80KMP'!AJ62/AJ$4,"")</f>
        <v>0</v>
      </c>
      <c r="AK62" s="991">
        <f>IFERROR('DB7.80KMP'!AK62/AK$4,"")</f>
        <v>0</v>
      </c>
      <c r="AL62" s="992">
        <f>IFERROR('DB7.80KMP'!AL62/AL$4,"")</f>
        <v>0</v>
      </c>
      <c r="AM62" s="992">
        <f>IFERROR('DB7.80KMP'!AM62/AM$4,"")</f>
        <v>0</v>
      </c>
      <c r="AN62" s="992">
        <f>IFERROR('DB7.80KMP'!AN62/AN$4,"")</f>
        <v>0</v>
      </c>
      <c r="AO62" s="935">
        <f>IFERROR('DB7.80KMP'!AO62/AO$4,"")</f>
        <v>0</v>
      </c>
      <c r="AP62" s="935" t="str">
        <f>IFERROR('DB7.80KMP'!AP62/AP$4,"")</f>
        <v/>
      </c>
      <c r="AQ62" s="935" t="str">
        <f>IFERROR('DB7.80KMP'!AQ62/AQ$4,"")</f>
        <v/>
      </c>
      <c r="AR62" s="935" t="str">
        <f>IFERROR('DB7.80KMP'!AR62/AR$4,"")</f>
        <v/>
      </c>
      <c r="AS62" s="935" t="str">
        <f>IFERROR('DB7.80KMP'!AS62/AS$4,"")</f>
        <v/>
      </c>
      <c r="AT62" s="935" t="str">
        <f>IFERROR('DB7.80KMP'!AT62/AT$4,"")</f>
        <v/>
      </c>
      <c r="AU62" s="935" t="str">
        <f>IFERROR('DB7.80KMP'!AU62/AU$4,"")</f>
        <v/>
      </c>
      <c r="AV62" s="936" t="str">
        <f>IFERROR('DB7.80KMP'!AV62/AV$4,"")</f>
        <v/>
      </c>
      <c r="AW62" s="991">
        <f t="shared" si="12"/>
        <v>0</v>
      </c>
      <c r="AX62" s="992">
        <f t="shared" si="13"/>
        <v>0</v>
      </c>
      <c r="AY62" s="992">
        <f t="shared" si="14"/>
        <v>0</v>
      </c>
      <c r="AZ62" s="641" t="str">
        <f t="shared" si="2"/>
        <v/>
      </c>
      <c r="BA62" s="642" t="str">
        <f t="shared" si="3"/>
        <v/>
      </c>
      <c r="BB62" s="991" t="str">
        <f>IFERROR('DB7.80KMP'!BB62/BB$4,"")</f>
        <v/>
      </c>
      <c r="BC62" s="992">
        <f>IFERROR('DB7.80KMP'!BC62/BC$4,"")</f>
        <v>0</v>
      </c>
      <c r="BD62" s="992">
        <f>IFERROR('DB7.80KMP'!BD62/BD$4,"")</f>
        <v>0</v>
      </c>
      <c r="BE62" s="641" t="str">
        <f t="shared" si="4"/>
        <v/>
      </c>
      <c r="BF62" s="641" t="str">
        <f>IFERROR(BC62/BD62,"")</f>
        <v/>
      </c>
      <c r="BG62" s="642" t="str">
        <f t="shared" si="9"/>
        <v/>
      </c>
    </row>
    <row r="63" spans="1:59" x14ac:dyDescent="0.25">
      <c r="B63" s="255" t="s">
        <v>97</v>
      </c>
      <c r="C63" s="20" t="s">
        <v>96</v>
      </c>
      <c r="D63" s="251" t="s">
        <v>258</v>
      </c>
      <c r="E63" s="20" t="s">
        <v>96</v>
      </c>
      <c r="F63" s="270" t="s">
        <v>226</v>
      </c>
      <c r="G63" s="1003" t="str">
        <f>IFERROR('DB7.80KMP'!G63/G$4,"")</f>
        <v/>
      </c>
      <c r="H63" s="1004" t="str">
        <f>IFERROR('DB7.80KMP'!H63/H$4,"")</f>
        <v/>
      </c>
      <c r="I63" s="1004" t="str">
        <f>IFERROR('DB7.80KMP'!I63/I$4,"")</f>
        <v/>
      </c>
      <c r="J63" s="1004" t="str">
        <f>IFERROR('DB7.80KMP'!J63/J$4,"")</f>
        <v/>
      </c>
      <c r="K63" s="1004" t="str">
        <f>IFERROR('DB7.80KMP'!K63/K$4,"")</f>
        <v/>
      </c>
      <c r="L63" s="1004" t="str">
        <f>IFERROR('DB7.80KMP'!L63/L$4,"")</f>
        <v/>
      </c>
      <c r="M63" s="1004" t="str">
        <f>IFERROR('DB7.80KMP'!M63/M$4,"")</f>
        <v/>
      </c>
      <c r="N63" s="1004" t="str">
        <f>IFERROR('DB7.80KMP'!N63/N$4,"")</f>
        <v/>
      </c>
      <c r="O63" s="1004" t="str">
        <f>IFERROR('DB7.80KMP'!O63/O$4,"")</f>
        <v/>
      </c>
      <c r="P63" s="1004" t="str">
        <f>IFERROR('DB7.80KMP'!P63/P$4,"")</f>
        <v/>
      </c>
      <c r="Q63" s="1004" t="str">
        <f>IFERROR('DB7.80KMP'!Q63/Q$4,"")</f>
        <v/>
      </c>
      <c r="R63" s="1004" t="str">
        <f>IFERROR('DB7.80KMP'!R63/R$4,"")</f>
        <v/>
      </c>
      <c r="S63" s="1004" t="str">
        <f>IFERROR('DB7.80KMP'!S63/S$4,"")</f>
        <v/>
      </c>
      <c r="T63" s="1004" t="str">
        <f>IFERROR('DB7.80KMP'!T63/T$4,"")</f>
        <v/>
      </c>
      <c r="U63" s="1004" t="str">
        <f>IFERROR('DB7.80KMP'!U63/U$4,"")</f>
        <v/>
      </c>
      <c r="V63" s="1004" t="str">
        <f>IFERROR('DB7.80KMP'!V63/V$4,"")</f>
        <v/>
      </c>
      <c r="W63" s="1004">
        <f>IFERROR('DB7.80KMP'!W63/W$4,"")</f>
        <v>0</v>
      </c>
      <c r="X63" s="1004">
        <f>IFERROR('DB7.80KMP'!X63/X$4,"")</f>
        <v>0</v>
      </c>
      <c r="Y63" s="1004">
        <f>IFERROR('DB7.80KMP'!Y63/Y$4,"")</f>
        <v>0</v>
      </c>
      <c r="Z63" s="1004">
        <f>IFERROR('DB7.80KMP'!Z63/Z$4,"")</f>
        <v>6.9493800837084416</v>
      </c>
      <c r="AA63" s="1004">
        <f>IFERROR('DB7.80KMP'!AA63/AA$4,"")</f>
        <v>6.9493800837084416</v>
      </c>
      <c r="AB63" s="1004">
        <f>IFERROR('DB7.80KMP'!AB63/AB$4,"")</f>
        <v>6.9493800837084416</v>
      </c>
      <c r="AC63" s="1004">
        <f>IFERROR('DB7.80KMP'!AC63/AC$4,"")</f>
        <v>6.9493800837084416</v>
      </c>
      <c r="AD63" s="1004">
        <f>IFERROR('DB7.80KMP'!AD63/AD$4,"")</f>
        <v>6.9493800837084416</v>
      </c>
      <c r="AE63" s="1004">
        <f>IFERROR('DB7.80KMP'!AE63/AE$4,"")</f>
        <v>6.9493800837084416</v>
      </c>
      <c r="AF63" s="1004">
        <f>IFERROR('DB7.80KMP'!AF63/AF$4,"")</f>
        <v>6.9364832534376575</v>
      </c>
      <c r="AG63" s="1004">
        <f>IFERROR('DB7.80KMP'!AG63/AG$4,"")</f>
        <v>6.9364832534376575</v>
      </c>
      <c r="AH63" s="1004">
        <f>IFERROR('DB7.80KMP'!AH63/AH$4,"")</f>
        <v>6.9364832534376575</v>
      </c>
      <c r="AI63" s="1004">
        <f>IFERROR('DB7.80KMP'!AI63/AI$4,"")</f>
        <v>5.640646705272621</v>
      </c>
      <c r="AJ63" s="1005">
        <f>IFERROR('DB7.80KMP'!AJ63/AJ$4,"")</f>
        <v>8.1922456442513489</v>
      </c>
      <c r="AK63" s="1003">
        <f>IFERROR('DB7.80KMP'!AK63/AK$4,"")</f>
        <v>8.2813166437231356</v>
      </c>
      <c r="AL63" s="1004">
        <f>IFERROR('DB7.80KMP'!AL63/AL$4,"")</f>
        <v>12.378858998268665</v>
      </c>
      <c r="AM63" s="1004">
        <f>IFERROR('DB7.80KMP'!AM63/AM$4,"")</f>
        <v>6.5497003375368896</v>
      </c>
      <c r="AN63" s="1004">
        <f>IFERROR('DB7.80KMP'!AN63/AN$4,"")</f>
        <v>7.0841485355854221</v>
      </c>
      <c r="AO63" s="943">
        <f>IFERROR('DB7.80KMP'!AO63/AO$4,"")</f>
        <v>8.6625679317370103</v>
      </c>
      <c r="AP63" s="943" t="str">
        <f>IFERROR('DB7.80KMP'!AP63/AP$4,"")</f>
        <v/>
      </c>
      <c r="AQ63" s="943" t="str">
        <f>IFERROR('DB7.80KMP'!AQ63/AQ$4,"")</f>
        <v/>
      </c>
      <c r="AR63" s="943" t="str">
        <f>IFERROR('DB7.80KMP'!AR63/AR$4,"")</f>
        <v/>
      </c>
      <c r="AS63" s="943" t="str">
        <f>IFERROR('DB7.80KMP'!AS63/AS$4,"")</f>
        <v/>
      </c>
      <c r="AT63" s="943" t="str">
        <f>IFERROR('DB7.80KMP'!AT63/AT$4,"")</f>
        <v/>
      </c>
      <c r="AU63" s="943" t="str">
        <f>IFERROR('DB7.80KMP'!AU63/AU$4,"")</f>
        <v/>
      </c>
      <c r="AV63" s="944" t="str">
        <f>IFERROR('DB7.80KMP'!AV63/AV$4,"")</f>
        <v/>
      </c>
      <c r="AW63" s="1003">
        <f t="shared" si="12"/>
        <v>7.0841485355854221</v>
      </c>
      <c r="AX63" s="1004">
        <f t="shared" si="13"/>
        <v>8.6625679317370103</v>
      </c>
      <c r="AY63" s="1004">
        <f t="shared" si="14"/>
        <v>6.9493800837084416</v>
      </c>
      <c r="AZ63" s="637">
        <f t="shared" si="2"/>
        <v>1.2228100368340387</v>
      </c>
      <c r="BA63" s="638">
        <f t="shared" si="3"/>
        <v>1.2465238377225656</v>
      </c>
      <c r="BB63" s="1003" t="str">
        <f>IFERROR('DB7.80KMP'!BB63/BB$4,"")</f>
        <v/>
      </c>
      <c r="BC63" s="1004">
        <f>IFERROR('DB7.80KMP'!BC63/BC$4,"")</f>
        <v>8.1922456442513489</v>
      </c>
      <c r="BD63" s="1004">
        <f>IFERROR('DB7.80KMP'!BD63/BD$4,"")</f>
        <v>3.4044001872420102</v>
      </c>
      <c r="BE63" s="637" t="str">
        <f t="shared" si="4"/>
        <v/>
      </c>
      <c r="BF63" s="637">
        <f t="shared" si="5"/>
        <v>2.4063697549282805</v>
      </c>
      <c r="BG63" s="638">
        <f t="shared" si="9"/>
        <v>1.452359290042684</v>
      </c>
    </row>
    <row r="64" spans="1:59" ht="14.1" customHeight="1" x14ac:dyDescent="0.25">
      <c r="B64" s="255" t="s">
        <v>99</v>
      </c>
      <c r="C64" s="20" t="s">
        <v>98</v>
      </c>
      <c r="D64" s="251" t="s">
        <v>259</v>
      </c>
      <c r="E64" s="6" t="s">
        <v>98</v>
      </c>
      <c r="F64" s="268" t="s">
        <v>226</v>
      </c>
      <c r="G64" s="991" t="str">
        <f>IFERROR('DB7.80KMP'!G64/G$4,"")</f>
        <v/>
      </c>
      <c r="H64" s="992" t="str">
        <f>IFERROR('DB7.80KMP'!H64/H$4,"")</f>
        <v/>
      </c>
      <c r="I64" s="992" t="str">
        <f>IFERROR('DB7.80KMP'!I64/I$4,"")</f>
        <v/>
      </c>
      <c r="J64" s="992" t="str">
        <f>IFERROR('DB7.80KMP'!J64/J$4,"")</f>
        <v/>
      </c>
      <c r="K64" s="992" t="str">
        <f>IFERROR('DB7.80KMP'!K64/K$4,"")</f>
        <v/>
      </c>
      <c r="L64" s="992" t="str">
        <f>IFERROR('DB7.80KMP'!L64/L$4,"")</f>
        <v/>
      </c>
      <c r="M64" s="992" t="str">
        <f>IFERROR('DB7.80KMP'!M64/M$4,"")</f>
        <v/>
      </c>
      <c r="N64" s="992" t="str">
        <f>IFERROR('DB7.80KMP'!N64/N$4,"")</f>
        <v/>
      </c>
      <c r="O64" s="992" t="str">
        <f>IFERROR('DB7.80KMP'!O64/O$4,"")</f>
        <v/>
      </c>
      <c r="P64" s="992" t="str">
        <f>IFERROR('DB7.80KMP'!P64/P$4,"")</f>
        <v/>
      </c>
      <c r="Q64" s="992" t="str">
        <f>IFERROR('DB7.80KMP'!Q64/Q$4,"")</f>
        <v/>
      </c>
      <c r="R64" s="992" t="str">
        <f>IFERROR('DB7.80KMP'!R64/R$4,"")</f>
        <v/>
      </c>
      <c r="S64" s="992" t="str">
        <f>IFERROR('DB7.80KMP'!S64/S$4,"")</f>
        <v/>
      </c>
      <c r="T64" s="992" t="str">
        <f>IFERROR('DB7.80KMP'!T64/T$4,"")</f>
        <v/>
      </c>
      <c r="U64" s="992" t="str">
        <f>IFERROR('DB7.80KMP'!U64/U$4,"")</f>
        <v/>
      </c>
      <c r="V64" s="992" t="str">
        <f>IFERROR('DB7.80KMP'!V64/V$4,"")</f>
        <v/>
      </c>
      <c r="W64" s="992">
        <f>IFERROR('DB7.80KMP'!W64/W$4,"")</f>
        <v>0</v>
      </c>
      <c r="X64" s="992">
        <f>IFERROR('DB7.80KMP'!X64/X$4,"")</f>
        <v>0</v>
      </c>
      <c r="Y64" s="992">
        <f>IFERROR('DB7.80KMP'!Y64/Y$4,"")</f>
        <v>0</v>
      </c>
      <c r="Z64" s="992">
        <f>IFERROR('DB7.80KMP'!Z64/Z$4,"")</f>
        <v>0</v>
      </c>
      <c r="AA64" s="992">
        <f>IFERROR('DB7.80KMP'!AA64/AA$4,"")</f>
        <v>0</v>
      </c>
      <c r="AB64" s="992">
        <f>IFERROR('DB7.80KMP'!AB64/AB$4,"")</f>
        <v>0</v>
      </c>
      <c r="AC64" s="992">
        <f>IFERROR('DB7.80KMP'!AC64/AC$4,"")</f>
        <v>0</v>
      </c>
      <c r="AD64" s="992">
        <f>IFERROR('DB7.80KMP'!AD64/AD$4,"")</f>
        <v>0</v>
      </c>
      <c r="AE64" s="992">
        <f>IFERROR('DB7.80KMP'!AE64/AE$4,"")</f>
        <v>0</v>
      </c>
      <c r="AF64" s="992">
        <f>IFERROR('DB7.80KMP'!AF64/AF$4,"")</f>
        <v>0</v>
      </c>
      <c r="AG64" s="992">
        <f>IFERROR('DB7.80KMP'!AG64/AG$4,"")</f>
        <v>0</v>
      </c>
      <c r="AH64" s="992">
        <f>IFERROR('DB7.80KMP'!AH64/AH$4,"")</f>
        <v>0</v>
      </c>
      <c r="AI64" s="992">
        <f>IFERROR('DB7.80KMP'!AI64/AI$4,"")</f>
        <v>0</v>
      </c>
      <c r="AJ64" s="993">
        <f>IFERROR('DB7.80KMP'!AJ64/AJ$4,"")</f>
        <v>0</v>
      </c>
      <c r="AK64" s="991">
        <f>IFERROR('DB7.80KMP'!AK64/AK$4,"")</f>
        <v>0</v>
      </c>
      <c r="AL64" s="992">
        <f>IFERROR('DB7.80KMP'!AL64/AL$4,"")</f>
        <v>0</v>
      </c>
      <c r="AM64" s="992">
        <f>IFERROR('DB7.80KMP'!AM64/AM$4,"")</f>
        <v>0</v>
      </c>
      <c r="AN64" s="992">
        <f>IFERROR('DB7.80KMP'!AN64/AN$4,"")</f>
        <v>0</v>
      </c>
      <c r="AO64" s="935">
        <f>IFERROR('DB7.80KMP'!AO64/AO$4,"")</f>
        <v>0</v>
      </c>
      <c r="AP64" s="935" t="str">
        <f>IFERROR('DB7.80KMP'!AP64/AP$4,"")</f>
        <v/>
      </c>
      <c r="AQ64" s="935" t="str">
        <f>IFERROR('DB7.80KMP'!AQ64/AQ$4,"")</f>
        <v/>
      </c>
      <c r="AR64" s="935" t="str">
        <f>IFERROR('DB7.80KMP'!AR64/AR$4,"")</f>
        <v/>
      </c>
      <c r="AS64" s="935" t="str">
        <f>IFERROR('DB7.80KMP'!AS64/AS$4,"")</f>
        <v/>
      </c>
      <c r="AT64" s="935" t="str">
        <f>IFERROR('DB7.80KMP'!AT64/AT$4,"")</f>
        <v/>
      </c>
      <c r="AU64" s="935" t="str">
        <f>IFERROR('DB7.80KMP'!AU64/AU$4,"")</f>
        <v/>
      </c>
      <c r="AV64" s="936" t="str">
        <f>IFERROR('DB7.80KMP'!AV64/AV$4,"")</f>
        <v/>
      </c>
      <c r="AW64" s="991">
        <f t="shared" si="12"/>
        <v>0</v>
      </c>
      <c r="AX64" s="992">
        <f t="shared" si="13"/>
        <v>0</v>
      </c>
      <c r="AY64" s="992">
        <f t="shared" si="14"/>
        <v>0</v>
      </c>
      <c r="AZ64" s="641" t="str">
        <f t="shared" si="2"/>
        <v/>
      </c>
      <c r="BA64" s="642" t="str">
        <f t="shared" si="3"/>
        <v/>
      </c>
      <c r="BB64" s="991" t="str">
        <f>IFERROR('DB7.80KMP'!BB64/BB$4,"")</f>
        <v/>
      </c>
      <c r="BC64" s="992">
        <f>IFERROR('DB7.80KMP'!BC64/BC$4,"")</f>
        <v>0</v>
      </c>
      <c r="BD64" s="992">
        <f>IFERROR('DB7.80KMP'!BD64/BD$4,"")</f>
        <v>0</v>
      </c>
      <c r="BE64" s="641" t="str">
        <f t="shared" si="4"/>
        <v/>
      </c>
      <c r="BF64" s="641" t="str">
        <f t="shared" si="5"/>
        <v/>
      </c>
      <c r="BG64" s="642" t="str">
        <f t="shared" si="9"/>
        <v/>
      </c>
    </row>
    <row r="65" spans="2:59" x14ac:dyDescent="0.25">
      <c r="B65" s="255" t="s">
        <v>101</v>
      </c>
      <c r="C65" s="132" t="s">
        <v>100</v>
      </c>
      <c r="D65" s="251" t="s">
        <v>260</v>
      </c>
      <c r="E65" s="6" t="s">
        <v>100</v>
      </c>
      <c r="F65" s="272" t="s">
        <v>226</v>
      </c>
      <c r="G65" s="1003" t="str">
        <f>IFERROR('DB7.80KMP'!G65/G$4,"")</f>
        <v/>
      </c>
      <c r="H65" s="1004" t="str">
        <f>IFERROR('DB7.80KMP'!H65/H$4,"")</f>
        <v/>
      </c>
      <c r="I65" s="1004" t="str">
        <f>IFERROR('DB7.80KMP'!I65/I$4,"")</f>
        <v/>
      </c>
      <c r="J65" s="1004" t="str">
        <f>IFERROR('DB7.80KMP'!J65/J$4,"")</f>
        <v/>
      </c>
      <c r="K65" s="1004" t="str">
        <f>IFERROR('DB7.80KMP'!K65/K$4,"")</f>
        <v/>
      </c>
      <c r="L65" s="1004" t="str">
        <f>IFERROR('DB7.80KMP'!L65/L$4,"")</f>
        <v/>
      </c>
      <c r="M65" s="1004" t="str">
        <f>IFERROR('DB7.80KMP'!M65/M$4,"")</f>
        <v/>
      </c>
      <c r="N65" s="1004" t="str">
        <f>IFERROR('DB7.80KMP'!N65/N$4,"")</f>
        <v/>
      </c>
      <c r="O65" s="1004" t="str">
        <f>IFERROR('DB7.80KMP'!O65/O$4,"")</f>
        <v/>
      </c>
      <c r="P65" s="1004" t="str">
        <f>IFERROR('DB7.80KMP'!P65/P$4,"")</f>
        <v/>
      </c>
      <c r="Q65" s="1004" t="str">
        <f>IFERROR('DB7.80KMP'!Q65/Q$4,"")</f>
        <v/>
      </c>
      <c r="R65" s="1004" t="str">
        <f>IFERROR('DB7.80KMP'!R65/R$4,"")</f>
        <v/>
      </c>
      <c r="S65" s="1004" t="str">
        <f>IFERROR('DB7.80KMP'!S65/S$4,"")</f>
        <v/>
      </c>
      <c r="T65" s="1004" t="str">
        <f>IFERROR('DB7.80KMP'!T65/T$4,"")</f>
        <v/>
      </c>
      <c r="U65" s="1004" t="str">
        <f>IFERROR('DB7.80KMP'!U65/U$4,"")</f>
        <v/>
      </c>
      <c r="V65" s="1004" t="str">
        <f>IFERROR('DB7.80KMP'!V65/V$4,"")</f>
        <v/>
      </c>
      <c r="W65" s="1004">
        <f>IFERROR('DB7.80KMP'!W65/W$4,"")</f>
        <v>0</v>
      </c>
      <c r="X65" s="1004">
        <f>IFERROR('DB7.80KMP'!X65/X$4,"")</f>
        <v>0</v>
      </c>
      <c r="Y65" s="1004">
        <f>IFERROR('DB7.80KMP'!Y65/Y$4,"")</f>
        <v>0</v>
      </c>
      <c r="Z65" s="1004">
        <f>IFERROR('DB7.80KMP'!Z65/Z$4,"")</f>
        <v>0</v>
      </c>
      <c r="AA65" s="1004">
        <f>IFERROR('DB7.80KMP'!AA65/AA$4,"")</f>
        <v>0</v>
      </c>
      <c r="AB65" s="1004">
        <f>IFERROR('DB7.80KMP'!AB65/AB$4,"")</f>
        <v>0</v>
      </c>
      <c r="AC65" s="1004">
        <f>IFERROR('DB7.80KMP'!AC65/AC$4,"")</f>
        <v>0</v>
      </c>
      <c r="AD65" s="1004">
        <f>IFERROR('DB7.80KMP'!AD65/AD$4,"")</f>
        <v>0</v>
      </c>
      <c r="AE65" s="1004">
        <f>IFERROR('DB7.80KMP'!AE65/AE$4,"")</f>
        <v>0</v>
      </c>
      <c r="AF65" s="1004">
        <f>IFERROR('DB7.80KMP'!AF65/AF$4,"")</f>
        <v>0</v>
      </c>
      <c r="AG65" s="1004">
        <f>IFERROR('DB7.80KMP'!AG65/AG$4,"")</f>
        <v>0</v>
      </c>
      <c r="AH65" s="1004">
        <f>IFERROR('DB7.80KMP'!AH65/AH$4,"")</f>
        <v>0</v>
      </c>
      <c r="AI65" s="1004">
        <f>IFERROR('DB7.80KMP'!AI65/AI$4,"")</f>
        <v>0</v>
      </c>
      <c r="AJ65" s="1005">
        <f>IFERROR('DB7.80KMP'!AJ65/AJ$4,"")</f>
        <v>0</v>
      </c>
      <c r="AK65" s="1003">
        <f>IFERROR('DB7.80KMP'!AK65/AK$4,"")</f>
        <v>0</v>
      </c>
      <c r="AL65" s="1004">
        <f>IFERROR('DB7.80KMP'!AL65/AL$4,"")</f>
        <v>0</v>
      </c>
      <c r="AM65" s="1004">
        <f>IFERROR('DB7.80KMP'!AM65/AM$4,"")</f>
        <v>0</v>
      </c>
      <c r="AN65" s="1004">
        <f>IFERROR('DB7.80KMP'!AN65/AN$4,"")</f>
        <v>0</v>
      </c>
      <c r="AO65" s="943">
        <f>IFERROR('DB7.80KMP'!AO65/AO$4,"")</f>
        <v>0</v>
      </c>
      <c r="AP65" s="943" t="str">
        <f>IFERROR('DB7.80KMP'!AP65/AP$4,"")</f>
        <v/>
      </c>
      <c r="AQ65" s="943" t="str">
        <f>IFERROR('DB7.80KMP'!AQ65/AQ$4,"")</f>
        <v/>
      </c>
      <c r="AR65" s="943" t="str">
        <f>IFERROR('DB7.80KMP'!AR65/AR$4,"")</f>
        <v/>
      </c>
      <c r="AS65" s="943" t="str">
        <f>IFERROR('DB7.80KMP'!AS65/AS$4,"")</f>
        <v/>
      </c>
      <c r="AT65" s="943" t="str">
        <f>IFERROR('DB7.80KMP'!AT65/AT$4,"")</f>
        <v/>
      </c>
      <c r="AU65" s="943" t="str">
        <f>IFERROR('DB7.80KMP'!AU65/AU$4,"")</f>
        <v/>
      </c>
      <c r="AV65" s="944" t="str">
        <f>IFERROR('DB7.80KMP'!AV65/AV$4,"")</f>
        <v/>
      </c>
      <c r="AW65" s="1003">
        <f t="shared" si="12"/>
        <v>0</v>
      </c>
      <c r="AX65" s="1004">
        <f t="shared" si="13"/>
        <v>0</v>
      </c>
      <c r="AY65" s="1004">
        <f t="shared" si="14"/>
        <v>0</v>
      </c>
      <c r="AZ65" s="637" t="str">
        <f t="shared" si="2"/>
        <v/>
      </c>
      <c r="BA65" s="638" t="str">
        <f t="shared" si="3"/>
        <v/>
      </c>
      <c r="BB65" s="1003" t="str">
        <f>IFERROR('DB7.80KMP'!BB65/BB$4,"")</f>
        <v/>
      </c>
      <c r="BC65" s="1004">
        <f>IFERROR('DB7.80KMP'!BC65/BC$4,"")</f>
        <v>0</v>
      </c>
      <c r="BD65" s="1004">
        <f>IFERROR('DB7.80KMP'!BD65/BD$4,"")</f>
        <v>0</v>
      </c>
      <c r="BE65" s="637" t="str">
        <f t="shared" si="4"/>
        <v/>
      </c>
      <c r="BF65" s="637" t="str">
        <f t="shared" si="5"/>
        <v/>
      </c>
      <c r="BG65" s="638" t="str">
        <f t="shared" si="9"/>
        <v/>
      </c>
    </row>
    <row r="66" spans="2:59" x14ac:dyDescent="0.25">
      <c r="B66" s="255" t="s">
        <v>103</v>
      </c>
      <c r="C66" s="132" t="s">
        <v>102</v>
      </c>
      <c r="D66" s="251" t="s">
        <v>261</v>
      </c>
      <c r="E66" s="20" t="s">
        <v>102</v>
      </c>
      <c r="F66" s="270" t="s">
        <v>226</v>
      </c>
      <c r="G66" s="982" t="str">
        <f>IFERROR('DB7.80KMP'!G66/G$4,"")</f>
        <v/>
      </c>
      <c r="H66" s="983" t="str">
        <f>IFERROR('DB7.80KMP'!H66/H$4,"")</f>
        <v/>
      </c>
      <c r="I66" s="983" t="str">
        <f>IFERROR('DB7.80KMP'!I66/I$4,"")</f>
        <v/>
      </c>
      <c r="J66" s="983" t="str">
        <f>IFERROR('DB7.80KMP'!J66/J$4,"")</f>
        <v/>
      </c>
      <c r="K66" s="983" t="str">
        <f>IFERROR('DB7.80KMP'!K66/K$4,"")</f>
        <v/>
      </c>
      <c r="L66" s="983" t="str">
        <f>IFERROR('DB7.80KMP'!L66/L$4,"")</f>
        <v/>
      </c>
      <c r="M66" s="983" t="str">
        <f>IFERROR('DB7.80KMP'!M66/M$4,"")</f>
        <v/>
      </c>
      <c r="N66" s="983" t="str">
        <f>IFERROR('DB7.80KMP'!N66/N$4,"")</f>
        <v/>
      </c>
      <c r="O66" s="983" t="str">
        <f>IFERROR('DB7.80KMP'!O66/O$4,"")</f>
        <v/>
      </c>
      <c r="P66" s="983" t="str">
        <f>IFERROR('DB7.80KMP'!P66/P$4,"")</f>
        <v/>
      </c>
      <c r="Q66" s="983" t="str">
        <f>IFERROR('DB7.80KMP'!Q66/Q$4,"")</f>
        <v/>
      </c>
      <c r="R66" s="983" t="str">
        <f>IFERROR('DB7.80KMP'!R66/R$4,"")</f>
        <v/>
      </c>
      <c r="S66" s="983" t="str">
        <f>IFERROR('DB7.80KMP'!S66/S$4,"")</f>
        <v/>
      </c>
      <c r="T66" s="983" t="str">
        <f>IFERROR('DB7.80KMP'!T66/T$4,"")</f>
        <v/>
      </c>
      <c r="U66" s="983" t="str">
        <f>IFERROR('DB7.80KMP'!U66/U$4,"")</f>
        <v/>
      </c>
      <c r="V66" s="983" t="str">
        <f>IFERROR('DB7.80KMP'!V66/V$4,"")</f>
        <v/>
      </c>
      <c r="W66" s="983">
        <f>IFERROR('DB7.80KMP'!W66/W$4,"")</f>
        <v>0</v>
      </c>
      <c r="X66" s="983">
        <f>IFERROR('DB7.80KMP'!X66/X$4,"")</f>
        <v>0</v>
      </c>
      <c r="Y66" s="983">
        <f>IFERROR('DB7.80KMP'!Y66/Y$4,"")</f>
        <v>0</v>
      </c>
      <c r="Z66" s="983">
        <f>IFERROR('DB7.80KMP'!Z66/Z$4,"")</f>
        <v>0</v>
      </c>
      <c r="AA66" s="983">
        <f>IFERROR('DB7.80KMP'!AA66/AA$4,"")</f>
        <v>0</v>
      </c>
      <c r="AB66" s="983">
        <f>IFERROR('DB7.80KMP'!AB66/AB$4,"")</f>
        <v>0</v>
      </c>
      <c r="AC66" s="983">
        <f>IFERROR('DB7.80KMP'!AC66/AC$4,"")</f>
        <v>0</v>
      </c>
      <c r="AD66" s="983">
        <f>IFERROR('DB7.80KMP'!AD66/AD$4,"")</f>
        <v>0</v>
      </c>
      <c r="AE66" s="983">
        <f>IFERROR('DB7.80KMP'!AE66/AE$4,"")</f>
        <v>0</v>
      </c>
      <c r="AF66" s="983">
        <f>IFERROR('DB7.80KMP'!AF66/AF$4,"")</f>
        <v>0</v>
      </c>
      <c r="AG66" s="983">
        <f>IFERROR('DB7.80KMP'!AG66/AG$4,"")</f>
        <v>0</v>
      </c>
      <c r="AH66" s="983">
        <f>IFERROR('DB7.80KMP'!AH66/AH$4,"")</f>
        <v>0</v>
      </c>
      <c r="AI66" s="983">
        <f>IFERROR('DB7.80KMP'!AI66/AI$4,"")</f>
        <v>0</v>
      </c>
      <c r="AJ66" s="984">
        <f>IFERROR('DB7.80KMP'!AJ66/AJ$4,"")</f>
        <v>0</v>
      </c>
      <c r="AK66" s="982">
        <f>IFERROR('DB7.80KMP'!AK66/AK$4,"")</f>
        <v>0</v>
      </c>
      <c r="AL66" s="983">
        <f>IFERROR('DB7.80KMP'!AL66/AL$4,"")</f>
        <v>0</v>
      </c>
      <c r="AM66" s="983">
        <f>IFERROR('DB7.80KMP'!AM66/AM$4,"")</f>
        <v>0</v>
      </c>
      <c r="AN66" s="983">
        <f>IFERROR('DB7.80KMP'!AN66/AN$4,"")</f>
        <v>0</v>
      </c>
      <c r="AO66" s="929">
        <f>IFERROR('DB7.80KMP'!AO66/AO$4,"")</f>
        <v>0</v>
      </c>
      <c r="AP66" s="929" t="str">
        <f>IFERROR('DB7.80KMP'!AP66/AP$4,"")</f>
        <v/>
      </c>
      <c r="AQ66" s="929" t="str">
        <f>IFERROR('DB7.80KMP'!AQ66/AQ$4,"")</f>
        <v/>
      </c>
      <c r="AR66" s="929" t="str">
        <f>IFERROR('DB7.80KMP'!AR66/AR$4,"")</f>
        <v/>
      </c>
      <c r="AS66" s="929" t="str">
        <f>IFERROR('DB7.80KMP'!AS66/AS$4,"")</f>
        <v/>
      </c>
      <c r="AT66" s="929" t="str">
        <f>IFERROR('DB7.80KMP'!AT66/AT$4,"")</f>
        <v/>
      </c>
      <c r="AU66" s="929" t="str">
        <f>IFERROR('DB7.80KMP'!AU66/AU$4,"")</f>
        <v/>
      </c>
      <c r="AV66" s="930" t="str">
        <f>IFERROR('DB7.80KMP'!AV66/AV$4,"")</f>
        <v/>
      </c>
      <c r="AW66" s="982">
        <f t="shared" si="12"/>
        <v>0</v>
      </c>
      <c r="AX66" s="983">
        <f t="shared" si="13"/>
        <v>0</v>
      </c>
      <c r="AY66" s="983">
        <f t="shared" si="14"/>
        <v>0</v>
      </c>
      <c r="AZ66" s="635" t="str">
        <f t="shared" si="2"/>
        <v/>
      </c>
      <c r="BA66" s="636" t="str">
        <f t="shared" si="3"/>
        <v/>
      </c>
      <c r="BB66" s="982" t="str">
        <f>IFERROR('DB7.80KMP'!BB66/BB$4,"")</f>
        <v/>
      </c>
      <c r="BC66" s="983">
        <f>IFERROR('DB7.80KMP'!BC66/BC$4,"")</f>
        <v>0</v>
      </c>
      <c r="BD66" s="983">
        <f>IFERROR('DB7.80KMP'!BD66/BD$4,"")</f>
        <v>0</v>
      </c>
      <c r="BE66" s="635" t="str">
        <f t="shared" si="4"/>
        <v/>
      </c>
      <c r="BF66" s="635" t="str">
        <f t="shared" si="5"/>
        <v/>
      </c>
      <c r="BG66" s="636" t="str">
        <f t="shared" si="9"/>
        <v/>
      </c>
    </row>
    <row r="67" spans="2:59" x14ac:dyDescent="0.25">
      <c r="B67" s="255" t="s">
        <v>105</v>
      </c>
      <c r="C67" s="20" t="s">
        <v>104</v>
      </c>
      <c r="D67" s="251" t="s">
        <v>262</v>
      </c>
      <c r="E67" s="6" t="s">
        <v>104</v>
      </c>
      <c r="F67" s="268" t="s">
        <v>226</v>
      </c>
      <c r="G67" s="991" t="str">
        <f>IFERROR('DB7.80KMP'!G67/G$4,"")</f>
        <v/>
      </c>
      <c r="H67" s="992" t="str">
        <f>IFERROR('DB7.80KMP'!H67/H$4,"")</f>
        <v/>
      </c>
      <c r="I67" s="992" t="str">
        <f>IFERROR('DB7.80KMP'!I67/I$4,"")</f>
        <v/>
      </c>
      <c r="J67" s="992" t="str">
        <f>IFERROR('DB7.80KMP'!J67/J$4,"")</f>
        <v/>
      </c>
      <c r="K67" s="992" t="str">
        <f>IFERROR('DB7.80KMP'!K67/K$4,"")</f>
        <v/>
      </c>
      <c r="L67" s="992" t="str">
        <f>IFERROR('DB7.80KMP'!L67/L$4,"")</f>
        <v/>
      </c>
      <c r="M67" s="992" t="str">
        <f>IFERROR('DB7.80KMP'!M67/M$4,"")</f>
        <v/>
      </c>
      <c r="N67" s="992" t="str">
        <f>IFERROR('DB7.80KMP'!N67/N$4,"")</f>
        <v/>
      </c>
      <c r="O67" s="992" t="str">
        <f>IFERROR('DB7.80KMP'!O67/O$4,"")</f>
        <v/>
      </c>
      <c r="P67" s="992" t="str">
        <f>IFERROR('DB7.80KMP'!P67/P$4,"")</f>
        <v/>
      </c>
      <c r="Q67" s="992" t="str">
        <f>IFERROR('DB7.80KMP'!Q67/Q$4,"")</f>
        <v/>
      </c>
      <c r="R67" s="992" t="str">
        <f>IFERROR('DB7.80KMP'!R67/R$4,"")</f>
        <v/>
      </c>
      <c r="S67" s="992" t="str">
        <f>IFERROR('DB7.80KMP'!S67/S$4,"")</f>
        <v/>
      </c>
      <c r="T67" s="992" t="str">
        <f>IFERROR('DB7.80KMP'!T67/T$4,"")</f>
        <v/>
      </c>
      <c r="U67" s="992" t="str">
        <f>IFERROR('DB7.80KMP'!U67/U$4,"")</f>
        <v/>
      </c>
      <c r="V67" s="992" t="str">
        <f>IFERROR('DB7.80KMP'!V67/V$4,"")</f>
        <v/>
      </c>
      <c r="W67" s="992">
        <f>IFERROR('DB7.80KMP'!W67/W$4,"")</f>
        <v>23.265087471381463</v>
      </c>
      <c r="X67" s="992">
        <f>IFERROR('DB7.80KMP'!X67/X$4,"")</f>
        <v>26.532021239137475</v>
      </c>
      <c r="Y67" s="992">
        <f>IFERROR('DB7.80KMP'!Y67/Y$4,"")</f>
        <v>31.10519570146899</v>
      </c>
      <c r="Z67" s="992">
        <f>IFERROR('DB7.80KMP'!Z67/Z$4,"")</f>
        <v>14.49103687909658</v>
      </c>
      <c r="AA67" s="992">
        <f>IFERROR('DB7.80KMP'!AA67/AA$4,"")</f>
        <v>14.49103687909658</v>
      </c>
      <c r="AB67" s="992">
        <f>IFERROR('DB7.80KMP'!AB67/AB$4,"")</f>
        <v>14.49103687909658</v>
      </c>
      <c r="AC67" s="992">
        <f>IFERROR('DB7.80KMP'!AC67/AC$4,"")</f>
        <v>14.49103687909658</v>
      </c>
      <c r="AD67" s="992">
        <f>IFERROR('DB7.80KMP'!AD67/AD$4,"")</f>
        <v>15.912500987127851</v>
      </c>
      <c r="AE67" s="992">
        <f>IFERROR('DB7.80KMP'!AE67/AE$4,"")</f>
        <v>14.49103687909658</v>
      </c>
      <c r="AF67" s="992">
        <f>IFERROR('DB7.80KMP'!AF67/AF$4,"")</f>
        <v>14.464144056884207</v>
      </c>
      <c r="AG67" s="992">
        <f>IFERROR('DB7.80KMP'!AG67/AG$4,"")</f>
        <v>14.464144056884207</v>
      </c>
      <c r="AH67" s="992">
        <f>IFERROR('DB7.80KMP'!AH67/AH$4,"")</f>
        <v>16.22440406150012</v>
      </c>
      <c r="AI67" s="992">
        <f>IFERROR('DB7.80KMP'!AI67/AI$4,"")</f>
        <v>17.15049758195731</v>
      </c>
      <c r="AJ67" s="993">
        <f>IFERROR('DB7.80KMP'!AJ67/AJ$4,"")</f>
        <v>307.4257554106614</v>
      </c>
      <c r="AK67" s="991">
        <f>IFERROR('DB7.80KMP'!AK67/AK$4,"")</f>
        <v>0.51931598478831076</v>
      </c>
      <c r="AL67" s="992">
        <f>IFERROR('DB7.80KMP'!AL67/AL$4,"")</f>
        <v>714.3323839938306</v>
      </c>
      <c r="AM67" s="992">
        <f>IFERROR('DB7.80KMP'!AM67/AM$4,"")</f>
        <v>217.0909511429997</v>
      </c>
      <c r="AN67" s="992">
        <f>IFERROR('DB7.80KMP'!AN67/AN$4,"")</f>
        <v>475.59451047992337</v>
      </c>
      <c r="AO67" s="935">
        <f>IFERROR('DB7.80KMP'!AO67/AO$4,"")</f>
        <v>260.92922646236917</v>
      </c>
      <c r="AP67" s="935" t="str">
        <f>IFERROR('DB7.80KMP'!AP67/AP$4,"")</f>
        <v/>
      </c>
      <c r="AQ67" s="935" t="str">
        <f>IFERROR('DB7.80KMP'!AQ67/AQ$4,"")</f>
        <v/>
      </c>
      <c r="AR67" s="935" t="str">
        <f>IFERROR('DB7.80KMP'!AR67/AR$4,"")</f>
        <v/>
      </c>
      <c r="AS67" s="935" t="str">
        <f>IFERROR('DB7.80KMP'!AS67/AS$4,"")</f>
        <v/>
      </c>
      <c r="AT67" s="935" t="str">
        <f>IFERROR('DB7.80KMP'!AT67/AT$4,"")</f>
        <v/>
      </c>
      <c r="AU67" s="935" t="str">
        <f>IFERROR('DB7.80KMP'!AU67/AU$4,"")</f>
        <v/>
      </c>
      <c r="AV67" s="936" t="str">
        <f>IFERROR('DB7.80KMP'!AV67/AV$4,"")</f>
        <v/>
      </c>
      <c r="AW67" s="991">
        <f t="shared" si="12"/>
        <v>475.59451047992337</v>
      </c>
      <c r="AX67" s="992">
        <f t="shared" si="13"/>
        <v>260.92922646236917</v>
      </c>
      <c r="AY67" s="992">
        <f t="shared" si="14"/>
        <v>14.49103687909658</v>
      </c>
      <c r="AZ67" s="641">
        <f t="shared" si="2"/>
        <v>0.54863801139980561</v>
      </c>
      <c r="BA67" s="642">
        <f t="shared" si="3"/>
        <v>18.006249562359571</v>
      </c>
      <c r="BB67" s="991" t="str">
        <f>IFERROR('DB7.80KMP'!BB67/BB$4,"")</f>
        <v/>
      </c>
      <c r="BC67" s="992">
        <f>IFERROR('DB7.80KMP'!BC67/BC$4,"")</f>
        <v>307.4257554106614</v>
      </c>
      <c r="BD67" s="992">
        <f>IFERROR('DB7.80KMP'!BD67/BD$4,"")</f>
        <v>20.953696443562393</v>
      </c>
      <c r="BE67" s="641" t="str">
        <f t="shared" si="4"/>
        <v/>
      </c>
      <c r="BF67" s="641">
        <f t="shared" si="5"/>
        <v>14.671671713804551</v>
      </c>
      <c r="BG67" s="642">
        <f t="shared" si="9"/>
        <v>17.925179951284903</v>
      </c>
    </row>
    <row r="68" spans="2:59" s="602" customFormat="1" ht="14.25" x14ac:dyDescent="0.25">
      <c r="B68" s="616" t="s">
        <v>263</v>
      </c>
      <c r="C68" s="617" t="s">
        <v>106</v>
      </c>
      <c r="D68" s="575" t="str">
        <f t="shared" ref="D68:E68" si="15">IF($B$1="x","",B68)</f>
        <v>IV</v>
      </c>
      <c r="E68" s="574" t="str">
        <f t="shared" si="15"/>
        <v>Chi phí nhân sự</v>
      </c>
      <c r="F68" s="627"/>
      <c r="G68" s="1018" t="str">
        <f>IFERROR('DB7.80KMP'!G68/G$4,"")</f>
        <v/>
      </c>
      <c r="H68" s="1019" t="str">
        <f>IFERROR('DB7.80KMP'!H68/H$4,"")</f>
        <v/>
      </c>
      <c r="I68" s="1019" t="str">
        <f>IFERROR('DB7.80KMP'!I68/I$4,"")</f>
        <v/>
      </c>
      <c r="J68" s="1019" t="str">
        <f>IFERROR('DB7.80KMP'!J68/J$4,"")</f>
        <v/>
      </c>
      <c r="K68" s="1019" t="str">
        <f>IFERROR('DB7.80KMP'!K68/K$4,"")</f>
        <v/>
      </c>
      <c r="L68" s="1019" t="str">
        <f>IFERROR('DB7.80KMP'!L68/L$4,"")</f>
        <v/>
      </c>
      <c r="M68" s="1019" t="str">
        <f>IFERROR('DB7.80KMP'!M68/M$4,"")</f>
        <v/>
      </c>
      <c r="N68" s="1019" t="str">
        <f>IFERROR('DB7.80KMP'!N68/N$4,"")</f>
        <v/>
      </c>
      <c r="O68" s="1019" t="str">
        <f>IFERROR('DB7.80KMP'!O68/O$4,"")</f>
        <v/>
      </c>
      <c r="P68" s="1019" t="str">
        <f>IFERROR('DB7.80KMP'!P68/P$4,"")</f>
        <v/>
      </c>
      <c r="Q68" s="1019" t="str">
        <f>IFERROR('DB7.80KMP'!Q68/Q$4,"")</f>
        <v/>
      </c>
      <c r="R68" s="1019" t="str">
        <f>IFERROR('DB7.80KMP'!R68/R$4,"")</f>
        <v/>
      </c>
      <c r="S68" s="1019" t="str">
        <f>IFERROR('DB7.80KMP'!S68/S$4,"")</f>
        <v/>
      </c>
      <c r="T68" s="1019" t="str">
        <f>IFERROR('DB7.80KMP'!T68/T$4,"")</f>
        <v/>
      </c>
      <c r="U68" s="1019" t="str">
        <f>IFERROR('DB7.80KMP'!U68/U$4,"")</f>
        <v/>
      </c>
      <c r="V68" s="1019" t="str">
        <f>IFERROR('DB7.80KMP'!V68/V$4,"")</f>
        <v/>
      </c>
      <c r="W68" s="1019">
        <f>IFERROR('DB7.80KMP'!W68/W$4,"")</f>
        <v>1878.4429495176244</v>
      </c>
      <c r="X68" s="1019">
        <f>IFERROR('DB7.80KMP'!X68/X$4,"")</f>
        <v>2027.2656473354116</v>
      </c>
      <c r="Y68" s="1019">
        <f>IFERROR('DB7.80KMP'!Y68/Y$4,"")</f>
        <v>1696.797155646562</v>
      </c>
      <c r="Z68" s="1019">
        <f>IFERROR('DB7.80KMP'!Z68/Z$4,"")</f>
        <v>1395.5475126224799</v>
      </c>
      <c r="AA68" s="1019">
        <f>IFERROR('DB7.80KMP'!AA68/AA$4,"")</f>
        <v>1380.5529764389289</v>
      </c>
      <c r="AB68" s="1019">
        <f>IFERROR('DB7.80KMP'!AB68/AB$4,"")</f>
        <v>1571.2633770779803</v>
      </c>
      <c r="AC68" s="1019">
        <f>IFERROR('DB7.80KMP'!AC68/AC$4,"")</f>
        <v>1425.3849111584932</v>
      </c>
      <c r="AD68" s="1019">
        <f>IFERROR('DB7.80KMP'!AD68/AD$4,"")</f>
        <v>1425.3849109689647</v>
      </c>
      <c r="AE68" s="1019">
        <f>IFERROR('DB7.80KMP'!AE68/AE$4,"")</f>
        <v>1375.6720559473692</v>
      </c>
      <c r="AF68" s="1019">
        <f>IFERROR('DB7.80KMP'!AF68/AF$4,"")</f>
        <v>1445.151742859327</v>
      </c>
      <c r="AG68" s="1019">
        <f>IFERROR('DB7.80KMP'!AG68/AG$4,"")</f>
        <v>1474.3466507142105</v>
      </c>
      <c r="AH68" s="1019">
        <f>IFERROR('DB7.80KMP'!AH68/AH$4,"")</f>
        <v>1450.7674149870918</v>
      </c>
      <c r="AI68" s="1019">
        <f>IFERROR('DB7.80KMP'!AI68/AI$4,"")</f>
        <v>1515.3242421535854</v>
      </c>
      <c r="AJ68" s="1020">
        <f>IFERROR('DB7.80KMP'!AJ68/AJ$4,"")</f>
        <v>1630.2340026068996</v>
      </c>
      <c r="AK68" s="1018">
        <f>IFERROR('DB7.80KMP'!AK68/AK$4,"")</f>
        <v>1791.0110409893216</v>
      </c>
      <c r="AL68" s="1019">
        <f>IFERROR('DB7.80KMP'!AL68/AL$4,"")</f>
        <v>2509.4433460017981</v>
      </c>
      <c r="AM68" s="1019">
        <f>IFERROR('DB7.80KMP'!AM68/AM$4,"")</f>
        <v>1294.4637597286778</v>
      </c>
      <c r="AN68" s="1019">
        <f>IFERROR('DB7.80KMP'!AN68/AN$4,"")</f>
        <v>1525.2287656882054</v>
      </c>
      <c r="AO68" s="955">
        <f>IFERROR('DB7.80KMP'!AO68/AO$4,"")</f>
        <v>1433.5728768685897</v>
      </c>
      <c r="AP68" s="955" t="str">
        <f>IFERROR('DB7.80KMP'!AP68/AP$4,"")</f>
        <v/>
      </c>
      <c r="AQ68" s="955" t="str">
        <f>IFERROR('DB7.80KMP'!AQ68/AQ$4,"")</f>
        <v/>
      </c>
      <c r="AR68" s="955" t="str">
        <f>IFERROR('DB7.80KMP'!AR68/AR$4,"")</f>
        <v/>
      </c>
      <c r="AS68" s="955" t="str">
        <f>IFERROR('DB7.80KMP'!AS68/AS$4,"")</f>
        <v/>
      </c>
      <c r="AT68" s="955" t="str">
        <f>IFERROR('DB7.80KMP'!AT68/AT$4,"")</f>
        <v/>
      </c>
      <c r="AU68" s="955" t="str">
        <f>IFERROR('DB7.80KMP'!AU68/AU$4,"")</f>
        <v/>
      </c>
      <c r="AV68" s="956" t="str">
        <f>IFERROR('DB7.80KMP'!AV68/AV$4,"")</f>
        <v/>
      </c>
      <c r="AW68" s="1018">
        <f t="shared" si="12"/>
        <v>1525.2287656882054</v>
      </c>
      <c r="AX68" s="1019">
        <f t="shared" si="13"/>
        <v>1433.5728768685897</v>
      </c>
      <c r="AY68" s="1019">
        <f t="shared" si="14"/>
        <v>1380.5529764389289</v>
      </c>
      <c r="AZ68" s="653">
        <f t="shared" si="2"/>
        <v>0.93990679242253916</v>
      </c>
      <c r="BA68" s="654">
        <f t="shared" si="3"/>
        <v>1.0384048285973226</v>
      </c>
      <c r="BB68" s="1018" t="str">
        <f>IFERROR('DB7.80KMP'!BB68/BB$4,"")</f>
        <v/>
      </c>
      <c r="BC68" s="1019">
        <f>IFERROR('DB7.80KMP'!BC68/BC$4,"")</f>
        <v>1630.2340026068996</v>
      </c>
      <c r="BD68" s="1019">
        <f>IFERROR('DB7.80KMP'!BD68/BD$4,"")</f>
        <v>1623.0072656595712</v>
      </c>
      <c r="BE68" s="653" t="str">
        <f t="shared" si="4"/>
        <v/>
      </c>
      <c r="BF68" s="653">
        <f t="shared" si="5"/>
        <v>1.0044526830533882</v>
      </c>
      <c r="BG68" s="654">
        <f t="shared" si="9"/>
        <v>1.0758317970878655</v>
      </c>
    </row>
    <row r="69" spans="2:59" x14ac:dyDescent="0.25">
      <c r="B69" s="1157" t="s">
        <v>264</v>
      </c>
      <c r="C69" s="1155" t="s">
        <v>106</v>
      </c>
      <c r="D69" s="590" t="s">
        <v>265</v>
      </c>
      <c r="E69" s="7" t="s">
        <v>131</v>
      </c>
      <c r="F69" s="268" t="s">
        <v>226</v>
      </c>
      <c r="G69" s="991" t="str">
        <f>IFERROR('DB7.80KMP'!G69/G$4,"")</f>
        <v/>
      </c>
      <c r="H69" s="992" t="str">
        <f>IFERROR('DB7.80KMP'!H69/H$4,"")</f>
        <v/>
      </c>
      <c r="I69" s="992" t="str">
        <f>IFERROR('DB7.80KMP'!I69/I$4,"")</f>
        <v/>
      </c>
      <c r="J69" s="992" t="str">
        <f>IFERROR('DB7.80KMP'!J69/J$4,"")</f>
        <v/>
      </c>
      <c r="K69" s="992" t="str">
        <f>IFERROR('DB7.80KMP'!K69/K$4,"")</f>
        <v/>
      </c>
      <c r="L69" s="992" t="str">
        <f>IFERROR('DB7.80KMP'!L69/L$4,"")</f>
        <v/>
      </c>
      <c r="M69" s="992" t="str">
        <f>IFERROR('DB7.80KMP'!M69/M$4,"")</f>
        <v/>
      </c>
      <c r="N69" s="992" t="str">
        <f>IFERROR('DB7.80KMP'!N69/N$4,"")</f>
        <v/>
      </c>
      <c r="O69" s="992" t="str">
        <f>IFERROR('DB7.80KMP'!O69/O$4,"")</f>
        <v/>
      </c>
      <c r="P69" s="992" t="str">
        <f>IFERROR('DB7.80KMP'!P69/P$4,"")</f>
        <v/>
      </c>
      <c r="Q69" s="992" t="str">
        <f>IFERROR('DB7.80KMP'!Q69/Q$4,"")</f>
        <v/>
      </c>
      <c r="R69" s="992" t="str">
        <f>IFERROR('DB7.80KMP'!R69/R$4,"")</f>
        <v/>
      </c>
      <c r="S69" s="992" t="str">
        <f>IFERROR('DB7.80KMP'!S69/S$4,"")</f>
        <v/>
      </c>
      <c r="T69" s="992" t="str">
        <f>IFERROR('DB7.80KMP'!T69/T$4,"")</f>
        <v/>
      </c>
      <c r="U69" s="992" t="str">
        <f>IFERROR('DB7.80KMP'!U69/U$4,"")</f>
        <v/>
      </c>
      <c r="V69" s="992" t="str">
        <f>IFERROR('DB7.80KMP'!V69/V$4,"")</f>
        <v/>
      </c>
      <c r="W69" s="992">
        <f>IFERROR('DB7.80KMP'!W69/W$4,"")</f>
        <v>1155.2187847119524</v>
      </c>
      <c r="X69" s="992">
        <f>IFERROR('DB7.80KMP'!X69/X$4,"")</f>
        <v>1261.6377267925805</v>
      </c>
      <c r="Y69" s="992">
        <f>IFERROR('DB7.80KMP'!Y69/Y$4,"")</f>
        <v>1115.6136326530611</v>
      </c>
      <c r="Z69" s="992">
        <f>IFERROR('DB7.80KMP'!Z69/Z$4,"")</f>
        <v>915.95309357972042</v>
      </c>
      <c r="AA69" s="992">
        <f>IFERROR('DB7.80KMP'!AA69/AA$4,"")</f>
        <v>911.48838474295189</v>
      </c>
      <c r="AB69" s="992">
        <f>IFERROR('DB7.80KMP'!AB69/AB$4,"")</f>
        <v>931.60815162283814</v>
      </c>
      <c r="AC69" s="992">
        <f>IFERROR('DB7.80KMP'!AC69/AC$4,"")</f>
        <v>945.03085524757171</v>
      </c>
      <c r="AD69" s="992">
        <f>IFERROR('DB7.80KMP'!AD69/AD$4,"")</f>
        <v>945.03085524757171</v>
      </c>
      <c r="AE69" s="992">
        <f>IFERROR('DB7.80KMP'!AE69/AE$4,"")</f>
        <v>900.2980355366027</v>
      </c>
      <c r="AF69" s="992">
        <f>IFERROR('DB7.80KMP'!AF69/AF$4,"")</f>
        <v>968.32812907912512</v>
      </c>
      <c r="AG69" s="992">
        <f>IFERROR('DB7.80KMP'!AG69/AG$4,"")</f>
        <v>986.82147194696995</v>
      </c>
      <c r="AH69" s="992">
        <f>IFERROR('DB7.80KMP'!AH69/AH$4,"")</f>
        <v>968.96725538491796</v>
      </c>
      <c r="AI69" s="992">
        <f>IFERROR('DB7.80KMP'!AI69/AI$4,"")</f>
        <v>984.18015755522754</v>
      </c>
      <c r="AJ69" s="993">
        <f>IFERROR('DB7.80KMP'!AJ69/AJ$4,"")</f>
        <v>1073.0394608589022</v>
      </c>
      <c r="AK69" s="991">
        <f>IFERROR('DB7.80KMP'!AK69/AK$4,"")</f>
        <v>972.91086629497295</v>
      </c>
      <c r="AL69" s="992">
        <f>IFERROR('DB7.80KMP'!AL69/AL$4,"")</f>
        <v>1737.0040887772418</v>
      </c>
      <c r="AM69" s="992">
        <f>IFERROR('DB7.80KMP'!AM69/AM$4,"")</f>
        <v>855.147726423422</v>
      </c>
      <c r="AN69" s="992">
        <f>IFERROR('DB7.80KMP'!AN69/AN$4,"")</f>
        <v>1071.2908510547652</v>
      </c>
      <c r="AO69" s="935">
        <f>IFERROR('DB7.80KMP'!AO69/AO$4,"")</f>
        <v>1008.1763236414898</v>
      </c>
      <c r="AP69" s="935" t="str">
        <f>IFERROR('DB7.80KMP'!AP69/AP$4,"")</f>
        <v/>
      </c>
      <c r="AQ69" s="935" t="str">
        <f>IFERROR('DB7.80KMP'!AQ69/AQ$4,"")</f>
        <v/>
      </c>
      <c r="AR69" s="935" t="str">
        <f>IFERROR('DB7.80KMP'!AR69/AR$4,"")</f>
        <v/>
      </c>
      <c r="AS69" s="935" t="str">
        <f>IFERROR('DB7.80KMP'!AS69/AS$4,"")</f>
        <v/>
      </c>
      <c r="AT69" s="935" t="str">
        <f>IFERROR('DB7.80KMP'!AT69/AT$4,"")</f>
        <v/>
      </c>
      <c r="AU69" s="935" t="str">
        <f>IFERROR('DB7.80KMP'!AU69/AU$4,"")</f>
        <v/>
      </c>
      <c r="AV69" s="936" t="str">
        <f>IFERROR('DB7.80KMP'!AV69/AV$4,"")</f>
        <v/>
      </c>
      <c r="AW69" s="991">
        <f t="shared" si="12"/>
        <v>1071.2908510547652</v>
      </c>
      <c r="AX69" s="992">
        <f t="shared" si="13"/>
        <v>1008.1763236414898</v>
      </c>
      <c r="AY69" s="992">
        <f t="shared" si="14"/>
        <v>911.48838474295189</v>
      </c>
      <c r="AZ69" s="641">
        <f t="shared" ref="AZ69:AZ92" si="16">IFERROR(AX69/AW69,"")</f>
        <v>0.94108553494026903</v>
      </c>
      <c r="BA69" s="642">
        <f t="shared" ref="BA69:BA92" si="17">IFERROR(AX69/AY69,"")</f>
        <v>1.1060769841030995</v>
      </c>
      <c r="BB69" s="991" t="str">
        <f>IFERROR('DB7.80KMP'!BB69/BB$4,"")</f>
        <v/>
      </c>
      <c r="BC69" s="992">
        <f>IFERROR('DB7.80KMP'!BC69/BC$4,"")</f>
        <v>1073.0394608589022</v>
      </c>
      <c r="BD69" s="992">
        <f>IFERROR('DB7.80KMP'!BD69/BD$4,"")</f>
        <v>1043.7573796177014</v>
      </c>
      <c r="BE69" s="641" t="str">
        <f t="shared" ref="BE69:BE92" si="18">IFERROR(BC69/BB69,"")</f>
        <v/>
      </c>
      <c r="BF69" s="641">
        <f t="shared" ref="BF69:BF92" si="19">IFERROR(BC69/BD69,"")</f>
        <v>1.0280544902608746</v>
      </c>
      <c r="BG69" s="642">
        <f t="shared" ref="BG69:BG92" si="20">IFERROR(BC69/AI69,"")</f>
        <v>1.0902876395358421</v>
      </c>
    </row>
    <row r="70" spans="2:59" x14ac:dyDescent="0.25">
      <c r="B70" s="1159"/>
      <c r="C70" s="1160"/>
      <c r="D70" s="592" t="s">
        <v>266</v>
      </c>
      <c r="E70" s="9" t="s">
        <v>132</v>
      </c>
      <c r="F70" s="272" t="s">
        <v>226</v>
      </c>
      <c r="G70" s="997" t="str">
        <f>IFERROR('DB7.80KMP'!G70/G$4,"")</f>
        <v/>
      </c>
      <c r="H70" s="998" t="str">
        <f>IFERROR('DB7.80KMP'!H70/H$4,"")</f>
        <v/>
      </c>
      <c r="I70" s="998" t="str">
        <f>IFERROR('DB7.80KMP'!I70/I$4,"")</f>
        <v/>
      </c>
      <c r="J70" s="998" t="str">
        <f>IFERROR('DB7.80KMP'!J70/J$4,"")</f>
        <v/>
      </c>
      <c r="K70" s="998" t="str">
        <f>IFERROR('DB7.80KMP'!K70/K$4,"")</f>
        <v/>
      </c>
      <c r="L70" s="998" t="str">
        <f>IFERROR('DB7.80KMP'!L70/L$4,"")</f>
        <v/>
      </c>
      <c r="M70" s="998" t="str">
        <f>IFERROR('DB7.80KMP'!M70/M$4,"")</f>
        <v/>
      </c>
      <c r="N70" s="998" t="str">
        <f>IFERROR('DB7.80KMP'!N70/N$4,"")</f>
        <v/>
      </c>
      <c r="O70" s="998" t="str">
        <f>IFERROR('DB7.80KMP'!O70/O$4,"")</f>
        <v/>
      </c>
      <c r="P70" s="998" t="str">
        <f>IFERROR('DB7.80KMP'!P70/P$4,"")</f>
        <v/>
      </c>
      <c r="Q70" s="998" t="str">
        <f>IFERROR('DB7.80KMP'!Q70/Q$4,"")</f>
        <v/>
      </c>
      <c r="R70" s="998" t="str">
        <f>IFERROR('DB7.80KMP'!R70/R$4,"")</f>
        <v/>
      </c>
      <c r="S70" s="998" t="str">
        <f>IFERROR('DB7.80KMP'!S70/S$4,"")</f>
        <v/>
      </c>
      <c r="T70" s="998" t="str">
        <f>IFERROR('DB7.80KMP'!T70/T$4,"")</f>
        <v/>
      </c>
      <c r="U70" s="998" t="str">
        <f>IFERROR('DB7.80KMP'!U70/U$4,"")</f>
        <v/>
      </c>
      <c r="V70" s="998" t="str">
        <f>IFERROR('DB7.80KMP'!V70/V$4,"")</f>
        <v/>
      </c>
      <c r="W70" s="998">
        <f>IFERROR('DB7.80KMP'!W70/W$4,"")</f>
        <v>145.8595800059154</v>
      </c>
      <c r="X70" s="998">
        <f>IFERROR('DB7.80KMP'!X70/X$4,"")</f>
        <v>163.59863269531414</v>
      </c>
      <c r="Y70" s="998">
        <f>IFERROR('DB7.80KMP'!Y70/Y$4,"")</f>
        <v>124.99836498077492</v>
      </c>
      <c r="Z70" s="998">
        <f>IFERROR('DB7.80KMP'!Z70/Z$4,"")</f>
        <v>112.13322909263208</v>
      </c>
      <c r="AA70" s="998">
        <f>IFERROR('DB7.80KMP'!AA70/AA$4,"")</f>
        <v>91.12721156124141</v>
      </c>
      <c r="AB70" s="998">
        <f>IFERROR('DB7.80KMP'!AB70/AB$4,"")</f>
        <v>112.13322909263208</v>
      </c>
      <c r="AC70" s="998">
        <f>IFERROR('DB7.80KMP'!AC70/AC$4,"")</f>
        <v>108.50038474295191</v>
      </c>
      <c r="AD70" s="998">
        <f>IFERROR('DB7.80KMP'!AD70/AD$4,"")</f>
        <v>108.50038474295191</v>
      </c>
      <c r="AE70" s="998">
        <f>IFERROR('DB7.80KMP'!AE70/AE$4,"")</f>
        <v>104.28418763326226</v>
      </c>
      <c r="AF70" s="998">
        <f>IFERROR('DB7.80KMP'!AF70/AF$4,"")</f>
        <v>103.88433634881179</v>
      </c>
      <c r="AG70" s="998">
        <f>IFERROR('DB7.80KMP'!AG70/AG$4,"")</f>
        <v>111.92512949153056</v>
      </c>
      <c r="AH70" s="998">
        <f>IFERROR('DB7.80KMP'!AH70/AH$4,"")</f>
        <v>108.29902706363529</v>
      </c>
      <c r="AI70" s="998">
        <f>IFERROR('DB7.80KMP'!AI70/AI$4,"")</f>
        <v>113.48960890319675</v>
      </c>
      <c r="AJ70" s="999">
        <f>IFERROR('DB7.80KMP'!AJ70/AJ$4,"")</f>
        <v>217.23670488691565</v>
      </c>
      <c r="AK70" s="997">
        <f>IFERROR('DB7.80KMP'!AK70/AK$4,"")</f>
        <v>213.72740785767007</v>
      </c>
      <c r="AL70" s="998">
        <f>IFERROR('DB7.80KMP'!AL70/AL$4,"")</f>
        <v>370.80021111987065</v>
      </c>
      <c r="AM70" s="998">
        <f>IFERROR('DB7.80KMP'!AM70/AM$4,"")</f>
        <v>201.23622027362507</v>
      </c>
      <c r="AN70" s="998">
        <f>IFERROR('DB7.80KMP'!AN70/AN$4,"")</f>
        <v>202.00123768730535</v>
      </c>
      <c r="AO70" s="939">
        <f>IFERROR('DB7.80KMP'!AO70/AO$4,"")</f>
        <v>157.57309106215101</v>
      </c>
      <c r="AP70" s="939" t="str">
        <f>IFERROR('DB7.80KMP'!AP70/AP$4,"")</f>
        <v/>
      </c>
      <c r="AQ70" s="939" t="str">
        <f>IFERROR('DB7.80KMP'!AQ70/AQ$4,"")</f>
        <v/>
      </c>
      <c r="AR70" s="939" t="str">
        <f>IFERROR('DB7.80KMP'!AR70/AR$4,"")</f>
        <v/>
      </c>
      <c r="AS70" s="939" t="str">
        <f>IFERROR('DB7.80KMP'!AS70/AS$4,"")</f>
        <v/>
      </c>
      <c r="AT70" s="939" t="str">
        <f>IFERROR('DB7.80KMP'!AT70/AT$4,"")</f>
        <v/>
      </c>
      <c r="AU70" s="939" t="str">
        <f>IFERROR('DB7.80KMP'!AU70/AU$4,"")</f>
        <v/>
      </c>
      <c r="AV70" s="940" t="str">
        <f>IFERROR('DB7.80KMP'!AV70/AV$4,"")</f>
        <v/>
      </c>
      <c r="AW70" s="997">
        <f t="shared" si="12"/>
        <v>202.00123768730535</v>
      </c>
      <c r="AX70" s="998">
        <f t="shared" si="13"/>
        <v>157.57309106215101</v>
      </c>
      <c r="AY70" s="998">
        <f t="shared" si="14"/>
        <v>91.12721156124141</v>
      </c>
      <c r="AZ70" s="645">
        <f t="shared" si="16"/>
        <v>0.78006002768196703</v>
      </c>
      <c r="BA70" s="646">
        <f t="shared" si="17"/>
        <v>1.7291551926424864</v>
      </c>
      <c r="BB70" s="997" t="str">
        <f>IFERROR('DB7.80KMP'!BB70/BB$4,"")</f>
        <v/>
      </c>
      <c r="BC70" s="998">
        <f>IFERROR('DB7.80KMP'!BC70/BC$4,"")</f>
        <v>217.23670488691565</v>
      </c>
      <c r="BD70" s="998">
        <f>IFERROR('DB7.80KMP'!BD70/BD$4,"")</f>
        <v>122.5355890579483</v>
      </c>
      <c r="BE70" s="645" t="str">
        <f t="shared" si="18"/>
        <v/>
      </c>
      <c r="BF70" s="645">
        <f t="shared" si="19"/>
        <v>1.7728458038764741</v>
      </c>
      <c r="BG70" s="646">
        <f t="shared" si="20"/>
        <v>1.9141550225290851</v>
      </c>
    </row>
    <row r="71" spans="2:59" x14ac:dyDescent="0.25">
      <c r="B71" s="1159"/>
      <c r="C71" s="1160"/>
      <c r="D71" s="592" t="s">
        <v>267</v>
      </c>
      <c r="E71" s="12" t="s">
        <v>138</v>
      </c>
      <c r="F71" s="272" t="s">
        <v>226</v>
      </c>
      <c r="G71" s="997" t="str">
        <f>IFERROR('DB7.80KMP'!G71/G$4,"")</f>
        <v/>
      </c>
      <c r="H71" s="998" t="str">
        <f>IFERROR('DB7.80KMP'!H71/H$4,"")</f>
        <v/>
      </c>
      <c r="I71" s="998" t="str">
        <f>IFERROR('DB7.80KMP'!I71/I$4,"")</f>
        <v/>
      </c>
      <c r="J71" s="998" t="str">
        <f>IFERROR('DB7.80KMP'!J71/J$4,"")</f>
        <v/>
      </c>
      <c r="K71" s="998" t="str">
        <f>IFERROR('DB7.80KMP'!K71/K$4,"")</f>
        <v/>
      </c>
      <c r="L71" s="998" t="str">
        <f>IFERROR('DB7.80KMP'!L71/L$4,"")</f>
        <v/>
      </c>
      <c r="M71" s="998" t="str">
        <f>IFERROR('DB7.80KMP'!M71/M$4,"")</f>
        <v/>
      </c>
      <c r="N71" s="998" t="str">
        <f>IFERROR('DB7.80KMP'!N71/N$4,"")</f>
        <v/>
      </c>
      <c r="O71" s="998" t="str">
        <f>IFERROR('DB7.80KMP'!O71/O$4,"")</f>
        <v/>
      </c>
      <c r="P71" s="998" t="str">
        <f>IFERROR('DB7.80KMP'!P71/P$4,"")</f>
        <v/>
      </c>
      <c r="Q71" s="998" t="str">
        <f>IFERROR('DB7.80KMP'!Q71/Q$4,"")</f>
        <v/>
      </c>
      <c r="R71" s="998" t="str">
        <f>IFERROR('DB7.80KMP'!R71/R$4,"")</f>
        <v/>
      </c>
      <c r="S71" s="998" t="str">
        <f>IFERROR('DB7.80KMP'!S71/S$4,"")</f>
        <v/>
      </c>
      <c r="T71" s="998" t="str">
        <f>IFERROR('DB7.80KMP'!T71/T$4,"")</f>
        <v/>
      </c>
      <c r="U71" s="998" t="str">
        <f>IFERROR('DB7.80KMP'!U71/U$4,"")</f>
        <v/>
      </c>
      <c r="V71" s="998" t="str">
        <f>IFERROR('DB7.80KMP'!V71/V$4,"")</f>
        <v/>
      </c>
      <c r="W71" s="998">
        <f>IFERROR('DB7.80KMP'!W71/W$4,"")</f>
        <v>24.187915475368893</v>
      </c>
      <c r="X71" s="998">
        <f>IFERROR('DB7.80KMP'!X71/X$4,"")</f>
        <v>31.098748468331433</v>
      </c>
      <c r="Y71" s="998">
        <f>IFERROR('DB7.80KMP'!Y71/Y$4,"")</f>
        <v>21.769123927832002</v>
      </c>
      <c r="Z71" s="998">
        <f>IFERROR('DB7.80KMP'!Z71/Z$4,"")</f>
        <v>17.436959962094292</v>
      </c>
      <c r="AA71" s="998">
        <f>IFERROR('DB7.80KMP'!AA71/AA$4,"")</f>
        <v>17.436959962094292</v>
      </c>
      <c r="AB71" s="998">
        <f>IFERROR('DB7.80KMP'!AB71/AB$4,"")</f>
        <v>17.436959962094292</v>
      </c>
      <c r="AC71" s="998">
        <f>IFERROR('DB7.80KMP'!AC71/AC$4,"")</f>
        <v>17.436959962094292</v>
      </c>
      <c r="AD71" s="998">
        <f>IFERROR('DB7.80KMP'!AD71/AD$4,"")</f>
        <v>17.436959962094292</v>
      </c>
      <c r="AE71" s="998">
        <f>IFERROR('DB7.80KMP'!AE71/AE$4,"")</f>
        <v>17.436959962094292</v>
      </c>
      <c r="AF71" s="998">
        <f>IFERROR('DB7.80KMP'!AF71/AF$4,"")</f>
        <v>17.404600023457924</v>
      </c>
      <c r="AG71" s="998">
        <f>IFERROR('DB7.80KMP'!AG71/AG$4,"")</f>
        <v>17.404600023457924</v>
      </c>
      <c r="AH71" s="998">
        <f>IFERROR('DB7.80KMP'!AH71/AH$4,"")</f>
        <v>17.404600023457924</v>
      </c>
      <c r="AI71" s="998">
        <f>IFERROR('DB7.80KMP'!AI71/AI$4,"")</f>
        <v>18.870888160846629</v>
      </c>
      <c r="AJ71" s="999">
        <f>IFERROR('DB7.80KMP'!AJ71/AJ$4,"")</f>
        <v>12.993765904004933</v>
      </c>
      <c r="AK71" s="997">
        <f>IFERROR('DB7.80KMP'!AK71/AK$4,"")</f>
        <v>7.0369284442753122</v>
      </c>
      <c r="AL71" s="998">
        <f>IFERROR('DB7.80KMP'!AL71/AL$4,"")</f>
        <v>21.202010792692121</v>
      </c>
      <c r="AM71" s="998">
        <f>IFERROR('DB7.80KMP'!AM71/AM$4,"")</f>
        <v>11.76819032959841</v>
      </c>
      <c r="AN71" s="998">
        <f>IFERROR('DB7.80KMP'!AN71/AN$4,"")</f>
        <v>16.377365725128548</v>
      </c>
      <c r="AO71" s="939">
        <f>IFERROR('DB7.80KMP'!AO71/AO$4,"")</f>
        <v>11.101725752541681</v>
      </c>
      <c r="AP71" s="939" t="str">
        <f>IFERROR('DB7.80KMP'!AP71/AP$4,"")</f>
        <v/>
      </c>
      <c r="AQ71" s="939" t="str">
        <f>IFERROR('DB7.80KMP'!AQ71/AQ$4,"")</f>
        <v/>
      </c>
      <c r="AR71" s="939" t="str">
        <f>IFERROR('DB7.80KMP'!AR71/AR$4,"")</f>
        <v/>
      </c>
      <c r="AS71" s="939" t="str">
        <f>IFERROR('DB7.80KMP'!AS71/AS$4,"")</f>
        <v/>
      </c>
      <c r="AT71" s="939" t="str">
        <f>IFERROR('DB7.80KMP'!AT71/AT$4,"")</f>
        <v/>
      </c>
      <c r="AU71" s="939" t="str">
        <f>IFERROR('DB7.80KMP'!AU71/AU$4,"")</f>
        <v/>
      </c>
      <c r="AV71" s="940" t="str">
        <f>IFERROR('DB7.80KMP'!AV71/AV$4,"")</f>
        <v/>
      </c>
      <c r="AW71" s="997">
        <f t="shared" ref="AW71:AW92" si="21">AN71</f>
        <v>16.377365725128548</v>
      </c>
      <c r="AX71" s="998">
        <f t="shared" ref="AX71:AX92" si="22">AO71</f>
        <v>11.101725752541681</v>
      </c>
      <c r="AY71" s="998">
        <f t="shared" ref="AY71:AY92" si="23">AA71</f>
        <v>17.436959962094292</v>
      </c>
      <c r="AZ71" s="645">
        <f t="shared" si="16"/>
        <v>0.67787005180618209</v>
      </c>
      <c r="BA71" s="646">
        <f t="shared" si="17"/>
        <v>0.63667782553125107</v>
      </c>
      <c r="BB71" s="997" t="str">
        <f>IFERROR('DB7.80KMP'!BB71/BB$4,"")</f>
        <v/>
      </c>
      <c r="BC71" s="998">
        <f>IFERROR('DB7.80KMP'!BC71/BC$4,"")</f>
        <v>12.993765904004933</v>
      </c>
      <c r="BD71" s="998">
        <f>IFERROR('DB7.80KMP'!BD71/BD$4,"")</f>
        <v>21.355282429813261</v>
      </c>
      <c r="BE71" s="645" t="str">
        <f t="shared" si="18"/>
        <v/>
      </c>
      <c r="BF71" s="645">
        <f t="shared" si="19"/>
        <v>0.60845675755919071</v>
      </c>
      <c r="BG71" s="646">
        <f t="shared" si="20"/>
        <v>0.6885614388285356</v>
      </c>
    </row>
    <row r="72" spans="2:59" x14ac:dyDescent="0.25">
      <c r="B72" s="1159"/>
      <c r="C72" s="1160"/>
      <c r="D72" s="592" t="s">
        <v>268</v>
      </c>
      <c r="E72" s="12" t="s">
        <v>269</v>
      </c>
      <c r="F72" s="272" t="s">
        <v>226</v>
      </c>
      <c r="G72" s="997" t="str">
        <f>IFERROR('DB7.80KMP'!G72/G$4,"")</f>
        <v/>
      </c>
      <c r="H72" s="998" t="str">
        <f>IFERROR('DB7.80KMP'!H72/H$4,"")</f>
        <v/>
      </c>
      <c r="I72" s="998" t="str">
        <f>IFERROR('DB7.80KMP'!I72/I$4,"")</f>
        <v/>
      </c>
      <c r="J72" s="998" t="str">
        <f>IFERROR('DB7.80KMP'!J72/J$4,"")</f>
        <v/>
      </c>
      <c r="K72" s="998" t="str">
        <f>IFERROR('DB7.80KMP'!K72/K$4,"")</f>
        <v/>
      </c>
      <c r="L72" s="998" t="str">
        <f>IFERROR('DB7.80KMP'!L72/L$4,"")</f>
        <v/>
      </c>
      <c r="M72" s="998" t="str">
        <f>IFERROR('DB7.80KMP'!M72/M$4,"")</f>
        <v/>
      </c>
      <c r="N72" s="998" t="str">
        <f>IFERROR('DB7.80KMP'!N72/N$4,"")</f>
        <v/>
      </c>
      <c r="O72" s="998" t="str">
        <f>IFERROR('DB7.80KMP'!O72/O$4,"")</f>
        <v/>
      </c>
      <c r="P72" s="998" t="str">
        <f>IFERROR('DB7.80KMP'!P72/P$4,"")</f>
        <v/>
      </c>
      <c r="Q72" s="998" t="str">
        <f>IFERROR('DB7.80KMP'!Q72/Q$4,"")</f>
        <v/>
      </c>
      <c r="R72" s="998" t="str">
        <f>IFERROR('DB7.80KMP'!R72/R$4,"")</f>
        <v/>
      </c>
      <c r="S72" s="998" t="str">
        <f>IFERROR('DB7.80KMP'!S72/S$4,"")</f>
        <v/>
      </c>
      <c r="T72" s="998" t="str">
        <f>IFERROR('DB7.80KMP'!T72/T$4,"")</f>
        <v/>
      </c>
      <c r="U72" s="998" t="str">
        <f>IFERROR('DB7.80KMP'!U72/U$4,"")</f>
        <v/>
      </c>
      <c r="V72" s="998" t="str">
        <f>IFERROR('DB7.80KMP'!V72/V$4,"")</f>
        <v/>
      </c>
      <c r="W72" s="998">
        <f>IFERROR('DB7.80KMP'!W72/W$4,"")</f>
        <v>0</v>
      </c>
      <c r="X72" s="998">
        <f>IFERROR('DB7.80KMP'!X72/X$4,"")</f>
        <v>0</v>
      </c>
      <c r="Y72" s="998">
        <f>IFERROR('DB7.80KMP'!Y72/Y$4,"")</f>
        <v>0</v>
      </c>
      <c r="Z72" s="998">
        <f>IFERROR('DB7.80KMP'!Z72/Z$4,"")</f>
        <v>0</v>
      </c>
      <c r="AA72" s="998">
        <f>IFERROR('DB7.80KMP'!AA72/AA$4,"")</f>
        <v>0</v>
      </c>
      <c r="AB72" s="998">
        <f>IFERROR('DB7.80KMP'!AB72/AB$4,"")</f>
        <v>0</v>
      </c>
      <c r="AC72" s="998">
        <f>IFERROR('DB7.80KMP'!AC72/AC$4,"")</f>
        <v>0</v>
      </c>
      <c r="AD72" s="998">
        <f>IFERROR('DB7.80KMP'!AD72/AD$4,"")</f>
        <v>0</v>
      </c>
      <c r="AE72" s="998">
        <f>IFERROR('DB7.80KMP'!AE72/AE$4,"")</f>
        <v>0</v>
      </c>
      <c r="AF72" s="998">
        <f>IFERROR('DB7.80KMP'!AF72/AF$4,"")</f>
        <v>0</v>
      </c>
      <c r="AG72" s="998">
        <f>IFERROR('DB7.80KMP'!AG72/AG$4,"")</f>
        <v>0</v>
      </c>
      <c r="AH72" s="998">
        <f>IFERROR('DB7.80KMP'!AH72/AH$4,"")</f>
        <v>0</v>
      </c>
      <c r="AI72" s="998">
        <f>IFERROR('DB7.80KMP'!AI72/AI$4,"")</f>
        <v>0</v>
      </c>
      <c r="AJ72" s="999">
        <f>IFERROR('DB7.80KMP'!AJ72/AJ$4,"")</f>
        <v>0</v>
      </c>
      <c r="AK72" s="997">
        <f>IFERROR('DB7.80KMP'!AK72/AK$4,"")</f>
        <v>0</v>
      </c>
      <c r="AL72" s="998">
        <f>IFERROR('DB7.80KMP'!AL72/AL$4,"")</f>
        <v>0</v>
      </c>
      <c r="AM72" s="998">
        <f>IFERROR('DB7.80KMP'!AM72/AM$4,"")</f>
        <v>0</v>
      </c>
      <c r="AN72" s="998">
        <f>IFERROR('DB7.80KMP'!AN72/AN$4,"")</f>
        <v>0</v>
      </c>
      <c r="AO72" s="939">
        <f>IFERROR('DB7.80KMP'!AO72/AO$4,"")</f>
        <v>0</v>
      </c>
      <c r="AP72" s="939" t="str">
        <f>IFERROR('DB7.80KMP'!AP72/AP$4,"")</f>
        <v/>
      </c>
      <c r="AQ72" s="939" t="str">
        <f>IFERROR('DB7.80KMP'!AQ72/AQ$4,"")</f>
        <v/>
      </c>
      <c r="AR72" s="939" t="str">
        <f>IFERROR('DB7.80KMP'!AR72/AR$4,"")</f>
        <v/>
      </c>
      <c r="AS72" s="939" t="str">
        <f>IFERROR('DB7.80KMP'!AS72/AS$4,"")</f>
        <v/>
      </c>
      <c r="AT72" s="939" t="str">
        <f>IFERROR('DB7.80KMP'!AT72/AT$4,"")</f>
        <v/>
      </c>
      <c r="AU72" s="939" t="str">
        <f>IFERROR('DB7.80KMP'!AU72/AU$4,"")</f>
        <v/>
      </c>
      <c r="AV72" s="940" t="str">
        <f>IFERROR('DB7.80KMP'!AV72/AV$4,"")</f>
        <v/>
      </c>
      <c r="AW72" s="997">
        <f t="shared" si="21"/>
        <v>0</v>
      </c>
      <c r="AX72" s="998">
        <f t="shared" si="22"/>
        <v>0</v>
      </c>
      <c r="AY72" s="998">
        <f t="shared" si="23"/>
        <v>0</v>
      </c>
      <c r="AZ72" s="645" t="str">
        <f t="shared" si="16"/>
        <v/>
      </c>
      <c r="BA72" s="646" t="str">
        <f t="shared" si="17"/>
        <v/>
      </c>
      <c r="BB72" s="997" t="str">
        <f>IFERROR('DB7.80KMP'!BB72/BB$4,"")</f>
        <v/>
      </c>
      <c r="BC72" s="998">
        <f>IFERROR('DB7.80KMP'!BC72/BC$4,"")</f>
        <v>0</v>
      </c>
      <c r="BD72" s="998">
        <f>IFERROR('DB7.80KMP'!BD72/BD$4,"")</f>
        <v>0</v>
      </c>
      <c r="BE72" s="645" t="str">
        <f t="shared" si="18"/>
        <v/>
      </c>
      <c r="BF72" s="645" t="str">
        <f t="shared" si="19"/>
        <v/>
      </c>
      <c r="BG72" s="646" t="str">
        <f t="shared" si="20"/>
        <v/>
      </c>
    </row>
    <row r="73" spans="2:59" x14ac:dyDescent="0.25">
      <c r="B73" s="1159"/>
      <c r="C73" s="1160"/>
      <c r="D73" s="592" t="s">
        <v>270</v>
      </c>
      <c r="E73" s="9" t="s">
        <v>140</v>
      </c>
      <c r="F73" s="272" t="s">
        <v>226</v>
      </c>
      <c r="G73" s="997" t="str">
        <f>IFERROR('DB7.80KMP'!G73/G$4,"")</f>
        <v/>
      </c>
      <c r="H73" s="998" t="str">
        <f>IFERROR('DB7.80KMP'!H73/H$4,"")</f>
        <v/>
      </c>
      <c r="I73" s="998" t="str">
        <f>IFERROR('DB7.80KMP'!I73/I$4,"")</f>
        <v/>
      </c>
      <c r="J73" s="998" t="str">
        <f>IFERROR('DB7.80KMP'!J73/J$4,"")</f>
        <v/>
      </c>
      <c r="K73" s="998" t="str">
        <f>IFERROR('DB7.80KMP'!K73/K$4,"")</f>
        <v/>
      </c>
      <c r="L73" s="998" t="str">
        <f>IFERROR('DB7.80KMP'!L73/L$4,"")</f>
        <v/>
      </c>
      <c r="M73" s="998" t="str">
        <f>IFERROR('DB7.80KMP'!M73/M$4,"")</f>
        <v/>
      </c>
      <c r="N73" s="998" t="str">
        <f>IFERROR('DB7.80KMP'!N73/N$4,"")</f>
        <v/>
      </c>
      <c r="O73" s="998" t="str">
        <f>IFERROR('DB7.80KMP'!O73/O$4,"")</f>
        <v/>
      </c>
      <c r="P73" s="998" t="str">
        <f>IFERROR('DB7.80KMP'!P73/P$4,"")</f>
        <v/>
      </c>
      <c r="Q73" s="998" t="str">
        <f>IFERROR('DB7.80KMP'!Q73/Q$4,"")</f>
        <v/>
      </c>
      <c r="R73" s="998" t="str">
        <f>IFERROR('DB7.80KMP'!R73/R$4,"")</f>
        <v/>
      </c>
      <c r="S73" s="998" t="str">
        <f>IFERROR('DB7.80KMP'!S73/S$4,"")</f>
        <v/>
      </c>
      <c r="T73" s="998" t="str">
        <f>IFERROR('DB7.80KMP'!T73/T$4,"")</f>
        <v/>
      </c>
      <c r="U73" s="998" t="str">
        <f>IFERROR('DB7.80KMP'!U73/U$4,"")</f>
        <v/>
      </c>
      <c r="V73" s="998" t="str">
        <f>IFERROR('DB7.80KMP'!V73/V$4,"")</f>
        <v/>
      </c>
      <c r="W73" s="998">
        <f>IFERROR('DB7.80KMP'!W73/W$4,"")</f>
        <v>135.10394820730224</v>
      </c>
      <c r="X73" s="998">
        <f>IFERROR('DB7.80KMP'!X73/X$4,"")</f>
        <v>157.47995267672286</v>
      </c>
      <c r="Y73" s="998">
        <f>IFERROR('DB7.80KMP'!Y73/Y$4,"")</f>
        <v>110.235966873706</v>
      </c>
      <c r="Z73" s="998">
        <f>IFERROR('DB7.80KMP'!Z73/Z$4,"")</f>
        <v>88.298461028192378</v>
      </c>
      <c r="AA73" s="998">
        <f>IFERROR('DB7.80KMP'!AA73/AA$4,"")</f>
        <v>106.49320161099266</v>
      </c>
      <c r="AB73" s="998">
        <f>IFERROR('DB7.80KMP'!AB73/AB$4,"")</f>
        <v>88.298461028192378</v>
      </c>
      <c r="AC73" s="998">
        <f>IFERROR('DB7.80KMP'!AC73/AC$4,"")</f>
        <v>88.298461028192378</v>
      </c>
      <c r="AD73" s="998">
        <f>IFERROR('DB7.80KMP'!AD73/AD$4,"")</f>
        <v>88.298461028192378</v>
      </c>
      <c r="AE73" s="998">
        <f>IFERROR('DB7.80KMP'!AE73/AE$4,"")</f>
        <v>97.395831319592517</v>
      </c>
      <c r="AF73" s="998">
        <f>IFERROR('DB7.80KMP'!AF73/AF$4,"")</f>
        <v>88.134594575165622</v>
      </c>
      <c r="AG73" s="998">
        <f>IFERROR('DB7.80KMP'!AG73/AG$4,"")</f>
        <v>88.134594575165622</v>
      </c>
      <c r="AH73" s="998">
        <f>IFERROR('DB7.80KMP'!AH73/AH$4,"")</f>
        <v>88.134594575165622</v>
      </c>
      <c r="AI73" s="998">
        <f>IFERROR('DB7.80KMP'!AI73/AI$4,"")</f>
        <v>98.841514749521949</v>
      </c>
      <c r="AJ73" s="999">
        <f>IFERROR('DB7.80KMP'!AJ73/AJ$4,"")</f>
        <v>86.36423626658511</v>
      </c>
      <c r="AK73" s="997">
        <f>IFERROR('DB7.80KMP'!AK73/AK$4,"")</f>
        <v>299.26052060959131</v>
      </c>
      <c r="AL73" s="998">
        <f>IFERROR('DB7.80KMP'!AL73/AL$4,"")</f>
        <v>54.714520504015283</v>
      </c>
      <c r="AM73" s="998">
        <f>IFERROR('DB7.80KMP'!AM73/AM$4,"")</f>
        <v>29.716749788408205</v>
      </c>
      <c r="AN73" s="998">
        <f>IFERROR('DB7.80KMP'!AN73/AN$4,"")</f>
        <v>28.904230531003904</v>
      </c>
      <c r="AO73" s="939">
        <f>IFERROR('DB7.80KMP'!AO73/AO$4,"")</f>
        <v>34.749215453816383</v>
      </c>
      <c r="AP73" s="939" t="str">
        <f>IFERROR('DB7.80KMP'!AP73/AP$4,"")</f>
        <v/>
      </c>
      <c r="AQ73" s="939" t="str">
        <f>IFERROR('DB7.80KMP'!AQ73/AQ$4,"")</f>
        <v/>
      </c>
      <c r="AR73" s="939" t="str">
        <f>IFERROR('DB7.80KMP'!AR73/AR$4,"")</f>
        <v/>
      </c>
      <c r="AS73" s="939" t="str">
        <f>IFERROR('DB7.80KMP'!AS73/AS$4,"")</f>
        <v/>
      </c>
      <c r="AT73" s="939" t="str">
        <f>IFERROR('DB7.80KMP'!AT73/AT$4,"")</f>
        <v/>
      </c>
      <c r="AU73" s="939" t="str">
        <f>IFERROR('DB7.80KMP'!AU73/AU$4,"")</f>
        <v/>
      </c>
      <c r="AV73" s="940" t="str">
        <f>IFERROR('DB7.80KMP'!AV73/AV$4,"")</f>
        <v/>
      </c>
      <c r="AW73" s="997">
        <f t="shared" si="21"/>
        <v>28.904230531003904</v>
      </c>
      <c r="AX73" s="998">
        <f t="shared" si="22"/>
        <v>34.749215453816383</v>
      </c>
      <c r="AY73" s="998">
        <f t="shared" si="23"/>
        <v>106.49320161099266</v>
      </c>
      <c r="AZ73" s="645">
        <f t="shared" si="16"/>
        <v>1.2022190113846103</v>
      </c>
      <c r="BA73" s="646">
        <f t="shared" si="17"/>
        <v>0.32630454271392129</v>
      </c>
      <c r="BB73" s="997" t="str">
        <f>IFERROR('DB7.80KMP'!BB73/BB$4,"")</f>
        <v/>
      </c>
      <c r="BC73" s="998">
        <f>IFERROR('DB7.80KMP'!BC73/BC$4,"")</f>
        <v>86.36423626658511</v>
      </c>
      <c r="BD73" s="998">
        <f>IFERROR('DB7.80KMP'!BD73/BD$4,"")</f>
        <v>114.825332219166</v>
      </c>
      <c r="BE73" s="645" t="str">
        <f t="shared" si="18"/>
        <v/>
      </c>
      <c r="BF73" s="645">
        <f t="shared" si="19"/>
        <v>0.75213574041085751</v>
      </c>
      <c r="BG73" s="646">
        <f t="shared" si="20"/>
        <v>0.87376479898597281</v>
      </c>
    </row>
    <row r="74" spans="2:59" x14ac:dyDescent="0.25">
      <c r="B74" s="1159"/>
      <c r="C74" s="1160"/>
      <c r="D74" s="592" t="s">
        <v>271</v>
      </c>
      <c r="E74" s="12" t="s">
        <v>272</v>
      </c>
      <c r="F74" s="272" t="s">
        <v>226</v>
      </c>
      <c r="G74" s="997" t="str">
        <f>IFERROR('DB7.80KMP'!G74/G$4,"")</f>
        <v/>
      </c>
      <c r="H74" s="998" t="str">
        <f>IFERROR('DB7.80KMP'!H74/H$4,"")</f>
        <v/>
      </c>
      <c r="I74" s="998" t="str">
        <f>IFERROR('DB7.80KMP'!I74/I$4,"")</f>
        <v/>
      </c>
      <c r="J74" s="998" t="str">
        <f>IFERROR('DB7.80KMP'!J74/J$4,"")</f>
        <v/>
      </c>
      <c r="K74" s="998" t="str">
        <f>IFERROR('DB7.80KMP'!K74/K$4,"")</f>
        <v/>
      </c>
      <c r="L74" s="998" t="str">
        <f>IFERROR('DB7.80KMP'!L74/L$4,"")</f>
        <v/>
      </c>
      <c r="M74" s="998" t="str">
        <f>IFERROR('DB7.80KMP'!M74/M$4,"")</f>
        <v/>
      </c>
      <c r="N74" s="998" t="str">
        <f>IFERROR('DB7.80KMP'!N74/N$4,"")</f>
        <v/>
      </c>
      <c r="O74" s="998" t="str">
        <f>IFERROR('DB7.80KMP'!O74/O$4,"")</f>
        <v/>
      </c>
      <c r="P74" s="998" t="str">
        <f>IFERROR('DB7.80KMP'!P74/P$4,"")</f>
        <v/>
      </c>
      <c r="Q74" s="998" t="str">
        <f>IFERROR('DB7.80KMP'!Q74/Q$4,"")</f>
        <v/>
      </c>
      <c r="R74" s="998" t="str">
        <f>IFERROR('DB7.80KMP'!R74/R$4,"")</f>
        <v/>
      </c>
      <c r="S74" s="998" t="str">
        <f>IFERROR('DB7.80KMP'!S74/S$4,"")</f>
        <v/>
      </c>
      <c r="T74" s="998" t="str">
        <f>IFERROR('DB7.80KMP'!T74/T$4,"")</f>
        <v/>
      </c>
      <c r="U74" s="998" t="str">
        <f>IFERROR('DB7.80KMP'!U74/U$4,"")</f>
        <v/>
      </c>
      <c r="V74" s="998" t="str">
        <f>IFERROR('DB7.80KMP'!V74/V$4,"")</f>
        <v/>
      </c>
      <c r="W74" s="998">
        <f>IFERROR('DB7.80KMP'!W74/W$4,"")</f>
        <v>0</v>
      </c>
      <c r="X74" s="998">
        <f>IFERROR('DB7.80KMP'!X74/X$4,"")</f>
        <v>0</v>
      </c>
      <c r="Y74" s="998">
        <f>IFERROR('DB7.80KMP'!Y74/Y$4,"")</f>
        <v>0</v>
      </c>
      <c r="Z74" s="998">
        <f>IFERROR('DB7.80KMP'!Z74/Z$4,"")</f>
        <v>0</v>
      </c>
      <c r="AA74" s="998">
        <f>IFERROR('DB7.80KMP'!AA74/AA$4,"")</f>
        <v>0</v>
      </c>
      <c r="AB74" s="998">
        <f>IFERROR('DB7.80KMP'!AB74/AB$4,"")</f>
        <v>0</v>
      </c>
      <c r="AC74" s="998">
        <f>IFERROR('DB7.80KMP'!AC74/AC$4,"")</f>
        <v>0</v>
      </c>
      <c r="AD74" s="998">
        <f>IFERROR('DB7.80KMP'!AD74/AD$4,"")</f>
        <v>0</v>
      </c>
      <c r="AE74" s="998">
        <f>IFERROR('DB7.80KMP'!AE74/AE$4,"")</f>
        <v>0</v>
      </c>
      <c r="AF74" s="998">
        <f>IFERROR('DB7.80KMP'!AF74/AF$4,"")</f>
        <v>0</v>
      </c>
      <c r="AG74" s="998">
        <f>IFERROR('DB7.80KMP'!AG74/AG$4,"")</f>
        <v>0</v>
      </c>
      <c r="AH74" s="998">
        <f>IFERROR('DB7.80KMP'!AH74/AH$4,"")</f>
        <v>0</v>
      </c>
      <c r="AI74" s="998">
        <f>IFERROR('DB7.80KMP'!AI74/AI$4,"")</f>
        <v>0</v>
      </c>
      <c r="AJ74" s="999">
        <f>IFERROR('DB7.80KMP'!AJ74/AJ$4,"")</f>
        <v>0</v>
      </c>
      <c r="AK74" s="997">
        <f>IFERROR('DB7.80KMP'!AK74/AK$4,"")</f>
        <v>0</v>
      </c>
      <c r="AL74" s="998">
        <f>IFERROR('DB7.80KMP'!AL74/AL$4,"")</f>
        <v>0</v>
      </c>
      <c r="AM74" s="998">
        <f>IFERROR('DB7.80KMP'!AM74/AM$4,"")</f>
        <v>0</v>
      </c>
      <c r="AN74" s="998">
        <f>IFERROR('DB7.80KMP'!AN74/AN$4,"")</f>
        <v>0</v>
      </c>
      <c r="AO74" s="939">
        <f>IFERROR('DB7.80KMP'!AO74/AO$4,"")</f>
        <v>0</v>
      </c>
      <c r="AP74" s="939" t="str">
        <f>IFERROR('DB7.80KMP'!AP74/AP$4,"")</f>
        <v/>
      </c>
      <c r="AQ74" s="939" t="str">
        <f>IFERROR('DB7.80KMP'!AQ74/AQ$4,"")</f>
        <v/>
      </c>
      <c r="AR74" s="939" t="str">
        <f>IFERROR('DB7.80KMP'!AR74/AR$4,"")</f>
        <v/>
      </c>
      <c r="AS74" s="939" t="str">
        <f>IFERROR('DB7.80KMP'!AS74/AS$4,"")</f>
        <v/>
      </c>
      <c r="AT74" s="939" t="str">
        <f>IFERROR('DB7.80KMP'!AT74/AT$4,"")</f>
        <v/>
      </c>
      <c r="AU74" s="939" t="str">
        <f>IFERROR('DB7.80KMP'!AU74/AU$4,"")</f>
        <v/>
      </c>
      <c r="AV74" s="940" t="str">
        <f>IFERROR('DB7.80KMP'!AV74/AV$4,"")</f>
        <v/>
      </c>
      <c r="AW74" s="997">
        <f t="shared" si="21"/>
        <v>0</v>
      </c>
      <c r="AX74" s="998">
        <f t="shared" si="22"/>
        <v>0</v>
      </c>
      <c r="AY74" s="998">
        <f t="shared" si="23"/>
        <v>0</v>
      </c>
      <c r="AZ74" s="645" t="str">
        <f t="shared" si="16"/>
        <v/>
      </c>
      <c r="BA74" s="646" t="str">
        <f t="shared" si="17"/>
        <v/>
      </c>
      <c r="BB74" s="997" t="str">
        <f>IFERROR('DB7.80KMP'!BB74/BB$4,"")</f>
        <v/>
      </c>
      <c r="BC74" s="998">
        <f>IFERROR('DB7.80KMP'!BC74/BC$4,"")</f>
        <v>0</v>
      </c>
      <c r="BD74" s="998">
        <f>IFERROR('DB7.80KMP'!BD74/BD$4,"")</f>
        <v>0</v>
      </c>
      <c r="BE74" s="645" t="str">
        <f t="shared" si="18"/>
        <v/>
      </c>
      <c r="BF74" s="645" t="str">
        <f t="shared" si="19"/>
        <v/>
      </c>
      <c r="BG74" s="646" t="str">
        <f t="shared" si="20"/>
        <v/>
      </c>
    </row>
    <row r="75" spans="2:59" x14ac:dyDescent="0.25">
      <c r="B75" s="1159"/>
      <c r="C75" s="1160"/>
      <c r="D75" s="592" t="s">
        <v>273</v>
      </c>
      <c r="E75" s="12" t="s">
        <v>136</v>
      </c>
      <c r="F75" s="272" t="s">
        <v>226</v>
      </c>
      <c r="G75" s="997" t="str">
        <f>IFERROR('DB7.80KMP'!G75/G$4,"")</f>
        <v/>
      </c>
      <c r="H75" s="998" t="str">
        <f>IFERROR('DB7.80KMP'!H75/H$4,"")</f>
        <v/>
      </c>
      <c r="I75" s="998" t="str">
        <f>IFERROR('DB7.80KMP'!I75/I$4,"")</f>
        <v/>
      </c>
      <c r="J75" s="998" t="str">
        <f>IFERROR('DB7.80KMP'!J75/J$4,"")</f>
        <v/>
      </c>
      <c r="K75" s="998" t="str">
        <f>IFERROR('DB7.80KMP'!K75/K$4,"")</f>
        <v/>
      </c>
      <c r="L75" s="998" t="str">
        <f>IFERROR('DB7.80KMP'!L75/L$4,"")</f>
        <v/>
      </c>
      <c r="M75" s="998" t="str">
        <f>IFERROR('DB7.80KMP'!M75/M$4,"")</f>
        <v/>
      </c>
      <c r="N75" s="998" t="str">
        <f>IFERROR('DB7.80KMP'!N75/N$4,"")</f>
        <v/>
      </c>
      <c r="O75" s="998" t="str">
        <f>IFERROR('DB7.80KMP'!O75/O$4,"")</f>
        <v/>
      </c>
      <c r="P75" s="998" t="str">
        <f>IFERROR('DB7.80KMP'!P75/P$4,"")</f>
        <v/>
      </c>
      <c r="Q75" s="998" t="str">
        <f>IFERROR('DB7.80KMP'!Q75/Q$4,"")</f>
        <v/>
      </c>
      <c r="R75" s="998" t="str">
        <f>IFERROR('DB7.80KMP'!R75/R$4,"")</f>
        <v/>
      </c>
      <c r="S75" s="998" t="str">
        <f>IFERROR('DB7.80KMP'!S75/S$4,"")</f>
        <v/>
      </c>
      <c r="T75" s="998" t="str">
        <f>IFERROR('DB7.80KMP'!T75/T$4,"")</f>
        <v/>
      </c>
      <c r="U75" s="998" t="str">
        <f>IFERROR('DB7.80KMP'!U75/U$4,"")</f>
        <v/>
      </c>
      <c r="V75" s="998" t="str">
        <f>IFERROR('DB7.80KMP'!V75/V$4,"")</f>
        <v/>
      </c>
      <c r="W75" s="998">
        <f>IFERROR('DB7.80KMP'!W75/W$4,"")</f>
        <v>151.7506076440238</v>
      </c>
      <c r="X75" s="998">
        <f>IFERROR('DB7.80KMP'!X75/X$4,"")</f>
        <v>195.10792411374487</v>
      </c>
      <c r="Y75" s="998">
        <f>IFERROR('DB7.80KMP'!Y75/Y$4,"")</f>
        <v>136.57554687962141</v>
      </c>
      <c r="Z75" s="998">
        <f>IFERROR('DB7.80KMP'!Z75/Z$4,"")</f>
        <v>109.39633357024402</v>
      </c>
      <c r="AA75" s="998">
        <f>IFERROR('DB7.80KMP'!AA75/AA$4,"")</f>
        <v>109.39633357024402</v>
      </c>
      <c r="AB75" s="998">
        <f>IFERROR('DB7.80KMP'!AB75/AB$4,"")</f>
        <v>109.39633357024402</v>
      </c>
      <c r="AC75" s="998">
        <f>IFERROR('DB7.80KMP'!AC75/AC$4,"")</f>
        <v>109.39633357024402</v>
      </c>
      <c r="AD75" s="998">
        <f>IFERROR('DB7.80KMP'!AD75/AD$4,"")</f>
        <v>109.39633357024402</v>
      </c>
      <c r="AE75" s="998">
        <f>IFERROR('DB7.80KMP'!AE75/AE$4,"")</f>
        <v>109.39633357024402</v>
      </c>
      <c r="AF75" s="998">
        <f>IFERROR('DB7.80KMP'!AF75/AF$4,"")</f>
        <v>109.19331316708475</v>
      </c>
      <c r="AG75" s="998">
        <f>IFERROR('DB7.80KMP'!AG75/AG$4,"")</f>
        <v>109.19331316708475</v>
      </c>
      <c r="AH75" s="998">
        <f>IFERROR('DB7.80KMP'!AH75/AH$4,"")</f>
        <v>109.19331316708475</v>
      </c>
      <c r="AI75" s="998">
        <f>IFERROR('DB7.80KMP'!AI75/AI$4,"")</f>
        <v>118.39253978322482</v>
      </c>
      <c r="AJ75" s="999">
        <f>IFERROR('DB7.80KMP'!AJ75/AJ$4,"")</f>
        <v>107.12133463894142</v>
      </c>
      <c r="AK75" s="997">
        <f>IFERROR('DB7.80KMP'!AK75/AK$4,"")</f>
        <v>122.5843398264805</v>
      </c>
      <c r="AL75" s="998">
        <f>IFERROR('DB7.80KMP'!AL75/AL$4,"")</f>
        <v>175.21046131409713</v>
      </c>
      <c r="AM75" s="998">
        <f>IFERROR('DB7.80KMP'!AM75/AM$4,"")</f>
        <v>80.444847765004837</v>
      </c>
      <c r="AN75" s="998">
        <f>IFERROR('DB7.80KMP'!AN75/AN$4,"")</f>
        <v>87.653413690154323</v>
      </c>
      <c r="AO75" s="939">
        <f>IFERROR('DB7.80KMP'!AO75/AO$4,"")</f>
        <v>102.70692094265092</v>
      </c>
      <c r="AP75" s="939" t="str">
        <f>IFERROR('DB7.80KMP'!AP75/AP$4,"")</f>
        <v/>
      </c>
      <c r="AQ75" s="939" t="str">
        <f>IFERROR('DB7.80KMP'!AQ75/AQ$4,"")</f>
        <v/>
      </c>
      <c r="AR75" s="939" t="str">
        <f>IFERROR('DB7.80KMP'!AR75/AR$4,"")</f>
        <v/>
      </c>
      <c r="AS75" s="939" t="str">
        <f>IFERROR('DB7.80KMP'!AS75/AS$4,"")</f>
        <v/>
      </c>
      <c r="AT75" s="939" t="str">
        <f>IFERROR('DB7.80KMP'!AT75/AT$4,"")</f>
        <v/>
      </c>
      <c r="AU75" s="939" t="str">
        <f>IFERROR('DB7.80KMP'!AU75/AU$4,"")</f>
        <v/>
      </c>
      <c r="AV75" s="940" t="str">
        <f>IFERROR('DB7.80KMP'!AV75/AV$4,"")</f>
        <v/>
      </c>
      <c r="AW75" s="997">
        <f t="shared" si="21"/>
        <v>87.653413690154323</v>
      </c>
      <c r="AX75" s="998">
        <f t="shared" si="22"/>
        <v>102.70692094265092</v>
      </c>
      <c r="AY75" s="998">
        <f t="shared" si="23"/>
        <v>109.39633357024402</v>
      </c>
      <c r="AZ75" s="645">
        <f t="shared" si="16"/>
        <v>1.1717389730616674</v>
      </c>
      <c r="BA75" s="646">
        <f t="shared" si="17"/>
        <v>0.93885158296189342</v>
      </c>
      <c r="BB75" s="997" t="str">
        <f>IFERROR('DB7.80KMP'!BB75/BB$4,"")</f>
        <v/>
      </c>
      <c r="BC75" s="998">
        <f>IFERROR('DB7.80KMP'!BC75/BC$4,"")</f>
        <v>107.12133463894142</v>
      </c>
      <c r="BD75" s="998">
        <f>IFERROR('DB7.80KMP'!BD75/BD$4,"")</f>
        <v>133.97918015853674</v>
      </c>
      <c r="BE75" s="645" t="str">
        <f t="shared" si="18"/>
        <v/>
      </c>
      <c r="BF75" s="645">
        <f t="shared" si="19"/>
        <v>0.79953717071701291</v>
      </c>
      <c r="BG75" s="646">
        <f t="shared" si="20"/>
        <v>0.90479801206291521</v>
      </c>
    </row>
    <row r="76" spans="2:59" x14ac:dyDescent="0.25">
      <c r="B76" s="1159"/>
      <c r="C76" s="1160"/>
      <c r="D76" s="592" t="s">
        <v>274</v>
      </c>
      <c r="E76" s="9" t="s">
        <v>153</v>
      </c>
      <c r="F76" s="272" t="s">
        <v>226</v>
      </c>
      <c r="G76" s="997" t="str">
        <f>IFERROR('DB7.80KMP'!G76/G$4,"")</f>
        <v/>
      </c>
      <c r="H76" s="998" t="str">
        <f>IFERROR('DB7.80KMP'!H76/H$4,"")</f>
        <v/>
      </c>
      <c r="I76" s="998" t="str">
        <f>IFERROR('DB7.80KMP'!I76/I$4,"")</f>
        <v/>
      </c>
      <c r="J76" s="998" t="str">
        <f>IFERROR('DB7.80KMP'!J76/J$4,"")</f>
        <v/>
      </c>
      <c r="K76" s="998" t="str">
        <f>IFERROR('DB7.80KMP'!K76/K$4,"")</f>
        <v/>
      </c>
      <c r="L76" s="998" t="str">
        <f>IFERROR('DB7.80KMP'!L76/L$4,"")</f>
        <v/>
      </c>
      <c r="M76" s="998" t="str">
        <f>IFERROR('DB7.80KMP'!M76/M$4,"")</f>
        <v/>
      </c>
      <c r="N76" s="998" t="str">
        <f>IFERROR('DB7.80KMP'!N76/N$4,"")</f>
        <v/>
      </c>
      <c r="O76" s="998" t="str">
        <f>IFERROR('DB7.80KMP'!O76/O$4,"")</f>
        <v/>
      </c>
      <c r="P76" s="998" t="str">
        <f>IFERROR('DB7.80KMP'!P76/P$4,"")</f>
        <v/>
      </c>
      <c r="Q76" s="998" t="str">
        <f>IFERROR('DB7.80KMP'!Q76/Q$4,"")</f>
        <v/>
      </c>
      <c r="R76" s="998" t="str">
        <f>IFERROR('DB7.80KMP'!R76/R$4,"")</f>
        <v/>
      </c>
      <c r="S76" s="998" t="str">
        <f>IFERROR('DB7.80KMP'!S76/S$4,"")</f>
        <v/>
      </c>
      <c r="T76" s="998" t="str">
        <f>IFERROR('DB7.80KMP'!T76/T$4,"")</f>
        <v/>
      </c>
      <c r="U76" s="998" t="str">
        <f>IFERROR('DB7.80KMP'!U76/U$4,"")</f>
        <v/>
      </c>
      <c r="V76" s="998" t="str">
        <f>IFERROR('DB7.80KMP'!V76/V$4,"")</f>
        <v/>
      </c>
      <c r="W76" s="998">
        <f>IFERROR('DB7.80KMP'!W76/W$4,"")</f>
        <v>8.3174529560616524</v>
      </c>
      <c r="X76" s="998">
        <f>IFERROR('DB7.80KMP'!X76/X$4,"")</f>
        <v>10.097265221616597</v>
      </c>
      <c r="Y76" s="998">
        <f>IFERROR('DB7.80KMP'!Y76/Y$4,"")</f>
        <v>9.8445730848861288</v>
      </c>
      <c r="Z76" s="998">
        <f>IFERROR('DB7.80KMP'!Z76/Z$4,"")</f>
        <v>6.4316904998815447</v>
      </c>
      <c r="AA76" s="998">
        <f>IFERROR('DB7.80KMP'!AA76/AA$4,"")</f>
        <v>6.4316900260601759</v>
      </c>
      <c r="AB76" s="998">
        <f>IFERROR('DB7.80KMP'!AB76/AB$4,"")</f>
        <v>6.6804460554371001</v>
      </c>
      <c r="AC76" s="998">
        <f>IFERROR('DB7.80KMP'!AC76/AC$4,"")</f>
        <v>6.6804458659085526</v>
      </c>
      <c r="AD76" s="998">
        <f>IFERROR('DB7.80KMP'!AD76/AD$4,"")</f>
        <v>6.6804456763800042</v>
      </c>
      <c r="AE76" s="998">
        <f>IFERROR('DB7.80KMP'!AE76/AE$4,"")</f>
        <v>4.5131485429992892</v>
      </c>
      <c r="AF76" s="998">
        <f>IFERROR('DB7.80KMP'!AF76/AF$4,"")</f>
        <v>6.71183578443428</v>
      </c>
      <c r="AG76" s="998">
        <f>IFERROR('DB7.80KMP'!AG76/AG$4,"")</f>
        <v>6.71183578443428</v>
      </c>
      <c r="AH76" s="998">
        <f>IFERROR('DB7.80KMP'!AH76/AH$4,"")</f>
        <v>6.71183578443428</v>
      </c>
      <c r="AI76" s="998">
        <f>IFERROR('DB7.80KMP'!AI76/AI$4,"")</f>
        <v>6.956406432866987</v>
      </c>
      <c r="AJ76" s="999">
        <f>IFERROR('DB7.80KMP'!AJ76/AJ$4,"")</f>
        <v>5.0610404985882198</v>
      </c>
      <c r="AK76" s="997">
        <f>IFERROR('DB7.80KMP'!AK76/AK$4,"")</f>
        <v>5.5259870613805449</v>
      </c>
      <c r="AL76" s="998">
        <f>IFERROR('DB7.80KMP'!AL76/AL$4,"")</f>
        <v>10.013362017130106</v>
      </c>
      <c r="AM76" s="998">
        <f>IFERROR('DB7.80KMP'!AM76/AM$4,"")</f>
        <v>3.8592788305185057</v>
      </c>
      <c r="AN76" s="998">
        <f>IFERROR('DB7.80KMP'!AN76/AN$4,"")</f>
        <v>3.2900896531307589</v>
      </c>
      <c r="AO76" s="939">
        <f>IFERROR('DB7.80KMP'!AO76/AO$4,"")</f>
        <v>4.8774327158249191</v>
      </c>
      <c r="AP76" s="939" t="str">
        <f>IFERROR('DB7.80KMP'!AP76/AP$4,"")</f>
        <v/>
      </c>
      <c r="AQ76" s="939" t="str">
        <f>IFERROR('DB7.80KMP'!AQ76/AQ$4,"")</f>
        <v/>
      </c>
      <c r="AR76" s="939" t="str">
        <f>IFERROR('DB7.80KMP'!AR76/AR$4,"")</f>
        <v/>
      </c>
      <c r="AS76" s="939" t="str">
        <f>IFERROR('DB7.80KMP'!AS76/AS$4,"")</f>
        <v/>
      </c>
      <c r="AT76" s="939" t="str">
        <f>IFERROR('DB7.80KMP'!AT76/AT$4,"")</f>
        <v/>
      </c>
      <c r="AU76" s="939" t="str">
        <f>IFERROR('DB7.80KMP'!AU76/AU$4,"")</f>
        <v/>
      </c>
      <c r="AV76" s="940" t="str">
        <f>IFERROR('DB7.80KMP'!AV76/AV$4,"")</f>
        <v/>
      </c>
      <c r="AW76" s="997">
        <f t="shared" si="21"/>
        <v>3.2900896531307589</v>
      </c>
      <c r="AX76" s="998">
        <f t="shared" si="22"/>
        <v>4.8774327158249191</v>
      </c>
      <c r="AY76" s="998">
        <f t="shared" si="23"/>
        <v>6.4316900260601759</v>
      </c>
      <c r="AZ76" s="645">
        <f t="shared" si="16"/>
        <v>1.4824619478632408</v>
      </c>
      <c r="BA76" s="646">
        <f t="shared" si="17"/>
        <v>0.75834387168261286</v>
      </c>
      <c r="BB76" s="997" t="str">
        <f>IFERROR('DB7.80KMP'!BB76/BB$4,"")</f>
        <v/>
      </c>
      <c r="BC76" s="998">
        <f>IFERROR('DB7.80KMP'!BC76/BC$4,"")</f>
        <v>5.0610404985882198</v>
      </c>
      <c r="BD76" s="998">
        <f>IFERROR('DB7.80KMP'!BD76/BD$4,"")</f>
        <v>7.9376998247507631</v>
      </c>
      <c r="BE76" s="645" t="str">
        <f t="shared" si="18"/>
        <v/>
      </c>
      <c r="BF76" s="645">
        <f t="shared" si="19"/>
        <v>0.63759535007953416</v>
      </c>
      <c r="BG76" s="646">
        <f t="shared" si="20"/>
        <v>0.72753663079205422</v>
      </c>
    </row>
    <row r="77" spans="2:59" x14ac:dyDescent="0.25">
      <c r="B77" s="1159"/>
      <c r="C77" s="1160"/>
      <c r="D77" s="592" t="s">
        <v>275</v>
      </c>
      <c r="E77" s="12" t="s">
        <v>150</v>
      </c>
      <c r="F77" s="272" t="s">
        <v>226</v>
      </c>
      <c r="G77" s="997" t="str">
        <f>IFERROR('DB7.80KMP'!G77/G$4,"")</f>
        <v/>
      </c>
      <c r="H77" s="998" t="str">
        <f>IFERROR('DB7.80KMP'!H77/H$4,"")</f>
        <v/>
      </c>
      <c r="I77" s="998" t="str">
        <f>IFERROR('DB7.80KMP'!I77/I$4,"")</f>
        <v/>
      </c>
      <c r="J77" s="998" t="str">
        <f>IFERROR('DB7.80KMP'!J77/J$4,"")</f>
        <v/>
      </c>
      <c r="K77" s="998" t="str">
        <f>IFERROR('DB7.80KMP'!K77/K$4,"")</f>
        <v/>
      </c>
      <c r="L77" s="998" t="str">
        <f>IFERROR('DB7.80KMP'!L77/L$4,"")</f>
        <v/>
      </c>
      <c r="M77" s="998" t="str">
        <f>IFERROR('DB7.80KMP'!M77/M$4,"")</f>
        <v/>
      </c>
      <c r="N77" s="998" t="str">
        <f>IFERROR('DB7.80KMP'!N77/N$4,"")</f>
        <v/>
      </c>
      <c r="O77" s="998" t="str">
        <f>IFERROR('DB7.80KMP'!O77/O$4,"")</f>
        <v/>
      </c>
      <c r="P77" s="998" t="str">
        <f>IFERROR('DB7.80KMP'!P77/P$4,"")</f>
        <v/>
      </c>
      <c r="Q77" s="998" t="str">
        <f>IFERROR('DB7.80KMP'!Q77/Q$4,"")</f>
        <v/>
      </c>
      <c r="R77" s="998" t="str">
        <f>IFERROR('DB7.80KMP'!R77/R$4,"")</f>
        <v/>
      </c>
      <c r="S77" s="998" t="str">
        <f>IFERROR('DB7.80KMP'!S77/S$4,"")</f>
        <v/>
      </c>
      <c r="T77" s="998" t="str">
        <f>IFERROR('DB7.80KMP'!T77/T$4,"")</f>
        <v/>
      </c>
      <c r="U77" s="998" t="str">
        <f>IFERROR('DB7.80KMP'!U77/U$4,"")</f>
        <v/>
      </c>
      <c r="V77" s="998" t="str">
        <f>IFERROR('DB7.80KMP'!V77/V$4,"")</f>
        <v/>
      </c>
      <c r="W77" s="998">
        <f>IFERROR('DB7.80KMP'!W77/W$4,"")</f>
        <v>4.1536205593348452</v>
      </c>
      <c r="X77" s="998">
        <f>IFERROR('DB7.80KMP'!X77/X$4,"")</f>
        <v>9.0586267799045093</v>
      </c>
      <c r="Y77" s="998">
        <f>IFERROR('DB7.80KMP'!Y77/Y$4,"")</f>
        <v>6.3410387459331563</v>
      </c>
      <c r="Z77" s="998">
        <f>IFERROR('DB7.80KMP'!Z77/Z$4,"")</f>
        <v>5.0791404880360105</v>
      </c>
      <c r="AA77" s="998">
        <f>IFERROR('DB7.80KMP'!AA77/AA$4,"")</f>
        <v>5.0791404880360105</v>
      </c>
      <c r="AB77" s="998">
        <f>IFERROR('DB7.80KMP'!AB77/AB$4,"")</f>
        <v>5.0791404880360105</v>
      </c>
      <c r="AC77" s="998">
        <f>IFERROR('DB7.80KMP'!AC77/AC$4,"")</f>
        <v>5.0791404880360105</v>
      </c>
      <c r="AD77" s="998">
        <f>IFERROR('DB7.80KMP'!AD77/AD$4,"")</f>
        <v>5.0791404880360105</v>
      </c>
      <c r="AE77" s="998">
        <f>IFERROR('DB7.80KMP'!AE77/AE$4,"")</f>
        <v>5.0791404880360105</v>
      </c>
      <c r="AF77" s="998">
        <f>IFERROR('DB7.80KMP'!AF77/AF$4,"")</f>
        <v>5.0697144943492889</v>
      </c>
      <c r="AG77" s="998">
        <f>IFERROR('DB7.80KMP'!AG77/AG$4,"")</f>
        <v>5.0697144943492889</v>
      </c>
      <c r="AH77" s="998">
        <f>IFERROR('DB7.80KMP'!AH77/AH$4,"")</f>
        <v>5.0697144943492889</v>
      </c>
      <c r="AI77" s="998">
        <f>IFERROR('DB7.80KMP'!AI77/AI$4,"")</f>
        <v>5.3088019898834142</v>
      </c>
      <c r="AJ77" s="999">
        <f>IFERROR('DB7.80KMP'!AJ77/AJ$4,"")</f>
        <v>0</v>
      </c>
      <c r="AK77" s="997">
        <f>IFERROR('DB7.80KMP'!AK77/AK$4,"")</f>
        <v>0</v>
      </c>
      <c r="AL77" s="998">
        <f>IFERROR('DB7.80KMP'!AL77/AL$4,"")</f>
        <v>0</v>
      </c>
      <c r="AM77" s="998">
        <f>IFERROR('DB7.80KMP'!AM77/AM$4,"")</f>
        <v>0</v>
      </c>
      <c r="AN77" s="998">
        <f>IFERROR('DB7.80KMP'!AN77/AN$4,"")</f>
        <v>0</v>
      </c>
      <c r="AO77" s="939">
        <f>IFERROR('DB7.80KMP'!AO77/AO$4,"")</f>
        <v>0</v>
      </c>
      <c r="AP77" s="939" t="str">
        <f>IFERROR('DB7.80KMP'!AP77/AP$4,"")</f>
        <v/>
      </c>
      <c r="AQ77" s="939" t="str">
        <f>IFERROR('DB7.80KMP'!AQ77/AQ$4,"")</f>
        <v/>
      </c>
      <c r="AR77" s="939" t="str">
        <f>IFERROR('DB7.80KMP'!AR77/AR$4,"")</f>
        <v/>
      </c>
      <c r="AS77" s="939" t="str">
        <f>IFERROR('DB7.80KMP'!AS77/AS$4,"")</f>
        <v/>
      </c>
      <c r="AT77" s="939" t="str">
        <f>IFERROR('DB7.80KMP'!AT77/AT$4,"")</f>
        <v/>
      </c>
      <c r="AU77" s="939" t="str">
        <f>IFERROR('DB7.80KMP'!AU77/AU$4,"")</f>
        <v/>
      </c>
      <c r="AV77" s="940" t="str">
        <f>IFERROR('DB7.80KMP'!AV77/AV$4,"")</f>
        <v/>
      </c>
      <c r="AW77" s="997">
        <f t="shared" si="21"/>
        <v>0</v>
      </c>
      <c r="AX77" s="998">
        <f t="shared" si="22"/>
        <v>0</v>
      </c>
      <c r="AY77" s="998">
        <f t="shared" si="23"/>
        <v>5.0791404880360105</v>
      </c>
      <c r="AZ77" s="645" t="str">
        <f t="shared" si="16"/>
        <v/>
      </c>
      <c r="BA77" s="646">
        <f t="shared" si="17"/>
        <v>0</v>
      </c>
      <c r="BB77" s="997" t="str">
        <f>IFERROR('DB7.80KMP'!BB77/BB$4,"")</f>
        <v/>
      </c>
      <c r="BC77" s="998">
        <f>IFERROR('DB7.80KMP'!BC77/BC$4,"")</f>
        <v>0</v>
      </c>
      <c r="BD77" s="998">
        <f>IFERROR('DB7.80KMP'!BD77/BD$4,"")</f>
        <v>5.7098325267226073</v>
      </c>
      <c r="BE77" s="645" t="str">
        <f t="shared" si="18"/>
        <v/>
      </c>
      <c r="BF77" s="645">
        <f t="shared" si="19"/>
        <v>0</v>
      </c>
      <c r="BG77" s="646">
        <f t="shared" si="20"/>
        <v>0</v>
      </c>
    </row>
    <row r="78" spans="2:59" x14ac:dyDescent="0.25">
      <c r="B78" s="1159"/>
      <c r="C78" s="1160"/>
      <c r="D78" s="592" t="s">
        <v>276</v>
      </c>
      <c r="E78" s="12" t="s">
        <v>137</v>
      </c>
      <c r="F78" s="272" t="s">
        <v>226</v>
      </c>
      <c r="G78" s="997" t="str">
        <f>IFERROR('DB7.80KMP'!G78/G$4,"")</f>
        <v/>
      </c>
      <c r="H78" s="998" t="str">
        <f>IFERROR('DB7.80KMP'!H78/H$4,"")</f>
        <v/>
      </c>
      <c r="I78" s="998" t="str">
        <f>IFERROR('DB7.80KMP'!I78/I$4,"")</f>
        <v/>
      </c>
      <c r="J78" s="998" t="str">
        <f>IFERROR('DB7.80KMP'!J78/J$4,"")</f>
        <v/>
      </c>
      <c r="K78" s="998" t="str">
        <f>IFERROR('DB7.80KMP'!K78/K$4,"")</f>
        <v/>
      </c>
      <c r="L78" s="998" t="str">
        <f>IFERROR('DB7.80KMP'!L78/L$4,"")</f>
        <v/>
      </c>
      <c r="M78" s="998" t="str">
        <f>IFERROR('DB7.80KMP'!M78/M$4,"")</f>
        <v/>
      </c>
      <c r="N78" s="998" t="str">
        <f>IFERROR('DB7.80KMP'!N78/N$4,"")</f>
        <v/>
      </c>
      <c r="O78" s="998" t="str">
        <f>IFERROR('DB7.80KMP'!O78/O$4,"")</f>
        <v/>
      </c>
      <c r="P78" s="998" t="str">
        <f>IFERROR('DB7.80KMP'!P78/P$4,"")</f>
        <v/>
      </c>
      <c r="Q78" s="998" t="str">
        <f>IFERROR('DB7.80KMP'!Q78/Q$4,"")</f>
        <v/>
      </c>
      <c r="R78" s="998" t="str">
        <f>IFERROR('DB7.80KMP'!R78/R$4,"")</f>
        <v/>
      </c>
      <c r="S78" s="998" t="str">
        <f>IFERROR('DB7.80KMP'!S78/S$4,"")</f>
        <v/>
      </c>
      <c r="T78" s="998" t="str">
        <f>IFERROR('DB7.80KMP'!T78/T$4,"")</f>
        <v/>
      </c>
      <c r="U78" s="998" t="str">
        <f>IFERROR('DB7.80KMP'!U78/U$4,"")</f>
        <v/>
      </c>
      <c r="V78" s="998" t="str">
        <f>IFERROR('DB7.80KMP'!V78/V$4,"")</f>
        <v/>
      </c>
      <c r="W78" s="998">
        <f>IFERROR('DB7.80KMP'!W78/W$4,"")</f>
        <v>111.37401694233992</v>
      </c>
      <c r="X78" s="998">
        <f>IFERROR('DB7.80KMP'!X78/X$4,"")</f>
        <v>109.1274756476886</v>
      </c>
      <c r="Y78" s="998">
        <f>IFERROR('DB7.80KMP'!Y78/Y$4,"")</f>
        <v>108.37740204309148</v>
      </c>
      <c r="Z78" s="998">
        <f>IFERROR('DB7.80KMP'!Z78/Z$4,"")</f>
        <v>90.322671368432566</v>
      </c>
      <c r="AA78" s="998">
        <f>IFERROR('DB7.80KMP'!AA78/AA$4,"")</f>
        <v>82.604121444061747</v>
      </c>
      <c r="AB78" s="998">
        <f>IFERROR('DB7.80KMP'!AB78/AB$4,"")</f>
        <v>91.720444407996652</v>
      </c>
      <c r="AC78" s="998">
        <f>IFERROR('DB7.80KMP'!AC78/AC$4,"")</f>
        <v>92.413171286425012</v>
      </c>
      <c r="AD78" s="998">
        <f>IFERROR('DB7.80KMP'!AD78/AD$4,"")</f>
        <v>92.413171286425012</v>
      </c>
      <c r="AE78" s="998">
        <f>IFERROR('DB7.80KMP'!AE78/AE$4,"")</f>
        <v>84.719259927468883</v>
      </c>
      <c r="AF78" s="998">
        <f>IFERROR('DB7.80KMP'!AF78/AF$4,"")</f>
        <v>93.973582439909435</v>
      </c>
      <c r="AG78" s="998">
        <f>IFERROR('DB7.80KMP'!AG78/AG$4,"")</f>
        <v>96.634354284229147</v>
      </c>
      <c r="AH78" s="998">
        <f>IFERROR('DB7.80KMP'!AH78/AH$4,"")</f>
        <v>94.535437547057739</v>
      </c>
      <c r="AI78" s="998">
        <f>IFERROR('DB7.80KMP'!AI78/AI$4,"")</f>
        <v>94.528947746298016</v>
      </c>
      <c r="AJ78" s="999">
        <f>IFERROR('DB7.80KMP'!AJ78/AJ$4,"")</f>
        <v>53.978360840921852</v>
      </c>
      <c r="AK78" s="997">
        <f>IFERROR('DB7.80KMP'!AK78/AK$4,"")</f>
        <v>58.710326632459946</v>
      </c>
      <c r="AL78" s="998">
        <f>IFERROR('DB7.80KMP'!AL78/AL$4,"")</f>
        <v>55.404649600189359</v>
      </c>
      <c r="AM78" s="998">
        <f>IFERROR('DB7.80KMP'!AM78/AM$4,"")</f>
        <v>47.848025580892703</v>
      </c>
      <c r="AN78" s="998">
        <f>IFERROR('DB7.80KMP'!AN78/AN$4,"")</f>
        <v>49.922603578478444</v>
      </c>
      <c r="AO78" s="939">
        <f>IFERROR('DB7.80KMP'!AO78/AO$4,"")</f>
        <v>60.615532520061969</v>
      </c>
      <c r="AP78" s="939" t="str">
        <f>IFERROR('DB7.80KMP'!AP78/AP$4,"")</f>
        <v/>
      </c>
      <c r="AQ78" s="939" t="str">
        <f>IFERROR('DB7.80KMP'!AQ78/AQ$4,"")</f>
        <v/>
      </c>
      <c r="AR78" s="939" t="str">
        <f>IFERROR('DB7.80KMP'!AR78/AR$4,"")</f>
        <v/>
      </c>
      <c r="AS78" s="939" t="str">
        <f>IFERROR('DB7.80KMP'!AS78/AS$4,"")</f>
        <v/>
      </c>
      <c r="AT78" s="939" t="str">
        <f>IFERROR('DB7.80KMP'!AT78/AT$4,"")</f>
        <v/>
      </c>
      <c r="AU78" s="939" t="str">
        <f>IFERROR('DB7.80KMP'!AU78/AU$4,"")</f>
        <v/>
      </c>
      <c r="AV78" s="940" t="str">
        <f>IFERROR('DB7.80KMP'!AV78/AV$4,"")</f>
        <v/>
      </c>
      <c r="AW78" s="997">
        <f t="shared" si="21"/>
        <v>49.922603578478444</v>
      </c>
      <c r="AX78" s="998">
        <f t="shared" si="22"/>
        <v>60.615532520061969</v>
      </c>
      <c r="AY78" s="998">
        <f t="shared" si="23"/>
        <v>82.604121444061747</v>
      </c>
      <c r="AZ78" s="645">
        <f t="shared" si="16"/>
        <v>1.2141901298231415</v>
      </c>
      <c r="BA78" s="646">
        <f t="shared" si="17"/>
        <v>0.73380760500079745</v>
      </c>
      <c r="BB78" s="997" t="str">
        <f>IFERROR('DB7.80KMP'!BB78/BB$4,"")</f>
        <v/>
      </c>
      <c r="BC78" s="998">
        <f>IFERROR('DB7.80KMP'!BC78/BC$4,"")</f>
        <v>53.978360840921852</v>
      </c>
      <c r="BD78" s="998">
        <f>IFERROR('DB7.80KMP'!BD78/BD$4,"")</f>
        <v>98.274200151948136</v>
      </c>
      <c r="BE78" s="645" t="str">
        <f t="shared" si="18"/>
        <v/>
      </c>
      <c r="BF78" s="645">
        <f t="shared" si="19"/>
        <v>0.54926278471320444</v>
      </c>
      <c r="BG78" s="646">
        <f t="shared" si="20"/>
        <v>0.57102466628309401</v>
      </c>
    </row>
    <row r="79" spans="2:59" ht="14.1" customHeight="1" x14ac:dyDescent="0.25">
      <c r="B79" s="1159"/>
      <c r="C79" s="1160"/>
      <c r="D79" s="592" t="s">
        <v>277</v>
      </c>
      <c r="E79" s="9" t="s">
        <v>147</v>
      </c>
      <c r="F79" s="272" t="s">
        <v>226</v>
      </c>
      <c r="G79" s="997" t="str">
        <f>IFERROR('DB7.80KMP'!G79/G$4,"")</f>
        <v/>
      </c>
      <c r="H79" s="998" t="str">
        <f>IFERROR('DB7.80KMP'!H79/H$4,"")</f>
        <v/>
      </c>
      <c r="I79" s="998" t="str">
        <f>IFERROR('DB7.80KMP'!I79/I$4,"")</f>
        <v/>
      </c>
      <c r="J79" s="998" t="str">
        <f>IFERROR('DB7.80KMP'!J79/J$4,"")</f>
        <v/>
      </c>
      <c r="K79" s="998" t="str">
        <f>IFERROR('DB7.80KMP'!K79/K$4,"")</f>
        <v/>
      </c>
      <c r="L79" s="998" t="str">
        <f>IFERROR('DB7.80KMP'!L79/L$4,"")</f>
        <v/>
      </c>
      <c r="M79" s="998" t="str">
        <f>IFERROR('DB7.80KMP'!M79/M$4,"")</f>
        <v/>
      </c>
      <c r="N79" s="998" t="str">
        <f>IFERROR('DB7.80KMP'!N79/N$4,"")</f>
        <v/>
      </c>
      <c r="O79" s="998" t="str">
        <f>IFERROR('DB7.80KMP'!O79/O$4,"")</f>
        <v/>
      </c>
      <c r="P79" s="998" t="str">
        <f>IFERROR('DB7.80KMP'!P79/P$4,"")</f>
        <v/>
      </c>
      <c r="Q79" s="998" t="str">
        <f>IFERROR('DB7.80KMP'!Q79/Q$4,"")</f>
        <v/>
      </c>
      <c r="R79" s="998" t="str">
        <f>IFERROR('DB7.80KMP'!R79/R$4,"")</f>
        <v/>
      </c>
      <c r="S79" s="998" t="str">
        <f>IFERROR('DB7.80KMP'!S79/S$4,"")</f>
        <v/>
      </c>
      <c r="T79" s="998" t="str">
        <f>IFERROR('DB7.80KMP'!T79/T$4,"")</f>
        <v/>
      </c>
      <c r="U79" s="998" t="str">
        <f>IFERROR('DB7.80KMP'!U79/U$4,"")</f>
        <v/>
      </c>
      <c r="V79" s="998" t="str">
        <f>IFERROR('DB7.80KMP'!V79/V$4,"")</f>
        <v/>
      </c>
      <c r="W79" s="998">
        <f>IFERROR('DB7.80KMP'!W79/W$4,"")</f>
        <v>7.3164853703155979</v>
      </c>
      <c r="X79" s="998">
        <f>IFERROR('DB7.80KMP'!X79/X$4,"")</f>
        <v>9.4069097618343402</v>
      </c>
      <c r="Y79" s="998">
        <f>IFERROR('DB7.80KMP'!Y79/Y$4,"")</f>
        <v>6.5848368332840375</v>
      </c>
      <c r="Z79" s="998">
        <f>IFERROR('DB7.80KMP'!Z79/Z$4,"")</f>
        <v>5.2744215430782591</v>
      </c>
      <c r="AA79" s="998">
        <f>IFERROR('DB7.80KMP'!AA79/AA$4,"")</f>
        <v>5.2744215430782591</v>
      </c>
      <c r="AB79" s="998">
        <f>IFERROR('DB7.80KMP'!AB79/AB$4,"")</f>
        <v>5.2744215430782591</v>
      </c>
      <c r="AC79" s="998">
        <f>IFERROR('DB7.80KMP'!AC79/AC$4,"")</f>
        <v>5.2744215430782591</v>
      </c>
      <c r="AD79" s="998">
        <f>IFERROR('DB7.80KMP'!AD79/AD$4,"")</f>
        <v>5.2744215430782591</v>
      </c>
      <c r="AE79" s="998">
        <f>IFERROR('DB7.80KMP'!AE79/AE$4,"")</f>
        <v>5.2744215430782591</v>
      </c>
      <c r="AF79" s="998">
        <f>IFERROR('DB7.80KMP'!AF79/AF$4,"")</f>
        <v>5.2646331420125128</v>
      </c>
      <c r="AG79" s="998">
        <f>IFERROR('DB7.80KMP'!AG79/AG$4,"")</f>
        <v>5.2646331420125128</v>
      </c>
      <c r="AH79" s="998">
        <f>IFERROR('DB7.80KMP'!AH79/AH$4,"")</f>
        <v>5.2646331420125128</v>
      </c>
      <c r="AI79" s="998">
        <f>IFERROR('DB7.80KMP'!AI79/AI$4,"")</f>
        <v>5.7081635370478541</v>
      </c>
      <c r="AJ79" s="999">
        <f>IFERROR('DB7.80KMP'!AJ79/AJ$4,"")</f>
        <v>7.2545544786723841</v>
      </c>
      <c r="AK79" s="997">
        <f>IFERROR('DB7.80KMP'!AK79/AK$4,"")</f>
        <v>2.1658012826242974</v>
      </c>
      <c r="AL79" s="998">
        <f>IFERROR('DB7.80KMP'!AL79/AL$4,"")</f>
        <v>8.0438541402210078</v>
      </c>
      <c r="AM79" s="998">
        <f>IFERROR('DB7.80KMP'!AM79/AM$4,"")</f>
        <v>18.101689300423992</v>
      </c>
      <c r="AN79" s="998">
        <f>IFERROR('DB7.80KMP'!AN79/AN$4,"")</f>
        <v>4.1051837577847037</v>
      </c>
      <c r="AO79" s="939">
        <f>IFERROR('DB7.80KMP'!AO79/AO$4,"")</f>
        <v>1.9177795599567629</v>
      </c>
      <c r="AP79" s="939" t="str">
        <f>IFERROR('DB7.80KMP'!AP79/AP$4,"")</f>
        <v/>
      </c>
      <c r="AQ79" s="939" t="str">
        <f>IFERROR('DB7.80KMP'!AQ79/AQ$4,"")</f>
        <v/>
      </c>
      <c r="AR79" s="939" t="str">
        <f>IFERROR('DB7.80KMP'!AR79/AR$4,"")</f>
        <v/>
      </c>
      <c r="AS79" s="939" t="str">
        <f>IFERROR('DB7.80KMP'!AS79/AS$4,"")</f>
        <v/>
      </c>
      <c r="AT79" s="939" t="str">
        <f>IFERROR('DB7.80KMP'!AT79/AT$4,"")</f>
        <v/>
      </c>
      <c r="AU79" s="939" t="str">
        <f>IFERROR('DB7.80KMP'!AU79/AU$4,"")</f>
        <v/>
      </c>
      <c r="AV79" s="940" t="str">
        <f>IFERROR('DB7.80KMP'!AV79/AV$4,"")</f>
        <v/>
      </c>
      <c r="AW79" s="997">
        <f t="shared" si="21"/>
        <v>4.1051837577847037</v>
      </c>
      <c r="AX79" s="998">
        <f t="shared" si="22"/>
        <v>1.9177795599567629</v>
      </c>
      <c r="AY79" s="998">
        <f t="shared" si="23"/>
        <v>5.2744215430782591</v>
      </c>
      <c r="AZ79" s="645">
        <f t="shared" si="16"/>
        <v>0.46716046664660432</v>
      </c>
      <c r="BA79" s="646">
        <f t="shared" si="17"/>
        <v>0.3635999785556594</v>
      </c>
      <c r="BB79" s="997" t="str">
        <f>IFERROR('DB7.80KMP'!BB79/BB$4,"")</f>
        <v/>
      </c>
      <c r="BC79" s="998">
        <f>IFERROR('DB7.80KMP'!BC79/BC$4,"")</f>
        <v>7.2545544786723841</v>
      </c>
      <c r="BD79" s="998">
        <f>IFERROR('DB7.80KMP'!BD79/BD$4,"")</f>
        <v>6.4596559234628934</v>
      </c>
      <c r="BE79" s="645" t="str">
        <f t="shared" si="18"/>
        <v/>
      </c>
      <c r="BF79" s="645">
        <f t="shared" si="19"/>
        <v>1.1230558662300021</v>
      </c>
      <c r="BG79" s="646">
        <f t="shared" si="20"/>
        <v>1.2709086611811216</v>
      </c>
    </row>
    <row r="80" spans="2:59" x14ac:dyDescent="0.25">
      <c r="B80" s="1159"/>
      <c r="C80" s="1160"/>
      <c r="D80" s="592" t="s">
        <v>278</v>
      </c>
      <c r="E80" s="12" t="s">
        <v>172</v>
      </c>
      <c r="F80" s="272" t="s">
        <v>226</v>
      </c>
      <c r="G80" s="997" t="str">
        <f>IFERROR('DB7.80KMP'!G80/G$4,"")</f>
        <v/>
      </c>
      <c r="H80" s="998" t="str">
        <f>IFERROR('DB7.80KMP'!H80/H$4,"")</f>
        <v/>
      </c>
      <c r="I80" s="998" t="str">
        <f>IFERROR('DB7.80KMP'!I80/I$4,"")</f>
        <v/>
      </c>
      <c r="J80" s="998" t="str">
        <f>IFERROR('DB7.80KMP'!J80/J$4,"")</f>
        <v/>
      </c>
      <c r="K80" s="998" t="str">
        <f>IFERROR('DB7.80KMP'!K80/K$4,"")</f>
        <v/>
      </c>
      <c r="L80" s="998" t="str">
        <f>IFERROR('DB7.80KMP'!L80/L$4,"")</f>
        <v/>
      </c>
      <c r="M80" s="998" t="str">
        <f>IFERROR('DB7.80KMP'!M80/M$4,"")</f>
        <v/>
      </c>
      <c r="N80" s="998" t="str">
        <f>IFERROR('DB7.80KMP'!N80/N$4,"")</f>
        <v/>
      </c>
      <c r="O80" s="998" t="str">
        <f>IFERROR('DB7.80KMP'!O80/O$4,"")</f>
        <v/>
      </c>
      <c r="P80" s="998" t="str">
        <f>IFERROR('DB7.80KMP'!P80/P$4,"")</f>
        <v/>
      </c>
      <c r="Q80" s="998" t="str">
        <f>IFERROR('DB7.80KMP'!Q80/Q$4,"")</f>
        <v/>
      </c>
      <c r="R80" s="998" t="str">
        <f>IFERROR('DB7.80KMP'!R80/R$4,"")</f>
        <v/>
      </c>
      <c r="S80" s="998" t="str">
        <f>IFERROR('DB7.80KMP'!S80/S$4,"")</f>
        <v/>
      </c>
      <c r="T80" s="998" t="str">
        <f>IFERROR('DB7.80KMP'!T80/T$4,"")</f>
        <v/>
      </c>
      <c r="U80" s="998" t="str">
        <f>IFERROR('DB7.80KMP'!U80/U$4,"")</f>
        <v/>
      </c>
      <c r="V80" s="998" t="str">
        <f>IFERROR('DB7.80KMP'!V80/V$4,"")</f>
        <v/>
      </c>
      <c r="W80" s="998">
        <f>IFERROR('DB7.80KMP'!W80/W$4,"")</f>
        <v>72.430904729041373</v>
      </c>
      <c r="X80" s="998">
        <f>IFERROR('DB7.80KMP'!X80/X$4,"")</f>
        <v>0</v>
      </c>
      <c r="Y80" s="998">
        <f>IFERROR('DB7.80KMP'!Y80/Y$4,"")</f>
        <v>0</v>
      </c>
      <c r="Z80" s="998">
        <f>IFERROR('DB7.80KMP'!Z80/Z$4,"")</f>
        <v>0</v>
      </c>
      <c r="AA80" s="998">
        <f>IFERROR('DB7.80KMP'!AA80/AA$4,"")</f>
        <v>0</v>
      </c>
      <c r="AB80" s="998">
        <f>IFERROR('DB7.80KMP'!AB80/AB$4,"")</f>
        <v>0</v>
      </c>
      <c r="AC80" s="998">
        <f>IFERROR('DB7.80KMP'!AC80/AC$4,"")</f>
        <v>0</v>
      </c>
      <c r="AD80" s="998">
        <f>IFERROR('DB7.80KMP'!AD80/AD$4,"")</f>
        <v>0</v>
      </c>
      <c r="AE80" s="998">
        <f>IFERROR('DB7.80KMP'!AE80/AE$4,"")</f>
        <v>0</v>
      </c>
      <c r="AF80" s="998">
        <f>IFERROR('DB7.80KMP'!AF80/AF$4,"")</f>
        <v>0</v>
      </c>
      <c r="AG80" s="998">
        <f>IFERROR('DB7.80KMP'!AG80/AG$4,"")</f>
        <v>0</v>
      </c>
      <c r="AH80" s="998">
        <f>IFERROR('DB7.80KMP'!AH80/AH$4,"")</f>
        <v>0</v>
      </c>
      <c r="AI80" s="998">
        <f>IFERROR('DB7.80KMP'!AI80/AI$4,"")</f>
        <v>4.7090853554624452</v>
      </c>
      <c r="AJ80" s="999">
        <f>IFERROR('DB7.80KMP'!AJ80/AJ$4,"")</f>
        <v>10.631087352054465</v>
      </c>
      <c r="AK80" s="997">
        <f>IFERROR('DB7.80KMP'!AK80/AK$4,"")</f>
        <v>53.409617383620109</v>
      </c>
      <c r="AL80" s="998">
        <f>IFERROR('DB7.80KMP'!AL80/AL$4,"")</f>
        <v>0</v>
      </c>
      <c r="AM80" s="998">
        <f>IFERROR('DB7.80KMP'!AM80/AM$4,"")</f>
        <v>0.8736367731392547</v>
      </c>
      <c r="AN80" s="998">
        <f>IFERROR('DB7.80KMP'!AN80/AN$4,"")</f>
        <v>0</v>
      </c>
      <c r="AO80" s="939">
        <f>IFERROR('DB7.80KMP'!AO80/AO$4,"")</f>
        <v>0</v>
      </c>
      <c r="AP80" s="939" t="str">
        <f>IFERROR('DB7.80KMP'!AP80/AP$4,"")</f>
        <v/>
      </c>
      <c r="AQ80" s="939" t="str">
        <f>IFERROR('DB7.80KMP'!AQ80/AQ$4,"")</f>
        <v/>
      </c>
      <c r="AR80" s="939" t="str">
        <f>IFERROR('DB7.80KMP'!AR80/AR$4,"")</f>
        <v/>
      </c>
      <c r="AS80" s="939" t="str">
        <f>IFERROR('DB7.80KMP'!AS80/AS$4,"")</f>
        <v/>
      </c>
      <c r="AT80" s="939" t="str">
        <f>IFERROR('DB7.80KMP'!AT80/AT$4,"")</f>
        <v/>
      </c>
      <c r="AU80" s="939" t="str">
        <f>IFERROR('DB7.80KMP'!AU80/AU$4,"")</f>
        <v/>
      </c>
      <c r="AV80" s="940" t="str">
        <f>IFERROR('DB7.80KMP'!AV80/AV$4,"")</f>
        <v/>
      </c>
      <c r="AW80" s="997">
        <f t="shared" si="21"/>
        <v>0</v>
      </c>
      <c r="AX80" s="998">
        <f t="shared" si="22"/>
        <v>0</v>
      </c>
      <c r="AY80" s="998">
        <f t="shared" si="23"/>
        <v>0</v>
      </c>
      <c r="AZ80" s="645" t="str">
        <f t="shared" si="16"/>
        <v/>
      </c>
      <c r="BA80" s="646" t="str">
        <f t="shared" si="17"/>
        <v/>
      </c>
      <c r="BB80" s="997" t="str">
        <f>IFERROR('DB7.80KMP'!BB80/BB$4,"")</f>
        <v/>
      </c>
      <c r="BC80" s="998">
        <f>IFERROR('DB7.80KMP'!BC80/BC$4,"")</f>
        <v>10.631087352054465</v>
      </c>
      <c r="BD80" s="998">
        <f>IFERROR('DB7.80KMP'!BD80/BD$4,"")</f>
        <v>12.789712521616007</v>
      </c>
      <c r="BE80" s="645" t="str">
        <f t="shared" si="18"/>
        <v/>
      </c>
      <c r="BF80" s="645">
        <f t="shared" si="19"/>
        <v>0.83122175999552528</v>
      </c>
      <c r="BG80" s="646">
        <f t="shared" si="20"/>
        <v>2.2575694746587285</v>
      </c>
    </row>
    <row r="81" spans="2:59" x14ac:dyDescent="0.25">
      <c r="B81" s="1159"/>
      <c r="C81" s="1160"/>
      <c r="D81" s="592" t="s">
        <v>279</v>
      </c>
      <c r="E81" s="12" t="s">
        <v>169</v>
      </c>
      <c r="F81" s="272" t="s">
        <v>226</v>
      </c>
      <c r="G81" s="997" t="str">
        <f>IFERROR('DB7.80KMP'!G81/G$4,"")</f>
        <v/>
      </c>
      <c r="H81" s="998" t="str">
        <f>IFERROR('DB7.80KMP'!H81/H$4,"")</f>
        <v/>
      </c>
      <c r="I81" s="998" t="str">
        <f>IFERROR('DB7.80KMP'!I81/I$4,"")</f>
        <v/>
      </c>
      <c r="J81" s="998" t="str">
        <f>IFERROR('DB7.80KMP'!J81/J$4,"")</f>
        <v/>
      </c>
      <c r="K81" s="998" t="str">
        <f>IFERROR('DB7.80KMP'!K81/K$4,"")</f>
        <v/>
      </c>
      <c r="L81" s="998" t="str">
        <f>IFERROR('DB7.80KMP'!L81/L$4,"")</f>
        <v/>
      </c>
      <c r="M81" s="998" t="str">
        <f>IFERROR('DB7.80KMP'!M81/M$4,"")</f>
        <v/>
      </c>
      <c r="N81" s="998" t="str">
        <f>IFERROR('DB7.80KMP'!N81/N$4,"")</f>
        <v/>
      </c>
      <c r="O81" s="998" t="str">
        <f>IFERROR('DB7.80KMP'!O81/O$4,"")</f>
        <v/>
      </c>
      <c r="P81" s="998" t="str">
        <f>IFERROR('DB7.80KMP'!P81/P$4,"")</f>
        <v/>
      </c>
      <c r="Q81" s="998" t="str">
        <f>IFERROR('DB7.80KMP'!Q81/Q$4,"")</f>
        <v/>
      </c>
      <c r="R81" s="998" t="str">
        <f>IFERROR('DB7.80KMP'!R81/R$4,"")</f>
        <v/>
      </c>
      <c r="S81" s="998" t="str">
        <f>IFERROR('DB7.80KMP'!S81/S$4,"")</f>
        <v/>
      </c>
      <c r="T81" s="998" t="str">
        <f>IFERROR('DB7.80KMP'!T81/T$4,"")</f>
        <v/>
      </c>
      <c r="U81" s="998" t="str">
        <f>IFERROR('DB7.80KMP'!U81/U$4,"")</f>
        <v/>
      </c>
      <c r="V81" s="998" t="str">
        <f>IFERROR('DB7.80KMP'!V81/V$4,"")</f>
        <v/>
      </c>
      <c r="W81" s="998">
        <f>IFERROR('DB7.80KMP'!W81/W$4,"")</f>
        <v>0</v>
      </c>
      <c r="X81" s="998">
        <f>IFERROR('DB7.80KMP'!X81/X$4,"")</f>
        <v>0</v>
      </c>
      <c r="Y81" s="998">
        <f>IFERROR('DB7.80KMP'!Y81/Y$4,"")</f>
        <v>0</v>
      </c>
      <c r="Z81" s="998">
        <f>IFERROR('DB7.80KMP'!Z81/Z$4,"")</f>
        <v>0</v>
      </c>
      <c r="AA81" s="998">
        <f>IFERROR('DB7.80KMP'!AA81/AA$4,"")</f>
        <v>0</v>
      </c>
      <c r="AB81" s="998">
        <f>IFERROR('DB7.80KMP'!AB81/AB$4,"")</f>
        <v>0</v>
      </c>
      <c r="AC81" s="998">
        <f>IFERROR('DB7.80KMP'!AC81/AC$4,"")</f>
        <v>0</v>
      </c>
      <c r="AD81" s="998">
        <f>IFERROR('DB7.80KMP'!AD81/AD$4,"")</f>
        <v>0</v>
      </c>
      <c r="AE81" s="998">
        <f>IFERROR('DB7.80KMP'!AE81/AE$4,"")</f>
        <v>0</v>
      </c>
      <c r="AF81" s="998">
        <f>IFERROR('DB7.80KMP'!AF81/AF$4,"")</f>
        <v>0</v>
      </c>
      <c r="AG81" s="998">
        <f>IFERROR('DB7.80KMP'!AG81/AG$4,"")</f>
        <v>0</v>
      </c>
      <c r="AH81" s="998">
        <f>IFERROR('DB7.80KMP'!AH81/AH$4,"")</f>
        <v>0</v>
      </c>
      <c r="AI81" s="998">
        <f>IFERROR('DB7.80KMP'!AI81/AI$4,"")</f>
        <v>0</v>
      </c>
      <c r="AJ81" s="999">
        <f>IFERROR('DB7.80KMP'!AJ81/AJ$4,"")</f>
        <v>0</v>
      </c>
      <c r="AK81" s="997">
        <f>IFERROR('DB7.80KMP'!AK81/AK$4,"")</f>
        <v>0</v>
      </c>
      <c r="AL81" s="998">
        <f>IFERROR('DB7.80KMP'!AL81/AL$4,"")</f>
        <v>0</v>
      </c>
      <c r="AM81" s="998">
        <f>IFERROR('DB7.80KMP'!AM81/AM$4,"")</f>
        <v>0</v>
      </c>
      <c r="AN81" s="998">
        <f>IFERROR('DB7.80KMP'!AN81/AN$4,"")</f>
        <v>0</v>
      </c>
      <c r="AO81" s="939">
        <f>IFERROR('DB7.80KMP'!AO81/AO$4,"")</f>
        <v>0</v>
      </c>
      <c r="AP81" s="939" t="str">
        <f>IFERROR('DB7.80KMP'!AP81/AP$4,"")</f>
        <v/>
      </c>
      <c r="AQ81" s="939" t="str">
        <f>IFERROR('DB7.80KMP'!AQ81/AQ$4,"")</f>
        <v/>
      </c>
      <c r="AR81" s="939" t="str">
        <f>IFERROR('DB7.80KMP'!AR81/AR$4,"")</f>
        <v/>
      </c>
      <c r="AS81" s="939" t="str">
        <f>IFERROR('DB7.80KMP'!AS81/AS$4,"")</f>
        <v/>
      </c>
      <c r="AT81" s="939" t="str">
        <f>IFERROR('DB7.80KMP'!AT81/AT$4,"")</f>
        <v/>
      </c>
      <c r="AU81" s="939" t="str">
        <f>IFERROR('DB7.80KMP'!AU81/AU$4,"")</f>
        <v/>
      </c>
      <c r="AV81" s="940" t="str">
        <f>IFERROR('DB7.80KMP'!AV81/AV$4,"")</f>
        <v/>
      </c>
      <c r="AW81" s="997">
        <f t="shared" si="21"/>
        <v>0</v>
      </c>
      <c r="AX81" s="998">
        <f t="shared" si="22"/>
        <v>0</v>
      </c>
      <c r="AY81" s="998">
        <f t="shared" si="23"/>
        <v>0</v>
      </c>
      <c r="AZ81" s="645" t="str">
        <f t="shared" si="16"/>
        <v/>
      </c>
      <c r="BA81" s="646" t="str">
        <f t="shared" si="17"/>
        <v/>
      </c>
      <c r="BB81" s="997" t="str">
        <f>IFERROR('DB7.80KMP'!BB81/BB$4,"")</f>
        <v/>
      </c>
      <c r="BC81" s="998">
        <f>IFERROR('DB7.80KMP'!BC81/BC$4,"")</f>
        <v>0</v>
      </c>
      <c r="BD81" s="998">
        <f>IFERROR('DB7.80KMP'!BD81/BD$4,"")</f>
        <v>0</v>
      </c>
      <c r="BE81" s="645" t="str">
        <f t="shared" si="18"/>
        <v/>
      </c>
      <c r="BF81" s="645" t="str">
        <f t="shared" si="19"/>
        <v/>
      </c>
      <c r="BG81" s="646" t="str">
        <f>IFERROR(BC81/AI81,"")</f>
        <v/>
      </c>
    </row>
    <row r="82" spans="2:59" ht="14.1" customHeight="1" x14ac:dyDescent="0.25">
      <c r="B82" s="1159"/>
      <c r="C82" s="1160"/>
      <c r="D82" s="592" t="s">
        <v>280</v>
      </c>
      <c r="E82" s="9" t="s">
        <v>166</v>
      </c>
      <c r="F82" s="272" t="s">
        <v>226</v>
      </c>
      <c r="G82" s="997" t="str">
        <f>IFERROR('DB7.80KMP'!G82/G$4,"")</f>
        <v/>
      </c>
      <c r="H82" s="998" t="str">
        <f>IFERROR('DB7.80KMP'!H82/H$4,"")</f>
        <v/>
      </c>
      <c r="I82" s="998" t="str">
        <f>IFERROR('DB7.80KMP'!I82/I$4,"")</f>
        <v/>
      </c>
      <c r="J82" s="998" t="str">
        <f>IFERROR('DB7.80KMP'!J82/J$4,"")</f>
        <v/>
      </c>
      <c r="K82" s="998" t="str">
        <f>IFERROR('DB7.80KMP'!K82/K$4,"")</f>
        <v/>
      </c>
      <c r="L82" s="998" t="str">
        <f>IFERROR('DB7.80KMP'!L82/L$4,"")</f>
        <v/>
      </c>
      <c r="M82" s="998" t="str">
        <f>IFERROR('DB7.80KMP'!M82/M$4,"")</f>
        <v/>
      </c>
      <c r="N82" s="998" t="str">
        <f>IFERROR('DB7.80KMP'!N82/N$4,"")</f>
        <v/>
      </c>
      <c r="O82" s="998" t="str">
        <f>IFERROR('DB7.80KMP'!O82/O$4,"")</f>
        <v/>
      </c>
      <c r="P82" s="998" t="str">
        <f>IFERROR('DB7.80KMP'!P82/P$4,"")</f>
        <v/>
      </c>
      <c r="Q82" s="998" t="str">
        <f>IFERROR('DB7.80KMP'!Q82/Q$4,"")</f>
        <v/>
      </c>
      <c r="R82" s="998" t="str">
        <f>IFERROR('DB7.80KMP'!R82/R$4,"")</f>
        <v/>
      </c>
      <c r="S82" s="998" t="str">
        <f>IFERROR('DB7.80KMP'!S82/S$4,"")</f>
        <v/>
      </c>
      <c r="T82" s="998" t="str">
        <f>IFERROR('DB7.80KMP'!T82/T$4,"")</f>
        <v/>
      </c>
      <c r="U82" s="998" t="str">
        <f>IFERROR('DB7.80KMP'!U82/U$4,"")</f>
        <v/>
      </c>
      <c r="V82" s="998" t="str">
        <f>IFERROR('DB7.80KMP'!V82/V$4,"")</f>
        <v/>
      </c>
      <c r="W82" s="998">
        <f>IFERROR('DB7.80KMP'!W82/W$4,"")</f>
        <v>61.415097439942159</v>
      </c>
      <c r="X82" s="998">
        <f>IFERROR('DB7.80KMP'!X82/X$4,"")</f>
        <v>78.962268137068492</v>
      </c>
      <c r="Y82" s="998">
        <f>IFERROR('DB7.80KMP'!Y82/Y$4,"")</f>
        <v>55.273587695947946</v>
      </c>
      <c r="Z82" s="998">
        <f>IFERROR('DB7.80KMP'!Z82/Z$4,"")</f>
        <v>44.273868751480691</v>
      </c>
      <c r="AA82" s="998">
        <f>IFERROR('DB7.80KMP'!AA82/AA$4,"")</f>
        <v>44.273868751480691</v>
      </c>
      <c r="AB82" s="998">
        <f>IFERROR('DB7.80KMP'!AB82/AB$4,"")</f>
        <v>44.273868751480691</v>
      </c>
      <c r="AC82" s="998">
        <f>IFERROR('DB7.80KMP'!AC82/AC$4,"")</f>
        <v>44.273868751480691</v>
      </c>
      <c r="AD82" s="998">
        <f>IFERROR('DB7.80KMP'!AD82/AD$4,"")</f>
        <v>44.273868751480691</v>
      </c>
      <c r="AE82" s="998">
        <f>IFERROR('DB7.80KMP'!AE82/AE$4,"")</f>
        <v>44.273868751480691</v>
      </c>
      <c r="AF82" s="998">
        <f>IFERROR('DB7.80KMP'!AF82/AF$4,"")</f>
        <v>44.19170421826464</v>
      </c>
      <c r="AG82" s="998">
        <f>IFERROR('DB7.80KMP'!AG82/AG$4,"")</f>
        <v>44.19170421826464</v>
      </c>
      <c r="AH82" s="998">
        <f>IFERROR('DB7.80KMP'!AH82/AH$4,"")</f>
        <v>44.19170421826464</v>
      </c>
      <c r="AI82" s="998">
        <f>IFERROR('DB7.80KMP'!AI82/AI$4,"")</f>
        <v>47.91472983097033</v>
      </c>
      <c r="AJ82" s="999">
        <f>IFERROR('DB7.80KMP'!AJ82/AJ$4,"")</f>
        <v>53.556134008782969</v>
      </c>
      <c r="AK82" s="997">
        <f>IFERROR('DB7.80KMP'!AK82/AK$4,"")</f>
        <v>54.157393478588446</v>
      </c>
      <c r="AL82" s="998">
        <f>IFERROR('DB7.80KMP'!AL82/AL$4,"")</f>
        <v>73.734040502182779</v>
      </c>
      <c r="AM82" s="998">
        <f>IFERROR('DB7.80KMP'!AM82/AM$4,"")</f>
        <v>44.246597866508303</v>
      </c>
      <c r="AN82" s="998">
        <f>IFERROR('DB7.80KMP'!AN82/AN$4,"")</f>
        <v>54.081199060100481</v>
      </c>
      <c r="AO82" s="939">
        <f>IFERROR('DB7.80KMP'!AO82/AO$4,"")</f>
        <v>50.686130468785024</v>
      </c>
      <c r="AP82" s="939" t="str">
        <f>IFERROR('DB7.80KMP'!AP82/AP$4,"")</f>
        <v/>
      </c>
      <c r="AQ82" s="939" t="str">
        <f>IFERROR('DB7.80KMP'!AQ82/AQ$4,"")</f>
        <v/>
      </c>
      <c r="AR82" s="939" t="str">
        <f>IFERROR('DB7.80KMP'!AR82/AR$4,"")</f>
        <v/>
      </c>
      <c r="AS82" s="939" t="str">
        <f>IFERROR('DB7.80KMP'!AS82/AS$4,"")</f>
        <v/>
      </c>
      <c r="AT82" s="939" t="str">
        <f>IFERROR('DB7.80KMP'!AT82/AT$4,"")</f>
        <v/>
      </c>
      <c r="AU82" s="939" t="str">
        <f>IFERROR('DB7.80KMP'!AU82/AU$4,"")</f>
        <v/>
      </c>
      <c r="AV82" s="940" t="str">
        <f>IFERROR('DB7.80KMP'!AV82/AV$4,"")</f>
        <v/>
      </c>
      <c r="AW82" s="997">
        <f t="shared" si="21"/>
        <v>54.081199060100481</v>
      </c>
      <c r="AX82" s="998">
        <f t="shared" si="22"/>
        <v>50.686130468785024</v>
      </c>
      <c r="AY82" s="998">
        <f t="shared" si="23"/>
        <v>44.273868751480691</v>
      </c>
      <c r="AZ82" s="645">
        <f t="shared" si="16"/>
        <v>0.93722275670066935</v>
      </c>
      <c r="BA82" s="646">
        <f t="shared" si="17"/>
        <v>1.1448317460870161</v>
      </c>
      <c r="BB82" s="997" t="str">
        <f>IFERROR('DB7.80KMP'!BB82/BB$4,"")</f>
        <v/>
      </c>
      <c r="BC82" s="998">
        <f>IFERROR('DB7.80KMP'!BC82/BC$4,"")</f>
        <v>53.556134008782969</v>
      </c>
      <c r="BD82" s="998">
        <f>IFERROR('DB7.80KMP'!BD82/BD$4,"")</f>
        <v>54.222810254981837</v>
      </c>
      <c r="BE82" s="645" t="str">
        <f t="shared" si="18"/>
        <v/>
      </c>
      <c r="BF82" s="645">
        <f t="shared" si="19"/>
        <v>0.98770487470007851</v>
      </c>
      <c r="BG82" s="646">
        <f t="shared" si="20"/>
        <v>1.1177384115013049</v>
      </c>
    </row>
    <row r="83" spans="2:59" x14ac:dyDescent="0.25">
      <c r="B83" s="1159"/>
      <c r="C83" s="1160"/>
      <c r="D83" s="592" t="s">
        <v>281</v>
      </c>
      <c r="E83" s="12" t="s">
        <v>171</v>
      </c>
      <c r="F83" s="272" t="s">
        <v>226</v>
      </c>
      <c r="G83" s="997" t="str">
        <f>IFERROR('DB7.80KMP'!G83/G$4,"")</f>
        <v/>
      </c>
      <c r="H83" s="998" t="str">
        <f>IFERROR('DB7.80KMP'!H83/H$4,"")</f>
        <v/>
      </c>
      <c r="I83" s="998" t="str">
        <f>IFERROR('DB7.80KMP'!I83/I$4,"")</f>
        <v/>
      </c>
      <c r="J83" s="998" t="str">
        <f>IFERROR('DB7.80KMP'!J83/J$4,"")</f>
        <v/>
      </c>
      <c r="K83" s="998" t="str">
        <f>IFERROR('DB7.80KMP'!K83/K$4,"")</f>
        <v/>
      </c>
      <c r="L83" s="998" t="str">
        <f>IFERROR('DB7.80KMP'!L83/L$4,"")</f>
        <v/>
      </c>
      <c r="M83" s="998" t="str">
        <f>IFERROR('DB7.80KMP'!M83/M$4,"")</f>
        <v/>
      </c>
      <c r="N83" s="998" t="str">
        <f>IFERROR('DB7.80KMP'!N83/N$4,"")</f>
        <v/>
      </c>
      <c r="O83" s="998" t="str">
        <f>IFERROR('DB7.80KMP'!O83/O$4,"")</f>
        <v/>
      </c>
      <c r="P83" s="998" t="str">
        <f>IFERROR('DB7.80KMP'!P83/P$4,"")</f>
        <v/>
      </c>
      <c r="Q83" s="998" t="str">
        <f>IFERROR('DB7.80KMP'!Q83/Q$4,"")</f>
        <v/>
      </c>
      <c r="R83" s="998" t="str">
        <f>IFERROR('DB7.80KMP'!R83/R$4,"")</f>
        <v/>
      </c>
      <c r="S83" s="998" t="str">
        <f>IFERROR('DB7.80KMP'!S83/S$4,"")</f>
        <v/>
      </c>
      <c r="T83" s="998" t="str">
        <f>IFERROR('DB7.80KMP'!T83/T$4,"")</f>
        <v/>
      </c>
      <c r="U83" s="998" t="str">
        <f>IFERROR('DB7.80KMP'!U83/U$4,"")</f>
        <v/>
      </c>
      <c r="V83" s="998" t="str">
        <f>IFERROR('DB7.80KMP'!V83/V$4,"")</f>
        <v/>
      </c>
      <c r="W83" s="998">
        <f>IFERROR('DB7.80KMP'!W83/W$4,"")</f>
        <v>0</v>
      </c>
      <c r="X83" s="998">
        <f>IFERROR('DB7.80KMP'!X83/X$4,"")</f>
        <v>0</v>
      </c>
      <c r="Y83" s="998">
        <f>IFERROR('DB7.80KMP'!Y83/Y$4,"")</f>
        <v>0</v>
      </c>
      <c r="Z83" s="998">
        <f>IFERROR('DB7.80KMP'!Z83/Z$4,"")</f>
        <v>0</v>
      </c>
      <c r="AA83" s="998">
        <f>IFERROR('DB7.80KMP'!AA83/AA$4,"")</f>
        <v>0</v>
      </c>
      <c r="AB83" s="998">
        <f>IFERROR('DB7.80KMP'!AB83/AB$4,"")</f>
        <v>0</v>
      </c>
      <c r="AC83" s="998">
        <f>IFERROR('DB7.80KMP'!AC83/AC$4,"")</f>
        <v>0</v>
      </c>
      <c r="AD83" s="998">
        <f>IFERROR('DB7.80KMP'!AD83/AD$4,"")</f>
        <v>0</v>
      </c>
      <c r="AE83" s="998">
        <f>IFERROR('DB7.80KMP'!AE83/AE$4,"")</f>
        <v>0</v>
      </c>
      <c r="AF83" s="998">
        <f>IFERROR('DB7.80KMP'!AF83/AF$4,"")</f>
        <v>0</v>
      </c>
      <c r="AG83" s="998">
        <f>IFERROR('DB7.80KMP'!AG83/AG$4,"")</f>
        <v>0</v>
      </c>
      <c r="AH83" s="998">
        <f>IFERROR('DB7.80KMP'!AH83/AH$4,"")</f>
        <v>0</v>
      </c>
      <c r="AI83" s="998">
        <f>IFERROR('DB7.80KMP'!AI83/AI$4,"")</f>
        <v>0</v>
      </c>
      <c r="AJ83" s="999">
        <f>IFERROR('DB7.80KMP'!AJ83/AJ$4,"")</f>
        <v>0</v>
      </c>
      <c r="AK83" s="997">
        <f>IFERROR('DB7.80KMP'!AK83/AK$4,"")</f>
        <v>0</v>
      </c>
      <c r="AL83" s="998">
        <f>IFERROR('DB7.80KMP'!AL83/AL$4,"")</f>
        <v>0</v>
      </c>
      <c r="AM83" s="998">
        <f>IFERROR('DB7.80KMP'!AM83/AM$4,"")</f>
        <v>0</v>
      </c>
      <c r="AN83" s="998">
        <f>IFERROR('DB7.80KMP'!AN83/AN$4,"")</f>
        <v>0</v>
      </c>
      <c r="AO83" s="939">
        <f>IFERROR('DB7.80KMP'!AO83/AO$4,"")</f>
        <v>0</v>
      </c>
      <c r="AP83" s="939" t="str">
        <f>IFERROR('DB7.80KMP'!AP83/AP$4,"")</f>
        <v/>
      </c>
      <c r="AQ83" s="939" t="str">
        <f>IFERROR('DB7.80KMP'!AQ83/AQ$4,"")</f>
        <v/>
      </c>
      <c r="AR83" s="939" t="str">
        <f>IFERROR('DB7.80KMP'!AR83/AR$4,"")</f>
        <v/>
      </c>
      <c r="AS83" s="939" t="str">
        <f>IFERROR('DB7.80KMP'!AS83/AS$4,"")</f>
        <v/>
      </c>
      <c r="AT83" s="939" t="str">
        <f>IFERROR('DB7.80KMP'!AT83/AT$4,"")</f>
        <v/>
      </c>
      <c r="AU83" s="939" t="str">
        <f>IFERROR('DB7.80KMP'!AU83/AU$4,"")</f>
        <v/>
      </c>
      <c r="AV83" s="940" t="str">
        <f>IFERROR('DB7.80KMP'!AV83/AV$4,"")</f>
        <v/>
      </c>
      <c r="AW83" s="997">
        <f t="shared" si="21"/>
        <v>0</v>
      </c>
      <c r="AX83" s="998">
        <f t="shared" si="22"/>
        <v>0</v>
      </c>
      <c r="AY83" s="998">
        <f t="shared" si="23"/>
        <v>0</v>
      </c>
      <c r="AZ83" s="645" t="str">
        <f t="shared" si="16"/>
        <v/>
      </c>
      <c r="BA83" s="646" t="str">
        <f t="shared" si="17"/>
        <v/>
      </c>
      <c r="BB83" s="997" t="str">
        <f>IFERROR('DB7.80KMP'!BB83/BB$4,"")</f>
        <v/>
      </c>
      <c r="BC83" s="998">
        <f>IFERROR('DB7.80KMP'!BC83/BC$4,"")</f>
        <v>0</v>
      </c>
      <c r="BD83" s="998">
        <f>IFERROR('DB7.80KMP'!BD83/BD$4,"")</f>
        <v>0</v>
      </c>
      <c r="BE83" s="645" t="str">
        <f t="shared" si="18"/>
        <v/>
      </c>
      <c r="BF83" s="645" t="str">
        <f t="shared" si="19"/>
        <v/>
      </c>
      <c r="BG83" s="646" t="str">
        <f t="shared" si="20"/>
        <v/>
      </c>
    </row>
    <row r="84" spans="2:59" x14ac:dyDescent="0.25">
      <c r="B84" s="1159"/>
      <c r="C84" s="1160"/>
      <c r="D84" s="592" t="s">
        <v>282</v>
      </c>
      <c r="E84" s="12" t="s">
        <v>151</v>
      </c>
      <c r="F84" s="272" t="s">
        <v>226</v>
      </c>
      <c r="G84" s="997" t="str">
        <f>IFERROR('DB7.80KMP'!G84/G$4,"")</f>
        <v/>
      </c>
      <c r="H84" s="998" t="str">
        <f>IFERROR('DB7.80KMP'!H84/H$4,"")</f>
        <v/>
      </c>
      <c r="I84" s="998" t="str">
        <f>IFERROR('DB7.80KMP'!I84/I$4,"")</f>
        <v/>
      </c>
      <c r="J84" s="998" t="str">
        <f>IFERROR('DB7.80KMP'!J84/J$4,"")</f>
        <v/>
      </c>
      <c r="K84" s="998" t="str">
        <f>IFERROR('DB7.80KMP'!K84/K$4,"")</f>
        <v/>
      </c>
      <c r="L84" s="998" t="str">
        <f>IFERROR('DB7.80KMP'!L84/L$4,"")</f>
        <v/>
      </c>
      <c r="M84" s="998" t="str">
        <f>IFERROR('DB7.80KMP'!M84/M$4,"")</f>
        <v/>
      </c>
      <c r="N84" s="998" t="str">
        <f>IFERROR('DB7.80KMP'!N84/N$4,"")</f>
        <v/>
      </c>
      <c r="O84" s="998" t="str">
        <f>IFERROR('DB7.80KMP'!O84/O$4,"")</f>
        <v/>
      </c>
      <c r="P84" s="998" t="str">
        <f>IFERROR('DB7.80KMP'!P84/P$4,"")</f>
        <v/>
      </c>
      <c r="Q84" s="998" t="str">
        <f>IFERROR('DB7.80KMP'!Q84/Q$4,"")</f>
        <v/>
      </c>
      <c r="R84" s="998" t="str">
        <f>IFERROR('DB7.80KMP'!R84/R$4,"")</f>
        <v/>
      </c>
      <c r="S84" s="998" t="str">
        <f>IFERROR('DB7.80KMP'!S84/S$4,"")</f>
        <v/>
      </c>
      <c r="T84" s="998" t="str">
        <f>IFERROR('DB7.80KMP'!T84/T$4,"")</f>
        <v/>
      </c>
      <c r="U84" s="998" t="str">
        <f>IFERROR('DB7.80KMP'!U84/U$4,"")</f>
        <v/>
      </c>
      <c r="V84" s="998" t="str">
        <f>IFERROR('DB7.80KMP'!V84/V$4,"")</f>
        <v/>
      </c>
      <c r="W84" s="998">
        <f>IFERROR('DB7.80KMP'!W84/W$4,"")</f>
        <v>1.3145354760261592</v>
      </c>
      <c r="X84" s="998">
        <f>IFERROR('DB7.80KMP'!X84/X$4,"")</f>
        <v>1.6901170406050618</v>
      </c>
      <c r="Y84" s="998">
        <f>IFERROR('DB7.80KMP'!Y84/Y$4,"")</f>
        <v>1.1830819284235434</v>
      </c>
      <c r="Z84" s="998">
        <f>IFERROR('DB7.80KMP'!Z84/Z$4,"")</f>
        <v>0.94764273868751481</v>
      </c>
      <c r="AA84" s="998">
        <f>IFERROR('DB7.80KMP'!AA84/AA$4,"")</f>
        <v>0.94764273868751481</v>
      </c>
      <c r="AB84" s="998">
        <f>IFERROR('DB7.80KMP'!AB84/AB$4,"")</f>
        <v>3.0008686725104634</v>
      </c>
      <c r="AC84" s="998">
        <f>IFERROR('DB7.80KMP'!AC84/AC$4,"")</f>
        <v>3.0008686725104634</v>
      </c>
      <c r="AD84" s="998">
        <f>IFERROR('DB7.80KMP'!AD84/AD$4,"")</f>
        <v>3.0008686725104634</v>
      </c>
      <c r="AE84" s="998">
        <f>IFERROR('DB7.80KMP'!AE84/AE$4,"")</f>
        <v>3.0008686725104634</v>
      </c>
      <c r="AF84" s="998">
        <f>IFERROR('DB7.80KMP'!AF84/AF$4,"")</f>
        <v>2.9952995867117158</v>
      </c>
      <c r="AG84" s="998">
        <f>IFERROR('DB7.80KMP'!AG84/AG$4,"")</f>
        <v>2.9952995867117158</v>
      </c>
      <c r="AH84" s="998">
        <f>IFERROR('DB7.80KMP'!AH84/AH$4,"")</f>
        <v>2.9952995867117158</v>
      </c>
      <c r="AI84" s="998">
        <f>IFERROR('DB7.80KMP'!AI84/AI$4,"")</f>
        <v>2.3217813458571643</v>
      </c>
      <c r="AJ84" s="999">
        <f>IFERROR('DB7.80KMP'!AJ84/AJ$4,"")</f>
        <v>2.748849582293404</v>
      </c>
      <c r="AK84" s="997">
        <f>IFERROR('DB7.80KMP'!AK84/AK$4,"")</f>
        <v>1.2770054732454583</v>
      </c>
      <c r="AL84" s="998">
        <f>IFERROR('DB7.80KMP'!AL84/AL$4,"")</f>
        <v>2.9358260494432811</v>
      </c>
      <c r="AM84" s="998">
        <f>IFERROR('DB7.80KMP'!AM84/AM$4,"")</f>
        <v>1.0099847088315084</v>
      </c>
      <c r="AN84" s="998">
        <f>IFERROR('DB7.80KMP'!AN84/AN$4,"")</f>
        <v>7.3736887123573194</v>
      </c>
      <c r="AO84" s="939">
        <f>IFERROR('DB7.80KMP'!AO84/AO$4,"")</f>
        <v>0.93398355192699489</v>
      </c>
      <c r="AP84" s="939" t="str">
        <f>IFERROR('DB7.80KMP'!AP84/AP$4,"")</f>
        <v/>
      </c>
      <c r="AQ84" s="939" t="str">
        <f>IFERROR('DB7.80KMP'!AQ84/AQ$4,"")</f>
        <v/>
      </c>
      <c r="AR84" s="939" t="str">
        <f>IFERROR('DB7.80KMP'!AR84/AR$4,"")</f>
        <v/>
      </c>
      <c r="AS84" s="939" t="str">
        <f>IFERROR('DB7.80KMP'!AS84/AS$4,"")</f>
        <v/>
      </c>
      <c r="AT84" s="939" t="str">
        <f>IFERROR('DB7.80KMP'!AT84/AT$4,"")</f>
        <v/>
      </c>
      <c r="AU84" s="939" t="str">
        <f>IFERROR('DB7.80KMP'!AU84/AU$4,"")</f>
        <v/>
      </c>
      <c r="AV84" s="940" t="str">
        <f>IFERROR('DB7.80KMP'!AV84/AV$4,"")</f>
        <v/>
      </c>
      <c r="AW84" s="997">
        <f t="shared" si="21"/>
        <v>7.3736887123573194</v>
      </c>
      <c r="AX84" s="998">
        <f t="shared" si="22"/>
        <v>0.93398355192699489</v>
      </c>
      <c r="AY84" s="998">
        <f t="shared" si="23"/>
        <v>0.94764273868751481</v>
      </c>
      <c r="AZ84" s="645">
        <f t="shared" si="16"/>
        <v>0.12666435868953391</v>
      </c>
      <c r="BA84" s="646">
        <f t="shared" si="17"/>
        <v>0.98558614317096138</v>
      </c>
      <c r="BB84" s="997" t="str">
        <f>IFERROR('DB7.80KMP'!BB84/BB$4,"")</f>
        <v/>
      </c>
      <c r="BC84" s="998">
        <f>IFERROR('DB7.80KMP'!BC84/BC$4,"")</f>
        <v>2.748849582293404</v>
      </c>
      <c r="BD84" s="998">
        <f>IFERROR('DB7.80KMP'!BD84/BD$4,"")</f>
        <v>1.1605909729234125</v>
      </c>
      <c r="BE84" s="645" t="str">
        <f t="shared" si="18"/>
        <v/>
      </c>
      <c r="BF84" s="645">
        <f t="shared" si="19"/>
        <v>2.3684912655914658</v>
      </c>
      <c r="BG84" s="646">
        <f t="shared" si="20"/>
        <v>1.1839399033842151</v>
      </c>
    </row>
    <row r="85" spans="2:59" ht="14.1" customHeight="1" x14ac:dyDescent="0.25">
      <c r="B85" s="1158"/>
      <c r="C85" s="1156"/>
      <c r="D85" s="591" t="s">
        <v>283</v>
      </c>
      <c r="E85" s="10" t="s">
        <v>152</v>
      </c>
      <c r="F85" s="273" t="s">
        <v>226</v>
      </c>
      <c r="G85" s="994" t="str">
        <f>IFERROR('DB7.80KMP'!G85/G$4,"")</f>
        <v/>
      </c>
      <c r="H85" s="995" t="str">
        <f>IFERROR('DB7.80KMP'!H85/H$4,"")</f>
        <v/>
      </c>
      <c r="I85" s="995" t="str">
        <f>IFERROR('DB7.80KMP'!I85/I$4,"")</f>
        <v/>
      </c>
      <c r="J85" s="995" t="str">
        <f>IFERROR('DB7.80KMP'!J85/J$4,"")</f>
        <v/>
      </c>
      <c r="K85" s="995" t="str">
        <f>IFERROR('DB7.80KMP'!K85/K$4,"")</f>
        <v/>
      </c>
      <c r="L85" s="995" t="str">
        <f>IFERROR('DB7.80KMP'!L85/L$4,"")</f>
        <v/>
      </c>
      <c r="M85" s="995" t="str">
        <f>IFERROR('DB7.80KMP'!M85/M$4,"")</f>
        <v/>
      </c>
      <c r="N85" s="995" t="str">
        <f>IFERROR('DB7.80KMP'!N85/N$4,"")</f>
        <v/>
      </c>
      <c r="O85" s="995" t="str">
        <f>IFERROR('DB7.80KMP'!O85/O$4,"")</f>
        <v/>
      </c>
      <c r="P85" s="995" t="str">
        <f>IFERROR('DB7.80KMP'!P85/P$4,"")</f>
        <v/>
      </c>
      <c r="Q85" s="995" t="str">
        <f>IFERROR('DB7.80KMP'!Q85/Q$4,"")</f>
        <v/>
      </c>
      <c r="R85" s="995" t="str">
        <f>IFERROR('DB7.80KMP'!R85/R$4,"")</f>
        <v/>
      </c>
      <c r="S85" s="995" t="str">
        <f>IFERROR('DB7.80KMP'!S85/S$4,"")</f>
        <v/>
      </c>
      <c r="T85" s="995" t="str">
        <f>IFERROR('DB7.80KMP'!T85/T$4,"")</f>
        <v/>
      </c>
      <c r="U85" s="995" t="str">
        <f>IFERROR('DB7.80KMP'!U85/U$4,"")</f>
        <v/>
      </c>
      <c r="V85" s="995" t="str">
        <f>IFERROR('DB7.80KMP'!V85/V$4,"")</f>
        <v/>
      </c>
      <c r="W85" s="995">
        <f>IFERROR('DB7.80KMP'!W85/W$4,"")</f>
        <v>0</v>
      </c>
      <c r="X85" s="995">
        <f>IFERROR('DB7.80KMP'!X85/X$4,"")</f>
        <v>0</v>
      </c>
      <c r="Y85" s="995">
        <f>IFERROR('DB7.80KMP'!Y85/Y$4,"")</f>
        <v>0</v>
      </c>
      <c r="Z85" s="995">
        <f>IFERROR('DB7.80KMP'!Z85/Z$4,"")</f>
        <v>0</v>
      </c>
      <c r="AA85" s="995">
        <f>IFERROR('DB7.80KMP'!AA85/AA$4,"")</f>
        <v>0</v>
      </c>
      <c r="AB85" s="995">
        <f>IFERROR('DB7.80KMP'!AB85/AB$4,"")</f>
        <v>156.36105188343996</v>
      </c>
      <c r="AC85" s="995">
        <f>IFERROR('DB7.80KMP'!AC85/AC$4,"")</f>
        <v>0</v>
      </c>
      <c r="AD85" s="995">
        <f>IFERROR('DB7.80KMP'!AD85/AD$4,"")</f>
        <v>0</v>
      </c>
      <c r="AE85" s="995">
        <f>IFERROR('DB7.80KMP'!AE85/AE$4,"")</f>
        <v>0</v>
      </c>
      <c r="AF85" s="995">
        <f>IFERROR('DB7.80KMP'!AF85/AF$4,"")</f>
        <v>0</v>
      </c>
      <c r="AG85" s="995">
        <f>IFERROR('DB7.80KMP'!AG85/AG$4,"")</f>
        <v>0</v>
      </c>
      <c r="AH85" s="995">
        <f>IFERROR('DB7.80KMP'!AH85/AH$4,"")</f>
        <v>0</v>
      </c>
      <c r="AI85" s="995">
        <f>IFERROR('DB7.80KMP'!AI85/AI$4,"")</f>
        <v>14.10161676318155</v>
      </c>
      <c r="AJ85" s="996">
        <f>IFERROR('DB7.80KMP'!AJ85/AJ$4,"")</f>
        <v>0.24847329023697684</v>
      </c>
      <c r="AK85" s="994">
        <f>IFERROR('DB7.80KMP'!AK85/AK$4,"")</f>
        <v>0.24484664441271795</v>
      </c>
      <c r="AL85" s="995">
        <f>IFERROR('DB7.80KMP'!AL85/AL$4,"")</f>
        <v>0.38032118471461596</v>
      </c>
      <c r="AM85" s="995">
        <f>IFERROR('DB7.80KMP'!AM85/AM$4,"")</f>
        <v>0.21081208830498308</v>
      </c>
      <c r="AN85" s="995">
        <f>IFERROR('DB7.80KMP'!AN85/AN$4,"")</f>
        <v>0.22890223799645407</v>
      </c>
      <c r="AO85" s="937">
        <f>IFERROR('DB7.80KMP'!AO85/AO$4,"")</f>
        <v>0.23474119938431803</v>
      </c>
      <c r="AP85" s="937" t="str">
        <f>IFERROR('DB7.80KMP'!AP85/AP$4,"")</f>
        <v/>
      </c>
      <c r="AQ85" s="937" t="str">
        <f>IFERROR('DB7.80KMP'!AQ85/AQ$4,"")</f>
        <v/>
      </c>
      <c r="AR85" s="937" t="str">
        <f>IFERROR('DB7.80KMP'!AR85/AR$4,"")</f>
        <v/>
      </c>
      <c r="AS85" s="937" t="str">
        <f>IFERROR('DB7.80KMP'!AS85/AS$4,"")</f>
        <v/>
      </c>
      <c r="AT85" s="937" t="str">
        <f>IFERROR('DB7.80KMP'!AT85/AT$4,"")</f>
        <v/>
      </c>
      <c r="AU85" s="937" t="str">
        <f>IFERROR('DB7.80KMP'!AU85/AU$4,"")</f>
        <v/>
      </c>
      <c r="AV85" s="938" t="str">
        <f>IFERROR('DB7.80KMP'!AV85/AV$4,"")</f>
        <v/>
      </c>
      <c r="AW85" s="994">
        <f t="shared" si="21"/>
        <v>0.22890223799645407</v>
      </c>
      <c r="AX85" s="995">
        <f t="shared" si="22"/>
        <v>0.23474119938431803</v>
      </c>
      <c r="AY85" s="995">
        <f t="shared" si="23"/>
        <v>0</v>
      </c>
      <c r="AZ85" s="643">
        <f t="shared" si="16"/>
        <v>1.0255085377887587</v>
      </c>
      <c r="BA85" s="644" t="str">
        <f t="shared" si="17"/>
        <v/>
      </c>
      <c r="BB85" s="994" t="str">
        <f>IFERROR('DB7.80KMP'!BB85/BB$4,"")</f>
        <v/>
      </c>
      <c r="BC85" s="995">
        <f>IFERROR('DB7.80KMP'!BC85/BC$4,"")</f>
        <v>0.24847329023697684</v>
      </c>
      <c r="BD85" s="995">
        <f>IFERROR('DB7.80KMP'!BD85/BD$4,"")</f>
        <v>0</v>
      </c>
      <c r="BE85" s="643" t="str">
        <f t="shared" si="18"/>
        <v/>
      </c>
      <c r="BF85" s="643" t="str">
        <f t="shared" si="19"/>
        <v/>
      </c>
      <c r="BG85" s="644">
        <f t="shared" si="20"/>
        <v>1.7620198762295487E-2</v>
      </c>
    </row>
    <row r="86" spans="2:59" s="602" customFormat="1" ht="14.25" x14ac:dyDescent="0.25">
      <c r="B86" s="616" t="s">
        <v>284</v>
      </c>
      <c r="C86" s="617" t="s">
        <v>108</v>
      </c>
      <c r="D86" s="623" t="str">
        <f t="shared" ref="D86:E86" si="24">IF($B$1="x","",B86)</f>
        <v>V</v>
      </c>
      <c r="E86" s="624" t="str">
        <f t="shared" si="24"/>
        <v>Chi phí tài chính</v>
      </c>
      <c r="F86" s="627"/>
      <c r="G86" s="1018" t="str">
        <f>IFERROR('DB7.80KMP'!G86/G$4,"")</f>
        <v/>
      </c>
      <c r="H86" s="1019" t="str">
        <f>IFERROR('DB7.80KMP'!H86/H$4,"")</f>
        <v/>
      </c>
      <c r="I86" s="1019" t="str">
        <f>IFERROR('DB7.80KMP'!I86/I$4,"")</f>
        <v/>
      </c>
      <c r="J86" s="1019" t="str">
        <f>IFERROR('DB7.80KMP'!J86/J$4,"")</f>
        <v/>
      </c>
      <c r="K86" s="1019" t="str">
        <f>IFERROR('DB7.80KMP'!K86/K$4,"")</f>
        <v/>
      </c>
      <c r="L86" s="1019" t="str">
        <f>IFERROR('DB7.80KMP'!L86/L$4,"")</f>
        <v/>
      </c>
      <c r="M86" s="1019" t="str">
        <f>IFERROR('DB7.80KMP'!M86/M$4,"")</f>
        <v/>
      </c>
      <c r="N86" s="1019" t="str">
        <f>IFERROR('DB7.80KMP'!N86/N$4,"")</f>
        <v/>
      </c>
      <c r="O86" s="1019" t="str">
        <f>IFERROR('DB7.80KMP'!O86/O$4,"")</f>
        <v/>
      </c>
      <c r="P86" s="1019" t="str">
        <f>IFERROR('DB7.80KMP'!P86/P$4,"")</f>
        <v/>
      </c>
      <c r="Q86" s="1019" t="str">
        <f>IFERROR('DB7.80KMP'!Q86/Q$4,"")</f>
        <v/>
      </c>
      <c r="R86" s="1019" t="str">
        <f>IFERROR('DB7.80KMP'!R86/R$4,"")</f>
        <v/>
      </c>
      <c r="S86" s="1019" t="str">
        <f>IFERROR('DB7.80KMP'!S86/S$4,"")</f>
        <v/>
      </c>
      <c r="T86" s="1019" t="str">
        <f>IFERROR('DB7.80KMP'!T86/T$4,"")</f>
        <v/>
      </c>
      <c r="U86" s="1019" t="str">
        <f>IFERROR('DB7.80KMP'!U86/U$4,"")</f>
        <v/>
      </c>
      <c r="V86" s="1019" t="str">
        <f>IFERROR('DB7.80KMP'!V86/V$4,"")</f>
        <v/>
      </c>
      <c r="W86" s="1019">
        <f>IFERROR('DB7.80KMP'!W86/W$4,"")</f>
        <v>0.92017483321831151</v>
      </c>
      <c r="X86" s="1019">
        <f>IFERROR('DB7.80KMP'!X86/X$4,"")</f>
        <v>1.1830819284235434</v>
      </c>
      <c r="Y86" s="1019">
        <f>IFERROR('DB7.80KMP'!Y86/Y$4,"")</f>
        <v>0.82815734989648038</v>
      </c>
      <c r="Z86" s="1019">
        <f>IFERROR('DB7.80KMP'!Z86/Z$4,"")</f>
        <v>0.66334991708126034</v>
      </c>
      <c r="AA86" s="1019">
        <f>IFERROR('DB7.80KMP'!AA86/AA$4,"")</f>
        <v>0.66334991708126034</v>
      </c>
      <c r="AB86" s="1019">
        <f>IFERROR('DB7.80KMP'!AB86/AB$4,"")</f>
        <v>0.66334991708126034</v>
      </c>
      <c r="AC86" s="1019">
        <f>IFERROR('DB7.80KMP'!AC86/AC$4,"")</f>
        <v>0.66334991708126034</v>
      </c>
      <c r="AD86" s="1019">
        <f>IFERROR('DB7.80KMP'!AD86/AD$4,"")</f>
        <v>0.66334991708126034</v>
      </c>
      <c r="AE86" s="1019">
        <f>IFERROR('DB7.80KMP'!AE86/AE$4,"")</f>
        <v>0.66334991708126034</v>
      </c>
      <c r="AF86" s="1019">
        <f>IFERROR('DB7.80KMP'!AF86/AF$4,"")</f>
        <v>0.66211885600995823</v>
      </c>
      <c r="AG86" s="1019">
        <f>IFERROR('DB7.80KMP'!AG86/AG$4,"")</f>
        <v>0.66211885600995823</v>
      </c>
      <c r="AH86" s="1019">
        <f>IFERROR('DB7.80KMP'!AH86/AH$4,"")</f>
        <v>0.66211885600995823</v>
      </c>
      <c r="AI86" s="1019">
        <f>IFERROR('DB7.80KMP'!AI86/AI$4,"")</f>
        <v>0.71790048976196985</v>
      </c>
      <c r="AJ86" s="1020">
        <f>IFERROR('DB7.80KMP'!AJ86/AJ$4,"")</f>
        <v>5.7747696549718119</v>
      </c>
      <c r="AK86" s="1018">
        <f>IFERROR('DB7.80KMP'!AK86/AK$4,"")</f>
        <v>9.3567582960660562</v>
      </c>
      <c r="AL86" s="1019">
        <f>IFERROR('DB7.80KMP'!AL86/AL$4,"")</f>
        <v>20.015102897076201</v>
      </c>
      <c r="AM86" s="1019">
        <f>IFERROR('DB7.80KMP'!AM86/AM$4,"")</f>
        <v>1.1787622435396328</v>
      </c>
      <c r="AN86" s="1019">
        <f>IFERROR('DB7.80KMP'!AN86/AN$4,"")</f>
        <v>2.9006682200570886</v>
      </c>
      <c r="AO86" s="955">
        <f>IFERROR('DB7.80KMP'!AO86/AO$4,"")</f>
        <v>1.9347967402728727</v>
      </c>
      <c r="AP86" s="955" t="str">
        <f>IFERROR('DB7.80KMP'!AP86/AP$4,"")</f>
        <v/>
      </c>
      <c r="AQ86" s="955" t="str">
        <f>IFERROR('DB7.80KMP'!AQ86/AQ$4,"")</f>
        <v/>
      </c>
      <c r="AR86" s="955" t="str">
        <f>IFERROR('DB7.80KMP'!AR86/AR$4,"")</f>
        <v/>
      </c>
      <c r="AS86" s="955" t="str">
        <f>IFERROR('DB7.80KMP'!AS86/AS$4,"")</f>
        <v/>
      </c>
      <c r="AT86" s="955" t="str">
        <f>IFERROR('DB7.80KMP'!AT86/AT$4,"")</f>
        <v/>
      </c>
      <c r="AU86" s="955" t="str">
        <f>IFERROR('DB7.80KMP'!AU86/AU$4,"")</f>
        <v/>
      </c>
      <c r="AV86" s="956" t="str">
        <f>IFERROR('DB7.80KMP'!AV86/AV$4,"")</f>
        <v/>
      </c>
      <c r="AW86" s="1018">
        <f t="shared" si="21"/>
        <v>2.9006682200570886</v>
      </c>
      <c r="AX86" s="1019">
        <f t="shared" si="22"/>
        <v>1.9347967402728727</v>
      </c>
      <c r="AY86" s="1019">
        <f t="shared" si="23"/>
        <v>0.66334991708126034</v>
      </c>
      <c r="AZ86" s="653">
        <f t="shared" si="16"/>
        <v>0.66701759508186487</v>
      </c>
      <c r="BA86" s="654">
        <f t="shared" si="17"/>
        <v>2.9167060859613558</v>
      </c>
      <c r="BB86" s="1018" t="str">
        <f>IFERROR('DB7.80KMP'!BB86/BB$4,"")</f>
        <v/>
      </c>
      <c r="BC86" s="1019">
        <f>IFERROR('DB7.80KMP'!BC86/BC$4,"")</f>
        <v>5.7747696549718119</v>
      </c>
      <c r="BD86" s="1019">
        <f>IFERROR('DB7.80KMP'!BD86/BD$4,"")</f>
        <v>0.81241368104638878</v>
      </c>
      <c r="BE86" s="653" t="str">
        <f t="shared" si="18"/>
        <v/>
      </c>
      <c r="BF86" s="653">
        <f t="shared" si="19"/>
        <v>7.1081639683048037</v>
      </c>
      <c r="BG86" s="654">
        <f t="shared" si="20"/>
        <v>8.0439695157284525</v>
      </c>
    </row>
    <row r="87" spans="2:59" x14ac:dyDescent="0.25">
      <c r="B87" s="1157" t="s">
        <v>285</v>
      </c>
      <c r="C87" s="1155" t="s">
        <v>108</v>
      </c>
      <c r="D87" s="590" t="s">
        <v>286</v>
      </c>
      <c r="E87" s="7" t="s">
        <v>158</v>
      </c>
      <c r="F87" s="268" t="s">
        <v>226</v>
      </c>
      <c r="G87" s="991" t="str">
        <f>IFERROR('DB7.80KMP'!G87/G$4,"")</f>
        <v/>
      </c>
      <c r="H87" s="992" t="str">
        <f>IFERROR('DB7.80KMP'!H87/H$4,"")</f>
        <v/>
      </c>
      <c r="I87" s="992" t="str">
        <f>IFERROR('DB7.80KMP'!I87/I$4,"")</f>
        <v/>
      </c>
      <c r="J87" s="992" t="str">
        <f>IFERROR('DB7.80KMP'!J87/J$4,"")</f>
        <v/>
      </c>
      <c r="K87" s="992" t="str">
        <f>IFERROR('DB7.80KMP'!K87/K$4,"")</f>
        <v/>
      </c>
      <c r="L87" s="992" t="str">
        <f>IFERROR('DB7.80KMP'!L87/L$4,"")</f>
        <v/>
      </c>
      <c r="M87" s="992" t="str">
        <f>IFERROR('DB7.80KMP'!M87/M$4,"")</f>
        <v/>
      </c>
      <c r="N87" s="992" t="str">
        <f>IFERROR('DB7.80KMP'!N87/N$4,"")</f>
        <v/>
      </c>
      <c r="O87" s="992" t="str">
        <f>IFERROR('DB7.80KMP'!O87/O$4,"")</f>
        <v/>
      </c>
      <c r="P87" s="992" t="str">
        <f>IFERROR('DB7.80KMP'!P87/P$4,"")</f>
        <v/>
      </c>
      <c r="Q87" s="992" t="str">
        <f>IFERROR('DB7.80KMP'!Q87/Q$4,"")</f>
        <v/>
      </c>
      <c r="R87" s="992" t="str">
        <f>IFERROR('DB7.80KMP'!R87/R$4,"")</f>
        <v/>
      </c>
      <c r="S87" s="992" t="str">
        <f>IFERROR('DB7.80KMP'!S87/S$4,"")</f>
        <v/>
      </c>
      <c r="T87" s="992" t="str">
        <f>IFERROR('DB7.80KMP'!T87/T$4,"")</f>
        <v/>
      </c>
      <c r="U87" s="992" t="str">
        <f>IFERROR('DB7.80KMP'!U87/U$4,"")</f>
        <v/>
      </c>
      <c r="V87" s="992" t="str">
        <f>IFERROR('DB7.80KMP'!V87/V$4,"")</f>
        <v/>
      </c>
      <c r="W87" s="992">
        <f>IFERROR('DB7.80KMP'!W87/W$4,"")</f>
        <v>0</v>
      </c>
      <c r="X87" s="992">
        <f>IFERROR('DB7.80KMP'!X87/X$4,"")</f>
        <v>0</v>
      </c>
      <c r="Y87" s="992">
        <f>IFERROR('DB7.80KMP'!Y87/Y$4,"")</f>
        <v>0</v>
      </c>
      <c r="Z87" s="992">
        <f>IFERROR('DB7.80KMP'!Z87/Z$4,"")</f>
        <v>0</v>
      </c>
      <c r="AA87" s="992">
        <f>IFERROR('DB7.80KMP'!AA87/AA$4,"")</f>
        <v>0</v>
      </c>
      <c r="AB87" s="992">
        <f>IFERROR('DB7.80KMP'!AB87/AB$4,"")</f>
        <v>0</v>
      </c>
      <c r="AC87" s="992">
        <f>IFERROR('DB7.80KMP'!AC87/AC$4,"")</f>
        <v>0</v>
      </c>
      <c r="AD87" s="992">
        <f>IFERROR('DB7.80KMP'!AD87/AD$4,"")</f>
        <v>0</v>
      </c>
      <c r="AE87" s="992">
        <f>IFERROR('DB7.80KMP'!AE87/AE$4,"")</f>
        <v>0</v>
      </c>
      <c r="AF87" s="992">
        <f>IFERROR('DB7.80KMP'!AF87/AF$4,"")</f>
        <v>0</v>
      </c>
      <c r="AG87" s="992">
        <f>IFERROR('DB7.80KMP'!AG87/AG$4,"")</f>
        <v>0</v>
      </c>
      <c r="AH87" s="992">
        <f>IFERROR('DB7.80KMP'!AH87/AH$4,"")</f>
        <v>0</v>
      </c>
      <c r="AI87" s="992">
        <f>IFERROR('DB7.80KMP'!AI87/AI$4,"")</f>
        <v>0</v>
      </c>
      <c r="AJ87" s="993">
        <f>IFERROR('DB7.80KMP'!AJ87/AJ$4,"")</f>
        <v>0</v>
      </c>
      <c r="AK87" s="991">
        <f>IFERROR('DB7.80KMP'!AK87/AK$4,"")</f>
        <v>0</v>
      </c>
      <c r="AL87" s="992">
        <f>IFERROR('DB7.80KMP'!AL87/AL$4,"")</f>
        <v>0</v>
      </c>
      <c r="AM87" s="992">
        <f>IFERROR('DB7.80KMP'!AM87/AM$4,"")</f>
        <v>0</v>
      </c>
      <c r="AN87" s="992">
        <f>IFERROR('DB7.80KMP'!AN87/AN$4,"")</f>
        <v>0</v>
      </c>
      <c r="AO87" s="935">
        <f>IFERROR('DB7.80KMP'!AO87/AO$4,"")</f>
        <v>0</v>
      </c>
      <c r="AP87" s="935" t="str">
        <f>IFERROR('DB7.80KMP'!AP87/AP$4,"")</f>
        <v/>
      </c>
      <c r="AQ87" s="935" t="str">
        <f>IFERROR('DB7.80KMP'!AQ87/AQ$4,"")</f>
        <v/>
      </c>
      <c r="AR87" s="935" t="str">
        <f>IFERROR('DB7.80KMP'!AR87/AR$4,"")</f>
        <v/>
      </c>
      <c r="AS87" s="935" t="str">
        <f>IFERROR('DB7.80KMP'!AS87/AS$4,"")</f>
        <v/>
      </c>
      <c r="AT87" s="935" t="str">
        <f>IFERROR('DB7.80KMP'!AT87/AT$4,"")</f>
        <v/>
      </c>
      <c r="AU87" s="935" t="str">
        <f>IFERROR('DB7.80KMP'!AU87/AU$4,"")</f>
        <v/>
      </c>
      <c r="AV87" s="936" t="str">
        <f>IFERROR('DB7.80KMP'!AV87/AV$4,"")</f>
        <v/>
      </c>
      <c r="AW87" s="991">
        <f t="shared" si="21"/>
        <v>0</v>
      </c>
      <c r="AX87" s="992">
        <f t="shared" si="22"/>
        <v>0</v>
      </c>
      <c r="AY87" s="992">
        <f t="shared" si="23"/>
        <v>0</v>
      </c>
      <c r="AZ87" s="641" t="str">
        <f t="shared" si="16"/>
        <v/>
      </c>
      <c r="BA87" s="642" t="str">
        <f t="shared" si="17"/>
        <v/>
      </c>
      <c r="BB87" s="991" t="str">
        <f>IFERROR('DB7.80KMP'!BB87/BB$4,"")</f>
        <v/>
      </c>
      <c r="BC87" s="992">
        <f>IFERROR('DB7.80KMP'!BC87/BC$4,"")</f>
        <v>0</v>
      </c>
      <c r="BD87" s="992">
        <f>IFERROR('DB7.80KMP'!BD87/BD$4,"")</f>
        <v>0</v>
      </c>
      <c r="BE87" s="641" t="str">
        <f t="shared" si="18"/>
        <v/>
      </c>
      <c r="BF87" s="641" t="str">
        <f t="shared" si="19"/>
        <v/>
      </c>
      <c r="BG87" s="642" t="str">
        <f t="shared" si="20"/>
        <v/>
      </c>
    </row>
    <row r="88" spans="2:59" x14ac:dyDescent="0.25">
      <c r="B88" s="1159"/>
      <c r="C88" s="1160"/>
      <c r="D88" s="592" t="s">
        <v>287</v>
      </c>
      <c r="E88" s="9" t="s">
        <v>157</v>
      </c>
      <c r="F88" s="272" t="s">
        <v>226</v>
      </c>
      <c r="G88" s="997" t="str">
        <f>IFERROR('DB7.80KMP'!G88/G$4,"")</f>
        <v/>
      </c>
      <c r="H88" s="998" t="str">
        <f>IFERROR('DB7.80KMP'!H88/H$4,"")</f>
        <v/>
      </c>
      <c r="I88" s="998" t="str">
        <f>IFERROR('DB7.80KMP'!I88/I$4,"")</f>
        <v/>
      </c>
      <c r="J88" s="998" t="str">
        <f>IFERROR('DB7.80KMP'!J88/J$4,"")</f>
        <v/>
      </c>
      <c r="K88" s="998" t="str">
        <f>IFERROR('DB7.80KMP'!K88/K$4,"")</f>
        <v/>
      </c>
      <c r="L88" s="998" t="str">
        <f>IFERROR('DB7.80KMP'!L88/L$4,"")</f>
        <v/>
      </c>
      <c r="M88" s="998" t="str">
        <f>IFERROR('DB7.80KMP'!M88/M$4,"")</f>
        <v/>
      </c>
      <c r="N88" s="998" t="str">
        <f>IFERROR('DB7.80KMP'!N88/N$4,"")</f>
        <v/>
      </c>
      <c r="O88" s="998" t="str">
        <f>IFERROR('DB7.80KMP'!O88/O$4,"")</f>
        <v/>
      </c>
      <c r="P88" s="998" t="str">
        <f>IFERROR('DB7.80KMP'!P88/P$4,"")</f>
        <v/>
      </c>
      <c r="Q88" s="998" t="str">
        <f>IFERROR('DB7.80KMP'!Q88/Q$4,"")</f>
        <v/>
      </c>
      <c r="R88" s="998" t="str">
        <f>IFERROR('DB7.80KMP'!R88/R$4,"")</f>
        <v/>
      </c>
      <c r="S88" s="998" t="str">
        <f>IFERROR('DB7.80KMP'!S88/S$4,"")</f>
        <v/>
      </c>
      <c r="T88" s="998" t="str">
        <f>IFERROR('DB7.80KMP'!T88/T$4,"")</f>
        <v/>
      </c>
      <c r="U88" s="998" t="str">
        <f>IFERROR('DB7.80KMP'!U88/U$4,"")</f>
        <v/>
      </c>
      <c r="V88" s="998" t="str">
        <f>IFERROR('DB7.80KMP'!V88/V$4,"")</f>
        <v/>
      </c>
      <c r="W88" s="998">
        <f>IFERROR('DB7.80KMP'!W88/W$4,"")</f>
        <v>0.92017483321831151</v>
      </c>
      <c r="X88" s="998">
        <f>IFERROR('DB7.80KMP'!X88/X$4,"")</f>
        <v>1.1830819284235434</v>
      </c>
      <c r="Y88" s="998">
        <f>IFERROR('DB7.80KMP'!Y88/Y$4,"")</f>
        <v>0.82815734989648038</v>
      </c>
      <c r="Z88" s="998">
        <f>IFERROR('DB7.80KMP'!Z88/Z$4,"")</f>
        <v>0.66334991708126034</v>
      </c>
      <c r="AA88" s="998">
        <f>IFERROR('DB7.80KMP'!AA88/AA$4,"")</f>
        <v>0.66334991708126034</v>
      </c>
      <c r="AB88" s="998">
        <f>IFERROR('DB7.80KMP'!AB88/AB$4,"")</f>
        <v>0.66334991708126034</v>
      </c>
      <c r="AC88" s="998">
        <f>IFERROR('DB7.80KMP'!AC88/AC$4,"")</f>
        <v>0.66334991708126034</v>
      </c>
      <c r="AD88" s="998">
        <f>IFERROR('DB7.80KMP'!AD88/AD$4,"")</f>
        <v>0.66334991708126034</v>
      </c>
      <c r="AE88" s="998">
        <f>IFERROR('DB7.80KMP'!AE88/AE$4,"")</f>
        <v>0.66334991708126034</v>
      </c>
      <c r="AF88" s="998">
        <f>IFERROR('DB7.80KMP'!AF88/AF$4,"")</f>
        <v>0.66211885600995823</v>
      </c>
      <c r="AG88" s="998">
        <f>IFERROR('DB7.80KMP'!AG88/AG$4,"")</f>
        <v>0.66211885600995823</v>
      </c>
      <c r="AH88" s="998">
        <f>IFERROR('DB7.80KMP'!AH88/AH$4,"")</f>
        <v>0.66211885600995823</v>
      </c>
      <c r="AI88" s="998">
        <f>IFERROR('DB7.80KMP'!AI88/AI$4,"")</f>
        <v>0.71790048976196985</v>
      </c>
      <c r="AJ88" s="999">
        <f>IFERROR('DB7.80KMP'!AJ88/AJ$4,"")</f>
        <v>3.2843779277190523</v>
      </c>
      <c r="AK88" s="997">
        <f>IFERROR('DB7.80KMP'!AK88/AK$4,"")</f>
        <v>9.3567582960660562</v>
      </c>
      <c r="AL88" s="998">
        <f>IFERROR('DB7.80KMP'!AL88/AL$4,"")</f>
        <v>2.3864028113684044</v>
      </c>
      <c r="AM88" s="998">
        <f>IFERROR('DB7.80KMP'!AM88/AM$4,"")</f>
        <v>1.1787622435396328</v>
      </c>
      <c r="AN88" s="998">
        <f>IFERROR('DB7.80KMP'!AN88/AN$4,"")</f>
        <v>2.4422432618140149</v>
      </c>
      <c r="AO88" s="939">
        <f>IFERROR('DB7.80KMP'!AO88/AO$4,"")</f>
        <v>1.5047745239174508</v>
      </c>
      <c r="AP88" s="939" t="str">
        <f>IFERROR('DB7.80KMP'!AP88/AP$4,"")</f>
        <v/>
      </c>
      <c r="AQ88" s="939" t="str">
        <f>IFERROR('DB7.80KMP'!AQ88/AQ$4,"")</f>
        <v/>
      </c>
      <c r="AR88" s="939" t="str">
        <f>IFERROR('DB7.80KMP'!AR88/AR$4,"")</f>
        <v/>
      </c>
      <c r="AS88" s="939" t="str">
        <f>IFERROR('DB7.80KMP'!AS88/AS$4,"")</f>
        <v/>
      </c>
      <c r="AT88" s="939" t="str">
        <f>IFERROR('DB7.80KMP'!AT88/AT$4,"")</f>
        <v/>
      </c>
      <c r="AU88" s="939" t="str">
        <f>IFERROR('DB7.80KMP'!AU88/AU$4,"")</f>
        <v/>
      </c>
      <c r="AV88" s="940" t="str">
        <f>IFERROR('DB7.80KMP'!AV88/AV$4,"")</f>
        <v/>
      </c>
      <c r="AW88" s="997">
        <f t="shared" si="21"/>
        <v>2.4422432618140149</v>
      </c>
      <c r="AX88" s="998">
        <f t="shared" si="22"/>
        <v>1.5047745239174508</v>
      </c>
      <c r="AY88" s="998">
        <f t="shared" si="23"/>
        <v>0.66334991708126034</v>
      </c>
      <c r="AZ88" s="645">
        <f t="shared" si="16"/>
        <v>0.61614440602438425</v>
      </c>
      <c r="BA88" s="646">
        <f t="shared" si="17"/>
        <v>2.2684475948055574</v>
      </c>
      <c r="BB88" s="997" t="str">
        <f>IFERROR('DB7.80KMP'!BB88/BB$4,"")</f>
        <v/>
      </c>
      <c r="BC88" s="998">
        <f>IFERROR('DB7.80KMP'!BC88/BC$4,"")</f>
        <v>3.2843779277190523</v>
      </c>
      <c r="BD88" s="998">
        <f>IFERROR('DB7.80KMP'!BD88/BD$4,"")</f>
        <v>0.81241368104638878</v>
      </c>
      <c r="BE88" s="645" t="str">
        <f t="shared" si="18"/>
        <v/>
      </c>
      <c r="BF88" s="645">
        <f t="shared" si="19"/>
        <v>4.0427407912293818</v>
      </c>
      <c r="BG88" s="646">
        <f t="shared" si="20"/>
        <v>4.574976580400488</v>
      </c>
    </row>
    <row r="89" spans="2:59" x14ac:dyDescent="0.25">
      <c r="B89" s="1159"/>
      <c r="C89" s="1160"/>
      <c r="D89" s="592" t="s">
        <v>288</v>
      </c>
      <c r="E89" s="9" t="s">
        <v>289</v>
      </c>
      <c r="F89" s="272" t="s">
        <v>226</v>
      </c>
      <c r="G89" s="997" t="str">
        <f>IFERROR('DB7.80KMP'!G89/G$4,"")</f>
        <v/>
      </c>
      <c r="H89" s="998" t="str">
        <f>IFERROR('DB7.80KMP'!H89/H$4,"")</f>
        <v/>
      </c>
      <c r="I89" s="998" t="str">
        <f>IFERROR('DB7.80KMP'!I89/I$4,"")</f>
        <v/>
      </c>
      <c r="J89" s="998" t="str">
        <f>IFERROR('DB7.80KMP'!J89/J$4,"")</f>
        <v/>
      </c>
      <c r="K89" s="998" t="str">
        <f>IFERROR('DB7.80KMP'!K89/K$4,"")</f>
        <v/>
      </c>
      <c r="L89" s="998" t="str">
        <f>IFERROR('DB7.80KMP'!L89/L$4,"")</f>
        <v/>
      </c>
      <c r="M89" s="998" t="str">
        <f>IFERROR('DB7.80KMP'!M89/M$4,"")</f>
        <v/>
      </c>
      <c r="N89" s="998" t="str">
        <f>IFERROR('DB7.80KMP'!N89/N$4,"")</f>
        <v/>
      </c>
      <c r="O89" s="998" t="str">
        <f>IFERROR('DB7.80KMP'!O89/O$4,"")</f>
        <v/>
      </c>
      <c r="P89" s="998" t="str">
        <f>IFERROR('DB7.80KMP'!P89/P$4,"")</f>
        <v/>
      </c>
      <c r="Q89" s="998" t="str">
        <f>IFERROR('DB7.80KMP'!Q89/Q$4,"")</f>
        <v/>
      </c>
      <c r="R89" s="998" t="str">
        <f>IFERROR('DB7.80KMP'!R89/R$4,"")</f>
        <v/>
      </c>
      <c r="S89" s="998" t="str">
        <f>IFERROR('DB7.80KMP'!S89/S$4,"")</f>
        <v/>
      </c>
      <c r="T89" s="998" t="str">
        <f>IFERROR('DB7.80KMP'!T89/T$4,"")</f>
        <v/>
      </c>
      <c r="U89" s="998" t="str">
        <f>IFERROR('DB7.80KMP'!U89/U$4,"")</f>
        <v/>
      </c>
      <c r="V89" s="998" t="str">
        <f>IFERROR('DB7.80KMP'!V89/V$4,"")</f>
        <v/>
      </c>
      <c r="W89" s="998">
        <f>IFERROR('DB7.80KMP'!W89/W$4,"")</f>
        <v>0</v>
      </c>
      <c r="X89" s="998">
        <f>IFERROR('DB7.80KMP'!X89/X$4,"")</f>
        <v>0</v>
      </c>
      <c r="Y89" s="998">
        <f>IFERROR('DB7.80KMP'!Y89/Y$4,"")</f>
        <v>0</v>
      </c>
      <c r="Z89" s="998">
        <f>IFERROR('DB7.80KMP'!Z89/Z$4,"")</f>
        <v>0</v>
      </c>
      <c r="AA89" s="998">
        <f>IFERROR('DB7.80KMP'!AA89/AA$4,"")</f>
        <v>0</v>
      </c>
      <c r="AB89" s="998">
        <f>IFERROR('DB7.80KMP'!AB89/AB$4,"")</f>
        <v>0</v>
      </c>
      <c r="AC89" s="998">
        <f>IFERROR('DB7.80KMP'!AC89/AC$4,"")</f>
        <v>0</v>
      </c>
      <c r="AD89" s="998">
        <f>IFERROR('DB7.80KMP'!AD89/AD$4,"")</f>
        <v>0</v>
      </c>
      <c r="AE89" s="998">
        <f>IFERROR('DB7.80KMP'!AE89/AE$4,"")</f>
        <v>0</v>
      </c>
      <c r="AF89" s="998">
        <f>IFERROR('DB7.80KMP'!AF89/AF$4,"")</f>
        <v>0</v>
      </c>
      <c r="AG89" s="998">
        <f>IFERROR('DB7.80KMP'!AG89/AG$4,"")</f>
        <v>0</v>
      </c>
      <c r="AH89" s="998">
        <f>IFERROR('DB7.80KMP'!AH89/AH$4,"")</f>
        <v>0</v>
      </c>
      <c r="AI89" s="998">
        <f>IFERROR('DB7.80KMP'!AI89/AI$4,"")</f>
        <v>0</v>
      </c>
      <c r="AJ89" s="999">
        <f>IFERROR('DB7.80KMP'!AJ89/AJ$4,"")</f>
        <v>0</v>
      </c>
      <c r="AK89" s="997">
        <f>IFERROR('DB7.80KMP'!AK89/AK$4,"")</f>
        <v>0</v>
      </c>
      <c r="AL89" s="998">
        <f>IFERROR('DB7.80KMP'!AL89/AL$4,"")</f>
        <v>0</v>
      </c>
      <c r="AM89" s="998">
        <f>IFERROR('DB7.80KMP'!AM89/AM$4,"")</f>
        <v>0</v>
      </c>
      <c r="AN89" s="998">
        <f>IFERROR('DB7.80KMP'!AN89/AN$4,"")</f>
        <v>0</v>
      </c>
      <c r="AO89" s="939">
        <f>IFERROR('DB7.80KMP'!AO89/AO$4,"")</f>
        <v>0</v>
      </c>
      <c r="AP89" s="939" t="str">
        <f>IFERROR('DB7.80KMP'!AP89/AP$4,"")</f>
        <v/>
      </c>
      <c r="AQ89" s="939" t="str">
        <f>IFERROR('DB7.80KMP'!AQ89/AQ$4,"")</f>
        <v/>
      </c>
      <c r="AR89" s="939" t="str">
        <f>IFERROR('DB7.80KMP'!AR89/AR$4,"")</f>
        <v/>
      </c>
      <c r="AS89" s="939" t="str">
        <f>IFERROR('DB7.80KMP'!AS89/AS$4,"")</f>
        <v/>
      </c>
      <c r="AT89" s="939" t="str">
        <f>IFERROR('DB7.80KMP'!AT89/AT$4,"")</f>
        <v/>
      </c>
      <c r="AU89" s="939" t="str">
        <f>IFERROR('DB7.80KMP'!AU89/AU$4,"")</f>
        <v/>
      </c>
      <c r="AV89" s="940" t="str">
        <f>IFERROR('DB7.80KMP'!AV89/AV$4,"")</f>
        <v/>
      </c>
      <c r="AW89" s="997">
        <f t="shared" si="21"/>
        <v>0</v>
      </c>
      <c r="AX89" s="998">
        <f t="shared" si="22"/>
        <v>0</v>
      </c>
      <c r="AY89" s="998">
        <f t="shared" si="23"/>
        <v>0</v>
      </c>
      <c r="AZ89" s="645" t="str">
        <f t="shared" si="16"/>
        <v/>
      </c>
      <c r="BA89" s="646" t="str">
        <f t="shared" si="17"/>
        <v/>
      </c>
      <c r="BB89" s="997" t="str">
        <f>IFERROR('DB7.80KMP'!BB89/BB$4,"")</f>
        <v/>
      </c>
      <c r="BC89" s="998">
        <f>IFERROR('DB7.80KMP'!BC89/BC$4,"")</f>
        <v>0</v>
      </c>
      <c r="BD89" s="998">
        <f>IFERROR('DB7.80KMP'!BD89/BD$4,"")</f>
        <v>0</v>
      </c>
      <c r="BE89" s="645" t="str">
        <f t="shared" si="18"/>
        <v/>
      </c>
      <c r="BF89" s="645" t="str">
        <f t="shared" si="19"/>
        <v/>
      </c>
      <c r="BG89" s="646" t="str">
        <f t="shared" si="20"/>
        <v/>
      </c>
    </row>
    <row r="90" spans="2:59" x14ac:dyDescent="0.25">
      <c r="B90" s="1158"/>
      <c r="C90" s="1156"/>
      <c r="D90" s="591" t="s">
        <v>290</v>
      </c>
      <c r="E90" s="10" t="s">
        <v>167</v>
      </c>
      <c r="F90" s="273" t="s">
        <v>226</v>
      </c>
      <c r="G90" s="994" t="str">
        <f>IFERROR('DB7.80KMP'!G90/G$4,"")</f>
        <v/>
      </c>
      <c r="H90" s="995" t="str">
        <f>IFERROR('DB7.80KMP'!H90/H$4,"")</f>
        <v/>
      </c>
      <c r="I90" s="995" t="str">
        <f>IFERROR('DB7.80KMP'!I90/I$4,"")</f>
        <v/>
      </c>
      <c r="J90" s="995" t="str">
        <f>IFERROR('DB7.80KMP'!J90/J$4,"")</f>
        <v/>
      </c>
      <c r="K90" s="995" t="str">
        <f>IFERROR('DB7.80KMP'!K90/K$4,"")</f>
        <v/>
      </c>
      <c r="L90" s="995" t="str">
        <f>IFERROR('DB7.80KMP'!L90/L$4,"")</f>
        <v/>
      </c>
      <c r="M90" s="995" t="str">
        <f>IFERROR('DB7.80KMP'!M90/M$4,"")</f>
        <v/>
      </c>
      <c r="N90" s="995" t="str">
        <f>IFERROR('DB7.80KMP'!N90/N$4,"")</f>
        <v/>
      </c>
      <c r="O90" s="995" t="str">
        <f>IFERROR('DB7.80KMP'!O90/O$4,"")</f>
        <v/>
      </c>
      <c r="P90" s="995" t="str">
        <f>IFERROR('DB7.80KMP'!P90/P$4,"")</f>
        <v/>
      </c>
      <c r="Q90" s="995" t="str">
        <f>IFERROR('DB7.80KMP'!Q90/Q$4,"")</f>
        <v/>
      </c>
      <c r="R90" s="995" t="str">
        <f>IFERROR('DB7.80KMP'!R90/R$4,"")</f>
        <v/>
      </c>
      <c r="S90" s="995" t="str">
        <f>IFERROR('DB7.80KMP'!S90/S$4,"")</f>
        <v/>
      </c>
      <c r="T90" s="995" t="str">
        <f>IFERROR('DB7.80KMP'!T90/T$4,"")</f>
        <v/>
      </c>
      <c r="U90" s="995" t="str">
        <f>IFERROR('DB7.80KMP'!U90/U$4,"")</f>
        <v/>
      </c>
      <c r="V90" s="995" t="str">
        <f>IFERROR('DB7.80KMP'!V90/V$4,"")</f>
        <v/>
      </c>
      <c r="W90" s="995">
        <f>IFERROR('DB7.80KMP'!W90/W$4,"")</f>
        <v>0</v>
      </c>
      <c r="X90" s="995">
        <f>IFERROR('DB7.80KMP'!X90/X$4,"")</f>
        <v>0</v>
      </c>
      <c r="Y90" s="995">
        <f>IFERROR('DB7.80KMP'!Y90/Y$4,"")</f>
        <v>0</v>
      </c>
      <c r="Z90" s="995">
        <f>IFERROR('DB7.80KMP'!Z90/Z$4,"")</f>
        <v>0</v>
      </c>
      <c r="AA90" s="995">
        <f>IFERROR('DB7.80KMP'!AA90/AA$4,"")</f>
        <v>0</v>
      </c>
      <c r="AB90" s="995">
        <f>IFERROR('DB7.80KMP'!AB90/AB$4,"")</f>
        <v>0</v>
      </c>
      <c r="AC90" s="995">
        <f>IFERROR('DB7.80KMP'!AC90/AC$4,"")</f>
        <v>0</v>
      </c>
      <c r="AD90" s="995">
        <f>IFERROR('DB7.80KMP'!AD90/AD$4,"")</f>
        <v>0</v>
      </c>
      <c r="AE90" s="995">
        <f>IFERROR('DB7.80KMP'!AE90/AE$4,"")</f>
        <v>0</v>
      </c>
      <c r="AF90" s="995">
        <f>IFERROR('DB7.80KMP'!AF90/AF$4,"")</f>
        <v>0</v>
      </c>
      <c r="AG90" s="995">
        <f>IFERROR('DB7.80KMP'!AG90/AG$4,"")</f>
        <v>0</v>
      </c>
      <c r="AH90" s="995">
        <f>IFERROR('DB7.80KMP'!AH90/AH$4,"")</f>
        <v>0</v>
      </c>
      <c r="AI90" s="995">
        <f>IFERROR('DB7.80KMP'!AI90/AI$4,"")</f>
        <v>0</v>
      </c>
      <c r="AJ90" s="996">
        <f>IFERROR('DB7.80KMP'!AJ90/AJ$4,"")</f>
        <v>2.4903917272527591</v>
      </c>
      <c r="AK90" s="994">
        <f>IFERROR('DB7.80KMP'!AK90/AK$4,"")</f>
        <v>0</v>
      </c>
      <c r="AL90" s="995">
        <f>IFERROR('DB7.80KMP'!AL90/AL$4,"")</f>
        <v>17.628700085707795</v>
      </c>
      <c r="AM90" s="995">
        <f>IFERROR('DB7.80KMP'!AM90/AM$4,"")</f>
        <v>0</v>
      </c>
      <c r="AN90" s="995">
        <f>IFERROR('DB7.80KMP'!AN90/AN$4,"")</f>
        <v>0.45842495824307394</v>
      </c>
      <c r="AO90" s="937">
        <f>IFERROR('DB7.80KMP'!AO90/AO$4,"")</f>
        <v>0.43002221635542182</v>
      </c>
      <c r="AP90" s="937" t="str">
        <f>IFERROR('DB7.80KMP'!AP90/AP$4,"")</f>
        <v/>
      </c>
      <c r="AQ90" s="937" t="str">
        <f>IFERROR('DB7.80KMP'!AQ90/AQ$4,"")</f>
        <v/>
      </c>
      <c r="AR90" s="937" t="str">
        <f>IFERROR('DB7.80KMP'!AR90/AR$4,"")</f>
        <v/>
      </c>
      <c r="AS90" s="937" t="str">
        <f>IFERROR('DB7.80KMP'!AS90/AS$4,"")</f>
        <v/>
      </c>
      <c r="AT90" s="937" t="str">
        <f>IFERROR('DB7.80KMP'!AT90/AT$4,"")</f>
        <v/>
      </c>
      <c r="AU90" s="937" t="str">
        <f>IFERROR('DB7.80KMP'!AU90/AU$4,"")</f>
        <v/>
      </c>
      <c r="AV90" s="938" t="str">
        <f>IFERROR('DB7.80KMP'!AV90/AV$4,"")</f>
        <v/>
      </c>
      <c r="AW90" s="994">
        <f t="shared" si="21"/>
        <v>0.45842495824307394</v>
      </c>
      <c r="AX90" s="995">
        <f t="shared" si="22"/>
        <v>0.43002221635542182</v>
      </c>
      <c r="AY90" s="995">
        <f t="shared" si="23"/>
        <v>0</v>
      </c>
      <c r="AZ90" s="643">
        <f t="shared" si="16"/>
        <v>0.93804276713792722</v>
      </c>
      <c r="BA90" s="644" t="str">
        <f t="shared" si="17"/>
        <v/>
      </c>
      <c r="BB90" s="994" t="str">
        <f>IFERROR('DB7.80KMP'!BB90/BB$4,"")</f>
        <v/>
      </c>
      <c r="BC90" s="995">
        <f>IFERROR('DB7.80KMP'!BC90/BC$4,"")</f>
        <v>2.4903917272527591</v>
      </c>
      <c r="BD90" s="995">
        <f>IFERROR('DB7.80KMP'!BD90/BD$4,"")</f>
        <v>0</v>
      </c>
      <c r="BE90" s="643" t="str">
        <f t="shared" si="18"/>
        <v/>
      </c>
      <c r="BF90" s="643" t="str">
        <f t="shared" si="19"/>
        <v/>
      </c>
      <c r="BG90" s="644" t="str">
        <f t="shared" si="20"/>
        <v/>
      </c>
    </row>
    <row r="91" spans="2:59" s="602" customFormat="1" ht="14.25" x14ac:dyDescent="0.25">
      <c r="B91" s="616" t="s">
        <v>291</v>
      </c>
      <c r="C91" s="617" t="s">
        <v>292</v>
      </c>
      <c r="D91" s="623" t="str">
        <f t="shared" ref="D91:E91" si="25">IF($B$1="x","",B91)</f>
        <v>VI</v>
      </c>
      <c r="E91" s="624" t="str">
        <f t="shared" si="25"/>
        <v>Chi phi khấu hao</v>
      </c>
      <c r="F91" s="627"/>
      <c r="G91" s="1018" t="str">
        <f>IFERROR('DB7.80KMP'!G91/G$4,"")</f>
        <v/>
      </c>
      <c r="H91" s="1019" t="str">
        <f>IFERROR('DB7.80KMP'!H91/H$4,"")</f>
        <v/>
      </c>
      <c r="I91" s="1019" t="str">
        <f>IFERROR('DB7.80KMP'!I91/I$4,"")</f>
        <v/>
      </c>
      <c r="J91" s="1019" t="str">
        <f>IFERROR('DB7.80KMP'!J91/J$4,"")</f>
        <v/>
      </c>
      <c r="K91" s="1019" t="str">
        <f>IFERROR('DB7.80KMP'!K91/K$4,"")</f>
        <v/>
      </c>
      <c r="L91" s="1019" t="str">
        <f>IFERROR('DB7.80KMP'!L91/L$4,"")</f>
        <v/>
      </c>
      <c r="M91" s="1019" t="str">
        <f>IFERROR('DB7.80KMP'!M91/M$4,"")</f>
        <v/>
      </c>
      <c r="N91" s="1019" t="str">
        <f>IFERROR('DB7.80KMP'!N91/N$4,"")</f>
        <v/>
      </c>
      <c r="O91" s="1019" t="str">
        <f>IFERROR('DB7.80KMP'!O91/O$4,"")</f>
        <v/>
      </c>
      <c r="P91" s="1019" t="str">
        <f>IFERROR('DB7.80KMP'!P91/P$4,"")</f>
        <v/>
      </c>
      <c r="Q91" s="1019" t="str">
        <f>IFERROR('DB7.80KMP'!Q91/Q$4,"")</f>
        <v/>
      </c>
      <c r="R91" s="1019" t="str">
        <f>IFERROR('DB7.80KMP'!R91/R$4,"")</f>
        <v/>
      </c>
      <c r="S91" s="1019" t="str">
        <f>IFERROR('DB7.80KMP'!S91/S$4,"")</f>
        <v/>
      </c>
      <c r="T91" s="1019" t="str">
        <f>IFERROR('DB7.80KMP'!T91/T$4,"")</f>
        <v/>
      </c>
      <c r="U91" s="1019" t="str">
        <f>IFERROR('DB7.80KMP'!U91/U$4,"")</f>
        <v/>
      </c>
      <c r="V91" s="1019" t="str">
        <f>IFERROR('DB7.80KMP'!V91/V$4,"")</f>
        <v/>
      </c>
      <c r="W91" s="1019">
        <f>IFERROR('DB7.80KMP'!W91/W$4,"")</f>
        <v>499.69184433317554</v>
      </c>
      <c r="X91" s="1019">
        <f>IFERROR('DB7.80KMP'!X91/X$4,"")</f>
        <v>642.46094271408288</v>
      </c>
      <c r="Y91" s="1019">
        <f>IFERROR('DB7.80KMP'!Y91/Y$4,"")</f>
        <v>446.68966847720196</v>
      </c>
      <c r="Z91" s="1019">
        <f>IFERROR('DB7.80KMP'!Z91/Z$4,"")</f>
        <v>357.79620211357968</v>
      </c>
      <c r="AA91" s="1019">
        <f>IFERROR('DB7.80KMP'!AA91/AA$4,"")</f>
        <v>357.79620211357968</v>
      </c>
      <c r="AB91" s="1019">
        <f>IFERROR('DB7.80KMP'!AB91/AB$4,"")</f>
        <v>357.79620211357968</v>
      </c>
      <c r="AC91" s="1019">
        <f>IFERROR('DB7.80KMP'!AC91/AC$4,"")</f>
        <v>357.79620211357968</v>
      </c>
      <c r="AD91" s="1019">
        <f>IFERROR('DB7.80KMP'!AD91/AD$4,"")</f>
        <v>357.79620211357968</v>
      </c>
      <c r="AE91" s="1019">
        <f>IFERROR('DB7.80KMP'!AE91/AE$4,"")</f>
        <v>357.79620211357968</v>
      </c>
      <c r="AF91" s="1019">
        <f>IFERROR('DB7.80KMP'!AF91/AF$4,"")</f>
        <v>373.55379374379601</v>
      </c>
      <c r="AG91" s="1019">
        <f>IFERROR('DB7.80KMP'!AG91/AG$4,"")</f>
        <v>373.55379374379601</v>
      </c>
      <c r="AH91" s="1019">
        <f>IFERROR('DB7.80KMP'!AH91/AH$4,"")</f>
        <v>373.55379374379601</v>
      </c>
      <c r="AI91" s="1019">
        <f>IFERROR('DB7.80KMP'!AI91/AI$4,"")</f>
        <v>392.10903546971917</v>
      </c>
      <c r="AJ91" s="1020">
        <f>IFERROR('DB7.80KMP'!AJ91/AJ$4,"")</f>
        <v>449.52397336519653</v>
      </c>
      <c r="AK91" s="1018">
        <f>IFERROR('DB7.80KMP'!AK91/AK$4,"")</f>
        <v>458.71226895778477</v>
      </c>
      <c r="AL91" s="1019">
        <f>IFERROR('DB7.80KMP'!AL91/AL$4,"")</f>
        <v>690.29256518278282</v>
      </c>
      <c r="AM91" s="1019">
        <f>IFERROR('DB7.80KMP'!AM91/AM$4,"")</f>
        <v>362.64712346255078</v>
      </c>
      <c r="AN91" s="1019">
        <f>IFERROR('DB7.80KMP'!AN91/AN$4,"")</f>
        <v>396.08487498047339</v>
      </c>
      <c r="AO91" s="955">
        <f>IFERROR('DB7.80KMP'!AO91/AO$4,"")</f>
        <v>451.52854004672406</v>
      </c>
      <c r="AP91" s="955" t="str">
        <f>IFERROR('DB7.80KMP'!AP91/AP$4,"")</f>
        <v/>
      </c>
      <c r="AQ91" s="955" t="str">
        <f>IFERROR('DB7.80KMP'!AQ91/AQ$4,"")</f>
        <v/>
      </c>
      <c r="AR91" s="955" t="str">
        <f>IFERROR('DB7.80KMP'!AR91/AR$4,"")</f>
        <v/>
      </c>
      <c r="AS91" s="955" t="str">
        <f>IFERROR('DB7.80KMP'!AS91/AS$4,"")</f>
        <v/>
      </c>
      <c r="AT91" s="955" t="str">
        <f>IFERROR('DB7.80KMP'!AT91/AT$4,"")</f>
        <v/>
      </c>
      <c r="AU91" s="955" t="str">
        <f>IFERROR('DB7.80KMP'!AU91/AU$4,"")</f>
        <v/>
      </c>
      <c r="AV91" s="956" t="str">
        <f>IFERROR('DB7.80KMP'!AV91/AV$4,"")</f>
        <v/>
      </c>
      <c r="AW91" s="1018">
        <f t="shared" si="21"/>
        <v>396.08487498047339</v>
      </c>
      <c r="AX91" s="1019">
        <f t="shared" si="22"/>
        <v>451.52854004672406</v>
      </c>
      <c r="AY91" s="1019">
        <f t="shared" si="23"/>
        <v>357.79620211357968</v>
      </c>
      <c r="AZ91" s="653">
        <f t="shared" si="16"/>
        <v>1.1399792533582203</v>
      </c>
      <c r="BA91" s="654">
        <f t="shared" si="17"/>
        <v>1.2619713048362369</v>
      </c>
      <c r="BB91" s="1018" t="str">
        <f>IFERROR('DB7.80KMP'!BB91/BB$4,"")</f>
        <v/>
      </c>
      <c r="BC91" s="1019">
        <f>IFERROR('DB7.80KMP'!BC91/BC$4,"")</f>
        <v>449.52397336519653</v>
      </c>
      <c r="BD91" s="1019">
        <f>IFERROR('DB7.80KMP'!BD91/BD$4,"")</f>
        <v>439.38801652722742</v>
      </c>
      <c r="BE91" s="653" t="str">
        <f t="shared" si="18"/>
        <v/>
      </c>
      <c r="BF91" s="653">
        <f t="shared" si="19"/>
        <v>1.0230683506529838</v>
      </c>
      <c r="BG91" s="654">
        <f t="shared" si="20"/>
        <v>1.1464259496767226</v>
      </c>
    </row>
    <row r="92" spans="2:59" ht="14.1" customHeight="1" thickBot="1" x14ac:dyDescent="0.3">
      <c r="B92" s="403" t="s">
        <v>293</v>
      </c>
      <c r="C92" s="25" t="s">
        <v>130</v>
      </c>
      <c r="D92" s="404" t="s">
        <v>294</v>
      </c>
      <c r="E92" s="595" t="s">
        <v>130</v>
      </c>
      <c r="F92" s="596" t="s">
        <v>226</v>
      </c>
      <c r="G92" s="1021" t="str">
        <f>IFERROR('DB7.80KMP'!G92/G$4,"")</f>
        <v/>
      </c>
      <c r="H92" s="1022" t="str">
        <f>IFERROR('DB7.80KMP'!H92/H$4,"")</f>
        <v/>
      </c>
      <c r="I92" s="1022" t="str">
        <f>IFERROR('DB7.80KMP'!I92/I$4,"")</f>
        <v/>
      </c>
      <c r="J92" s="1022" t="str">
        <f>IFERROR('DB7.80KMP'!J92/J$4,"")</f>
        <v/>
      </c>
      <c r="K92" s="1022" t="str">
        <f>IFERROR('DB7.80KMP'!K92/K$4,"")</f>
        <v/>
      </c>
      <c r="L92" s="1022" t="str">
        <f>IFERROR('DB7.80KMP'!L92/L$4,"")</f>
        <v/>
      </c>
      <c r="M92" s="1022" t="str">
        <f>IFERROR('DB7.80KMP'!M92/M$4,"")</f>
        <v/>
      </c>
      <c r="N92" s="1022" t="str">
        <f>IFERROR('DB7.80KMP'!N92/N$4,"")</f>
        <v/>
      </c>
      <c r="O92" s="1022" t="str">
        <f>IFERROR('DB7.80KMP'!O92/O$4,"")</f>
        <v/>
      </c>
      <c r="P92" s="1022" t="str">
        <f>IFERROR('DB7.80KMP'!P92/P$4,"")</f>
        <v/>
      </c>
      <c r="Q92" s="1022" t="str">
        <f>IFERROR('DB7.80KMP'!Q92/Q$4,"")</f>
        <v/>
      </c>
      <c r="R92" s="1022" t="str">
        <f>IFERROR('DB7.80KMP'!R92/R$4,"")</f>
        <v/>
      </c>
      <c r="S92" s="1022" t="str">
        <f>IFERROR('DB7.80KMP'!S92/S$4,"")</f>
        <v/>
      </c>
      <c r="T92" s="1022" t="str">
        <f>IFERROR('DB7.80KMP'!T92/T$4,"")</f>
        <v/>
      </c>
      <c r="U92" s="1022" t="str">
        <f>IFERROR('DB7.80KMP'!U92/U$4,"")</f>
        <v/>
      </c>
      <c r="V92" s="1022" t="str">
        <f>IFERROR('DB7.80KMP'!V92/V$4,"")</f>
        <v/>
      </c>
      <c r="W92" s="1022">
        <f>IFERROR('DB7.80KMP'!W92/W$4,"")</f>
        <v>499.69184433317554</v>
      </c>
      <c r="X92" s="1022">
        <f>IFERROR('DB7.80KMP'!X92/X$4,"")</f>
        <v>642.46094271408288</v>
      </c>
      <c r="Y92" s="1022">
        <f>IFERROR('DB7.80KMP'!Y92/Y$4,"")</f>
        <v>446.68966847720196</v>
      </c>
      <c r="Z92" s="1022">
        <f>IFERROR('DB7.80KMP'!Z92/Z$4,"")</f>
        <v>357.79620211357968</v>
      </c>
      <c r="AA92" s="1022">
        <f>IFERROR('DB7.80KMP'!AA92/AA$4,"")</f>
        <v>357.79620211357968</v>
      </c>
      <c r="AB92" s="1022">
        <f>IFERROR('DB7.80KMP'!AB92/AB$4,"")</f>
        <v>357.79620211357968</v>
      </c>
      <c r="AC92" s="1022">
        <f>IFERROR('DB7.80KMP'!AC92/AC$4,"")</f>
        <v>357.79620211357968</v>
      </c>
      <c r="AD92" s="1022">
        <f>IFERROR('DB7.80KMP'!AD92/AD$4,"")</f>
        <v>357.79620211357968</v>
      </c>
      <c r="AE92" s="1022">
        <f>IFERROR('DB7.80KMP'!AE92/AE$4,"")</f>
        <v>357.79620211357968</v>
      </c>
      <c r="AF92" s="1022">
        <f>IFERROR('DB7.80KMP'!AF92/AF$4,"")</f>
        <v>373.55379374379601</v>
      </c>
      <c r="AG92" s="1022">
        <f>IFERROR('DB7.80KMP'!AG92/AG$4,"")</f>
        <v>373.55379374379601</v>
      </c>
      <c r="AH92" s="1022">
        <f>IFERROR('DB7.80KMP'!AH92/AH$4,"")</f>
        <v>373.55379374379601</v>
      </c>
      <c r="AI92" s="1022">
        <f>IFERROR('DB7.80KMP'!AI92/AI$4,"")</f>
        <v>392.10903546971917</v>
      </c>
      <c r="AJ92" s="1023">
        <f>IFERROR('DB7.80KMP'!AJ92/AJ$4,"")</f>
        <v>449.52397336519653</v>
      </c>
      <c r="AK92" s="1021">
        <f>IFERROR('DB7.80KMP'!AK92/AK$4,"")</f>
        <v>458.71226895778477</v>
      </c>
      <c r="AL92" s="1022">
        <f>IFERROR('DB7.80KMP'!AL92/AL$4,"")</f>
        <v>690.29256518278282</v>
      </c>
      <c r="AM92" s="1022">
        <f>IFERROR('DB7.80KMP'!AM92/AM$4,"")</f>
        <v>362.64712346255078</v>
      </c>
      <c r="AN92" s="1022">
        <f>IFERROR('DB7.80KMP'!AN92/AN$4,"")</f>
        <v>396.08487498047339</v>
      </c>
      <c r="AO92" s="957">
        <f>IFERROR('DB7.80KMP'!AO92/AO$4,"")</f>
        <v>451.52854004672406</v>
      </c>
      <c r="AP92" s="957" t="str">
        <f>IFERROR('DB7.80KMP'!AP92/AP$4,"")</f>
        <v/>
      </c>
      <c r="AQ92" s="957" t="str">
        <f>IFERROR('DB7.80KMP'!AQ92/AQ$4,"")</f>
        <v/>
      </c>
      <c r="AR92" s="957" t="str">
        <f>IFERROR('DB7.80KMP'!AR92/AR$4,"")</f>
        <v/>
      </c>
      <c r="AS92" s="957" t="str">
        <f>IFERROR('DB7.80KMP'!AS92/AS$4,"")</f>
        <v/>
      </c>
      <c r="AT92" s="957" t="str">
        <f>IFERROR('DB7.80KMP'!AT92/AT$4,"")</f>
        <v/>
      </c>
      <c r="AU92" s="957" t="str">
        <f>IFERROR('DB7.80KMP'!AU92/AU$4,"")</f>
        <v/>
      </c>
      <c r="AV92" s="958" t="str">
        <f>IFERROR('DB7.80KMP'!AV92/AV$4,"")</f>
        <v/>
      </c>
      <c r="AW92" s="1021">
        <f t="shared" si="21"/>
        <v>396.08487498047339</v>
      </c>
      <c r="AX92" s="1022">
        <f t="shared" si="22"/>
        <v>451.52854004672406</v>
      </c>
      <c r="AY92" s="1022">
        <f t="shared" si="23"/>
        <v>357.79620211357968</v>
      </c>
      <c r="AZ92" s="655">
        <f t="shared" si="16"/>
        <v>1.1399792533582203</v>
      </c>
      <c r="BA92" s="656">
        <f t="shared" si="17"/>
        <v>1.2619713048362369</v>
      </c>
      <c r="BB92" s="1021" t="str">
        <f>IFERROR('DB7.80KMP'!BB92/BB$4,"")</f>
        <v/>
      </c>
      <c r="BC92" s="1022">
        <f>IFERROR('DB7.80KMP'!BC92/BC$4,"")</f>
        <v>449.52397336519653</v>
      </c>
      <c r="BD92" s="1022">
        <f>IFERROR('DB7.80KMP'!BD92/BD$4,"")</f>
        <v>439.38801652722742</v>
      </c>
      <c r="BE92" s="655" t="str">
        <f t="shared" si="18"/>
        <v/>
      </c>
      <c r="BF92" s="655">
        <f t="shared" si="19"/>
        <v>1.0230683506529838</v>
      </c>
      <c r="BG92" s="656">
        <f t="shared" si="20"/>
        <v>1.1464259496767226</v>
      </c>
    </row>
    <row r="93" spans="2:59" s="3" customFormat="1" x14ac:dyDescent="0.2">
      <c r="B93" s="666"/>
      <c r="C93" s="667"/>
      <c r="D93" s="666"/>
      <c r="E93" s="676"/>
      <c r="F93" s="666"/>
      <c r="G93" s="668" t="e">
        <f>G7+G11+G30+G68+G86+G91-G5</f>
        <v>#VALUE!</v>
      </c>
      <c r="H93" s="668" t="e">
        <f t="shared" ref="H93:BG93" si="26">H7+H11+H30+H68+H86+H91-H5</f>
        <v>#VALUE!</v>
      </c>
      <c r="I93" s="668" t="e">
        <f t="shared" si="26"/>
        <v>#VALUE!</v>
      </c>
      <c r="J93" s="668" t="e">
        <f t="shared" si="26"/>
        <v>#VALUE!</v>
      </c>
      <c r="K93" s="668" t="e">
        <f t="shared" si="26"/>
        <v>#VALUE!</v>
      </c>
      <c r="L93" s="668" t="e">
        <f t="shared" si="26"/>
        <v>#VALUE!</v>
      </c>
      <c r="M93" s="668" t="e">
        <f t="shared" si="26"/>
        <v>#VALUE!</v>
      </c>
      <c r="N93" s="668" t="e">
        <f t="shared" si="26"/>
        <v>#VALUE!</v>
      </c>
      <c r="O93" s="668" t="e">
        <f t="shared" si="26"/>
        <v>#VALUE!</v>
      </c>
      <c r="P93" s="668" t="e">
        <f t="shared" si="26"/>
        <v>#VALUE!</v>
      </c>
      <c r="Q93" s="668" t="e">
        <f t="shared" si="26"/>
        <v>#VALUE!</v>
      </c>
      <c r="R93" s="668" t="e">
        <f t="shared" si="26"/>
        <v>#VALUE!</v>
      </c>
      <c r="S93" s="668" t="e">
        <f t="shared" si="26"/>
        <v>#VALUE!</v>
      </c>
      <c r="T93" s="668" t="e">
        <f t="shared" si="26"/>
        <v>#VALUE!</v>
      </c>
      <c r="U93" s="668" t="e">
        <f t="shared" si="26"/>
        <v>#VALUE!</v>
      </c>
      <c r="V93" s="668" t="e">
        <f t="shared" si="26"/>
        <v>#VALUE!</v>
      </c>
      <c r="W93" s="668">
        <f t="shared" si="26"/>
        <v>0</v>
      </c>
      <c r="X93" s="668">
        <f t="shared" si="26"/>
        <v>0</v>
      </c>
      <c r="Y93" s="668">
        <f t="shared" si="26"/>
        <v>0</v>
      </c>
      <c r="Z93" s="668">
        <f t="shared" si="26"/>
        <v>0</v>
      </c>
      <c r="AA93" s="668">
        <f t="shared" si="26"/>
        <v>0</v>
      </c>
      <c r="AB93" s="668">
        <f t="shared" si="26"/>
        <v>0</v>
      </c>
      <c r="AC93" s="668">
        <f t="shared" si="26"/>
        <v>0</v>
      </c>
      <c r="AD93" s="668">
        <f t="shared" si="26"/>
        <v>0</v>
      </c>
      <c r="AE93" s="668">
        <f t="shared" si="26"/>
        <v>0</v>
      </c>
      <c r="AF93" s="668">
        <f t="shared" si="26"/>
        <v>0</v>
      </c>
      <c r="AG93" s="668">
        <f t="shared" si="26"/>
        <v>0</v>
      </c>
      <c r="AH93" s="668">
        <f t="shared" si="26"/>
        <v>0</v>
      </c>
      <c r="AI93" s="668">
        <f t="shared" si="26"/>
        <v>0</v>
      </c>
      <c r="AJ93" s="668">
        <f t="shared" si="26"/>
        <v>0</v>
      </c>
      <c r="AK93" s="668">
        <f t="shared" si="26"/>
        <v>0</v>
      </c>
      <c r="AL93" s="668">
        <f t="shared" si="26"/>
        <v>0</v>
      </c>
      <c r="AM93" s="668">
        <f t="shared" si="26"/>
        <v>0</v>
      </c>
      <c r="AN93" s="668"/>
      <c r="AO93" s="668"/>
      <c r="AP93" s="668"/>
      <c r="AQ93" s="668"/>
      <c r="AR93" s="668"/>
      <c r="AS93" s="668"/>
      <c r="AT93" s="668"/>
      <c r="AU93" s="668"/>
      <c r="AV93" s="668"/>
      <c r="AW93" s="668"/>
      <c r="AX93" s="668">
        <f t="shared" si="26"/>
        <v>0</v>
      </c>
      <c r="AY93" s="668">
        <f t="shared" si="26"/>
        <v>0</v>
      </c>
      <c r="AZ93" s="668">
        <f t="shared" si="26"/>
        <v>4.6772493135676418</v>
      </c>
      <c r="BA93" s="668">
        <f t="shared" si="26"/>
        <v>7.7564372576926521</v>
      </c>
      <c r="BB93" s="668" t="e">
        <f t="shared" si="26"/>
        <v>#VALUE!</v>
      </c>
      <c r="BC93" s="668">
        <f t="shared" si="26"/>
        <v>0</v>
      </c>
      <c r="BD93" s="668">
        <f t="shared" si="26"/>
        <v>0</v>
      </c>
      <c r="BE93" s="668" t="e">
        <f t="shared" si="26"/>
        <v>#VALUE!</v>
      </c>
      <c r="BF93" s="668">
        <f t="shared" si="26"/>
        <v>11.417690863561493</v>
      </c>
      <c r="BG93" s="668">
        <f t="shared" si="26"/>
        <v>12.646455735423444</v>
      </c>
    </row>
  </sheetData>
  <mergeCells count="26">
    <mergeCell ref="B87:B90"/>
    <mergeCell ref="C87:C90"/>
    <mergeCell ref="B46:B49"/>
    <mergeCell ref="C46:C49"/>
    <mergeCell ref="B50:B53"/>
    <mergeCell ref="C50:C53"/>
    <mergeCell ref="B69:B85"/>
    <mergeCell ref="C69:C85"/>
    <mergeCell ref="B25:B28"/>
    <mergeCell ref="C25:C28"/>
    <mergeCell ref="B31:B36"/>
    <mergeCell ref="C31:C36"/>
    <mergeCell ref="B39:B40"/>
    <mergeCell ref="C39:C40"/>
    <mergeCell ref="B13:B14"/>
    <mergeCell ref="C13:C14"/>
    <mergeCell ref="B15:B16"/>
    <mergeCell ref="C15:C16"/>
    <mergeCell ref="B17:B21"/>
    <mergeCell ref="C17:C21"/>
    <mergeCell ref="BB2:BG2"/>
    <mergeCell ref="B2:E2"/>
    <mergeCell ref="F2:F3"/>
    <mergeCell ref="G2:AJ2"/>
    <mergeCell ref="AK2:AV2"/>
    <mergeCell ref="AW2:BA2"/>
  </mergeCells>
  <conditionalFormatting sqref="E25">
    <cfRule type="duplicateValues" dxfId="23" priority="4"/>
  </conditionalFormatting>
  <conditionalFormatting sqref="E28">
    <cfRule type="duplicateValues" dxfId="22" priority="3"/>
  </conditionalFormatting>
  <conditionalFormatting sqref="E51">
    <cfRule type="duplicateValues" dxfId="21" priority="2"/>
  </conditionalFormatting>
  <conditionalFormatting sqref="AZ4:BA92 BE4:BG92">
    <cfRule type="iconSet" priority="1">
      <iconSet reverse="1">
        <cfvo type="percent" val="0"/>
        <cfvo type="num" val="1" gte="0"/>
        <cfvo type="num" val="1.05" gte="0"/>
      </iconSet>
    </cfRule>
  </conditionalFormatting>
  <printOptions horizontalCentered="1"/>
  <pageMargins left="0" right="0" top="0.25" bottom="0.75" header="0.3" footer="0.3"/>
  <pageSetup paperSize="8" scale="9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9402-586C-4C4D-951A-1F05D24EB139}">
  <sheetPr>
    <tabColor theme="3" tint="0.499984740745262"/>
  </sheetPr>
  <dimension ref="A1:AX92"/>
  <sheetViews>
    <sheetView workbookViewId="0"/>
  </sheetViews>
  <sheetFormatPr defaultColWidth="8" defaultRowHeight="15" outlineLevelCol="1" x14ac:dyDescent="0.25"/>
  <cols>
    <col min="1" max="1" width="0.7109375" style="1" customWidth="1"/>
    <col min="2" max="2" width="6.7109375" style="5" hidden="1" customWidth="1" outlineLevel="1"/>
    <col min="3" max="3" width="31" style="1" hidden="1" customWidth="1" outlineLevel="1"/>
    <col min="4" max="4" width="6.7109375" style="5" bestFit="1" customWidth="1" collapsed="1"/>
    <col min="5" max="5" width="40.42578125" style="1" customWidth="1"/>
    <col min="6" max="6" width="9.5703125" style="5" hidden="1" customWidth="1" outlineLevel="1"/>
    <col min="7" max="7" width="7.7109375" style="384" customWidth="1" collapsed="1"/>
    <col min="8" max="9" width="7.7109375" style="384" customWidth="1"/>
    <col min="10" max="21" width="10.7109375" style="137" hidden="1" customWidth="1" outlineLevel="1"/>
    <col min="22" max="22" width="10" style="384" customWidth="1" collapsed="1"/>
    <col min="23" max="34" width="7.7109375" style="137" customWidth="1" outlineLevel="1"/>
    <col min="35" max="36" width="7.7109375" style="384" customWidth="1"/>
    <col min="37" max="39" width="7.5703125" style="137" customWidth="1" outlineLevel="1"/>
    <col min="40" max="40" width="7.42578125" style="137" bestFit="1" customWidth="1" outlineLevel="1"/>
    <col min="41" max="41" width="6.28515625" style="137" bestFit="1" customWidth="1" outlineLevel="1"/>
    <col min="42" max="45" width="1.7109375" style="137" hidden="1" customWidth="1" outlineLevel="1"/>
    <col min="46" max="48" width="2.7109375" style="137" hidden="1" customWidth="1" outlineLevel="1"/>
    <col min="49" max="16384" width="8" style="1"/>
  </cols>
  <sheetData>
    <row r="1" spans="2:50" ht="21" thickBot="1" x14ac:dyDescent="0.3">
      <c r="B1" s="677"/>
      <c r="C1" s="962" t="s">
        <v>300</v>
      </c>
      <c r="D1" s="962" t="str">
        <f>IF($B$1="x","",C1)</f>
        <v>9 - % CHI PHÍ / DOANH THU</v>
      </c>
      <c r="E1" s="914"/>
      <c r="F1" s="915"/>
      <c r="G1" s="964"/>
      <c r="H1" s="964"/>
      <c r="I1" s="964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4"/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4"/>
      <c r="AJ1" s="964"/>
      <c r="AK1" s="965"/>
      <c r="AL1" s="965"/>
      <c r="AM1" s="965"/>
      <c r="AN1" s="965"/>
    </row>
    <row r="2" spans="2:50" ht="18.75" x14ac:dyDescent="0.25">
      <c r="B2" s="1148" t="s">
        <v>181</v>
      </c>
      <c r="C2" s="1149"/>
      <c r="D2" s="1149"/>
      <c r="E2" s="1149"/>
      <c r="F2" s="1150" t="s">
        <v>182</v>
      </c>
      <c r="G2" s="1164" t="s">
        <v>297</v>
      </c>
      <c r="H2" s="1165"/>
      <c r="I2" s="1165"/>
      <c r="J2" s="1165"/>
      <c r="K2" s="1165"/>
      <c r="L2" s="1165"/>
      <c r="M2" s="1165"/>
      <c r="N2" s="1165"/>
      <c r="O2" s="1165"/>
      <c r="P2" s="1165"/>
      <c r="Q2" s="1165"/>
      <c r="R2" s="1165"/>
      <c r="S2" s="1165"/>
      <c r="T2" s="1165"/>
      <c r="U2" s="1165"/>
      <c r="V2" s="1165"/>
      <c r="W2" s="1165"/>
      <c r="X2" s="1165"/>
      <c r="Y2" s="1165"/>
      <c r="Z2" s="1165"/>
      <c r="AA2" s="1165"/>
      <c r="AB2" s="1165"/>
      <c r="AC2" s="1165"/>
      <c r="AD2" s="1165"/>
      <c r="AE2" s="1165"/>
      <c r="AF2" s="1165"/>
      <c r="AG2" s="1165"/>
      <c r="AH2" s="1165"/>
      <c r="AI2" s="1165"/>
      <c r="AJ2" s="1166"/>
      <c r="AK2" s="1140" t="s">
        <v>301</v>
      </c>
      <c r="AL2" s="1141"/>
      <c r="AM2" s="1141"/>
      <c r="AN2" s="1141"/>
      <c r="AO2" s="1141"/>
      <c r="AP2" s="1141"/>
      <c r="AQ2" s="1141"/>
      <c r="AR2" s="1141"/>
      <c r="AS2" s="1141"/>
      <c r="AT2" s="1141"/>
      <c r="AU2" s="1141"/>
      <c r="AV2" s="1142"/>
    </row>
    <row r="3" spans="2:50" s="4" customFormat="1" ht="57.75" thickBot="1" x14ac:dyDescent="0.3">
      <c r="B3" s="166" t="s">
        <v>183</v>
      </c>
      <c r="C3" s="167" t="s">
        <v>184</v>
      </c>
      <c r="D3" s="167" t="s">
        <v>185</v>
      </c>
      <c r="E3" s="167" t="s">
        <v>186</v>
      </c>
      <c r="F3" s="1151"/>
      <c r="G3" s="785">
        <v>2022</v>
      </c>
      <c r="H3" s="786">
        <v>2023</v>
      </c>
      <c r="I3" s="786">
        <v>2024</v>
      </c>
      <c r="J3" s="787">
        <v>1</v>
      </c>
      <c r="K3" s="787">
        <v>2</v>
      </c>
      <c r="L3" s="787">
        <v>3</v>
      </c>
      <c r="M3" s="787">
        <v>4</v>
      </c>
      <c r="N3" s="787">
        <v>5</v>
      </c>
      <c r="O3" s="787">
        <v>6</v>
      </c>
      <c r="P3" s="787">
        <v>7</v>
      </c>
      <c r="Q3" s="787">
        <v>8</v>
      </c>
      <c r="R3" s="787">
        <v>9</v>
      </c>
      <c r="S3" s="787">
        <v>10</v>
      </c>
      <c r="T3" s="787">
        <v>11</v>
      </c>
      <c r="U3" s="787">
        <v>12</v>
      </c>
      <c r="V3" s="104">
        <v>2025</v>
      </c>
      <c r="W3" s="99">
        <v>1</v>
      </c>
      <c r="X3" s="99">
        <v>2</v>
      </c>
      <c r="Y3" s="99">
        <v>3</v>
      </c>
      <c r="Z3" s="99">
        <v>4</v>
      </c>
      <c r="AA3" s="99">
        <v>5</v>
      </c>
      <c r="AB3" s="99">
        <v>6</v>
      </c>
      <c r="AC3" s="99">
        <v>7</v>
      </c>
      <c r="AD3" s="99">
        <v>8</v>
      </c>
      <c r="AE3" s="99">
        <v>9</v>
      </c>
      <c r="AF3" s="99">
        <v>10</v>
      </c>
      <c r="AG3" s="99">
        <v>11</v>
      </c>
      <c r="AH3" s="99">
        <v>12</v>
      </c>
      <c r="AI3" s="100" t="s">
        <v>187</v>
      </c>
      <c r="AJ3" s="101" t="s">
        <v>188</v>
      </c>
      <c r="AK3" s="823">
        <v>1</v>
      </c>
      <c r="AL3" s="104">
        <v>2</v>
      </c>
      <c r="AM3" s="104">
        <v>3</v>
      </c>
      <c r="AN3" s="104">
        <v>4</v>
      </c>
      <c r="AO3" s="104">
        <v>5</v>
      </c>
      <c r="AP3" s="104">
        <v>6</v>
      </c>
      <c r="AQ3" s="105">
        <v>7</v>
      </c>
      <c r="AR3" s="105">
        <v>8</v>
      </c>
      <c r="AS3" s="105">
        <v>9</v>
      </c>
      <c r="AT3" s="105">
        <v>10</v>
      </c>
      <c r="AU3" s="105">
        <v>11</v>
      </c>
      <c r="AV3" s="106">
        <v>12</v>
      </c>
    </row>
    <row r="4" spans="2:50" s="602" customFormat="1" ht="14.25" x14ac:dyDescent="0.25">
      <c r="B4" s="600" t="s">
        <v>189</v>
      </c>
      <c r="C4" s="601" t="s">
        <v>190</v>
      </c>
      <c r="D4" s="539" t="str">
        <f>IF($B$1="x","",B4)</f>
        <v>A</v>
      </c>
      <c r="E4" s="539" t="str">
        <f t="shared" ref="E4:E6" si="0">IF($B$1="x","",C4)</f>
        <v>Doanh thu</v>
      </c>
      <c r="F4" s="541"/>
      <c r="G4" s="817">
        <v>1</v>
      </c>
      <c r="H4" s="818">
        <v>1</v>
      </c>
      <c r="I4" s="818">
        <v>1</v>
      </c>
      <c r="J4" s="818">
        <v>1</v>
      </c>
      <c r="K4" s="818">
        <v>1</v>
      </c>
      <c r="L4" s="818">
        <v>1</v>
      </c>
      <c r="M4" s="818">
        <v>1</v>
      </c>
      <c r="N4" s="818">
        <v>1</v>
      </c>
      <c r="O4" s="818">
        <v>1</v>
      </c>
      <c r="P4" s="818">
        <v>1</v>
      </c>
      <c r="Q4" s="818">
        <v>1</v>
      </c>
      <c r="R4" s="818">
        <v>1</v>
      </c>
      <c r="S4" s="818">
        <v>1</v>
      </c>
      <c r="T4" s="818">
        <v>1</v>
      </c>
      <c r="U4" s="818">
        <v>1</v>
      </c>
      <c r="V4" s="818">
        <v>1</v>
      </c>
      <c r="W4" s="818">
        <v>1</v>
      </c>
      <c r="X4" s="818">
        <v>1</v>
      </c>
      <c r="Y4" s="818">
        <v>1</v>
      </c>
      <c r="Z4" s="818">
        <v>1</v>
      </c>
      <c r="AA4" s="818">
        <v>1</v>
      </c>
      <c r="AB4" s="818">
        <v>1</v>
      </c>
      <c r="AC4" s="818">
        <v>1</v>
      </c>
      <c r="AD4" s="818">
        <v>1</v>
      </c>
      <c r="AE4" s="818">
        <v>1</v>
      </c>
      <c r="AF4" s="818">
        <v>1</v>
      </c>
      <c r="AG4" s="818">
        <v>1</v>
      </c>
      <c r="AH4" s="818">
        <v>1</v>
      </c>
      <c r="AI4" s="818">
        <v>1</v>
      </c>
      <c r="AJ4" s="819">
        <v>1</v>
      </c>
      <c r="AK4" s="817">
        <v>1</v>
      </c>
      <c r="AL4" s="818">
        <v>1</v>
      </c>
      <c r="AM4" s="818">
        <v>1</v>
      </c>
      <c r="AN4" s="818">
        <v>1</v>
      </c>
      <c r="AO4" s="818">
        <v>1</v>
      </c>
      <c r="AP4" s="818"/>
      <c r="AQ4" s="818"/>
      <c r="AR4" s="818"/>
      <c r="AS4" s="818"/>
      <c r="AT4" s="818"/>
      <c r="AU4" s="818"/>
      <c r="AV4" s="819"/>
    </row>
    <row r="5" spans="2:50" s="602" customFormat="1" ht="14.25" x14ac:dyDescent="0.25">
      <c r="B5" s="603" t="s">
        <v>191</v>
      </c>
      <c r="C5" s="604" t="s">
        <v>192</v>
      </c>
      <c r="D5" s="552" t="str">
        <f t="shared" ref="D5:D6" si="1">IF($B$1="x","",B5)</f>
        <v>B</v>
      </c>
      <c r="E5" s="552" t="str">
        <f t="shared" si="0"/>
        <v>Tổng chi phí</v>
      </c>
      <c r="F5" s="554"/>
      <c r="G5" s="824" t="str">
        <f>IFERROR('DB7.80KMP'!G5/'DB7.80KMP'!G$4,"")</f>
        <v/>
      </c>
      <c r="H5" s="825" t="str">
        <f>IFERROR('DB7.80KMP'!H5/'DB7.80KMP'!H$4,"")</f>
        <v/>
      </c>
      <c r="I5" s="821" t="str">
        <f>IFERROR('DB7.80KMP'!I5/'DB7.80KMP'!I$4,"")</f>
        <v/>
      </c>
      <c r="J5" s="821" t="str">
        <f>IFERROR('DB7.80KMP'!J5/'DB7.80KMP'!J$4,"")</f>
        <v/>
      </c>
      <c r="K5" s="821" t="str">
        <f>IFERROR('DB7.80KMP'!K5/'DB7.80KMP'!K$4,"")</f>
        <v/>
      </c>
      <c r="L5" s="821" t="str">
        <f>IFERROR('DB7.80KMP'!L5/'DB7.80KMP'!L$4,"")</f>
        <v/>
      </c>
      <c r="M5" s="821" t="str">
        <f>IFERROR('DB7.80KMP'!M5/'DB7.80KMP'!M$4,"")</f>
        <v/>
      </c>
      <c r="N5" s="821" t="str">
        <f>IFERROR('DB7.80KMP'!N5/'DB7.80KMP'!N$4,"")</f>
        <v/>
      </c>
      <c r="O5" s="821" t="str">
        <f>IFERROR('DB7.80KMP'!O5/'DB7.80KMP'!O$4,"")</f>
        <v/>
      </c>
      <c r="P5" s="821" t="str">
        <f>IFERROR('DB7.80KMP'!P5/'DB7.80KMP'!P$4,"")</f>
        <v/>
      </c>
      <c r="Q5" s="821" t="str">
        <f>IFERROR('DB7.80KMP'!Q5/'DB7.80KMP'!Q$4,"")</f>
        <v/>
      </c>
      <c r="R5" s="821" t="str">
        <f>IFERROR('DB7.80KMP'!R5/'DB7.80KMP'!R$4,"")</f>
        <v/>
      </c>
      <c r="S5" s="821" t="str">
        <f>IFERROR('DB7.80KMP'!S5/'DB7.80KMP'!S$4,"")</f>
        <v/>
      </c>
      <c r="T5" s="821" t="str">
        <f>IFERROR('DB7.80KMP'!T5/'DB7.80KMP'!T$4,"")</f>
        <v/>
      </c>
      <c r="U5" s="821" t="str">
        <f>IFERROR('DB7.80KMP'!U5/'DB7.80KMP'!U$4,"")</f>
        <v/>
      </c>
      <c r="V5" s="821" t="str">
        <f>IFERROR('DB7.80KMP'!V5/'DB7.80KMP'!V$4,"")</f>
        <v/>
      </c>
      <c r="W5" s="821">
        <f>IFERROR('DB7.80KMP'!W5/'DB7.80KMP'!W$4,"")</f>
        <v>1.0676548840675535</v>
      </c>
      <c r="X5" s="821">
        <f>IFERROR('DB7.80KMP'!X5/'DB7.80KMP'!X$4,"")</f>
        <v>1.1042437011355166</v>
      </c>
      <c r="Y5" s="821">
        <f>IFERROR('DB7.80KMP'!Y5/'DB7.80KMP'!Y$4,"")</f>
        <v>1.0457462675913856</v>
      </c>
      <c r="Z5" s="821">
        <f>IFERROR('DB7.80KMP'!Z5/'DB7.80KMP'!Z$4,"")</f>
        <v>1.0081577871239187</v>
      </c>
      <c r="AA5" s="821">
        <f>IFERROR('DB7.80KMP'!AA5/'DB7.80KMP'!AA$4,"")</f>
        <v>1.008310867263267</v>
      </c>
      <c r="AB5" s="821">
        <f>IFERROR('DB7.80KMP'!AB5/'DB7.80KMP'!AB$4,"")</f>
        <v>1.0209624531772143</v>
      </c>
      <c r="AC5" s="821">
        <f>IFERROR('DB7.80KMP'!AC5/'DB7.80KMP'!AC$4,"")</f>
        <v>1.011672104622281</v>
      </c>
      <c r="AD5" s="821">
        <f>IFERROR('DB7.80KMP'!AD5/'DB7.80KMP'!AD$4,"")</f>
        <v>1.0140275125394187</v>
      </c>
      <c r="AE5" s="821">
        <f>IFERROR('DB7.80KMP'!AE5/'DB7.80KMP'!AE$4,"")</f>
        <v>1.0120207722503602</v>
      </c>
      <c r="AF5" s="821">
        <f>IFERROR('DB7.80KMP'!AF5/'DB7.80KMP'!AF$4,"")</f>
        <v>0.99009606798465821</v>
      </c>
      <c r="AG5" s="821">
        <f>IFERROR('DB7.80KMP'!AG5/'DB7.80KMP'!AG$4,"")</f>
        <v>0.9932519515285072</v>
      </c>
      <c r="AH5" s="821">
        <f>IFERROR('DB7.80KMP'!AH5/'DB7.80KMP'!AH$4,"")</f>
        <v>0.99222172266429531</v>
      </c>
      <c r="AI5" s="821">
        <f>IFERROR('DB7.80KMP'!AI5/'DB7.80KMP'!AI$4,"")</f>
        <v>1.0169782262648792</v>
      </c>
      <c r="AJ5" s="822">
        <f>IFERROR('DB7.80KMP'!AJ5/'DB7.80KMP'!AJ$4,"")</f>
        <v>1.0183886178991313</v>
      </c>
      <c r="AK5" s="820">
        <f>IFERROR('DB7.80KMP'!AK5/'DB7.80KMP'!AK$4,"")</f>
        <v>1.0359386784549842</v>
      </c>
      <c r="AL5" s="821">
        <f>IFERROR('DB7.80KMP'!AL5/'DB7.80KMP'!AL$4,"")</f>
        <v>1.1155429076724503</v>
      </c>
      <c r="AM5" s="821">
        <f>IFERROR('DB7.80KMP'!AM5/'DB7.80KMP'!AM$4,"")</f>
        <v>0.9892961108400975</v>
      </c>
      <c r="AN5" s="821">
        <f>IFERROR('DB7.80KMP'!AN5/'DB7.80KMP'!AN$4,"")</f>
        <v>1.0016765584954661</v>
      </c>
      <c r="AO5" s="821">
        <f>IFERROR('DB7.80KMP'!AO5/'DB7.80KMP'!AO$4,"")</f>
        <v>0.99223402734407695</v>
      </c>
      <c r="AP5" s="821" t="str">
        <f>IFERROR('DB7.80KMP'!AP5/'DB7.80KMP'!AP$4,"")</f>
        <v/>
      </c>
      <c r="AQ5" s="821" t="str">
        <f>IFERROR('DB7.80KMP'!AQ5/'DB7.80KMP'!AQ$4,"")</f>
        <v/>
      </c>
      <c r="AR5" s="821" t="str">
        <f>IFERROR('DB7.80KMP'!AR5/'DB7.80KMP'!AR$4,"")</f>
        <v/>
      </c>
      <c r="AS5" s="821" t="str">
        <f>IFERROR('DB7.80KMP'!AS5/'DB7.80KMP'!AS$4,"")</f>
        <v/>
      </c>
      <c r="AT5" s="821" t="str">
        <f>IFERROR('DB7.80KMP'!AT5/'DB7.80KMP'!AT$4,"")</f>
        <v/>
      </c>
      <c r="AU5" s="821" t="str">
        <f>IFERROR('DB7.80KMP'!AU5/'DB7.80KMP'!AU$4,"")</f>
        <v/>
      </c>
      <c r="AV5" s="822" t="str">
        <f>IFERROR('DB7.80KMP'!AV5/'DB7.80KMP'!AV$4,"")</f>
        <v/>
      </c>
    </row>
    <row r="6" spans="2:50" s="602" customFormat="1" ht="15.75" x14ac:dyDescent="0.25">
      <c r="B6" s="616" t="s">
        <v>194</v>
      </c>
      <c r="C6" s="617" t="s">
        <v>22</v>
      </c>
      <c r="D6" s="576" t="str">
        <f t="shared" si="1"/>
        <v>I</v>
      </c>
      <c r="E6" s="574" t="str">
        <f t="shared" si="0"/>
        <v>Biến phí bán hàng</v>
      </c>
      <c r="F6" s="578"/>
      <c r="G6" s="826" t="str">
        <f>IFERROR('DB7.80KMP'!G7/'DB7.80KMP'!G$4,"")</f>
        <v/>
      </c>
      <c r="H6" s="827" t="str">
        <f>IFERROR('DB7.80KMP'!H7/'DB7.80KMP'!H$4,"")</f>
        <v/>
      </c>
      <c r="I6" s="827" t="str">
        <f>IFERROR('DB7.80KMP'!I7/'DB7.80KMP'!I$4,"")</f>
        <v/>
      </c>
      <c r="J6" s="827" t="str">
        <f>IFERROR('DB7.80KMP'!J7/'DB7.80KMP'!J$4,"")</f>
        <v/>
      </c>
      <c r="K6" s="827" t="str">
        <f>IFERROR('DB7.80KMP'!K7/'DB7.80KMP'!K$4,"")</f>
        <v/>
      </c>
      <c r="L6" s="827" t="str">
        <f>IFERROR('DB7.80KMP'!L7/'DB7.80KMP'!L$4,"")</f>
        <v/>
      </c>
      <c r="M6" s="827" t="str">
        <f>IFERROR('DB7.80KMP'!M7/'DB7.80KMP'!M$4,"")</f>
        <v/>
      </c>
      <c r="N6" s="827" t="str">
        <f>IFERROR('DB7.80KMP'!N7/'DB7.80KMP'!N$4,"")</f>
        <v/>
      </c>
      <c r="O6" s="827" t="str">
        <f>IFERROR('DB7.80KMP'!O7/'DB7.80KMP'!O$4,"")</f>
        <v/>
      </c>
      <c r="P6" s="827" t="str">
        <f>IFERROR('DB7.80KMP'!P7/'DB7.80KMP'!P$4,"")</f>
        <v/>
      </c>
      <c r="Q6" s="827" t="str">
        <f>IFERROR('DB7.80KMP'!Q7/'DB7.80KMP'!Q$4,"")</f>
        <v/>
      </c>
      <c r="R6" s="827" t="str">
        <f>IFERROR('DB7.80KMP'!R7/'DB7.80KMP'!R$4,"")</f>
        <v/>
      </c>
      <c r="S6" s="827" t="str">
        <f>IFERROR('DB7.80KMP'!S7/'DB7.80KMP'!S$4,"")</f>
        <v/>
      </c>
      <c r="T6" s="827" t="str">
        <f>IFERROR('DB7.80KMP'!T7/'DB7.80KMP'!T$4,"")</f>
        <v/>
      </c>
      <c r="U6" s="827" t="str">
        <f>IFERROR('DB7.80KMP'!U7/'DB7.80KMP'!U$4,"")</f>
        <v/>
      </c>
      <c r="V6" s="827" t="str">
        <f>IFERROR('DB7.80KMP'!V7/'DB7.80KMP'!V$4,"")</f>
        <v/>
      </c>
      <c r="W6" s="827">
        <f>IFERROR('DB7.80KMP'!W7/'DB7.80KMP'!W$4,"")</f>
        <v>2.2500712372485326E-2</v>
      </c>
      <c r="X6" s="827">
        <f>IFERROR('DB7.80KMP'!X7/'DB7.80KMP'!X$4,"")</f>
        <v>2.2500712372485323E-2</v>
      </c>
      <c r="Y6" s="827">
        <f>IFERROR('DB7.80KMP'!Y7/'DB7.80KMP'!Y$4,"")</f>
        <v>2.2500712372485323E-2</v>
      </c>
      <c r="Z6" s="827">
        <f>IFERROR('DB7.80KMP'!Z7/'DB7.80KMP'!Z$4,"")</f>
        <v>2.2496664566941455E-2</v>
      </c>
      <c r="AA6" s="827">
        <f>IFERROR('DB7.80KMP'!AA7/'DB7.80KMP'!AA$4,"")</f>
        <v>2.2496664566941455E-2</v>
      </c>
      <c r="AB6" s="827">
        <f>IFERROR('DB7.80KMP'!AB7/'DB7.80KMP'!AB$4,"")</f>
        <v>2.2496664566941455E-2</v>
      </c>
      <c r="AC6" s="827">
        <f>IFERROR('DB7.80KMP'!AC7/'DB7.80KMP'!AC$4,"")</f>
        <v>2.2496664566941455E-2</v>
      </c>
      <c r="AD6" s="827">
        <f>IFERROR('DB7.80KMP'!AD7/'DB7.80KMP'!AD$4,"")</f>
        <v>2.2496664566941455E-2</v>
      </c>
      <c r="AE6" s="827">
        <f>IFERROR('DB7.80KMP'!AE7/'DB7.80KMP'!AE$4,"")</f>
        <v>2.2496664566941455E-2</v>
      </c>
      <c r="AF6" s="827">
        <f>IFERROR('DB7.80KMP'!AF7/'DB7.80KMP'!AF$4,"")</f>
        <v>1.9017510177501629E-2</v>
      </c>
      <c r="AG6" s="827">
        <f>IFERROR('DB7.80KMP'!AG7/'DB7.80KMP'!AG$4,"")</f>
        <v>1.9017510177501629E-2</v>
      </c>
      <c r="AH6" s="827">
        <f>IFERROR('DB7.80KMP'!AH7/'DB7.80KMP'!AH$4,"")</f>
        <v>1.9017510177501629E-2</v>
      </c>
      <c r="AI6" s="827">
        <f>IFERROR('DB7.80KMP'!AI7/'DB7.80KMP'!AI$4,"")</f>
        <v>2.1498446819982215E-2</v>
      </c>
      <c r="AJ6" s="828">
        <f>IFERROR('DB7.80KMP'!AJ7/'DB7.80KMP'!AJ$4,"")</f>
        <v>2.2552384243717211E-2</v>
      </c>
      <c r="AK6" s="826">
        <f>IFERROR('DB7.80KMP'!AK7/'DB7.80KMP'!AK$4,"")</f>
        <v>2.1433860653436124E-2</v>
      </c>
      <c r="AL6" s="827">
        <f>IFERROR('DB7.80KMP'!AL7/'DB7.80KMP'!AL$4,"")</f>
        <v>2.0263858076442723E-2</v>
      </c>
      <c r="AM6" s="827">
        <f>IFERROR('DB7.80KMP'!AM7/'DB7.80KMP'!AM$4,"")</f>
        <v>2.3849707341264809E-2</v>
      </c>
      <c r="AN6" s="827">
        <f>IFERROR('DB7.80KMP'!AN7/'DB7.80KMP'!AN$4,"")</f>
        <v>2.3484890733677107E-2</v>
      </c>
      <c r="AO6" s="827">
        <f>IFERROR('DB7.80KMP'!AO7/'DB7.80KMP'!AO$4,"")</f>
        <v>2.2527638879401565E-2</v>
      </c>
      <c r="AP6" s="827" t="str">
        <f>IFERROR('DB7.80KMP'!AP7/'DB7.80KMP'!AP$4,"")</f>
        <v/>
      </c>
      <c r="AQ6" s="827" t="str">
        <f>IFERROR('DB7.80KMP'!AQ7/'DB7.80KMP'!AQ$4,"")</f>
        <v/>
      </c>
      <c r="AR6" s="827" t="str">
        <f>IFERROR('DB7.80KMP'!AR7/'DB7.80KMP'!AR$4,"")</f>
        <v/>
      </c>
      <c r="AS6" s="827" t="str">
        <f>IFERROR('DB7.80KMP'!AS7/'DB7.80KMP'!AS$4,"")</f>
        <v/>
      </c>
      <c r="AT6" s="827" t="str">
        <f>IFERROR('DB7.80KMP'!AT7/'DB7.80KMP'!AT$4,"")</f>
        <v/>
      </c>
      <c r="AU6" s="827" t="str">
        <f>IFERROR('DB7.80KMP'!AU7/'DB7.80KMP'!AU$4,"")</f>
        <v/>
      </c>
      <c r="AV6" s="828" t="str">
        <f>IFERROR('DB7.80KMP'!AV7/'DB7.80KMP'!AV$4,"")</f>
        <v/>
      </c>
    </row>
    <row r="7" spans="2:50" s="2" customFormat="1" ht="14.1" customHeight="1" x14ac:dyDescent="0.25">
      <c r="B7" s="252" t="s">
        <v>195</v>
      </c>
      <c r="C7" s="181" t="s">
        <v>161</v>
      </c>
      <c r="D7" s="239" t="s">
        <v>196</v>
      </c>
      <c r="E7" s="181" t="s">
        <v>161</v>
      </c>
      <c r="F7" s="267" t="s">
        <v>197</v>
      </c>
      <c r="G7" s="882" t="str">
        <f>IFERROR('DB7.80KMP'!G8/'DB7.80KMP'!G$4,"")</f>
        <v/>
      </c>
      <c r="H7" s="883" t="str">
        <f>IFERROR('DB7.80KMP'!H8/'DB7.80KMP'!H$4,"")</f>
        <v/>
      </c>
      <c r="I7" s="883" t="str">
        <f>IFERROR('DB7.80KMP'!I8/'DB7.80KMP'!I$4,"")</f>
        <v/>
      </c>
      <c r="J7" s="883" t="str">
        <f>IFERROR('DB7.80KMP'!J8/'DB7.80KMP'!J$4,"")</f>
        <v/>
      </c>
      <c r="K7" s="883" t="str">
        <f>IFERROR('DB7.80KMP'!K8/'DB7.80KMP'!K$4,"")</f>
        <v/>
      </c>
      <c r="L7" s="883" t="str">
        <f>IFERROR('DB7.80KMP'!L8/'DB7.80KMP'!L$4,"")</f>
        <v/>
      </c>
      <c r="M7" s="883" t="str">
        <f>IFERROR('DB7.80KMP'!M8/'DB7.80KMP'!M$4,"")</f>
        <v/>
      </c>
      <c r="N7" s="883" t="str">
        <f>IFERROR('DB7.80KMP'!N8/'DB7.80KMP'!N$4,"")</f>
        <v/>
      </c>
      <c r="O7" s="883" t="str">
        <f>IFERROR('DB7.80KMP'!O8/'DB7.80KMP'!O$4,"")</f>
        <v/>
      </c>
      <c r="P7" s="883" t="str">
        <f>IFERROR('DB7.80KMP'!P8/'DB7.80KMP'!P$4,"")</f>
        <v/>
      </c>
      <c r="Q7" s="883" t="str">
        <f>IFERROR('DB7.80KMP'!Q8/'DB7.80KMP'!Q$4,"")</f>
        <v/>
      </c>
      <c r="R7" s="883" t="str">
        <f>IFERROR('DB7.80KMP'!R8/'DB7.80KMP'!R$4,"")</f>
        <v/>
      </c>
      <c r="S7" s="883" t="str">
        <f>IFERROR('DB7.80KMP'!S8/'DB7.80KMP'!S$4,"")</f>
        <v/>
      </c>
      <c r="T7" s="883" t="str">
        <f>IFERROR('DB7.80KMP'!T8/'DB7.80KMP'!T$4,"")</f>
        <v/>
      </c>
      <c r="U7" s="883" t="str">
        <f>IFERROR('DB7.80KMP'!U8/'DB7.80KMP'!U$4,"")</f>
        <v/>
      </c>
      <c r="V7" s="883" t="str">
        <f>IFERROR('DB7.80KMP'!V8/'DB7.80KMP'!V$4,"")</f>
        <v/>
      </c>
      <c r="W7" s="883">
        <f>IFERROR('DB7.80KMP'!W8/'DB7.80KMP'!W$4,"")</f>
        <v>2.2500712372485326E-2</v>
      </c>
      <c r="X7" s="883">
        <f>IFERROR('DB7.80KMP'!X8/'DB7.80KMP'!X$4,"")</f>
        <v>2.2500712372485323E-2</v>
      </c>
      <c r="Y7" s="883">
        <f>IFERROR('DB7.80KMP'!Y8/'DB7.80KMP'!Y$4,"")</f>
        <v>2.2500712372485323E-2</v>
      </c>
      <c r="Z7" s="883">
        <f>IFERROR('DB7.80KMP'!Z8/'DB7.80KMP'!Z$4,"")</f>
        <v>2.2496664566941455E-2</v>
      </c>
      <c r="AA7" s="883">
        <f>IFERROR('DB7.80KMP'!AA8/'DB7.80KMP'!AA$4,"")</f>
        <v>2.2496664566941455E-2</v>
      </c>
      <c r="AB7" s="883">
        <f>IFERROR('DB7.80KMP'!AB8/'DB7.80KMP'!AB$4,"")</f>
        <v>2.2496664566941455E-2</v>
      </c>
      <c r="AC7" s="883">
        <f>IFERROR('DB7.80KMP'!AC8/'DB7.80KMP'!AC$4,"")</f>
        <v>2.2496664566941455E-2</v>
      </c>
      <c r="AD7" s="883">
        <f>IFERROR('DB7.80KMP'!AD8/'DB7.80KMP'!AD$4,"")</f>
        <v>2.2496664566941455E-2</v>
      </c>
      <c r="AE7" s="883">
        <f>IFERROR('DB7.80KMP'!AE8/'DB7.80KMP'!AE$4,"")</f>
        <v>2.2496664566941455E-2</v>
      </c>
      <c r="AF7" s="883">
        <f>IFERROR('DB7.80KMP'!AF8/'DB7.80KMP'!AF$4,"")</f>
        <v>1.9017510177501629E-2</v>
      </c>
      <c r="AG7" s="883">
        <f>IFERROR('DB7.80KMP'!AG8/'DB7.80KMP'!AG$4,"")</f>
        <v>1.9017510177501629E-2</v>
      </c>
      <c r="AH7" s="883">
        <f>IFERROR('DB7.80KMP'!AH8/'DB7.80KMP'!AH$4,"")</f>
        <v>1.9017510177501629E-2</v>
      </c>
      <c r="AI7" s="883">
        <f>IFERROR('DB7.80KMP'!AI8/'DB7.80KMP'!AI$4,"")</f>
        <v>2.1498446819982215E-2</v>
      </c>
      <c r="AJ7" s="884">
        <f>IFERROR('DB7.80KMP'!AJ8/'DB7.80KMP'!AJ$4,"")</f>
        <v>2.2552384243717211E-2</v>
      </c>
      <c r="AK7" s="882">
        <f>IFERROR('DB7.80KMP'!AK8/'DB7.80KMP'!AK$4,"")</f>
        <v>2.1433860653436124E-2</v>
      </c>
      <c r="AL7" s="883">
        <f>IFERROR('DB7.80KMP'!AL8/'DB7.80KMP'!AL$4,"")</f>
        <v>2.0263858076442723E-2</v>
      </c>
      <c r="AM7" s="883">
        <f>IFERROR('DB7.80KMP'!AM8/'DB7.80KMP'!AM$4,"")</f>
        <v>2.3849707341264809E-2</v>
      </c>
      <c r="AN7" s="883">
        <f>IFERROR('DB7.80KMP'!AN8/'DB7.80KMP'!AN$4,"")</f>
        <v>2.3484890733677107E-2</v>
      </c>
      <c r="AO7" s="829">
        <f>IFERROR('DB7.80KMP'!AO8/'DB7.80KMP'!AO$4,"")</f>
        <v>2.2527638879401565E-2</v>
      </c>
      <c r="AP7" s="829" t="str">
        <f>IFERROR('DB7.80KMP'!AP8/'DB7.80KMP'!AP$4,"")</f>
        <v/>
      </c>
      <c r="AQ7" s="829" t="str">
        <f>IFERROR('DB7.80KMP'!AQ8/'DB7.80KMP'!AQ$4,"")</f>
        <v/>
      </c>
      <c r="AR7" s="829" t="str">
        <f>IFERROR('DB7.80KMP'!AR8/'DB7.80KMP'!AR$4,"")</f>
        <v/>
      </c>
      <c r="AS7" s="829" t="str">
        <f>IFERROR('DB7.80KMP'!AS8/'DB7.80KMP'!AS$4,"")</f>
        <v/>
      </c>
      <c r="AT7" s="829" t="str">
        <f>IFERROR('DB7.80KMP'!AT8/'DB7.80KMP'!AT$4,"")</f>
        <v/>
      </c>
      <c r="AU7" s="829" t="str">
        <f>IFERROR('DB7.80KMP'!AU8/'DB7.80KMP'!AU$4,"")</f>
        <v/>
      </c>
      <c r="AV7" s="830" t="str">
        <f>IFERROR('DB7.80KMP'!AV8/'DB7.80KMP'!AV$4,"")</f>
        <v/>
      </c>
    </row>
    <row r="8" spans="2:50" s="2" customFormat="1" ht="14.1" customHeight="1" x14ac:dyDescent="0.25">
      <c r="B8" s="253" t="s">
        <v>198</v>
      </c>
      <c r="C8" s="170" t="s">
        <v>160</v>
      </c>
      <c r="D8" s="242" t="s">
        <v>199</v>
      </c>
      <c r="E8" s="170" t="s">
        <v>160</v>
      </c>
      <c r="F8" s="885" t="s">
        <v>197</v>
      </c>
      <c r="G8" s="886" t="str">
        <f>IFERROR('DB7.80KMP'!G9/'DB7.80KMP'!G$4,"")</f>
        <v/>
      </c>
      <c r="H8" s="887" t="str">
        <f>IFERROR('DB7.80KMP'!H9/'DB7.80KMP'!H$4,"")</f>
        <v/>
      </c>
      <c r="I8" s="887" t="str">
        <f>IFERROR('DB7.80KMP'!I9/'DB7.80KMP'!I$4,"")</f>
        <v/>
      </c>
      <c r="J8" s="887" t="str">
        <f>IFERROR('DB7.80KMP'!J9/'DB7.80KMP'!J$4,"")</f>
        <v/>
      </c>
      <c r="K8" s="887" t="str">
        <f>IFERROR('DB7.80KMP'!K9/'DB7.80KMP'!K$4,"")</f>
        <v/>
      </c>
      <c r="L8" s="887" t="str">
        <f>IFERROR('DB7.80KMP'!L9/'DB7.80KMP'!L$4,"")</f>
        <v/>
      </c>
      <c r="M8" s="887" t="str">
        <f>IFERROR('DB7.80KMP'!M9/'DB7.80KMP'!M$4,"")</f>
        <v/>
      </c>
      <c r="N8" s="887" t="str">
        <f>IFERROR('DB7.80KMP'!N9/'DB7.80KMP'!N$4,"")</f>
        <v/>
      </c>
      <c r="O8" s="887" t="str">
        <f>IFERROR('DB7.80KMP'!O9/'DB7.80KMP'!O$4,"")</f>
        <v/>
      </c>
      <c r="P8" s="887" t="str">
        <f>IFERROR('DB7.80KMP'!P9/'DB7.80KMP'!P$4,"")</f>
        <v/>
      </c>
      <c r="Q8" s="887" t="str">
        <f>IFERROR('DB7.80KMP'!Q9/'DB7.80KMP'!Q$4,"")</f>
        <v/>
      </c>
      <c r="R8" s="887" t="str">
        <f>IFERROR('DB7.80KMP'!R9/'DB7.80KMP'!R$4,"")</f>
        <v/>
      </c>
      <c r="S8" s="887" t="str">
        <f>IFERROR('DB7.80KMP'!S9/'DB7.80KMP'!S$4,"")</f>
        <v/>
      </c>
      <c r="T8" s="887" t="str">
        <f>IFERROR('DB7.80KMP'!T9/'DB7.80KMP'!T$4,"")</f>
        <v/>
      </c>
      <c r="U8" s="887" t="str">
        <f>IFERROR('DB7.80KMP'!U9/'DB7.80KMP'!U$4,"")</f>
        <v/>
      </c>
      <c r="V8" s="887" t="str">
        <f>IFERROR('DB7.80KMP'!V9/'DB7.80KMP'!V$4,"")</f>
        <v/>
      </c>
      <c r="W8" s="887">
        <f>IFERROR('DB7.80KMP'!W9/'DB7.80KMP'!W$4,"")</f>
        <v>0</v>
      </c>
      <c r="X8" s="887">
        <f>IFERROR('DB7.80KMP'!X9/'DB7.80KMP'!X$4,"")</f>
        <v>0</v>
      </c>
      <c r="Y8" s="887">
        <f>IFERROR('DB7.80KMP'!Y9/'DB7.80KMP'!Y$4,"")</f>
        <v>0</v>
      </c>
      <c r="Z8" s="887">
        <f>IFERROR('DB7.80KMP'!Z9/'DB7.80KMP'!Z$4,"")</f>
        <v>0</v>
      </c>
      <c r="AA8" s="887">
        <f>IFERROR('DB7.80KMP'!AA9/'DB7.80KMP'!AA$4,"")</f>
        <v>0</v>
      </c>
      <c r="AB8" s="887">
        <f>IFERROR('DB7.80KMP'!AB9/'DB7.80KMP'!AB$4,"")</f>
        <v>0</v>
      </c>
      <c r="AC8" s="887">
        <f>IFERROR('DB7.80KMP'!AC9/'DB7.80KMP'!AC$4,"")</f>
        <v>0</v>
      </c>
      <c r="AD8" s="887">
        <f>IFERROR('DB7.80KMP'!AD9/'DB7.80KMP'!AD$4,"")</f>
        <v>0</v>
      </c>
      <c r="AE8" s="887">
        <f>IFERROR('DB7.80KMP'!AE9/'DB7.80KMP'!AE$4,"")</f>
        <v>0</v>
      </c>
      <c r="AF8" s="887">
        <f>IFERROR('DB7.80KMP'!AF9/'DB7.80KMP'!AF$4,"")</f>
        <v>0</v>
      </c>
      <c r="AG8" s="887">
        <f>IFERROR('DB7.80KMP'!AG9/'DB7.80KMP'!AG$4,"")</f>
        <v>0</v>
      </c>
      <c r="AH8" s="887">
        <f>IFERROR('DB7.80KMP'!AH9/'DB7.80KMP'!AH$4,"")</f>
        <v>0</v>
      </c>
      <c r="AI8" s="887">
        <f>IFERROR('DB7.80KMP'!AI9/'DB7.80KMP'!AI$4,"")</f>
        <v>0</v>
      </c>
      <c r="AJ8" s="888">
        <f>IFERROR('DB7.80KMP'!AJ9/'DB7.80KMP'!AJ$4,"")</f>
        <v>0</v>
      </c>
      <c r="AK8" s="886">
        <f>IFERROR('DB7.80KMP'!AK9/'DB7.80KMP'!AK$4,"")</f>
        <v>0</v>
      </c>
      <c r="AL8" s="887">
        <f>IFERROR('DB7.80KMP'!AL9/'DB7.80KMP'!AL$4,"")</f>
        <v>0</v>
      </c>
      <c r="AM8" s="887">
        <f>IFERROR('DB7.80KMP'!AM9/'DB7.80KMP'!AM$4,"")</f>
        <v>0</v>
      </c>
      <c r="AN8" s="887">
        <f>IFERROR('DB7.80KMP'!AN9/'DB7.80KMP'!AN$4,"")</f>
        <v>0</v>
      </c>
      <c r="AO8" s="832">
        <f>IFERROR('DB7.80KMP'!AO9/'DB7.80KMP'!AO$4,"")</f>
        <v>0</v>
      </c>
      <c r="AP8" s="832" t="str">
        <f>IFERROR('DB7.80KMP'!AP9/'DB7.80KMP'!AP$4,"")</f>
        <v/>
      </c>
      <c r="AQ8" s="832" t="str">
        <f>IFERROR('DB7.80KMP'!AQ9/'DB7.80KMP'!AQ$4,"")</f>
        <v/>
      </c>
      <c r="AR8" s="832" t="str">
        <f>IFERROR('DB7.80KMP'!AR9/'DB7.80KMP'!AR$4,"")</f>
        <v/>
      </c>
      <c r="AS8" s="832" t="str">
        <f>IFERROR('DB7.80KMP'!AS9/'DB7.80KMP'!AS$4,"")</f>
        <v/>
      </c>
      <c r="AT8" s="832" t="str">
        <f>IFERROR('DB7.80KMP'!AT9/'DB7.80KMP'!AT$4,"")</f>
        <v/>
      </c>
      <c r="AU8" s="832" t="str">
        <f>IFERROR('DB7.80KMP'!AU9/'DB7.80KMP'!AU$4,"")</f>
        <v/>
      </c>
      <c r="AV8" s="833" t="str">
        <f>IFERROR('DB7.80KMP'!AV9/'DB7.80KMP'!AV$4,"")</f>
        <v/>
      </c>
    </row>
    <row r="9" spans="2:50" ht="15.75" x14ac:dyDescent="0.25">
      <c r="B9" s="890" t="s">
        <v>200</v>
      </c>
      <c r="C9" s="889" t="s">
        <v>159</v>
      </c>
      <c r="D9" s="240" t="s">
        <v>201</v>
      </c>
      <c r="E9" s="889" t="s">
        <v>159</v>
      </c>
      <c r="F9" s="266" t="s">
        <v>197</v>
      </c>
      <c r="G9" s="846" t="str">
        <f>IFERROR('DB7.80KMP'!G10/'DB7.80KMP'!G$4,"")</f>
        <v/>
      </c>
      <c r="H9" s="847" t="str">
        <f>IFERROR('DB7.80KMP'!H10/'DB7.80KMP'!H$4,"")</f>
        <v/>
      </c>
      <c r="I9" s="847" t="str">
        <f>IFERROR('DB7.80KMP'!I10/'DB7.80KMP'!I$4,"")</f>
        <v/>
      </c>
      <c r="J9" s="847" t="str">
        <f>IFERROR('DB7.80KMP'!J10/'DB7.80KMP'!J$4,"")</f>
        <v/>
      </c>
      <c r="K9" s="847" t="str">
        <f>IFERROR('DB7.80KMP'!K10/'DB7.80KMP'!K$4,"")</f>
        <v/>
      </c>
      <c r="L9" s="847" t="str">
        <f>IFERROR('DB7.80KMP'!L10/'DB7.80KMP'!L$4,"")</f>
        <v/>
      </c>
      <c r="M9" s="847" t="str">
        <f>IFERROR('DB7.80KMP'!M10/'DB7.80KMP'!M$4,"")</f>
        <v/>
      </c>
      <c r="N9" s="847" t="str">
        <f>IFERROR('DB7.80KMP'!N10/'DB7.80KMP'!N$4,"")</f>
        <v/>
      </c>
      <c r="O9" s="847" t="str">
        <f>IFERROR('DB7.80KMP'!O10/'DB7.80KMP'!O$4,"")</f>
        <v/>
      </c>
      <c r="P9" s="847" t="str">
        <f>IFERROR('DB7.80KMP'!P10/'DB7.80KMP'!P$4,"")</f>
        <v/>
      </c>
      <c r="Q9" s="847" t="str">
        <f>IFERROR('DB7.80KMP'!Q10/'DB7.80KMP'!Q$4,"")</f>
        <v/>
      </c>
      <c r="R9" s="847" t="str">
        <f>IFERROR('DB7.80KMP'!R10/'DB7.80KMP'!R$4,"")</f>
        <v/>
      </c>
      <c r="S9" s="847" t="str">
        <f>IFERROR('DB7.80KMP'!S10/'DB7.80KMP'!S$4,"")</f>
        <v/>
      </c>
      <c r="T9" s="847" t="str">
        <f>IFERROR('DB7.80KMP'!T10/'DB7.80KMP'!T$4,"")</f>
        <v/>
      </c>
      <c r="U9" s="847" t="str">
        <f>IFERROR('DB7.80KMP'!U10/'DB7.80KMP'!U$4,"")</f>
        <v/>
      </c>
      <c r="V9" s="847" t="str">
        <f>IFERROR('DB7.80KMP'!V10/'DB7.80KMP'!V$4,"")</f>
        <v/>
      </c>
      <c r="W9" s="847">
        <f>IFERROR('DB7.80KMP'!W10/'DB7.80KMP'!W$4,"")</f>
        <v>0</v>
      </c>
      <c r="X9" s="847">
        <f>IFERROR('DB7.80KMP'!X10/'DB7.80KMP'!X$4,"")</f>
        <v>0</v>
      </c>
      <c r="Y9" s="847">
        <f>IFERROR('DB7.80KMP'!Y10/'DB7.80KMP'!Y$4,"")</f>
        <v>0</v>
      </c>
      <c r="Z9" s="847">
        <f>IFERROR('DB7.80KMP'!Z10/'DB7.80KMP'!Z$4,"")</f>
        <v>0</v>
      </c>
      <c r="AA9" s="847">
        <f>IFERROR('DB7.80KMP'!AA10/'DB7.80KMP'!AA$4,"")</f>
        <v>0</v>
      </c>
      <c r="AB9" s="847">
        <f>IFERROR('DB7.80KMP'!AB10/'DB7.80KMP'!AB$4,"")</f>
        <v>0</v>
      </c>
      <c r="AC9" s="847">
        <f>IFERROR('DB7.80KMP'!AC10/'DB7.80KMP'!AC$4,"")</f>
        <v>0</v>
      </c>
      <c r="AD9" s="847">
        <f>IFERROR('DB7.80KMP'!AD10/'DB7.80KMP'!AD$4,"")</f>
        <v>0</v>
      </c>
      <c r="AE9" s="847">
        <f>IFERROR('DB7.80KMP'!AE10/'DB7.80KMP'!AE$4,"")</f>
        <v>0</v>
      </c>
      <c r="AF9" s="847">
        <f>IFERROR('DB7.80KMP'!AF10/'DB7.80KMP'!AF$4,"")</f>
        <v>0</v>
      </c>
      <c r="AG9" s="847">
        <f>IFERROR('DB7.80KMP'!AG10/'DB7.80KMP'!AG$4,"")</f>
        <v>0</v>
      </c>
      <c r="AH9" s="847">
        <f>IFERROR('DB7.80KMP'!AH10/'DB7.80KMP'!AH$4,"")</f>
        <v>0</v>
      </c>
      <c r="AI9" s="847">
        <f>IFERROR('DB7.80KMP'!AI10/'DB7.80KMP'!AI$4,"")</f>
        <v>0</v>
      </c>
      <c r="AJ9" s="848">
        <f>IFERROR('DB7.80KMP'!AJ10/'DB7.80KMP'!AJ$4,"")</f>
        <v>0</v>
      </c>
      <c r="AK9" s="846">
        <f>IFERROR('DB7.80KMP'!AK10/'DB7.80KMP'!AK$4,"")</f>
        <v>0</v>
      </c>
      <c r="AL9" s="847">
        <f>IFERROR('DB7.80KMP'!AL10/'DB7.80KMP'!AL$4,"")</f>
        <v>0</v>
      </c>
      <c r="AM9" s="847">
        <f>IFERROR('DB7.80KMP'!AM10/'DB7.80KMP'!AM$4,"")</f>
        <v>0</v>
      </c>
      <c r="AN9" s="847">
        <f>IFERROR('DB7.80KMP'!AN10/'DB7.80KMP'!AN$4,"")</f>
        <v>0</v>
      </c>
      <c r="AO9" s="835">
        <f>IFERROR('DB7.80KMP'!AO10/'DB7.80KMP'!AO$4,"")</f>
        <v>0</v>
      </c>
      <c r="AP9" s="835" t="str">
        <f>IFERROR('DB7.80KMP'!AP10/'DB7.80KMP'!AP$4,"")</f>
        <v/>
      </c>
      <c r="AQ9" s="835" t="str">
        <f>IFERROR('DB7.80KMP'!AQ10/'DB7.80KMP'!AQ$4,"")</f>
        <v/>
      </c>
      <c r="AR9" s="835" t="str">
        <f>IFERROR('DB7.80KMP'!AR10/'DB7.80KMP'!AR$4,"")</f>
        <v/>
      </c>
      <c r="AS9" s="835" t="str">
        <f>IFERROR('DB7.80KMP'!AS10/'DB7.80KMP'!AS$4,"")</f>
        <v/>
      </c>
      <c r="AT9" s="835" t="str">
        <f>IFERROR('DB7.80KMP'!AT10/'DB7.80KMP'!AT$4,"")</f>
        <v/>
      </c>
      <c r="AU9" s="835" t="str">
        <f>IFERROR('DB7.80KMP'!AU10/'DB7.80KMP'!AU$4,"")</f>
        <v/>
      </c>
      <c r="AV9" s="836" t="str">
        <f>IFERROR('DB7.80KMP'!AV10/'DB7.80KMP'!AV$4,"")</f>
        <v/>
      </c>
    </row>
    <row r="10" spans="2:50" s="602" customFormat="1" ht="15.75" x14ac:dyDescent="0.25">
      <c r="B10" s="616" t="s">
        <v>202</v>
      </c>
      <c r="C10" s="617" t="s">
        <v>24</v>
      </c>
      <c r="D10" s="575" t="str">
        <f t="shared" ref="D10:E10" si="2">IF($B$1="x","",B10)</f>
        <v>II</v>
      </c>
      <c r="E10" s="574" t="str">
        <f t="shared" si="2"/>
        <v>Biến phí sản xuất</v>
      </c>
      <c r="F10" s="578"/>
      <c r="G10" s="837" t="str">
        <f>IFERROR('DB7.80KMP'!G11/'DB7.80KMP'!G$4,"")</f>
        <v/>
      </c>
      <c r="H10" s="838" t="str">
        <f>IFERROR('DB7.80KMP'!H11/'DB7.80KMP'!H$4,"")</f>
        <v/>
      </c>
      <c r="I10" s="838" t="str">
        <f>IFERROR('DB7.80KMP'!I11/'DB7.80KMP'!I$4,"")</f>
        <v/>
      </c>
      <c r="J10" s="838" t="str">
        <f>IFERROR('DB7.80KMP'!J11/'DB7.80KMP'!J$4,"")</f>
        <v/>
      </c>
      <c r="K10" s="838" t="str">
        <f>IFERROR('DB7.80KMP'!K11/'DB7.80KMP'!K$4,"")</f>
        <v/>
      </c>
      <c r="L10" s="838" t="str">
        <f>IFERROR('DB7.80KMP'!L11/'DB7.80KMP'!L$4,"")</f>
        <v/>
      </c>
      <c r="M10" s="838" t="str">
        <f>IFERROR('DB7.80KMP'!M11/'DB7.80KMP'!M$4,"")</f>
        <v/>
      </c>
      <c r="N10" s="838" t="str">
        <f>IFERROR('DB7.80KMP'!N11/'DB7.80KMP'!N$4,"")</f>
        <v/>
      </c>
      <c r="O10" s="838" t="str">
        <f>IFERROR('DB7.80KMP'!O11/'DB7.80KMP'!O$4,"")</f>
        <v/>
      </c>
      <c r="P10" s="838" t="str">
        <f>IFERROR('DB7.80KMP'!P11/'DB7.80KMP'!P$4,"")</f>
        <v/>
      </c>
      <c r="Q10" s="838" t="str">
        <f>IFERROR('DB7.80KMP'!Q11/'DB7.80KMP'!Q$4,"")</f>
        <v/>
      </c>
      <c r="R10" s="838" t="str">
        <f>IFERROR('DB7.80KMP'!R11/'DB7.80KMP'!R$4,"")</f>
        <v/>
      </c>
      <c r="S10" s="838" t="str">
        <f>IFERROR('DB7.80KMP'!S11/'DB7.80KMP'!S$4,"")</f>
        <v/>
      </c>
      <c r="T10" s="838" t="str">
        <f>IFERROR('DB7.80KMP'!T11/'DB7.80KMP'!T$4,"")</f>
        <v/>
      </c>
      <c r="U10" s="838" t="str">
        <f>IFERROR('DB7.80KMP'!U11/'DB7.80KMP'!U$4,"")</f>
        <v/>
      </c>
      <c r="V10" s="838" t="str">
        <f>IFERROR('DB7.80KMP'!V11/'DB7.80KMP'!V$4,"")</f>
        <v/>
      </c>
      <c r="W10" s="838">
        <f>IFERROR('DB7.80KMP'!W11/'DB7.80KMP'!W$4,"")</f>
        <v>0.82018301683312267</v>
      </c>
      <c r="X10" s="838">
        <f>IFERROR('DB7.80KMP'!X11/'DB7.80KMP'!X$4,"")</f>
        <v>0.82026071525163624</v>
      </c>
      <c r="Y10" s="838">
        <f>IFERROR('DB7.80KMP'!Y11/'DB7.80KMP'!Y$4,"")</f>
        <v>0.81980579429881328</v>
      </c>
      <c r="Z10" s="838">
        <f>IFERROR('DB7.80KMP'!Z11/'DB7.80KMP'!Z$4,"")</f>
        <v>0.82052241771870393</v>
      </c>
      <c r="AA10" s="838">
        <f>IFERROR('DB7.80KMP'!AA11/'DB7.80KMP'!AA$4,"")</f>
        <v>0.82044297426236101</v>
      </c>
      <c r="AB10" s="838">
        <f>IFERROR('DB7.80KMP'!AB11/'DB7.80KMP'!AB$4,"")</f>
        <v>0.82042352293400489</v>
      </c>
      <c r="AC10" s="838">
        <f>IFERROR('DB7.80KMP'!AC11/'DB7.80KMP'!AC$4,"")</f>
        <v>0.82038450197457391</v>
      </c>
      <c r="AD10" s="838">
        <f>IFERROR('DB7.80KMP'!AD11/'DB7.80KMP'!AD$4,"")</f>
        <v>0.82039170103243642</v>
      </c>
      <c r="AE10" s="838">
        <f>IFERROR('DB7.80KMP'!AE11/'DB7.80KMP'!AE$4,"")</f>
        <v>0.82037511189910117</v>
      </c>
      <c r="AF10" s="838">
        <f>IFERROR('DB7.80KMP'!AF11/'DB7.80KMP'!AF$4,"")</f>
        <v>0.80971728870105064</v>
      </c>
      <c r="AG10" s="838">
        <f>IFERROR('DB7.80KMP'!AG11/'DB7.80KMP'!AG$4,"")</f>
        <v>0.80962844798869804</v>
      </c>
      <c r="AH10" s="838">
        <f>IFERROR('DB7.80KMP'!AH11/'DB7.80KMP'!AH$4,"")</f>
        <v>0.80963508219773739</v>
      </c>
      <c r="AI10" s="838">
        <f>IFERROR('DB7.80KMP'!AI11/'DB7.80KMP'!AI$4,"")</f>
        <v>0.81726603583574753</v>
      </c>
      <c r="AJ10" s="839">
        <f>IFERROR('DB7.80KMP'!AJ11/'DB7.80KMP'!AJ$4,"")</f>
        <v>0.78618833564455592</v>
      </c>
      <c r="AK10" s="837">
        <f>IFERROR('DB7.80KMP'!AK11/'DB7.80KMP'!AK$4,"")</f>
        <v>0.80727365321952194</v>
      </c>
      <c r="AL10" s="838">
        <f>IFERROR('DB7.80KMP'!AL11/'DB7.80KMP'!AL$4,"")</f>
        <v>0.76491226722770589</v>
      </c>
      <c r="AM10" s="838">
        <f>IFERROR('DB7.80KMP'!AM11/'DB7.80KMP'!AM$4,"")</f>
        <v>0.79178463352328499</v>
      </c>
      <c r="AN10" s="838">
        <f>IFERROR('DB7.80KMP'!AN11/'DB7.80KMP'!AN$4,"")</f>
        <v>0.7765382605340746</v>
      </c>
      <c r="AO10" s="838">
        <f>IFERROR('DB7.80KMP'!AO11/'DB7.80KMP'!AO$4,"")</f>
        <v>0.78502420160754427</v>
      </c>
      <c r="AP10" s="838" t="str">
        <f>IFERROR('DB7.80KMP'!AP11/'DB7.80KMP'!AP$4,"")</f>
        <v/>
      </c>
      <c r="AQ10" s="838" t="str">
        <f>IFERROR('DB7.80KMP'!AQ11/'DB7.80KMP'!AQ$4,"")</f>
        <v/>
      </c>
      <c r="AR10" s="838" t="str">
        <f>IFERROR('DB7.80KMP'!AR11/'DB7.80KMP'!AR$4,"")</f>
        <v/>
      </c>
      <c r="AS10" s="838" t="str">
        <f>IFERROR('DB7.80KMP'!AS11/'DB7.80KMP'!AS$4,"")</f>
        <v/>
      </c>
      <c r="AT10" s="838" t="str">
        <f>IFERROR('DB7.80KMP'!AT11/'DB7.80KMP'!AT$4,"")</f>
        <v/>
      </c>
      <c r="AU10" s="838" t="str">
        <f>IFERROR('DB7.80KMP'!AU11/'DB7.80KMP'!AU$4,"")</f>
        <v/>
      </c>
      <c r="AV10" s="839" t="str">
        <f>IFERROR('DB7.80KMP'!AV11/'DB7.80KMP'!AV$4,"")</f>
        <v/>
      </c>
      <c r="AX10" s="1"/>
    </row>
    <row r="11" spans="2:50" ht="14.1" customHeight="1" x14ac:dyDescent="0.25">
      <c r="B11" s="255" t="s">
        <v>28</v>
      </c>
      <c r="C11" s="20" t="s">
        <v>27</v>
      </c>
      <c r="D11" s="485" t="s">
        <v>203</v>
      </c>
      <c r="E11" s="161" t="s">
        <v>27</v>
      </c>
      <c r="F11" s="275" t="s">
        <v>197</v>
      </c>
      <c r="G11" s="840" t="str">
        <f>IFERROR('DB7.80KMP'!G12/'DB7.80KMP'!G$4,"")</f>
        <v/>
      </c>
      <c r="H11" s="841" t="str">
        <f>IFERROR('DB7.80KMP'!H12/'DB7.80KMP'!H$4,"")</f>
        <v/>
      </c>
      <c r="I11" s="841" t="str">
        <f>IFERROR('DB7.80KMP'!I12/'DB7.80KMP'!I$4,"")</f>
        <v/>
      </c>
      <c r="J11" s="841" t="str">
        <f>IFERROR('DB7.80KMP'!J12/'DB7.80KMP'!J$4,"")</f>
        <v/>
      </c>
      <c r="K11" s="841" t="str">
        <f>IFERROR('DB7.80KMP'!K12/'DB7.80KMP'!K$4,"")</f>
        <v/>
      </c>
      <c r="L11" s="841" t="str">
        <f>IFERROR('DB7.80KMP'!L12/'DB7.80KMP'!L$4,"")</f>
        <v/>
      </c>
      <c r="M11" s="841" t="str">
        <f>IFERROR('DB7.80KMP'!M12/'DB7.80KMP'!M$4,"")</f>
        <v/>
      </c>
      <c r="N11" s="841" t="str">
        <f>IFERROR('DB7.80KMP'!N12/'DB7.80KMP'!N$4,"")</f>
        <v/>
      </c>
      <c r="O11" s="841" t="str">
        <f>IFERROR('DB7.80KMP'!O12/'DB7.80KMP'!O$4,"")</f>
        <v/>
      </c>
      <c r="P11" s="841" t="str">
        <f>IFERROR('DB7.80KMP'!P12/'DB7.80KMP'!P$4,"")</f>
        <v/>
      </c>
      <c r="Q11" s="841" t="str">
        <f>IFERROR('DB7.80KMP'!Q12/'DB7.80KMP'!Q$4,"")</f>
        <v/>
      </c>
      <c r="R11" s="841" t="str">
        <f>IFERROR('DB7.80KMP'!R12/'DB7.80KMP'!R$4,"")</f>
        <v/>
      </c>
      <c r="S11" s="841" t="str">
        <f>IFERROR('DB7.80KMP'!S12/'DB7.80KMP'!S$4,"")</f>
        <v/>
      </c>
      <c r="T11" s="841" t="str">
        <f>IFERROR('DB7.80KMP'!T12/'DB7.80KMP'!T$4,"")</f>
        <v/>
      </c>
      <c r="U11" s="841" t="str">
        <f>IFERROR('DB7.80KMP'!U12/'DB7.80KMP'!U$4,"")</f>
        <v/>
      </c>
      <c r="V11" s="841" t="str">
        <f>IFERROR('DB7.80KMP'!V12/'DB7.80KMP'!V$4,"")</f>
        <v/>
      </c>
      <c r="W11" s="841">
        <f>IFERROR('DB7.80KMP'!W12/'DB7.80KMP'!W$4,"")</f>
        <v>0.78157438389956768</v>
      </c>
      <c r="X11" s="841">
        <f>IFERROR('DB7.80KMP'!X12/'DB7.80KMP'!X$4,"")</f>
        <v>0.78157438389956768</v>
      </c>
      <c r="Y11" s="841">
        <f>IFERROR('DB7.80KMP'!Y12/'DB7.80KMP'!Y$4,"")</f>
        <v>0.78157438389956768</v>
      </c>
      <c r="Z11" s="841">
        <f>IFERROR('DB7.80KMP'!Z12/'DB7.80KMP'!Z$4,"")</f>
        <v>0.782506289394301</v>
      </c>
      <c r="AA11" s="841">
        <f>IFERROR('DB7.80KMP'!AA12/'DB7.80KMP'!AA$4,"")</f>
        <v>0.782506289394301</v>
      </c>
      <c r="AB11" s="841">
        <f>IFERROR('DB7.80KMP'!AB12/'DB7.80KMP'!AB$4,"")</f>
        <v>0.782506289394301</v>
      </c>
      <c r="AC11" s="841">
        <f>IFERROR('DB7.80KMP'!AC12/'DB7.80KMP'!AC$4,"")</f>
        <v>0.782506289394301</v>
      </c>
      <c r="AD11" s="841">
        <f>IFERROR('DB7.80KMP'!AD12/'DB7.80KMP'!AD$4,"")</f>
        <v>0.782506289394301</v>
      </c>
      <c r="AE11" s="841">
        <f>IFERROR('DB7.80KMP'!AE12/'DB7.80KMP'!AE$4,"")</f>
        <v>0.782506289394301</v>
      </c>
      <c r="AF11" s="841">
        <f>IFERROR('DB7.80KMP'!AF12/'DB7.80KMP'!AF$4,"")</f>
        <v>0.74995406531349951</v>
      </c>
      <c r="AG11" s="841">
        <f>IFERROR('DB7.80KMP'!AG12/'DB7.80KMP'!AG$4,"")</f>
        <v>0.74995406531349951</v>
      </c>
      <c r="AH11" s="841">
        <f>IFERROR('DB7.80KMP'!AH12/'DB7.80KMP'!AH$4,"")</f>
        <v>0.74995406531349951</v>
      </c>
      <c r="AI11" s="841">
        <f>IFERROR('DB7.80KMP'!AI12/'DB7.80KMP'!AI$4,"")</f>
        <v>0.77298848071860982</v>
      </c>
      <c r="AJ11" s="842">
        <f>IFERROR('DB7.80KMP'!AJ12/'DB7.80KMP'!AJ$4,"")</f>
        <v>0.74730116432263116</v>
      </c>
      <c r="AK11" s="840">
        <f>IFERROR('DB7.80KMP'!AK12/'DB7.80KMP'!AK$4,"")</f>
        <v>0.77019299140695385</v>
      </c>
      <c r="AL11" s="841">
        <f>IFERROR('DB7.80KMP'!AL12/'DB7.80KMP'!AL$4,"")</f>
        <v>0.72053725461792517</v>
      </c>
      <c r="AM11" s="841">
        <f>IFERROR('DB7.80KMP'!AM12/'DB7.80KMP'!AM$4,"")</f>
        <v>0.75501475216311842</v>
      </c>
      <c r="AN11" s="841">
        <f>IFERROR('DB7.80KMP'!AN12/'DB7.80KMP'!AN$4,"")</f>
        <v>0.73432275506778155</v>
      </c>
      <c r="AO11" s="841">
        <f>IFERROR('DB7.80KMP'!AO12/'DB7.80KMP'!AO$4,"")</f>
        <v>0.74925881998678534</v>
      </c>
      <c r="AP11" s="841" t="str">
        <f>IFERROR('DB7.80KMP'!AP12/'DB7.80KMP'!AP$4,"")</f>
        <v/>
      </c>
      <c r="AQ11" s="841" t="str">
        <f>IFERROR('DB7.80KMP'!AQ12/'DB7.80KMP'!AQ$4,"")</f>
        <v/>
      </c>
      <c r="AR11" s="841" t="str">
        <f>IFERROR('DB7.80KMP'!AR12/'DB7.80KMP'!AR$4,"")</f>
        <v/>
      </c>
      <c r="AS11" s="841" t="str">
        <f>IFERROR('DB7.80KMP'!AS12/'DB7.80KMP'!AS$4,"")</f>
        <v/>
      </c>
      <c r="AT11" s="841" t="str">
        <f>IFERROR('DB7.80KMP'!AT12/'DB7.80KMP'!AT$4,"")</f>
        <v/>
      </c>
      <c r="AU11" s="841" t="str">
        <f>IFERROR('DB7.80KMP'!AU12/'DB7.80KMP'!AU$4,"")</f>
        <v/>
      </c>
      <c r="AV11" s="842" t="str">
        <f>IFERROR('DB7.80KMP'!AV12/'DB7.80KMP'!AV$4,"")</f>
        <v/>
      </c>
    </row>
    <row r="12" spans="2:50" ht="14.1" customHeight="1" x14ac:dyDescent="0.25">
      <c r="B12" s="1157" t="s">
        <v>30</v>
      </c>
      <c r="C12" s="1155" t="s">
        <v>29</v>
      </c>
      <c r="D12" s="590" t="s">
        <v>204</v>
      </c>
      <c r="E12" s="7" t="s">
        <v>154</v>
      </c>
      <c r="F12" s="267" t="s">
        <v>197</v>
      </c>
      <c r="G12" s="843" t="str">
        <f>IFERROR('DB7.80KMP'!G13/'DB7.80KMP'!G$4,"")</f>
        <v/>
      </c>
      <c r="H12" s="844" t="str">
        <f>IFERROR('DB7.80KMP'!H13/'DB7.80KMP'!H$4,"")</f>
        <v/>
      </c>
      <c r="I12" s="844" t="str">
        <f>IFERROR('DB7.80KMP'!I13/'DB7.80KMP'!I$4,"")</f>
        <v/>
      </c>
      <c r="J12" s="844" t="str">
        <f>IFERROR('DB7.80KMP'!J13/'DB7.80KMP'!J$4,"")</f>
        <v/>
      </c>
      <c r="K12" s="844" t="str">
        <f>IFERROR('DB7.80KMP'!K13/'DB7.80KMP'!K$4,"")</f>
        <v/>
      </c>
      <c r="L12" s="844" t="str">
        <f>IFERROR('DB7.80KMP'!L13/'DB7.80KMP'!L$4,"")</f>
        <v/>
      </c>
      <c r="M12" s="844" t="str">
        <f>IFERROR('DB7.80KMP'!M13/'DB7.80KMP'!M$4,"")</f>
        <v/>
      </c>
      <c r="N12" s="844" t="str">
        <f>IFERROR('DB7.80KMP'!N13/'DB7.80KMP'!N$4,"")</f>
        <v/>
      </c>
      <c r="O12" s="844" t="str">
        <f>IFERROR('DB7.80KMP'!O13/'DB7.80KMP'!O$4,"")</f>
        <v/>
      </c>
      <c r="P12" s="844" t="str">
        <f>IFERROR('DB7.80KMP'!P13/'DB7.80KMP'!P$4,"")</f>
        <v/>
      </c>
      <c r="Q12" s="844" t="str">
        <f>IFERROR('DB7.80KMP'!Q13/'DB7.80KMP'!Q$4,"")</f>
        <v/>
      </c>
      <c r="R12" s="844" t="str">
        <f>IFERROR('DB7.80KMP'!R13/'DB7.80KMP'!R$4,"")</f>
        <v/>
      </c>
      <c r="S12" s="844" t="str">
        <f>IFERROR('DB7.80KMP'!S13/'DB7.80KMP'!S$4,"")</f>
        <v/>
      </c>
      <c r="T12" s="844" t="str">
        <f>IFERROR('DB7.80KMP'!T13/'DB7.80KMP'!T$4,"")</f>
        <v/>
      </c>
      <c r="U12" s="844" t="str">
        <f>IFERROR('DB7.80KMP'!U13/'DB7.80KMP'!U$4,"")</f>
        <v/>
      </c>
      <c r="V12" s="844" t="str">
        <f>IFERROR('DB7.80KMP'!V13/'DB7.80KMP'!V$4,"")</f>
        <v/>
      </c>
      <c r="W12" s="844">
        <f>IFERROR('DB7.80KMP'!W13/'DB7.80KMP'!W$4,"")</f>
        <v>0</v>
      </c>
      <c r="X12" s="844">
        <f>IFERROR('DB7.80KMP'!X13/'DB7.80KMP'!X$4,"")</f>
        <v>0</v>
      </c>
      <c r="Y12" s="844">
        <f>IFERROR('DB7.80KMP'!Y13/'DB7.80KMP'!Y$4,"")</f>
        <v>0</v>
      </c>
      <c r="Z12" s="844">
        <f>IFERROR('DB7.80KMP'!Z13/'DB7.80KMP'!Z$4,"")</f>
        <v>0</v>
      </c>
      <c r="AA12" s="844">
        <f>IFERROR('DB7.80KMP'!AA13/'DB7.80KMP'!AA$4,"")</f>
        <v>0</v>
      </c>
      <c r="AB12" s="844">
        <f>IFERROR('DB7.80KMP'!AB13/'DB7.80KMP'!AB$4,"")</f>
        <v>0</v>
      </c>
      <c r="AC12" s="844">
        <f>IFERROR('DB7.80KMP'!AC13/'DB7.80KMP'!AC$4,"")</f>
        <v>0</v>
      </c>
      <c r="AD12" s="844">
        <f>IFERROR('DB7.80KMP'!AD13/'DB7.80KMP'!AD$4,"")</f>
        <v>0</v>
      </c>
      <c r="AE12" s="844">
        <f>IFERROR('DB7.80KMP'!AE13/'DB7.80KMP'!AE$4,"")</f>
        <v>0</v>
      </c>
      <c r="AF12" s="844">
        <f>IFERROR('DB7.80KMP'!AF13/'DB7.80KMP'!AF$4,"")</f>
        <v>0</v>
      </c>
      <c r="AG12" s="844">
        <f>IFERROR('DB7.80KMP'!AG13/'DB7.80KMP'!AG$4,"")</f>
        <v>0</v>
      </c>
      <c r="AH12" s="844">
        <f>IFERROR('DB7.80KMP'!AH13/'DB7.80KMP'!AH$4,"")</f>
        <v>0</v>
      </c>
      <c r="AI12" s="844">
        <f>IFERROR('DB7.80KMP'!AI13/'DB7.80KMP'!AI$4,"")</f>
        <v>0</v>
      </c>
      <c r="AJ12" s="845">
        <f>IFERROR('DB7.80KMP'!AJ13/'DB7.80KMP'!AJ$4,"")</f>
        <v>0</v>
      </c>
      <c r="AK12" s="843">
        <f>IFERROR('DB7.80KMP'!AK13/'DB7.80KMP'!AK$4,"")</f>
        <v>0</v>
      </c>
      <c r="AL12" s="844">
        <f>IFERROR('DB7.80KMP'!AL13/'DB7.80KMP'!AL$4,"")</f>
        <v>0</v>
      </c>
      <c r="AM12" s="844">
        <f>IFERROR('DB7.80KMP'!AM13/'DB7.80KMP'!AM$4,"")</f>
        <v>0</v>
      </c>
      <c r="AN12" s="844">
        <f>IFERROR('DB7.80KMP'!AN13/'DB7.80KMP'!AN$4,"")</f>
        <v>0</v>
      </c>
      <c r="AO12" s="844">
        <f>IFERROR('DB7.80KMP'!AO13/'DB7.80KMP'!AO$4,"")</f>
        <v>0</v>
      </c>
      <c r="AP12" s="844" t="str">
        <f>IFERROR('DB7.80KMP'!AP13/'DB7.80KMP'!AP$4,"")</f>
        <v/>
      </c>
      <c r="AQ12" s="844" t="str">
        <f>IFERROR('DB7.80KMP'!AQ13/'DB7.80KMP'!AQ$4,"")</f>
        <v/>
      </c>
      <c r="AR12" s="844" t="str">
        <f>IFERROR('DB7.80KMP'!AR13/'DB7.80KMP'!AR$4,"")</f>
        <v/>
      </c>
      <c r="AS12" s="844" t="str">
        <f>IFERROR('DB7.80KMP'!AS13/'DB7.80KMP'!AS$4,"")</f>
        <v/>
      </c>
      <c r="AT12" s="844" t="str">
        <f>IFERROR('DB7.80KMP'!AT13/'DB7.80KMP'!AT$4,"")</f>
        <v/>
      </c>
      <c r="AU12" s="844" t="str">
        <f>IFERROR('DB7.80KMP'!AU13/'DB7.80KMP'!AU$4,"")</f>
        <v/>
      </c>
      <c r="AV12" s="845" t="str">
        <f>IFERROR('DB7.80KMP'!AV13/'DB7.80KMP'!AV$4,"")</f>
        <v/>
      </c>
    </row>
    <row r="13" spans="2:50" ht="14.1" customHeight="1" x14ac:dyDescent="0.25">
      <c r="B13" s="1158"/>
      <c r="C13" s="1156"/>
      <c r="D13" s="591" t="s">
        <v>205</v>
      </c>
      <c r="E13" s="13" t="s">
        <v>142</v>
      </c>
      <c r="F13" s="273" t="s">
        <v>197</v>
      </c>
      <c r="G13" s="846" t="str">
        <f>IFERROR('DB7.80KMP'!G14/'DB7.80KMP'!G$4,"")</f>
        <v/>
      </c>
      <c r="H13" s="847" t="str">
        <f>IFERROR('DB7.80KMP'!H14/'DB7.80KMP'!H$4,"")</f>
        <v/>
      </c>
      <c r="I13" s="847" t="str">
        <f>IFERROR('DB7.80KMP'!I14/'DB7.80KMP'!I$4,"")</f>
        <v/>
      </c>
      <c r="J13" s="847" t="str">
        <f>IFERROR('DB7.80KMP'!J14/'DB7.80KMP'!J$4,"")</f>
        <v/>
      </c>
      <c r="K13" s="847" t="str">
        <f>IFERROR('DB7.80KMP'!K14/'DB7.80KMP'!K$4,"")</f>
        <v/>
      </c>
      <c r="L13" s="847" t="str">
        <f>IFERROR('DB7.80KMP'!L14/'DB7.80KMP'!L$4,"")</f>
        <v/>
      </c>
      <c r="M13" s="847" t="str">
        <f>IFERROR('DB7.80KMP'!M14/'DB7.80KMP'!M$4,"")</f>
        <v/>
      </c>
      <c r="N13" s="847" t="str">
        <f>IFERROR('DB7.80KMP'!N14/'DB7.80KMP'!N$4,"")</f>
        <v/>
      </c>
      <c r="O13" s="847" t="str">
        <f>IFERROR('DB7.80KMP'!O14/'DB7.80KMP'!O$4,"")</f>
        <v/>
      </c>
      <c r="P13" s="847" t="str">
        <f>IFERROR('DB7.80KMP'!P14/'DB7.80KMP'!P$4,"")</f>
        <v/>
      </c>
      <c r="Q13" s="847" t="str">
        <f>IFERROR('DB7.80KMP'!Q14/'DB7.80KMP'!Q$4,"")</f>
        <v/>
      </c>
      <c r="R13" s="847" t="str">
        <f>IFERROR('DB7.80KMP'!R14/'DB7.80KMP'!R$4,"")</f>
        <v/>
      </c>
      <c r="S13" s="847" t="str">
        <f>IFERROR('DB7.80KMP'!S14/'DB7.80KMP'!S$4,"")</f>
        <v/>
      </c>
      <c r="T13" s="847" t="str">
        <f>IFERROR('DB7.80KMP'!T14/'DB7.80KMP'!T$4,"")</f>
        <v/>
      </c>
      <c r="U13" s="847" t="str">
        <f>IFERROR('DB7.80KMP'!U14/'DB7.80KMP'!U$4,"")</f>
        <v/>
      </c>
      <c r="V13" s="847" t="str">
        <f>IFERROR('DB7.80KMP'!V14/'DB7.80KMP'!V$4,"")</f>
        <v/>
      </c>
      <c r="W13" s="847">
        <f>IFERROR('DB7.80KMP'!W14/'DB7.80KMP'!W$4,"")</f>
        <v>0</v>
      </c>
      <c r="X13" s="847">
        <f>IFERROR('DB7.80KMP'!X14/'DB7.80KMP'!X$4,"")</f>
        <v>0</v>
      </c>
      <c r="Y13" s="847">
        <f>IFERROR('DB7.80KMP'!Y14/'DB7.80KMP'!Y$4,"")</f>
        <v>0</v>
      </c>
      <c r="Z13" s="847">
        <f>IFERROR('DB7.80KMP'!Z14/'DB7.80KMP'!Z$4,"")</f>
        <v>0</v>
      </c>
      <c r="AA13" s="847">
        <f>IFERROR('DB7.80KMP'!AA14/'DB7.80KMP'!AA$4,"")</f>
        <v>0</v>
      </c>
      <c r="AB13" s="847">
        <f>IFERROR('DB7.80KMP'!AB14/'DB7.80KMP'!AB$4,"")</f>
        <v>0</v>
      </c>
      <c r="AC13" s="847">
        <f>IFERROR('DB7.80KMP'!AC14/'DB7.80KMP'!AC$4,"")</f>
        <v>0</v>
      </c>
      <c r="AD13" s="847">
        <f>IFERROR('DB7.80KMP'!AD14/'DB7.80KMP'!AD$4,"")</f>
        <v>0</v>
      </c>
      <c r="AE13" s="847">
        <f>IFERROR('DB7.80KMP'!AE14/'DB7.80KMP'!AE$4,"")</f>
        <v>0</v>
      </c>
      <c r="AF13" s="847">
        <f>IFERROR('DB7.80KMP'!AF14/'DB7.80KMP'!AF$4,"")</f>
        <v>0</v>
      </c>
      <c r="AG13" s="847">
        <f>IFERROR('DB7.80KMP'!AG14/'DB7.80KMP'!AG$4,"")</f>
        <v>0</v>
      </c>
      <c r="AH13" s="847">
        <f>IFERROR('DB7.80KMP'!AH14/'DB7.80KMP'!AH$4,"")</f>
        <v>0</v>
      </c>
      <c r="AI13" s="847">
        <f>IFERROR('DB7.80KMP'!AI14/'DB7.80KMP'!AI$4,"")</f>
        <v>0</v>
      </c>
      <c r="AJ13" s="848">
        <f>IFERROR('DB7.80KMP'!AJ14/'DB7.80KMP'!AJ$4,"")</f>
        <v>3.1080719840694302E-4</v>
      </c>
      <c r="AK13" s="846">
        <f>IFERROR('DB7.80KMP'!AK14/'DB7.80KMP'!AK$4,"")</f>
        <v>8.4920208611078139E-5</v>
      </c>
      <c r="AL13" s="847">
        <f>IFERROR('DB7.80KMP'!AL14/'DB7.80KMP'!AL$4,"")</f>
        <v>1.2083397779631916E-4</v>
      </c>
      <c r="AM13" s="847">
        <f>IFERROR('DB7.80KMP'!AM14/'DB7.80KMP'!AM$4,"")</f>
        <v>1.3647901196718059E-4</v>
      </c>
      <c r="AN13" s="847">
        <f>IFERROR('DB7.80KMP'!AN14/'DB7.80KMP'!AN$4,"")</f>
        <v>9.9653205543834842E-4</v>
      </c>
      <c r="AO13" s="847">
        <f>IFERROR('DB7.80KMP'!AO14/'DB7.80KMP'!AO$4,"")</f>
        <v>7.6081185003044804E-5</v>
      </c>
      <c r="AP13" s="847" t="str">
        <f>IFERROR('DB7.80KMP'!AP14/'DB7.80KMP'!AP$4,"")</f>
        <v/>
      </c>
      <c r="AQ13" s="847" t="str">
        <f>IFERROR('DB7.80KMP'!AQ14/'DB7.80KMP'!AQ$4,"")</f>
        <v/>
      </c>
      <c r="AR13" s="847" t="str">
        <f>IFERROR('DB7.80KMP'!AR14/'DB7.80KMP'!AR$4,"")</f>
        <v/>
      </c>
      <c r="AS13" s="847" t="str">
        <f>IFERROR('DB7.80KMP'!AS14/'DB7.80KMP'!AS$4,"")</f>
        <v/>
      </c>
      <c r="AT13" s="847" t="str">
        <f>IFERROR('DB7.80KMP'!AT14/'DB7.80KMP'!AT$4,"")</f>
        <v/>
      </c>
      <c r="AU13" s="847" t="str">
        <f>IFERROR('DB7.80KMP'!AU14/'DB7.80KMP'!AU$4,"")</f>
        <v/>
      </c>
      <c r="AV13" s="848" t="str">
        <f>IFERROR('DB7.80KMP'!AV14/'DB7.80KMP'!AV$4,"")</f>
        <v/>
      </c>
    </row>
    <row r="14" spans="2:50" ht="14.1" customHeight="1" x14ac:dyDescent="0.25">
      <c r="B14" s="1157" t="s">
        <v>33</v>
      </c>
      <c r="C14" s="1155" t="s">
        <v>32</v>
      </c>
      <c r="D14" s="590" t="s">
        <v>206</v>
      </c>
      <c r="E14" s="7" t="s">
        <v>133</v>
      </c>
      <c r="F14" s="267" t="s">
        <v>197</v>
      </c>
      <c r="G14" s="843" t="str">
        <f>IFERROR('DB7.80KMP'!G15/'DB7.80KMP'!G$4,"")</f>
        <v/>
      </c>
      <c r="H14" s="844" t="str">
        <f>IFERROR('DB7.80KMP'!H15/'DB7.80KMP'!H$4,"")</f>
        <v/>
      </c>
      <c r="I14" s="844" t="str">
        <f>IFERROR('DB7.80KMP'!I15/'DB7.80KMP'!I$4,"")</f>
        <v/>
      </c>
      <c r="J14" s="844" t="str">
        <f>IFERROR('DB7.80KMP'!J15/'DB7.80KMP'!J$4,"")</f>
        <v/>
      </c>
      <c r="K14" s="844" t="str">
        <f>IFERROR('DB7.80KMP'!K15/'DB7.80KMP'!K$4,"")</f>
        <v/>
      </c>
      <c r="L14" s="844" t="str">
        <f>IFERROR('DB7.80KMP'!L15/'DB7.80KMP'!L$4,"")</f>
        <v/>
      </c>
      <c r="M14" s="844" t="str">
        <f>IFERROR('DB7.80KMP'!M15/'DB7.80KMP'!M$4,"")</f>
        <v/>
      </c>
      <c r="N14" s="844" t="str">
        <f>IFERROR('DB7.80KMP'!N15/'DB7.80KMP'!N$4,"")</f>
        <v/>
      </c>
      <c r="O14" s="844" t="str">
        <f>IFERROR('DB7.80KMP'!O15/'DB7.80KMP'!O$4,"")</f>
        <v/>
      </c>
      <c r="P14" s="844" t="str">
        <f>IFERROR('DB7.80KMP'!P15/'DB7.80KMP'!P$4,"")</f>
        <v/>
      </c>
      <c r="Q14" s="844" t="str">
        <f>IFERROR('DB7.80KMP'!Q15/'DB7.80KMP'!Q$4,"")</f>
        <v/>
      </c>
      <c r="R14" s="844" t="str">
        <f>IFERROR('DB7.80KMP'!R15/'DB7.80KMP'!R$4,"")</f>
        <v/>
      </c>
      <c r="S14" s="844" t="str">
        <f>IFERROR('DB7.80KMP'!S15/'DB7.80KMP'!S$4,"")</f>
        <v/>
      </c>
      <c r="T14" s="844" t="str">
        <f>IFERROR('DB7.80KMP'!T15/'DB7.80KMP'!T$4,"")</f>
        <v/>
      </c>
      <c r="U14" s="844" t="str">
        <f>IFERROR('DB7.80KMP'!U15/'DB7.80KMP'!U$4,"")</f>
        <v/>
      </c>
      <c r="V14" s="844" t="str">
        <f>IFERROR('DB7.80KMP'!V15/'DB7.80KMP'!V$4,"")</f>
        <v/>
      </c>
      <c r="W14" s="844">
        <f>IFERROR('DB7.80KMP'!W15/'DB7.80KMP'!W$4,"")</f>
        <v>1.1297930222214361E-2</v>
      </c>
      <c r="X14" s="844">
        <f>IFERROR('DB7.80KMP'!X15/'DB7.80KMP'!X$4,"")</f>
        <v>1.1297930222214363E-2</v>
      </c>
      <c r="Y14" s="844">
        <f>IFERROR('DB7.80KMP'!Y15/'DB7.80KMP'!Y$4,"")</f>
        <v>1.1297930222214361E-2</v>
      </c>
      <c r="Z14" s="844">
        <f>IFERROR('DB7.80KMP'!Z15/'DB7.80KMP'!Z$4,"")</f>
        <v>1.1310042498336313E-2</v>
      </c>
      <c r="AA14" s="844">
        <f>IFERROR('DB7.80KMP'!AA15/'DB7.80KMP'!AA$4,"")</f>
        <v>1.1310042498336313E-2</v>
      </c>
      <c r="AB14" s="844">
        <f>IFERROR('DB7.80KMP'!AB15/'DB7.80KMP'!AB$4,"")</f>
        <v>1.1310042498336313E-2</v>
      </c>
      <c r="AC14" s="844">
        <f>IFERROR('DB7.80KMP'!AC15/'DB7.80KMP'!AC$4,"")</f>
        <v>1.1310042498336313E-2</v>
      </c>
      <c r="AD14" s="844">
        <f>IFERROR('DB7.80KMP'!AD15/'DB7.80KMP'!AD$4,"")</f>
        <v>1.1310042498336313E-2</v>
      </c>
      <c r="AE14" s="844">
        <f>IFERROR('DB7.80KMP'!AE15/'DB7.80KMP'!AE$4,"")</f>
        <v>1.1310042498336313E-2</v>
      </c>
      <c r="AF14" s="844">
        <f>IFERROR('DB7.80KMP'!AF15/'DB7.80KMP'!AF$4,"")</f>
        <v>1.977394540966701E-2</v>
      </c>
      <c r="AG14" s="844">
        <f>IFERROR('DB7.80KMP'!AG15/'DB7.80KMP'!AG$4,"")</f>
        <v>1.977394540966701E-2</v>
      </c>
      <c r="AH14" s="844">
        <f>IFERROR('DB7.80KMP'!AH15/'DB7.80KMP'!AH$4,"")</f>
        <v>1.977394540966701E-2</v>
      </c>
      <c r="AI14" s="844">
        <f>IFERROR('DB7.80KMP'!AI15/'DB7.80KMP'!AI$4,"")</f>
        <v>1.3738037853456507E-2</v>
      </c>
      <c r="AJ14" s="845">
        <f>IFERROR('DB7.80KMP'!AJ15/'DB7.80KMP'!AJ$4,"")</f>
        <v>1.1450018037280605E-2</v>
      </c>
      <c r="AK14" s="843">
        <f>IFERROR('DB7.80KMP'!AK15/'DB7.80KMP'!AK$4,"")</f>
        <v>1.0600589725841093E-2</v>
      </c>
      <c r="AL14" s="844">
        <f>IFERROR('DB7.80KMP'!AL15/'DB7.80KMP'!AL$4,"")</f>
        <v>1.7178161023172728E-2</v>
      </c>
      <c r="AM14" s="844">
        <f>IFERROR('DB7.80KMP'!AM15/'DB7.80KMP'!AM$4,"")</f>
        <v>8.5639442456841072E-3</v>
      </c>
      <c r="AN14" s="844">
        <f>IFERROR('DB7.80KMP'!AN15/'DB7.80KMP'!AN$4,"")</f>
        <v>1.157816921603954E-2</v>
      </c>
      <c r="AO14" s="844">
        <f>IFERROR('DB7.80KMP'!AO15/'DB7.80KMP'!AO$4,"")</f>
        <v>1.1681758800038298E-2</v>
      </c>
      <c r="AP14" s="844" t="str">
        <f>IFERROR('DB7.80KMP'!AP15/'DB7.80KMP'!AP$4,"")</f>
        <v/>
      </c>
      <c r="AQ14" s="844" t="str">
        <f>IFERROR('DB7.80KMP'!AQ15/'DB7.80KMP'!AQ$4,"")</f>
        <v/>
      </c>
      <c r="AR14" s="844" t="str">
        <f>IFERROR('DB7.80KMP'!AR15/'DB7.80KMP'!AR$4,"")</f>
        <v/>
      </c>
      <c r="AS14" s="844" t="str">
        <f>IFERROR('DB7.80KMP'!AS15/'DB7.80KMP'!AS$4,"")</f>
        <v/>
      </c>
      <c r="AT14" s="844" t="str">
        <f>IFERROR('DB7.80KMP'!AT15/'DB7.80KMP'!AT$4,"")</f>
        <v/>
      </c>
      <c r="AU14" s="844" t="str">
        <f>IFERROR('DB7.80KMP'!AU15/'DB7.80KMP'!AU$4,"")</f>
        <v/>
      </c>
      <c r="AV14" s="845" t="str">
        <f>IFERROR('DB7.80KMP'!AV15/'DB7.80KMP'!AV$4,"")</f>
        <v/>
      </c>
    </row>
    <row r="15" spans="2:50" ht="14.1" customHeight="1" x14ac:dyDescent="0.25">
      <c r="B15" s="1158"/>
      <c r="C15" s="1156"/>
      <c r="D15" s="591" t="s">
        <v>207</v>
      </c>
      <c r="E15" s="10" t="s">
        <v>144</v>
      </c>
      <c r="F15" s="266" t="s">
        <v>197</v>
      </c>
      <c r="G15" s="846" t="str">
        <f>IFERROR('DB7.80KMP'!G16/'DB7.80KMP'!G$4,"")</f>
        <v/>
      </c>
      <c r="H15" s="847" t="str">
        <f>IFERROR('DB7.80KMP'!H16/'DB7.80KMP'!H$4,"")</f>
        <v/>
      </c>
      <c r="I15" s="847" t="str">
        <f>IFERROR('DB7.80KMP'!I16/'DB7.80KMP'!I$4,"")</f>
        <v/>
      </c>
      <c r="J15" s="847" t="str">
        <f>IFERROR('DB7.80KMP'!J16/'DB7.80KMP'!J$4,"")</f>
        <v/>
      </c>
      <c r="K15" s="847" t="str">
        <f>IFERROR('DB7.80KMP'!K16/'DB7.80KMP'!K$4,"")</f>
        <v/>
      </c>
      <c r="L15" s="847" t="str">
        <f>IFERROR('DB7.80KMP'!L16/'DB7.80KMP'!L$4,"")</f>
        <v/>
      </c>
      <c r="M15" s="847" t="str">
        <f>IFERROR('DB7.80KMP'!M16/'DB7.80KMP'!M$4,"")</f>
        <v/>
      </c>
      <c r="N15" s="847" t="str">
        <f>IFERROR('DB7.80KMP'!N16/'DB7.80KMP'!N$4,"")</f>
        <v/>
      </c>
      <c r="O15" s="847" t="str">
        <f>IFERROR('DB7.80KMP'!O16/'DB7.80KMP'!O$4,"")</f>
        <v/>
      </c>
      <c r="P15" s="847" t="str">
        <f>IFERROR('DB7.80KMP'!P16/'DB7.80KMP'!P$4,"")</f>
        <v/>
      </c>
      <c r="Q15" s="847" t="str">
        <f>IFERROR('DB7.80KMP'!Q16/'DB7.80KMP'!Q$4,"")</f>
        <v/>
      </c>
      <c r="R15" s="847" t="str">
        <f>IFERROR('DB7.80KMP'!R16/'DB7.80KMP'!R$4,"")</f>
        <v/>
      </c>
      <c r="S15" s="847" t="str">
        <f>IFERROR('DB7.80KMP'!S16/'DB7.80KMP'!S$4,"")</f>
        <v/>
      </c>
      <c r="T15" s="847" t="str">
        <f>IFERROR('DB7.80KMP'!T16/'DB7.80KMP'!T$4,"")</f>
        <v/>
      </c>
      <c r="U15" s="847" t="str">
        <f>IFERROR('DB7.80KMP'!U16/'DB7.80KMP'!U$4,"")</f>
        <v/>
      </c>
      <c r="V15" s="847" t="str">
        <f>IFERROR('DB7.80KMP'!V16/'DB7.80KMP'!V$4,"")</f>
        <v/>
      </c>
      <c r="W15" s="847">
        <f>IFERROR('DB7.80KMP'!W16/'DB7.80KMP'!W$4,"")</f>
        <v>8.7063044286501284E-4</v>
      </c>
      <c r="X15" s="847">
        <f>IFERROR('DB7.80KMP'!X16/'DB7.80KMP'!X$4,"")</f>
        <v>7.9458201471732475E-4</v>
      </c>
      <c r="Y15" s="847">
        <f>IFERROR('DB7.80KMP'!Y16/'DB7.80KMP'!Y$4,"")</f>
        <v>5.4721930488728235E-4</v>
      </c>
      <c r="Z15" s="847">
        <f>IFERROR('DB7.80KMP'!Z16/'DB7.80KMP'!Z$4,"")</f>
        <v>5.3470219766891375E-4</v>
      </c>
      <c r="AA15" s="847">
        <f>IFERROR('DB7.80KMP'!AA16/'DB7.80KMP'!AA$4,"")</f>
        <v>4.5332154357190647E-4</v>
      </c>
      <c r="AB15" s="847">
        <f>IFERROR('DB7.80KMP'!AB16/'DB7.80KMP'!AB$4,"")</f>
        <v>4.3193301746162786E-4</v>
      </c>
      <c r="AC15" s="847">
        <f>IFERROR('DB7.80KMP'!AC16/'DB7.80KMP'!AC$4,"")</f>
        <v>3.9291205803066641E-4</v>
      </c>
      <c r="AD15" s="847">
        <f>IFERROR('DB7.80KMP'!AD16/'DB7.80KMP'!AD$4,"")</f>
        <v>4.0011111589309398E-4</v>
      </c>
      <c r="AE15" s="847">
        <f>IFERROR('DB7.80KMP'!AE16/'DB7.80KMP'!AE$4,"")</f>
        <v>3.8352198255793481E-4</v>
      </c>
      <c r="AF15" s="847">
        <f>IFERROR('DB7.80KMP'!AF16/'DB7.80KMP'!AF$4,"")</f>
        <v>4.4227098782507264E-4</v>
      </c>
      <c r="AG15" s="847">
        <f>IFERROR('DB7.80KMP'!AG16/'DB7.80KMP'!AG$4,"")</f>
        <v>3.5343027547255038E-4</v>
      </c>
      <c r="AH15" s="847">
        <f>IFERROR('DB7.80KMP'!AH16/'DB7.80KMP'!AH$4,"")</f>
        <v>3.6006448451186211E-4</v>
      </c>
      <c r="AI15" s="847">
        <f>IFERROR('DB7.80KMP'!AI16/'DB7.80KMP'!AI$4,"")</f>
        <v>4.7293275515083289E-4</v>
      </c>
      <c r="AJ15" s="848">
        <f>IFERROR('DB7.80KMP'!AJ16/'DB7.80KMP'!AJ$4,"")</f>
        <v>9.27191909697187E-4</v>
      </c>
      <c r="AK15" s="846">
        <f>IFERROR('DB7.80KMP'!AK16/'DB7.80KMP'!AK$4,"")</f>
        <v>9.1721094469821506E-4</v>
      </c>
      <c r="AL15" s="847">
        <f>IFERROR('DB7.80KMP'!AL16/'DB7.80KMP'!AL$4,"")</f>
        <v>1.2704130381950053E-3</v>
      </c>
      <c r="AM15" s="847">
        <f>IFERROR('DB7.80KMP'!AM16/'DB7.80KMP'!AM$4,"")</f>
        <v>9.1972100684686062E-4</v>
      </c>
      <c r="AN15" s="847">
        <f>IFERROR('DB7.80KMP'!AN16/'DB7.80KMP'!AN$4,"")</f>
        <v>9.443089102141529E-4</v>
      </c>
      <c r="AO15" s="847">
        <f>IFERROR('DB7.80KMP'!AO16/'DB7.80KMP'!AO$4,"")</f>
        <v>7.0961141887776393E-4</v>
      </c>
      <c r="AP15" s="847" t="str">
        <f>IFERROR('DB7.80KMP'!AP16/'DB7.80KMP'!AP$4,"")</f>
        <v/>
      </c>
      <c r="AQ15" s="847" t="str">
        <f>IFERROR('DB7.80KMP'!AQ16/'DB7.80KMP'!AQ$4,"")</f>
        <v/>
      </c>
      <c r="AR15" s="847" t="str">
        <f>IFERROR('DB7.80KMP'!AR16/'DB7.80KMP'!AR$4,"")</f>
        <v/>
      </c>
      <c r="AS15" s="847" t="str">
        <f>IFERROR('DB7.80KMP'!AS16/'DB7.80KMP'!AS$4,"")</f>
        <v/>
      </c>
      <c r="AT15" s="847" t="str">
        <f>IFERROR('DB7.80KMP'!AT16/'DB7.80KMP'!AT$4,"")</f>
        <v/>
      </c>
      <c r="AU15" s="847" t="str">
        <f>IFERROR('DB7.80KMP'!AU16/'DB7.80KMP'!AU$4,"")</f>
        <v/>
      </c>
      <c r="AV15" s="848" t="str">
        <f>IFERROR('DB7.80KMP'!AV16/'DB7.80KMP'!AV$4,"")</f>
        <v/>
      </c>
    </row>
    <row r="16" spans="2:50" ht="15.75" x14ac:dyDescent="0.25">
      <c r="B16" s="1157" t="s">
        <v>35</v>
      </c>
      <c r="C16" s="1155" t="s">
        <v>34</v>
      </c>
      <c r="D16" s="590" t="s">
        <v>208</v>
      </c>
      <c r="E16" s="11" t="s">
        <v>141</v>
      </c>
      <c r="F16" s="267" t="s">
        <v>197</v>
      </c>
      <c r="G16" s="843" t="str">
        <f>IFERROR('DB7.80KMP'!G17/'DB7.80KMP'!G$4,"")</f>
        <v/>
      </c>
      <c r="H16" s="844" t="str">
        <f>IFERROR('DB7.80KMP'!H17/'DB7.80KMP'!H$4,"")</f>
        <v/>
      </c>
      <c r="I16" s="844" t="str">
        <f>IFERROR('DB7.80KMP'!I17/'DB7.80KMP'!I$4,"")</f>
        <v/>
      </c>
      <c r="J16" s="844" t="str">
        <f>IFERROR('DB7.80KMP'!J17/'DB7.80KMP'!J$4,"")</f>
        <v/>
      </c>
      <c r="K16" s="844" t="str">
        <f>IFERROR('DB7.80KMP'!K17/'DB7.80KMP'!K$4,"")</f>
        <v/>
      </c>
      <c r="L16" s="844" t="str">
        <f>IFERROR('DB7.80KMP'!L17/'DB7.80KMP'!L$4,"")</f>
        <v/>
      </c>
      <c r="M16" s="844" t="str">
        <f>IFERROR('DB7.80KMP'!M17/'DB7.80KMP'!M$4,"")</f>
        <v/>
      </c>
      <c r="N16" s="844" t="str">
        <f>IFERROR('DB7.80KMP'!N17/'DB7.80KMP'!N$4,"")</f>
        <v/>
      </c>
      <c r="O16" s="844" t="str">
        <f>IFERROR('DB7.80KMP'!O17/'DB7.80KMP'!O$4,"")</f>
        <v/>
      </c>
      <c r="P16" s="844" t="str">
        <f>IFERROR('DB7.80KMP'!P17/'DB7.80KMP'!P$4,"")</f>
        <v/>
      </c>
      <c r="Q16" s="844" t="str">
        <f>IFERROR('DB7.80KMP'!Q17/'DB7.80KMP'!Q$4,"")</f>
        <v/>
      </c>
      <c r="R16" s="844" t="str">
        <f>IFERROR('DB7.80KMP'!R17/'DB7.80KMP'!R$4,"")</f>
        <v/>
      </c>
      <c r="S16" s="844" t="str">
        <f>IFERROR('DB7.80KMP'!S17/'DB7.80KMP'!S$4,"")</f>
        <v/>
      </c>
      <c r="T16" s="844" t="str">
        <f>IFERROR('DB7.80KMP'!T17/'DB7.80KMP'!T$4,"")</f>
        <v/>
      </c>
      <c r="U16" s="844" t="str">
        <f>IFERROR('DB7.80KMP'!U17/'DB7.80KMP'!U$4,"")</f>
        <v/>
      </c>
      <c r="V16" s="844" t="str">
        <f>IFERROR('DB7.80KMP'!V17/'DB7.80KMP'!V$4,"")</f>
        <v/>
      </c>
      <c r="W16" s="844">
        <f>IFERROR('DB7.80KMP'!W17/'DB7.80KMP'!W$4,"")</f>
        <v>0</v>
      </c>
      <c r="X16" s="844">
        <f>IFERROR('DB7.80KMP'!X17/'DB7.80KMP'!X$4,"")</f>
        <v>0</v>
      </c>
      <c r="Y16" s="844">
        <f>IFERROR('DB7.80KMP'!Y17/'DB7.80KMP'!Y$4,"")</f>
        <v>0</v>
      </c>
      <c r="Z16" s="844">
        <f>IFERROR('DB7.80KMP'!Z17/'DB7.80KMP'!Z$4,"")</f>
        <v>0</v>
      </c>
      <c r="AA16" s="844">
        <f>IFERROR('DB7.80KMP'!AA17/'DB7.80KMP'!AA$4,"")</f>
        <v>0</v>
      </c>
      <c r="AB16" s="844">
        <f>IFERROR('DB7.80KMP'!AB17/'DB7.80KMP'!AB$4,"")</f>
        <v>0</v>
      </c>
      <c r="AC16" s="844">
        <f>IFERROR('DB7.80KMP'!AC17/'DB7.80KMP'!AC$4,"")</f>
        <v>0</v>
      </c>
      <c r="AD16" s="844">
        <f>IFERROR('DB7.80KMP'!AD17/'DB7.80KMP'!AD$4,"")</f>
        <v>0</v>
      </c>
      <c r="AE16" s="844">
        <f>IFERROR('DB7.80KMP'!AE17/'DB7.80KMP'!AE$4,"")</f>
        <v>0</v>
      </c>
      <c r="AF16" s="844">
        <f>IFERROR('DB7.80KMP'!AF17/'DB7.80KMP'!AF$4,"")</f>
        <v>0</v>
      </c>
      <c r="AG16" s="844">
        <f>IFERROR('DB7.80KMP'!AG17/'DB7.80KMP'!AG$4,"")</f>
        <v>0</v>
      </c>
      <c r="AH16" s="844">
        <f>IFERROR('DB7.80KMP'!AH17/'DB7.80KMP'!AH$4,"")</f>
        <v>0</v>
      </c>
      <c r="AI16" s="844">
        <f>IFERROR('DB7.80KMP'!AI17/'DB7.80KMP'!AI$4,"")</f>
        <v>0</v>
      </c>
      <c r="AJ16" s="845">
        <f>IFERROR('DB7.80KMP'!AJ17/'DB7.80KMP'!AJ$4,"")</f>
        <v>0</v>
      </c>
      <c r="AK16" s="843">
        <f>IFERROR('DB7.80KMP'!AK17/'DB7.80KMP'!AK$4,"")</f>
        <v>0</v>
      </c>
      <c r="AL16" s="844">
        <f>IFERROR('DB7.80KMP'!AL17/'DB7.80KMP'!AL$4,"")</f>
        <v>0</v>
      </c>
      <c r="AM16" s="844">
        <f>IFERROR('DB7.80KMP'!AM17/'DB7.80KMP'!AM$4,"")</f>
        <v>0</v>
      </c>
      <c r="AN16" s="844">
        <f>IFERROR('DB7.80KMP'!AN17/'DB7.80KMP'!AN$4,"")</f>
        <v>0</v>
      </c>
      <c r="AO16" s="844">
        <f>IFERROR('DB7.80KMP'!AO17/'DB7.80KMP'!AO$4,"")</f>
        <v>0</v>
      </c>
      <c r="AP16" s="844" t="str">
        <f>IFERROR('DB7.80KMP'!AP17/'DB7.80KMP'!AP$4,"")</f>
        <v/>
      </c>
      <c r="AQ16" s="844" t="str">
        <f>IFERROR('DB7.80KMP'!AQ17/'DB7.80KMP'!AQ$4,"")</f>
        <v/>
      </c>
      <c r="AR16" s="844" t="str">
        <f>IFERROR('DB7.80KMP'!AR17/'DB7.80KMP'!AR$4,"")</f>
        <v/>
      </c>
      <c r="AS16" s="844" t="str">
        <f>IFERROR('DB7.80KMP'!AS17/'DB7.80KMP'!AS$4,"")</f>
        <v/>
      </c>
      <c r="AT16" s="844" t="str">
        <f>IFERROR('DB7.80KMP'!AT17/'DB7.80KMP'!AT$4,"")</f>
        <v/>
      </c>
      <c r="AU16" s="844" t="str">
        <f>IFERROR('DB7.80KMP'!AU17/'DB7.80KMP'!AU$4,"")</f>
        <v/>
      </c>
      <c r="AV16" s="845" t="str">
        <f>IFERROR('DB7.80KMP'!AV17/'DB7.80KMP'!AV$4,"")</f>
        <v/>
      </c>
    </row>
    <row r="17" spans="2:48" ht="15.75" x14ac:dyDescent="0.25">
      <c r="B17" s="1159"/>
      <c r="C17" s="1160"/>
      <c r="D17" s="592" t="s">
        <v>209</v>
      </c>
      <c r="E17" s="12" t="s">
        <v>149</v>
      </c>
      <c r="F17" s="269" t="s">
        <v>197</v>
      </c>
      <c r="G17" s="849" t="str">
        <f>IFERROR('DB7.80KMP'!G18/'DB7.80KMP'!G$4,"")</f>
        <v/>
      </c>
      <c r="H17" s="850" t="str">
        <f>IFERROR('DB7.80KMP'!H18/'DB7.80KMP'!H$4,"")</f>
        <v/>
      </c>
      <c r="I17" s="850" t="str">
        <f>IFERROR('DB7.80KMP'!I18/'DB7.80KMP'!I$4,"")</f>
        <v/>
      </c>
      <c r="J17" s="850" t="str">
        <f>IFERROR('DB7.80KMP'!J18/'DB7.80KMP'!J$4,"")</f>
        <v/>
      </c>
      <c r="K17" s="850" t="str">
        <f>IFERROR('DB7.80KMP'!K18/'DB7.80KMP'!K$4,"")</f>
        <v/>
      </c>
      <c r="L17" s="850" t="str">
        <f>IFERROR('DB7.80KMP'!L18/'DB7.80KMP'!L$4,"")</f>
        <v/>
      </c>
      <c r="M17" s="850" t="str">
        <f>IFERROR('DB7.80KMP'!M18/'DB7.80KMP'!M$4,"")</f>
        <v/>
      </c>
      <c r="N17" s="850" t="str">
        <f>IFERROR('DB7.80KMP'!N18/'DB7.80KMP'!N$4,"")</f>
        <v/>
      </c>
      <c r="O17" s="850" t="str">
        <f>IFERROR('DB7.80KMP'!O18/'DB7.80KMP'!O$4,"")</f>
        <v/>
      </c>
      <c r="P17" s="850" t="str">
        <f>IFERROR('DB7.80KMP'!P18/'DB7.80KMP'!P$4,"")</f>
        <v/>
      </c>
      <c r="Q17" s="850" t="str">
        <f>IFERROR('DB7.80KMP'!Q18/'DB7.80KMP'!Q$4,"")</f>
        <v/>
      </c>
      <c r="R17" s="850" t="str">
        <f>IFERROR('DB7.80KMP'!R18/'DB7.80KMP'!R$4,"")</f>
        <v/>
      </c>
      <c r="S17" s="850" t="str">
        <f>IFERROR('DB7.80KMP'!S18/'DB7.80KMP'!S$4,"")</f>
        <v/>
      </c>
      <c r="T17" s="850" t="str">
        <f>IFERROR('DB7.80KMP'!T18/'DB7.80KMP'!T$4,"")</f>
        <v/>
      </c>
      <c r="U17" s="850" t="str">
        <f>IFERROR('DB7.80KMP'!U18/'DB7.80KMP'!U$4,"")</f>
        <v/>
      </c>
      <c r="V17" s="850" t="str">
        <f>IFERROR('DB7.80KMP'!V18/'DB7.80KMP'!V$4,"")</f>
        <v/>
      </c>
      <c r="W17" s="850">
        <f>IFERROR('DB7.80KMP'!W18/'DB7.80KMP'!W$4,"")</f>
        <v>0</v>
      </c>
      <c r="X17" s="850">
        <f>IFERROR('DB7.80KMP'!X18/'DB7.80KMP'!X$4,"")</f>
        <v>0</v>
      </c>
      <c r="Y17" s="850">
        <f>IFERROR('DB7.80KMP'!Y18/'DB7.80KMP'!Y$4,"")</f>
        <v>0</v>
      </c>
      <c r="Z17" s="850">
        <f>IFERROR('DB7.80KMP'!Z18/'DB7.80KMP'!Z$4,"")</f>
        <v>0</v>
      </c>
      <c r="AA17" s="850">
        <f>IFERROR('DB7.80KMP'!AA18/'DB7.80KMP'!AA$4,"")</f>
        <v>0</v>
      </c>
      <c r="AB17" s="850">
        <f>IFERROR('DB7.80KMP'!AB18/'DB7.80KMP'!AB$4,"")</f>
        <v>0</v>
      </c>
      <c r="AC17" s="850">
        <f>IFERROR('DB7.80KMP'!AC18/'DB7.80KMP'!AC$4,"")</f>
        <v>0</v>
      </c>
      <c r="AD17" s="850">
        <f>IFERROR('DB7.80KMP'!AD18/'DB7.80KMP'!AD$4,"")</f>
        <v>0</v>
      </c>
      <c r="AE17" s="850">
        <f>IFERROR('DB7.80KMP'!AE18/'DB7.80KMP'!AE$4,"")</f>
        <v>0</v>
      </c>
      <c r="AF17" s="850">
        <f>IFERROR('DB7.80KMP'!AF18/'DB7.80KMP'!AF$4,"")</f>
        <v>0</v>
      </c>
      <c r="AG17" s="850">
        <f>IFERROR('DB7.80KMP'!AG18/'DB7.80KMP'!AG$4,"")</f>
        <v>0</v>
      </c>
      <c r="AH17" s="850">
        <f>IFERROR('DB7.80KMP'!AH18/'DB7.80KMP'!AH$4,"")</f>
        <v>0</v>
      </c>
      <c r="AI17" s="850">
        <f>IFERROR('DB7.80KMP'!AI18/'DB7.80KMP'!AI$4,"")</f>
        <v>0</v>
      </c>
      <c r="AJ17" s="851">
        <f>IFERROR('DB7.80KMP'!AJ18/'DB7.80KMP'!AJ$4,"")</f>
        <v>0</v>
      </c>
      <c r="AK17" s="849">
        <f>IFERROR('DB7.80KMP'!AK18/'DB7.80KMP'!AK$4,"")</f>
        <v>0</v>
      </c>
      <c r="AL17" s="850">
        <f>IFERROR('DB7.80KMP'!AL18/'DB7.80KMP'!AL$4,"")</f>
        <v>0</v>
      </c>
      <c r="AM17" s="850">
        <f>IFERROR('DB7.80KMP'!AM18/'DB7.80KMP'!AM$4,"")</f>
        <v>0</v>
      </c>
      <c r="AN17" s="850">
        <f>IFERROR('DB7.80KMP'!AN18/'DB7.80KMP'!AN$4,"")</f>
        <v>0</v>
      </c>
      <c r="AO17" s="850">
        <f>IFERROR('DB7.80KMP'!AO18/'DB7.80KMP'!AO$4,"")</f>
        <v>0</v>
      </c>
      <c r="AP17" s="850" t="str">
        <f>IFERROR('DB7.80KMP'!AP18/'DB7.80KMP'!AP$4,"")</f>
        <v/>
      </c>
      <c r="AQ17" s="850" t="str">
        <f>IFERROR('DB7.80KMP'!AQ18/'DB7.80KMP'!AQ$4,"")</f>
        <v/>
      </c>
      <c r="AR17" s="850" t="str">
        <f>IFERROR('DB7.80KMP'!AR18/'DB7.80KMP'!AR$4,"")</f>
        <v/>
      </c>
      <c r="AS17" s="850" t="str">
        <f>IFERROR('DB7.80KMP'!AS18/'DB7.80KMP'!AS$4,"")</f>
        <v/>
      </c>
      <c r="AT17" s="850" t="str">
        <f>IFERROR('DB7.80KMP'!AT18/'DB7.80KMP'!AT$4,"")</f>
        <v/>
      </c>
      <c r="AU17" s="850" t="str">
        <f>IFERROR('DB7.80KMP'!AU18/'DB7.80KMP'!AU$4,"")</f>
        <v/>
      </c>
      <c r="AV17" s="851" t="str">
        <f>IFERROR('DB7.80KMP'!AV18/'DB7.80KMP'!AV$4,"")</f>
        <v/>
      </c>
    </row>
    <row r="18" spans="2:48" ht="15.75" x14ac:dyDescent="0.25">
      <c r="B18" s="1159"/>
      <c r="C18" s="1160"/>
      <c r="D18" s="592" t="s">
        <v>210</v>
      </c>
      <c r="E18" s="12" t="s">
        <v>135</v>
      </c>
      <c r="F18" s="269" t="s">
        <v>197</v>
      </c>
      <c r="G18" s="849" t="str">
        <f>IFERROR('DB7.80KMP'!G19/'DB7.80KMP'!G$4,"")</f>
        <v/>
      </c>
      <c r="H18" s="850" t="str">
        <f>IFERROR('DB7.80KMP'!H19/'DB7.80KMP'!H$4,"")</f>
        <v/>
      </c>
      <c r="I18" s="850" t="str">
        <f>IFERROR('DB7.80KMP'!I19/'DB7.80KMP'!I$4,"")</f>
        <v/>
      </c>
      <c r="J18" s="850" t="str">
        <f>IFERROR('DB7.80KMP'!J19/'DB7.80KMP'!J$4,"")</f>
        <v/>
      </c>
      <c r="K18" s="850" t="str">
        <f>IFERROR('DB7.80KMP'!K19/'DB7.80KMP'!K$4,"")</f>
        <v/>
      </c>
      <c r="L18" s="850" t="str">
        <f>IFERROR('DB7.80KMP'!L19/'DB7.80KMP'!L$4,"")</f>
        <v/>
      </c>
      <c r="M18" s="850" t="str">
        <f>IFERROR('DB7.80KMP'!M19/'DB7.80KMP'!M$4,"")</f>
        <v/>
      </c>
      <c r="N18" s="850" t="str">
        <f>IFERROR('DB7.80KMP'!N19/'DB7.80KMP'!N$4,"")</f>
        <v/>
      </c>
      <c r="O18" s="850" t="str">
        <f>IFERROR('DB7.80KMP'!O19/'DB7.80KMP'!O$4,"")</f>
        <v/>
      </c>
      <c r="P18" s="850" t="str">
        <f>IFERROR('DB7.80KMP'!P19/'DB7.80KMP'!P$4,"")</f>
        <v/>
      </c>
      <c r="Q18" s="850" t="str">
        <f>IFERROR('DB7.80KMP'!Q19/'DB7.80KMP'!Q$4,"")</f>
        <v/>
      </c>
      <c r="R18" s="850" t="str">
        <f>IFERROR('DB7.80KMP'!R19/'DB7.80KMP'!R$4,"")</f>
        <v/>
      </c>
      <c r="S18" s="850" t="str">
        <f>IFERROR('DB7.80KMP'!S19/'DB7.80KMP'!S$4,"")</f>
        <v/>
      </c>
      <c r="T18" s="850" t="str">
        <f>IFERROR('DB7.80KMP'!T19/'DB7.80KMP'!T$4,"")</f>
        <v/>
      </c>
      <c r="U18" s="850" t="str">
        <f>IFERROR('DB7.80KMP'!U19/'DB7.80KMP'!U$4,"")</f>
        <v/>
      </c>
      <c r="V18" s="850" t="str">
        <f>IFERROR('DB7.80KMP'!V19/'DB7.80KMP'!V$4,"")</f>
        <v/>
      </c>
      <c r="W18" s="850">
        <f>IFERROR('DB7.80KMP'!W19/'DB7.80KMP'!W$4,"")</f>
        <v>6.7203606022502279E-3</v>
      </c>
      <c r="X18" s="850">
        <f>IFERROR('DB7.80KMP'!X19/'DB7.80KMP'!X$4,"")</f>
        <v>6.7203606022502279E-3</v>
      </c>
      <c r="Y18" s="850">
        <f>IFERROR('DB7.80KMP'!Y19/'DB7.80KMP'!Y$4,"")</f>
        <v>6.720360602250227E-3</v>
      </c>
      <c r="Z18" s="850">
        <f>IFERROR('DB7.80KMP'!Z19/'DB7.80KMP'!Z$4,"")</f>
        <v>6.7270223147472743E-3</v>
      </c>
      <c r="AA18" s="850">
        <f>IFERROR('DB7.80KMP'!AA19/'DB7.80KMP'!AA$4,"")</f>
        <v>6.7270223147472743E-3</v>
      </c>
      <c r="AB18" s="850">
        <f>IFERROR('DB7.80KMP'!AB19/'DB7.80KMP'!AB$4,"")</f>
        <v>6.7270223147472743E-3</v>
      </c>
      <c r="AC18" s="850">
        <f>IFERROR('DB7.80KMP'!AC19/'DB7.80KMP'!AC$4,"")</f>
        <v>6.7270223147472743E-3</v>
      </c>
      <c r="AD18" s="850">
        <f>IFERROR('DB7.80KMP'!AD19/'DB7.80KMP'!AD$4,"")</f>
        <v>6.7270223147472743E-3</v>
      </c>
      <c r="AE18" s="850">
        <f>IFERROR('DB7.80KMP'!AE19/'DB7.80KMP'!AE$4,"")</f>
        <v>6.7270223147472743E-3</v>
      </c>
      <c r="AF18" s="850">
        <f>IFERROR('DB7.80KMP'!AF19/'DB7.80KMP'!AF$4,"")</f>
        <v>8.198516683217685E-3</v>
      </c>
      <c r="AG18" s="850">
        <f>IFERROR('DB7.80KMP'!AG19/'DB7.80KMP'!AG$4,"")</f>
        <v>8.198516683217685E-3</v>
      </c>
      <c r="AH18" s="850">
        <f>IFERROR('DB7.80KMP'!AH19/'DB7.80KMP'!AH$4,"")</f>
        <v>8.198516683217685E-3</v>
      </c>
      <c r="AI18" s="850">
        <f>IFERROR('DB7.80KMP'!AI19/'DB7.80KMP'!AI$4,"")</f>
        <v>7.1483053659880461E-3</v>
      </c>
      <c r="AJ18" s="851">
        <f>IFERROR('DB7.80KMP'!AJ19/'DB7.80KMP'!AJ$4,"")</f>
        <v>3.5662574551807622E-3</v>
      </c>
      <c r="AK18" s="849">
        <f>IFERROR('DB7.80KMP'!AK19/'DB7.80KMP'!AK$4,"")</f>
        <v>2.9488601035140829E-3</v>
      </c>
      <c r="AL18" s="850">
        <f>IFERROR('DB7.80KMP'!AL19/'DB7.80KMP'!AL$4,"")</f>
        <v>2.8626505803275933E-3</v>
      </c>
      <c r="AM18" s="850">
        <f>IFERROR('DB7.80KMP'!AM19/'DB7.80KMP'!AM$4,"")</f>
        <v>5.6663633923323391E-3</v>
      </c>
      <c r="AN18" s="850">
        <f>IFERROR('DB7.80KMP'!AN19/'DB7.80KMP'!AN$4,"")</f>
        <v>3.2323361636456306E-3</v>
      </c>
      <c r="AO18" s="850">
        <f>IFERROR('DB7.80KMP'!AO19/'DB7.80KMP'!AO$4,"")</f>
        <v>2.5867141088242265E-3</v>
      </c>
      <c r="AP18" s="850" t="str">
        <f>IFERROR('DB7.80KMP'!AP19/'DB7.80KMP'!AP$4,"")</f>
        <v/>
      </c>
      <c r="AQ18" s="850" t="str">
        <f>IFERROR('DB7.80KMP'!AQ19/'DB7.80KMP'!AQ$4,"")</f>
        <v/>
      </c>
      <c r="AR18" s="850" t="str">
        <f>IFERROR('DB7.80KMP'!AR19/'DB7.80KMP'!AR$4,"")</f>
        <v/>
      </c>
      <c r="AS18" s="850" t="str">
        <f>IFERROR('DB7.80KMP'!AS19/'DB7.80KMP'!AS$4,"")</f>
        <v/>
      </c>
      <c r="AT18" s="850" t="str">
        <f>IFERROR('DB7.80KMP'!AT19/'DB7.80KMP'!AT$4,"")</f>
        <v/>
      </c>
      <c r="AU18" s="850" t="str">
        <f>IFERROR('DB7.80KMP'!AU19/'DB7.80KMP'!AU$4,"")</f>
        <v/>
      </c>
      <c r="AV18" s="851" t="str">
        <f>IFERROR('DB7.80KMP'!AV19/'DB7.80KMP'!AV$4,"")</f>
        <v/>
      </c>
    </row>
    <row r="19" spans="2:48" ht="15.75" x14ac:dyDescent="0.25">
      <c r="B19" s="1159"/>
      <c r="C19" s="1160"/>
      <c r="D19" s="592" t="s">
        <v>211</v>
      </c>
      <c r="E19" s="12" t="s">
        <v>212</v>
      </c>
      <c r="F19" s="269" t="s">
        <v>197</v>
      </c>
      <c r="G19" s="849" t="str">
        <f>IFERROR('DB7.80KMP'!G20/'DB7.80KMP'!G$4,"")</f>
        <v/>
      </c>
      <c r="H19" s="850" t="str">
        <f>IFERROR('DB7.80KMP'!H20/'DB7.80KMP'!H$4,"")</f>
        <v/>
      </c>
      <c r="I19" s="850" t="str">
        <f>IFERROR('DB7.80KMP'!I20/'DB7.80KMP'!I$4,"")</f>
        <v/>
      </c>
      <c r="J19" s="850" t="str">
        <f>IFERROR('DB7.80KMP'!J20/'DB7.80KMP'!J$4,"")</f>
        <v/>
      </c>
      <c r="K19" s="850" t="str">
        <f>IFERROR('DB7.80KMP'!K20/'DB7.80KMP'!K$4,"")</f>
        <v/>
      </c>
      <c r="L19" s="850" t="str">
        <f>IFERROR('DB7.80KMP'!L20/'DB7.80KMP'!L$4,"")</f>
        <v/>
      </c>
      <c r="M19" s="850" t="str">
        <f>IFERROR('DB7.80KMP'!M20/'DB7.80KMP'!M$4,"")</f>
        <v/>
      </c>
      <c r="N19" s="850" t="str">
        <f>IFERROR('DB7.80KMP'!N20/'DB7.80KMP'!N$4,"")</f>
        <v/>
      </c>
      <c r="O19" s="850" t="str">
        <f>IFERROR('DB7.80KMP'!O20/'DB7.80KMP'!O$4,"")</f>
        <v/>
      </c>
      <c r="P19" s="850" t="str">
        <f>IFERROR('DB7.80KMP'!P20/'DB7.80KMP'!P$4,"")</f>
        <v/>
      </c>
      <c r="Q19" s="850" t="str">
        <f>IFERROR('DB7.80KMP'!Q20/'DB7.80KMP'!Q$4,"")</f>
        <v/>
      </c>
      <c r="R19" s="850" t="str">
        <f>IFERROR('DB7.80KMP'!R20/'DB7.80KMP'!R$4,"")</f>
        <v/>
      </c>
      <c r="S19" s="850" t="str">
        <f>IFERROR('DB7.80KMP'!S20/'DB7.80KMP'!S$4,"")</f>
        <v/>
      </c>
      <c r="T19" s="850" t="str">
        <f>IFERROR('DB7.80KMP'!T20/'DB7.80KMP'!T$4,"")</f>
        <v/>
      </c>
      <c r="U19" s="850" t="str">
        <f>IFERROR('DB7.80KMP'!U20/'DB7.80KMP'!U$4,"")</f>
        <v/>
      </c>
      <c r="V19" s="850" t="str">
        <f>IFERROR('DB7.80KMP'!V20/'DB7.80KMP'!V$4,"")</f>
        <v/>
      </c>
      <c r="W19" s="850">
        <f>IFERROR('DB7.80KMP'!W20/'DB7.80KMP'!W$4,"")</f>
        <v>0</v>
      </c>
      <c r="X19" s="850">
        <f>IFERROR('DB7.80KMP'!X20/'DB7.80KMP'!X$4,"")</f>
        <v>0</v>
      </c>
      <c r="Y19" s="850">
        <f>IFERROR('DB7.80KMP'!Y20/'DB7.80KMP'!Y$4,"")</f>
        <v>0</v>
      </c>
      <c r="Z19" s="850">
        <f>IFERROR('DB7.80KMP'!Z20/'DB7.80KMP'!Z$4,"")</f>
        <v>0</v>
      </c>
      <c r="AA19" s="850">
        <f>IFERROR('DB7.80KMP'!AA20/'DB7.80KMP'!AA$4,"")</f>
        <v>0</v>
      </c>
      <c r="AB19" s="850">
        <f>IFERROR('DB7.80KMP'!AB20/'DB7.80KMP'!AB$4,"")</f>
        <v>0</v>
      </c>
      <c r="AC19" s="850">
        <f>IFERROR('DB7.80KMP'!AC20/'DB7.80KMP'!AC$4,"")</f>
        <v>0</v>
      </c>
      <c r="AD19" s="850">
        <f>IFERROR('DB7.80KMP'!AD20/'DB7.80KMP'!AD$4,"")</f>
        <v>0</v>
      </c>
      <c r="AE19" s="850">
        <f>IFERROR('DB7.80KMP'!AE20/'DB7.80KMP'!AE$4,"")</f>
        <v>0</v>
      </c>
      <c r="AF19" s="850">
        <f>IFERROR('DB7.80KMP'!AF20/'DB7.80KMP'!AF$4,"")</f>
        <v>0</v>
      </c>
      <c r="AG19" s="850">
        <f>IFERROR('DB7.80KMP'!AG20/'DB7.80KMP'!AG$4,"")</f>
        <v>0</v>
      </c>
      <c r="AH19" s="850">
        <f>IFERROR('DB7.80KMP'!AH20/'DB7.80KMP'!AH$4,"")</f>
        <v>0</v>
      </c>
      <c r="AI19" s="850">
        <f>IFERROR('DB7.80KMP'!AI20/'DB7.80KMP'!AI$4,"")</f>
        <v>0</v>
      </c>
      <c r="AJ19" s="851">
        <f>IFERROR('DB7.80KMP'!AJ20/'DB7.80KMP'!AJ$4,"")</f>
        <v>0</v>
      </c>
      <c r="AK19" s="849">
        <f>IFERROR('DB7.80KMP'!AK20/'DB7.80KMP'!AK$4,"")</f>
        <v>0</v>
      </c>
      <c r="AL19" s="850">
        <f>IFERROR('DB7.80KMP'!AL20/'DB7.80KMP'!AL$4,"")</f>
        <v>0</v>
      </c>
      <c r="AM19" s="850">
        <f>IFERROR('DB7.80KMP'!AM20/'DB7.80KMP'!AM$4,"")</f>
        <v>0</v>
      </c>
      <c r="AN19" s="850">
        <f>IFERROR('DB7.80KMP'!AN20/'DB7.80KMP'!AN$4,"")</f>
        <v>0</v>
      </c>
      <c r="AO19" s="850">
        <f>IFERROR('DB7.80KMP'!AO20/'DB7.80KMP'!AO$4,"")</f>
        <v>0</v>
      </c>
      <c r="AP19" s="850" t="str">
        <f>IFERROR('DB7.80KMP'!AP20/'DB7.80KMP'!AP$4,"")</f>
        <v/>
      </c>
      <c r="AQ19" s="850" t="str">
        <f>IFERROR('DB7.80KMP'!AQ20/'DB7.80KMP'!AQ$4,"")</f>
        <v/>
      </c>
      <c r="AR19" s="850" t="str">
        <f>IFERROR('DB7.80KMP'!AR20/'DB7.80KMP'!AR$4,"")</f>
        <v/>
      </c>
      <c r="AS19" s="850" t="str">
        <f>IFERROR('DB7.80KMP'!AS20/'DB7.80KMP'!AS$4,"")</f>
        <v/>
      </c>
      <c r="AT19" s="850" t="str">
        <f>IFERROR('DB7.80KMP'!AT20/'DB7.80KMP'!AT$4,"")</f>
        <v/>
      </c>
      <c r="AU19" s="850" t="str">
        <f>IFERROR('DB7.80KMP'!AU20/'DB7.80KMP'!AU$4,"")</f>
        <v/>
      </c>
      <c r="AV19" s="851" t="str">
        <f>IFERROR('DB7.80KMP'!AV20/'DB7.80KMP'!AV$4,"")</f>
        <v/>
      </c>
    </row>
    <row r="20" spans="2:48" ht="15.75" x14ac:dyDescent="0.25">
      <c r="B20" s="1158"/>
      <c r="C20" s="1156"/>
      <c r="D20" s="591" t="s">
        <v>213</v>
      </c>
      <c r="E20" s="10" t="s">
        <v>155</v>
      </c>
      <c r="F20" s="266" t="s">
        <v>197</v>
      </c>
      <c r="G20" s="846" t="str">
        <f>IFERROR('DB7.80KMP'!G21/'DB7.80KMP'!G$4,"")</f>
        <v/>
      </c>
      <c r="H20" s="847" t="str">
        <f>IFERROR('DB7.80KMP'!H21/'DB7.80KMP'!H$4,"")</f>
        <v/>
      </c>
      <c r="I20" s="847" t="str">
        <f>IFERROR('DB7.80KMP'!I21/'DB7.80KMP'!I$4,"")</f>
        <v/>
      </c>
      <c r="J20" s="847" t="str">
        <f>IFERROR('DB7.80KMP'!J21/'DB7.80KMP'!J$4,"")</f>
        <v/>
      </c>
      <c r="K20" s="847" t="str">
        <f>IFERROR('DB7.80KMP'!K21/'DB7.80KMP'!K$4,"")</f>
        <v/>
      </c>
      <c r="L20" s="847" t="str">
        <f>IFERROR('DB7.80KMP'!L21/'DB7.80KMP'!L$4,"")</f>
        <v/>
      </c>
      <c r="M20" s="847" t="str">
        <f>IFERROR('DB7.80KMP'!M21/'DB7.80KMP'!M$4,"")</f>
        <v/>
      </c>
      <c r="N20" s="847" t="str">
        <f>IFERROR('DB7.80KMP'!N21/'DB7.80KMP'!N$4,"")</f>
        <v/>
      </c>
      <c r="O20" s="847" t="str">
        <f>IFERROR('DB7.80KMP'!O21/'DB7.80KMP'!O$4,"")</f>
        <v/>
      </c>
      <c r="P20" s="847" t="str">
        <f>IFERROR('DB7.80KMP'!P21/'DB7.80KMP'!P$4,"")</f>
        <v/>
      </c>
      <c r="Q20" s="847" t="str">
        <f>IFERROR('DB7.80KMP'!Q21/'DB7.80KMP'!Q$4,"")</f>
        <v/>
      </c>
      <c r="R20" s="847" t="str">
        <f>IFERROR('DB7.80KMP'!R21/'DB7.80KMP'!R$4,"")</f>
        <v/>
      </c>
      <c r="S20" s="847" t="str">
        <f>IFERROR('DB7.80KMP'!S21/'DB7.80KMP'!S$4,"")</f>
        <v/>
      </c>
      <c r="T20" s="847" t="str">
        <f>IFERROR('DB7.80KMP'!T21/'DB7.80KMP'!T$4,"")</f>
        <v/>
      </c>
      <c r="U20" s="847" t="str">
        <f>IFERROR('DB7.80KMP'!U21/'DB7.80KMP'!U$4,"")</f>
        <v/>
      </c>
      <c r="V20" s="847" t="str">
        <f>IFERROR('DB7.80KMP'!V21/'DB7.80KMP'!V$4,"")</f>
        <v/>
      </c>
      <c r="W20" s="847">
        <f>IFERROR('DB7.80KMP'!W21/'DB7.80KMP'!W$4,"")</f>
        <v>0</v>
      </c>
      <c r="X20" s="847">
        <f>IFERROR('DB7.80KMP'!X21/'DB7.80KMP'!X$4,"")</f>
        <v>0</v>
      </c>
      <c r="Y20" s="847">
        <f>IFERROR('DB7.80KMP'!Y21/'DB7.80KMP'!Y$4,"")</f>
        <v>0</v>
      </c>
      <c r="Z20" s="847">
        <f>IFERROR('DB7.80KMP'!Z21/'DB7.80KMP'!Z$4,"")</f>
        <v>0</v>
      </c>
      <c r="AA20" s="847">
        <f>IFERROR('DB7.80KMP'!AA21/'DB7.80KMP'!AA$4,"")</f>
        <v>0</v>
      </c>
      <c r="AB20" s="847">
        <f>IFERROR('DB7.80KMP'!AB21/'DB7.80KMP'!AB$4,"")</f>
        <v>0</v>
      </c>
      <c r="AC20" s="847">
        <f>IFERROR('DB7.80KMP'!AC21/'DB7.80KMP'!AC$4,"")</f>
        <v>0</v>
      </c>
      <c r="AD20" s="847">
        <f>IFERROR('DB7.80KMP'!AD21/'DB7.80KMP'!AD$4,"")</f>
        <v>0</v>
      </c>
      <c r="AE20" s="847">
        <f>IFERROR('DB7.80KMP'!AE21/'DB7.80KMP'!AE$4,"")</f>
        <v>0</v>
      </c>
      <c r="AF20" s="847">
        <f>IFERROR('DB7.80KMP'!AF21/'DB7.80KMP'!AF$4,"")</f>
        <v>0</v>
      </c>
      <c r="AG20" s="847">
        <f>IFERROR('DB7.80KMP'!AG21/'DB7.80KMP'!AG$4,"")</f>
        <v>0</v>
      </c>
      <c r="AH20" s="847">
        <f>IFERROR('DB7.80KMP'!AH21/'DB7.80KMP'!AH$4,"")</f>
        <v>0</v>
      </c>
      <c r="AI20" s="847">
        <f>IFERROR('DB7.80KMP'!AI21/'DB7.80KMP'!AI$4,"")</f>
        <v>0</v>
      </c>
      <c r="AJ20" s="848">
        <f>IFERROR('DB7.80KMP'!AJ21/'DB7.80KMP'!AJ$4,"")</f>
        <v>0</v>
      </c>
      <c r="AK20" s="846">
        <f>IFERROR('DB7.80KMP'!AK21/'DB7.80KMP'!AK$4,"")</f>
        <v>0</v>
      </c>
      <c r="AL20" s="847">
        <f>IFERROR('DB7.80KMP'!AL21/'DB7.80KMP'!AL$4,"")</f>
        <v>0</v>
      </c>
      <c r="AM20" s="847">
        <f>IFERROR('DB7.80KMP'!AM21/'DB7.80KMP'!AM$4,"")</f>
        <v>0</v>
      </c>
      <c r="AN20" s="847">
        <f>IFERROR('DB7.80KMP'!AN21/'DB7.80KMP'!AN$4,"")</f>
        <v>0</v>
      </c>
      <c r="AO20" s="847">
        <f>IFERROR('DB7.80KMP'!AO21/'DB7.80KMP'!AO$4,"")</f>
        <v>0</v>
      </c>
      <c r="AP20" s="847" t="str">
        <f>IFERROR('DB7.80KMP'!AP21/'DB7.80KMP'!AP$4,"")</f>
        <v/>
      </c>
      <c r="AQ20" s="847" t="str">
        <f>IFERROR('DB7.80KMP'!AQ21/'DB7.80KMP'!AQ$4,"")</f>
        <v/>
      </c>
      <c r="AR20" s="847" t="str">
        <f>IFERROR('DB7.80KMP'!AR21/'DB7.80KMP'!AR$4,"")</f>
        <v/>
      </c>
      <c r="AS20" s="847" t="str">
        <f>IFERROR('DB7.80KMP'!AS21/'DB7.80KMP'!AS$4,"")</f>
        <v/>
      </c>
      <c r="AT20" s="847" t="str">
        <f>IFERROR('DB7.80KMP'!AT21/'DB7.80KMP'!AT$4,"")</f>
        <v/>
      </c>
      <c r="AU20" s="847" t="str">
        <f>IFERROR('DB7.80KMP'!AU21/'DB7.80KMP'!AU$4,"")</f>
        <v/>
      </c>
      <c r="AV20" s="848" t="str">
        <f>IFERROR('DB7.80KMP'!AV21/'DB7.80KMP'!AV$4,"")</f>
        <v/>
      </c>
    </row>
    <row r="21" spans="2:48" ht="14.1" customHeight="1" x14ac:dyDescent="0.25">
      <c r="B21" s="255" t="s">
        <v>37</v>
      </c>
      <c r="C21" s="20" t="s">
        <v>36</v>
      </c>
      <c r="D21" s="251" t="s">
        <v>214</v>
      </c>
      <c r="E21" s="6" t="s">
        <v>36</v>
      </c>
      <c r="F21" s="267" t="s">
        <v>197</v>
      </c>
      <c r="G21" s="843" t="str">
        <f>IFERROR('DB7.80KMP'!G22/'DB7.80KMP'!G$4,"")</f>
        <v/>
      </c>
      <c r="H21" s="844" t="str">
        <f>IFERROR('DB7.80KMP'!H22/'DB7.80KMP'!H$4,"")</f>
        <v/>
      </c>
      <c r="I21" s="844" t="str">
        <f>IFERROR('DB7.80KMP'!I22/'DB7.80KMP'!I$4,"")</f>
        <v/>
      </c>
      <c r="J21" s="844" t="str">
        <f>IFERROR('DB7.80KMP'!J22/'DB7.80KMP'!J$4,"")</f>
        <v/>
      </c>
      <c r="K21" s="844" t="str">
        <f>IFERROR('DB7.80KMP'!K22/'DB7.80KMP'!K$4,"")</f>
        <v/>
      </c>
      <c r="L21" s="844" t="str">
        <f>IFERROR('DB7.80KMP'!L22/'DB7.80KMP'!L$4,"")</f>
        <v/>
      </c>
      <c r="M21" s="844" t="str">
        <f>IFERROR('DB7.80KMP'!M22/'DB7.80KMP'!M$4,"")</f>
        <v/>
      </c>
      <c r="N21" s="844" t="str">
        <f>IFERROR('DB7.80KMP'!N22/'DB7.80KMP'!N$4,"")</f>
        <v/>
      </c>
      <c r="O21" s="844" t="str">
        <f>IFERROR('DB7.80KMP'!O22/'DB7.80KMP'!O$4,"")</f>
        <v/>
      </c>
      <c r="P21" s="844" t="str">
        <f>IFERROR('DB7.80KMP'!P22/'DB7.80KMP'!P$4,"")</f>
        <v/>
      </c>
      <c r="Q21" s="844" t="str">
        <f>IFERROR('DB7.80KMP'!Q22/'DB7.80KMP'!Q$4,"")</f>
        <v/>
      </c>
      <c r="R21" s="844" t="str">
        <f>IFERROR('DB7.80KMP'!R22/'DB7.80KMP'!R$4,"")</f>
        <v/>
      </c>
      <c r="S21" s="844" t="str">
        <f>IFERROR('DB7.80KMP'!S22/'DB7.80KMP'!S$4,"")</f>
        <v/>
      </c>
      <c r="T21" s="844" t="str">
        <f>IFERROR('DB7.80KMP'!T22/'DB7.80KMP'!T$4,"")</f>
        <v/>
      </c>
      <c r="U21" s="844" t="str">
        <f>IFERROR('DB7.80KMP'!U22/'DB7.80KMP'!U$4,"")</f>
        <v/>
      </c>
      <c r="V21" s="844" t="str">
        <f>IFERROR('DB7.80KMP'!V22/'DB7.80KMP'!V$4,"")</f>
        <v/>
      </c>
      <c r="W21" s="844">
        <f>IFERROR('DB7.80KMP'!W22/'DB7.80KMP'!W$4,"")</f>
        <v>1.0045699897640399E-2</v>
      </c>
      <c r="X21" s="844">
        <f>IFERROR('DB7.80KMP'!X22/'DB7.80KMP'!X$4,"")</f>
        <v>1.0045699897640401E-2</v>
      </c>
      <c r="Y21" s="844">
        <f>IFERROR('DB7.80KMP'!Y22/'DB7.80KMP'!Y$4,"")</f>
        <v>1.0045699897640399E-2</v>
      </c>
      <c r="Z21" s="844">
        <f>IFERROR('DB7.80KMP'!Z22/'DB7.80KMP'!Z$4,"")</f>
        <v>1.0060709785032819E-2</v>
      </c>
      <c r="AA21" s="844">
        <f>IFERROR('DB7.80KMP'!AA22/'DB7.80KMP'!AA$4,"")</f>
        <v>1.0060709785032819E-2</v>
      </c>
      <c r="AB21" s="844">
        <f>IFERROR('DB7.80KMP'!AB22/'DB7.80KMP'!AB$4,"")</f>
        <v>1.0060709785032819E-2</v>
      </c>
      <c r="AC21" s="844">
        <f>IFERROR('DB7.80KMP'!AC22/'DB7.80KMP'!AC$4,"")</f>
        <v>1.0060709785032819E-2</v>
      </c>
      <c r="AD21" s="844">
        <f>IFERROR('DB7.80KMP'!AD22/'DB7.80KMP'!AD$4,"")</f>
        <v>1.0060709785032819E-2</v>
      </c>
      <c r="AE21" s="844">
        <f>IFERROR('DB7.80KMP'!AE22/'DB7.80KMP'!AE$4,"")</f>
        <v>1.0060709785032819E-2</v>
      </c>
      <c r="AF21" s="844">
        <f>IFERROR('DB7.80KMP'!AF22/'DB7.80KMP'!AF$4,"")</f>
        <v>1.9619723616603808E-2</v>
      </c>
      <c r="AG21" s="844">
        <f>IFERROR('DB7.80KMP'!AG22/'DB7.80KMP'!AG$4,"")</f>
        <v>1.9619723616603808E-2</v>
      </c>
      <c r="AH21" s="844">
        <f>IFERROR('DB7.80KMP'!AH22/'DB7.80KMP'!AH$4,"")</f>
        <v>1.9619723616603808E-2</v>
      </c>
      <c r="AI21" s="844">
        <f>IFERROR('DB7.80KMP'!AI22/'DB7.80KMP'!AI$4,"")</f>
        <v>1.2802609486063762E-2</v>
      </c>
      <c r="AJ21" s="845">
        <f>IFERROR('DB7.80KMP'!AJ22/'DB7.80KMP'!AJ$4,"")</f>
        <v>1.2254277604122812E-2</v>
      </c>
      <c r="AK21" s="843">
        <f>IFERROR('DB7.80KMP'!AK22/'DB7.80KMP'!AK$4,"")</f>
        <v>1.2204078580898054E-2</v>
      </c>
      <c r="AL21" s="844">
        <f>IFERROR('DB7.80KMP'!AL22/'DB7.80KMP'!AL$4,"")</f>
        <v>1.1817479048865445E-2</v>
      </c>
      <c r="AM21" s="844">
        <f>IFERROR('DB7.80KMP'!AM22/'DB7.80KMP'!AM$4,"")</f>
        <v>1.2925096270947312E-2</v>
      </c>
      <c r="AN21" s="844">
        <f>IFERROR('DB7.80KMP'!AN22/'DB7.80KMP'!AN$4,"")</f>
        <v>1.206298745218542E-2</v>
      </c>
      <c r="AO21" s="844">
        <f>IFERROR('DB7.80KMP'!AO22/'DB7.80KMP'!AO$4,"")</f>
        <v>1.2035890163893906E-2</v>
      </c>
      <c r="AP21" s="844" t="str">
        <f>IFERROR('DB7.80KMP'!AP22/'DB7.80KMP'!AP$4,"")</f>
        <v/>
      </c>
      <c r="AQ21" s="844" t="str">
        <f>IFERROR('DB7.80KMP'!AQ22/'DB7.80KMP'!AQ$4,"")</f>
        <v/>
      </c>
      <c r="AR21" s="844" t="str">
        <f>IFERROR('DB7.80KMP'!AR22/'DB7.80KMP'!AR$4,"")</f>
        <v/>
      </c>
      <c r="AS21" s="844" t="str">
        <f>IFERROR('DB7.80KMP'!AS22/'DB7.80KMP'!AS$4,"")</f>
        <v/>
      </c>
      <c r="AT21" s="844" t="str">
        <f>IFERROR('DB7.80KMP'!AT22/'DB7.80KMP'!AT$4,"")</f>
        <v/>
      </c>
      <c r="AU21" s="844" t="str">
        <f>IFERROR('DB7.80KMP'!AU22/'DB7.80KMP'!AU$4,"")</f>
        <v/>
      </c>
      <c r="AV21" s="845" t="str">
        <f>IFERROR('DB7.80KMP'!AV22/'DB7.80KMP'!AV$4,"")</f>
        <v/>
      </c>
    </row>
    <row r="22" spans="2:48" s="3" customFormat="1" ht="15.75" x14ac:dyDescent="0.25">
      <c r="B22" s="255" t="s">
        <v>39</v>
      </c>
      <c r="C22" s="20" t="s">
        <v>38</v>
      </c>
      <c r="D22" s="251" t="s">
        <v>215</v>
      </c>
      <c r="E22" s="6" t="s">
        <v>38</v>
      </c>
      <c r="F22" s="267" t="s">
        <v>197</v>
      </c>
      <c r="G22" s="843" t="str">
        <f>IFERROR('DB7.80KMP'!G23/'DB7.80KMP'!G$4,"")</f>
        <v/>
      </c>
      <c r="H22" s="844" t="str">
        <f>IFERROR('DB7.80KMP'!H23/'DB7.80KMP'!H$4,"")</f>
        <v/>
      </c>
      <c r="I22" s="844" t="str">
        <f>IFERROR('DB7.80KMP'!I23/'DB7.80KMP'!I$4,"")</f>
        <v/>
      </c>
      <c r="J22" s="844" t="str">
        <f>IFERROR('DB7.80KMP'!J23/'DB7.80KMP'!J$4,"")</f>
        <v/>
      </c>
      <c r="K22" s="844" t="str">
        <f>IFERROR('DB7.80KMP'!K23/'DB7.80KMP'!K$4,"")</f>
        <v/>
      </c>
      <c r="L22" s="844" t="str">
        <f>IFERROR('DB7.80KMP'!L23/'DB7.80KMP'!L$4,"")</f>
        <v/>
      </c>
      <c r="M22" s="844" t="str">
        <f>IFERROR('DB7.80KMP'!M23/'DB7.80KMP'!M$4,"")</f>
        <v/>
      </c>
      <c r="N22" s="844" t="str">
        <f>IFERROR('DB7.80KMP'!N23/'DB7.80KMP'!N$4,"")</f>
        <v/>
      </c>
      <c r="O22" s="844" t="str">
        <f>IFERROR('DB7.80KMP'!O23/'DB7.80KMP'!O$4,"")</f>
        <v/>
      </c>
      <c r="P22" s="844" t="str">
        <f>IFERROR('DB7.80KMP'!P23/'DB7.80KMP'!P$4,"")</f>
        <v/>
      </c>
      <c r="Q22" s="844" t="str">
        <f>IFERROR('DB7.80KMP'!Q23/'DB7.80KMP'!Q$4,"")</f>
        <v/>
      </c>
      <c r="R22" s="844" t="str">
        <f>IFERROR('DB7.80KMP'!R23/'DB7.80KMP'!R$4,"")</f>
        <v/>
      </c>
      <c r="S22" s="844" t="str">
        <f>IFERROR('DB7.80KMP'!S23/'DB7.80KMP'!S$4,"")</f>
        <v/>
      </c>
      <c r="T22" s="844" t="str">
        <f>IFERROR('DB7.80KMP'!T23/'DB7.80KMP'!T$4,"")</f>
        <v/>
      </c>
      <c r="U22" s="844" t="str">
        <f>IFERROR('DB7.80KMP'!U23/'DB7.80KMP'!U$4,"")</f>
        <v/>
      </c>
      <c r="V22" s="844" t="str">
        <f>IFERROR('DB7.80KMP'!V23/'DB7.80KMP'!V$4,"")</f>
        <v/>
      </c>
      <c r="W22" s="844">
        <f>IFERROR('DB7.80KMP'!W23/'DB7.80KMP'!W$4,"")</f>
        <v>1.2752688697294614E-3</v>
      </c>
      <c r="X22" s="844">
        <f>IFERROR('DB7.80KMP'!X23/'DB7.80KMP'!X$4,"")</f>
        <v>1.2752688697294614E-3</v>
      </c>
      <c r="Y22" s="844">
        <f>IFERROR('DB7.80KMP'!Y23/'DB7.80KMP'!Y$4,"")</f>
        <v>1.2752688697294614E-3</v>
      </c>
      <c r="Z22" s="844">
        <f>IFERROR('DB7.80KMP'!Z23/'DB7.80KMP'!Z$4,"")</f>
        <v>1.1235746973982971E-3</v>
      </c>
      <c r="AA22" s="844">
        <f>IFERROR('DB7.80KMP'!AA23/'DB7.80KMP'!AA$4,"")</f>
        <v>1.1255118951524318E-3</v>
      </c>
      <c r="AB22" s="844">
        <f>IFERROR('DB7.80KMP'!AB23/'DB7.80KMP'!AB$4,"")</f>
        <v>1.127449092906567E-3</v>
      </c>
      <c r="AC22" s="844">
        <f>IFERROR('DB7.80KMP'!AC23/'DB7.80KMP'!AC$4,"")</f>
        <v>1.127449092906567E-3</v>
      </c>
      <c r="AD22" s="844">
        <f>IFERROR('DB7.80KMP'!AD23/'DB7.80KMP'!AD$4,"")</f>
        <v>1.127449092906567E-3</v>
      </c>
      <c r="AE22" s="844">
        <f>IFERROR('DB7.80KMP'!AE23/'DB7.80KMP'!AE$4,"")</f>
        <v>1.127449092906567E-3</v>
      </c>
      <c r="AF22" s="844">
        <f>IFERROR('DB7.80KMP'!AF23/'DB7.80KMP'!AF$4,"")</f>
        <v>1.0389877545729767E-3</v>
      </c>
      <c r="AG22" s="844">
        <f>IFERROR('DB7.80KMP'!AG23/'DB7.80KMP'!AG$4,"")</f>
        <v>1.0389877545729767E-3</v>
      </c>
      <c r="AH22" s="844">
        <f>IFERROR('DB7.80KMP'!AH23/'DB7.80KMP'!AH$4,"")</f>
        <v>1.0389877545729767E-3</v>
      </c>
      <c r="AI22" s="844">
        <f>IFERROR('DB7.80KMP'!AI23/'DB7.80KMP'!AI$4,"")</f>
        <v>1.1286874914704027E-3</v>
      </c>
      <c r="AJ22" s="845">
        <f>IFERROR('DB7.80KMP'!AJ23/'DB7.80KMP'!AJ$4,"")</f>
        <v>1.1936714474174057E-3</v>
      </c>
      <c r="AK22" s="843">
        <f>IFERROR('DB7.80KMP'!AK23/'DB7.80KMP'!AK$4,"")</f>
        <v>9.1994061988380949E-4</v>
      </c>
      <c r="AL22" s="844">
        <f>IFERROR('DB7.80KMP'!AL23/'DB7.80KMP'!AL$4,"")</f>
        <v>1.9968419000730721E-3</v>
      </c>
      <c r="AM22" s="844">
        <f>IFERROR('DB7.80KMP'!AM23/'DB7.80KMP'!AM$4,"")</f>
        <v>6.552698562074258E-4</v>
      </c>
      <c r="AN22" s="844">
        <f>IFERROR('DB7.80KMP'!AN23/'DB7.80KMP'!AN$4,"")</f>
        <v>1.301254660039456E-3</v>
      </c>
      <c r="AO22" s="844">
        <f>IFERROR('DB7.80KMP'!AO23/'DB7.80KMP'!AO$4,"")</f>
        <v>1.4156426093516546E-3</v>
      </c>
      <c r="AP22" s="844" t="str">
        <f>IFERROR('DB7.80KMP'!AP23/'DB7.80KMP'!AP$4,"")</f>
        <v/>
      </c>
      <c r="AQ22" s="844" t="str">
        <f>IFERROR('DB7.80KMP'!AQ23/'DB7.80KMP'!AQ$4,"")</f>
        <v/>
      </c>
      <c r="AR22" s="844" t="str">
        <f>IFERROR('DB7.80KMP'!AR23/'DB7.80KMP'!AR$4,"")</f>
        <v/>
      </c>
      <c r="AS22" s="844" t="str">
        <f>IFERROR('DB7.80KMP'!AS23/'DB7.80KMP'!AS$4,"")</f>
        <v/>
      </c>
      <c r="AT22" s="844" t="str">
        <f>IFERROR('DB7.80KMP'!AT23/'DB7.80KMP'!AT$4,"")</f>
        <v/>
      </c>
      <c r="AU22" s="844" t="str">
        <f>IFERROR('DB7.80KMP'!AU23/'DB7.80KMP'!AU$4,"")</f>
        <v/>
      </c>
      <c r="AV22" s="845" t="str">
        <f>IFERROR('DB7.80KMP'!AV23/'DB7.80KMP'!AV$4,"")</f>
        <v/>
      </c>
    </row>
    <row r="23" spans="2:48" ht="15.75" x14ac:dyDescent="0.25">
      <c r="B23" s="255" t="s">
        <v>41</v>
      </c>
      <c r="C23" s="20" t="s">
        <v>40</v>
      </c>
      <c r="D23" s="401" t="s">
        <v>216</v>
      </c>
      <c r="E23" s="161" t="s">
        <v>40</v>
      </c>
      <c r="F23" s="275" t="s">
        <v>197</v>
      </c>
      <c r="G23" s="852" t="str">
        <f>IFERROR('DB7.80KMP'!G24/'DB7.80KMP'!G$4,"")</f>
        <v/>
      </c>
      <c r="H23" s="853" t="str">
        <f>IFERROR('DB7.80KMP'!H24/'DB7.80KMP'!H$4,"")</f>
        <v/>
      </c>
      <c r="I23" s="853" t="str">
        <f>IFERROR('DB7.80KMP'!I24/'DB7.80KMP'!I$4,"")</f>
        <v/>
      </c>
      <c r="J23" s="853" t="str">
        <f>IFERROR('DB7.80KMP'!J24/'DB7.80KMP'!J$4,"")</f>
        <v/>
      </c>
      <c r="K23" s="853" t="str">
        <f>IFERROR('DB7.80KMP'!K24/'DB7.80KMP'!K$4,"")</f>
        <v/>
      </c>
      <c r="L23" s="853" t="str">
        <f>IFERROR('DB7.80KMP'!L24/'DB7.80KMP'!L$4,"")</f>
        <v/>
      </c>
      <c r="M23" s="853" t="str">
        <f>IFERROR('DB7.80KMP'!M24/'DB7.80KMP'!M$4,"")</f>
        <v/>
      </c>
      <c r="N23" s="853" t="str">
        <f>IFERROR('DB7.80KMP'!N24/'DB7.80KMP'!N$4,"")</f>
        <v/>
      </c>
      <c r="O23" s="853" t="str">
        <f>IFERROR('DB7.80KMP'!O24/'DB7.80KMP'!O$4,"")</f>
        <v/>
      </c>
      <c r="P23" s="853" t="str">
        <f>IFERROR('DB7.80KMP'!P24/'DB7.80KMP'!P$4,"")</f>
        <v/>
      </c>
      <c r="Q23" s="853" t="str">
        <f>IFERROR('DB7.80KMP'!Q24/'DB7.80KMP'!Q$4,"")</f>
        <v/>
      </c>
      <c r="R23" s="853" t="str">
        <f>IFERROR('DB7.80KMP'!R24/'DB7.80KMP'!R$4,"")</f>
        <v/>
      </c>
      <c r="S23" s="853" t="str">
        <f>IFERROR('DB7.80KMP'!S24/'DB7.80KMP'!S$4,"")</f>
        <v/>
      </c>
      <c r="T23" s="853" t="str">
        <f>IFERROR('DB7.80KMP'!T24/'DB7.80KMP'!T$4,"")</f>
        <v/>
      </c>
      <c r="U23" s="853" t="str">
        <f>IFERROR('DB7.80KMP'!U24/'DB7.80KMP'!U$4,"")</f>
        <v/>
      </c>
      <c r="V23" s="853" t="str">
        <f>IFERROR('DB7.80KMP'!V24/'DB7.80KMP'!V$4,"")</f>
        <v/>
      </c>
      <c r="W23" s="853">
        <f>IFERROR('DB7.80KMP'!W24/'DB7.80KMP'!W$4,"")</f>
        <v>2.891683115994964E-3</v>
      </c>
      <c r="X23" s="853">
        <f>IFERROR('DB7.80KMP'!X24/'DB7.80KMP'!X$4,"")</f>
        <v>2.8916831159949644E-3</v>
      </c>
      <c r="Y23" s="853">
        <f>IFERROR('DB7.80KMP'!Y24/'DB7.80KMP'!Y$4,"")</f>
        <v>2.8916831159949644E-3</v>
      </c>
      <c r="Z23" s="853">
        <f>IFERROR('DB7.80KMP'!Z24/'DB7.80KMP'!Z$4,"")</f>
        <v>2.8932743228741887E-3</v>
      </c>
      <c r="AA23" s="853">
        <f>IFERROR('DB7.80KMP'!AA24/'DB7.80KMP'!AA$4,"")</f>
        <v>2.8932743228741887E-3</v>
      </c>
      <c r="AB23" s="853">
        <f>IFERROR('DB7.80KMP'!AB24/'DB7.80KMP'!AB$4,"")</f>
        <v>2.8932743228741887E-3</v>
      </c>
      <c r="AC23" s="853">
        <f>IFERROR('DB7.80KMP'!AC24/'DB7.80KMP'!AC$4,"")</f>
        <v>2.8932743228741887E-3</v>
      </c>
      <c r="AD23" s="853">
        <f>IFERROR('DB7.80KMP'!AD24/'DB7.80KMP'!AD$4,"")</f>
        <v>2.8932743228741887E-3</v>
      </c>
      <c r="AE23" s="853">
        <f>IFERROR('DB7.80KMP'!AE24/'DB7.80KMP'!AE$4,"")</f>
        <v>2.8932743228741887E-3</v>
      </c>
      <c r="AF23" s="853">
        <f>IFERROR('DB7.80KMP'!AF24/'DB7.80KMP'!AF$4,"")</f>
        <v>3.6657741076995395E-3</v>
      </c>
      <c r="AG23" s="853">
        <f>IFERROR('DB7.80KMP'!AG24/'DB7.80KMP'!AG$4,"")</f>
        <v>3.6657741076995395E-3</v>
      </c>
      <c r="AH23" s="853">
        <f>IFERROR('DB7.80KMP'!AH24/'DB7.80KMP'!AH$4,"")</f>
        <v>3.6657741076995395E-3</v>
      </c>
      <c r="AI23" s="853">
        <f>IFERROR('DB7.80KMP'!AI24/'DB7.80KMP'!AI$4,"")</f>
        <v>3.1147880628277363E-3</v>
      </c>
      <c r="AJ23" s="854">
        <f>IFERROR('DB7.80KMP'!AJ24/'DB7.80KMP'!AJ$4,"")</f>
        <v>3.8216066892257082E-3</v>
      </c>
      <c r="AK23" s="852">
        <f>IFERROR('DB7.80KMP'!AK24/'DB7.80KMP'!AK$4,"")</f>
        <v>2.3136042076536707E-3</v>
      </c>
      <c r="AL23" s="853">
        <f>IFERROR('DB7.80KMP'!AL24/'DB7.80KMP'!AL$4,"")</f>
        <v>2.3921714043798449E-3</v>
      </c>
      <c r="AM23" s="853">
        <f>IFERROR('DB7.80KMP'!AM24/'DB7.80KMP'!AM$4,"")</f>
        <v>4.0241289788842931E-3</v>
      </c>
      <c r="AN23" s="853">
        <f>IFERROR('DB7.80KMP'!AN24/'DB7.80KMP'!AN$4,"")</f>
        <v>5.4184331565374872E-3</v>
      </c>
      <c r="AO23" s="853">
        <f>IFERROR('DB7.80KMP'!AO24/'DB7.80KMP'!AO$4,"")</f>
        <v>4.0978657663377485E-3</v>
      </c>
      <c r="AP23" s="853" t="str">
        <f>IFERROR('DB7.80KMP'!AP24/'DB7.80KMP'!AP$4,"")</f>
        <v/>
      </c>
      <c r="AQ23" s="853" t="str">
        <f>IFERROR('DB7.80KMP'!AQ24/'DB7.80KMP'!AQ$4,"")</f>
        <v/>
      </c>
      <c r="AR23" s="853" t="str">
        <f>IFERROR('DB7.80KMP'!AR24/'DB7.80KMP'!AR$4,"")</f>
        <v/>
      </c>
      <c r="AS23" s="853" t="str">
        <f>IFERROR('DB7.80KMP'!AS24/'DB7.80KMP'!AS$4,"")</f>
        <v/>
      </c>
      <c r="AT23" s="853" t="str">
        <f>IFERROR('DB7.80KMP'!AT24/'DB7.80KMP'!AT$4,"")</f>
        <v/>
      </c>
      <c r="AU23" s="853" t="str">
        <f>IFERROR('DB7.80KMP'!AU24/'DB7.80KMP'!AU$4,"")</f>
        <v/>
      </c>
      <c r="AV23" s="854" t="str">
        <f>IFERROR('DB7.80KMP'!AV24/'DB7.80KMP'!AV$4,"")</f>
        <v/>
      </c>
    </row>
    <row r="24" spans="2:48" ht="15.75" x14ac:dyDescent="0.25">
      <c r="B24" s="1157" t="s">
        <v>43</v>
      </c>
      <c r="C24" s="1155" t="s">
        <v>42</v>
      </c>
      <c r="D24" s="590" t="s">
        <v>217</v>
      </c>
      <c r="E24" s="7" t="s">
        <v>145</v>
      </c>
      <c r="F24" s="268" t="s">
        <v>197</v>
      </c>
      <c r="G24" s="843" t="str">
        <f>IFERROR('DB7.80KMP'!G25/'DB7.80KMP'!G$4,"")</f>
        <v/>
      </c>
      <c r="H24" s="844" t="str">
        <f>IFERROR('DB7.80KMP'!H25/'DB7.80KMP'!H$4,"")</f>
        <v/>
      </c>
      <c r="I24" s="844" t="str">
        <f>IFERROR('DB7.80KMP'!I25/'DB7.80KMP'!I$4,"")</f>
        <v/>
      </c>
      <c r="J24" s="844" t="str">
        <f>IFERROR('DB7.80KMP'!J25/'DB7.80KMP'!J$4,"")</f>
        <v/>
      </c>
      <c r="K24" s="844" t="str">
        <f>IFERROR('DB7.80KMP'!K25/'DB7.80KMP'!K$4,"")</f>
        <v/>
      </c>
      <c r="L24" s="844" t="str">
        <f>IFERROR('DB7.80KMP'!L25/'DB7.80KMP'!L$4,"")</f>
        <v/>
      </c>
      <c r="M24" s="844" t="str">
        <f>IFERROR('DB7.80KMP'!M25/'DB7.80KMP'!M$4,"")</f>
        <v/>
      </c>
      <c r="N24" s="844" t="str">
        <f>IFERROR('DB7.80KMP'!N25/'DB7.80KMP'!N$4,"")</f>
        <v/>
      </c>
      <c r="O24" s="844" t="str">
        <f>IFERROR('DB7.80KMP'!O25/'DB7.80KMP'!O$4,"")</f>
        <v/>
      </c>
      <c r="P24" s="844" t="str">
        <f>IFERROR('DB7.80KMP'!P25/'DB7.80KMP'!P$4,"")</f>
        <v/>
      </c>
      <c r="Q24" s="844" t="str">
        <f>IFERROR('DB7.80KMP'!Q25/'DB7.80KMP'!Q$4,"")</f>
        <v/>
      </c>
      <c r="R24" s="844" t="str">
        <f>IFERROR('DB7.80KMP'!R25/'DB7.80KMP'!R$4,"")</f>
        <v/>
      </c>
      <c r="S24" s="844" t="str">
        <f>IFERROR('DB7.80KMP'!S25/'DB7.80KMP'!S$4,"")</f>
        <v/>
      </c>
      <c r="T24" s="844" t="str">
        <f>IFERROR('DB7.80KMP'!T25/'DB7.80KMP'!T$4,"")</f>
        <v/>
      </c>
      <c r="U24" s="844" t="str">
        <f>IFERROR('DB7.80KMP'!U25/'DB7.80KMP'!U$4,"")</f>
        <v/>
      </c>
      <c r="V24" s="844" t="str">
        <f>IFERROR('DB7.80KMP'!V25/'DB7.80KMP'!V$4,"")</f>
        <v/>
      </c>
      <c r="W24" s="844">
        <f>IFERROR('DB7.80KMP'!W25/'DB7.80KMP'!W$4,"")</f>
        <v>5.3811396331485237E-4</v>
      </c>
      <c r="X24" s="844">
        <f>IFERROR('DB7.80KMP'!X25/'DB7.80KMP'!X$4,"")</f>
        <v>6.9186080997623873E-4</v>
      </c>
      <c r="Y24" s="844">
        <f>IFERROR('DB7.80KMP'!Y25/'DB7.80KMP'!Y$4,"")</f>
        <v>4.8430256698336714E-4</v>
      </c>
      <c r="Z24" s="844">
        <f>IFERROR('DB7.80KMP'!Z25/'DB7.80KMP'!Z$4,"")</f>
        <v>3.8790401777854291E-4</v>
      </c>
      <c r="AA24" s="844">
        <f>IFERROR('DB7.80KMP'!AA25/'DB7.80KMP'!AA$4,"")</f>
        <v>3.8790401777854291E-4</v>
      </c>
      <c r="AB24" s="844">
        <f>IFERROR('DB7.80KMP'!AB25/'DB7.80KMP'!AB$4,"")</f>
        <v>3.8790401777854291E-4</v>
      </c>
      <c r="AC24" s="844">
        <f>IFERROR('DB7.80KMP'!AC25/'DB7.80KMP'!AC$4,"")</f>
        <v>3.8790401777854291E-4</v>
      </c>
      <c r="AD24" s="844">
        <f>IFERROR('DB7.80KMP'!AD25/'DB7.80KMP'!AD$4,"")</f>
        <v>3.8790401777854291E-4</v>
      </c>
      <c r="AE24" s="844">
        <f>IFERROR('DB7.80KMP'!AE25/'DB7.80KMP'!AE$4,"")</f>
        <v>3.8790401777854291E-4</v>
      </c>
      <c r="AF24" s="844">
        <f>IFERROR('DB7.80KMP'!AF25/'DB7.80KMP'!AF$4,"")</f>
        <v>3.5746848967039229E-4</v>
      </c>
      <c r="AG24" s="844">
        <f>IFERROR('DB7.80KMP'!AG25/'DB7.80KMP'!AG$4,"")</f>
        <v>3.5746848967039229E-4</v>
      </c>
      <c r="AH24" s="844">
        <f>IFERROR('DB7.80KMP'!AH25/'DB7.80KMP'!AH$4,"")</f>
        <v>3.5746848967039229E-4</v>
      </c>
      <c r="AI24" s="844">
        <f>IFERROR('DB7.80KMP'!AI25/'DB7.80KMP'!AI$4,"")</f>
        <v>4.1055626749481706E-4</v>
      </c>
      <c r="AJ24" s="845">
        <f>IFERROR('DB7.80KMP'!AJ25/'DB7.80KMP'!AJ$4,"")</f>
        <v>1.2479068309321801E-3</v>
      </c>
      <c r="AK24" s="843">
        <f>IFERROR('DB7.80KMP'!AK25/'DB7.80KMP'!AK$4,"")</f>
        <v>7.1211598779137824E-4</v>
      </c>
      <c r="AL24" s="844">
        <f>IFERROR('DB7.80KMP'!AL25/'DB7.80KMP'!AL$4,"")</f>
        <v>2.0413607625125703E-3</v>
      </c>
      <c r="AM24" s="844">
        <f>IFERROR('DB7.80KMP'!AM25/'DB7.80KMP'!AM$4,"")</f>
        <v>1.6046828957003362E-3</v>
      </c>
      <c r="AN24" s="844">
        <f>IFERROR('DB7.80KMP'!AN25/'DB7.80KMP'!AN$4,"")</f>
        <v>1.2054615897863878E-3</v>
      </c>
      <c r="AO24" s="844">
        <f>IFERROR('DB7.80KMP'!AO25/'DB7.80KMP'!AO$4,"")</f>
        <v>8.7705933584400031E-4</v>
      </c>
      <c r="AP24" s="844" t="str">
        <f>IFERROR('DB7.80KMP'!AP25/'DB7.80KMP'!AP$4,"")</f>
        <v/>
      </c>
      <c r="AQ24" s="844" t="str">
        <f>IFERROR('DB7.80KMP'!AQ25/'DB7.80KMP'!AQ$4,"")</f>
        <v/>
      </c>
      <c r="AR24" s="844" t="str">
        <f>IFERROR('DB7.80KMP'!AR25/'DB7.80KMP'!AR$4,"")</f>
        <v/>
      </c>
      <c r="AS24" s="844" t="str">
        <f>IFERROR('DB7.80KMP'!AS25/'DB7.80KMP'!AS$4,"")</f>
        <v/>
      </c>
      <c r="AT24" s="844" t="str">
        <f>IFERROR('DB7.80KMP'!AT25/'DB7.80KMP'!AT$4,"")</f>
        <v/>
      </c>
      <c r="AU24" s="844" t="str">
        <f>IFERROR('DB7.80KMP'!AU25/'DB7.80KMP'!AU$4,"")</f>
        <v/>
      </c>
      <c r="AV24" s="845" t="str">
        <f>IFERROR('DB7.80KMP'!AV25/'DB7.80KMP'!AV$4,"")</f>
        <v/>
      </c>
    </row>
    <row r="25" spans="2:48" ht="15.75" x14ac:dyDescent="0.25">
      <c r="B25" s="1159"/>
      <c r="C25" s="1160"/>
      <c r="D25" s="592" t="s">
        <v>218</v>
      </c>
      <c r="E25" s="12" t="s">
        <v>175</v>
      </c>
      <c r="F25" s="272" t="s">
        <v>197</v>
      </c>
      <c r="G25" s="849" t="str">
        <f>IFERROR('DB7.80KMP'!G26/'DB7.80KMP'!G$4,"")</f>
        <v/>
      </c>
      <c r="H25" s="850" t="str">
        <f>IFERROR('DB7.80KMP'!H26/'DB7.80KMP'!H$4,"")</f>
        <v/>
      </c>
      <c r="I25" s="850" t="str">
        <f>IFERROR('DB7.80KMP'!I26/'DB7.80KMP'!I$4,"")</f>
        <v/>
      </c>
      <c r="J25" s="850" t="str">
        <f>IFERROR('DB7.80KMP'!J26/'DB7.80KMP'!J$4,"")</f>
        <v/>
      </c>
      <c r="K25" s="850" t="str">
        <f>IFERROR('DB7.80KMP'!K26/'DB7.80KMP'!K$4,"")</f>
        <v/>
      </c>
      <c r="L25" s="850" t="str">
        <f>IFERROR('DB7.80KMP'!L26/'DB7.80KMP'!L$4,"")</f>
        <v/>
      </c>
      <c r="M25" s="850" t="str">
        <f>IFERROR('DB7.80KMP'!M26/'DB7.80KMP'!M$4,"")</f>
        <v/>
      </c>
      <c r="N25" s="850" t="str">
        <f>IFERROR('DB7.80KMP'!N26/'DB7.80KMP'!N$4,"")</f>
        <v/>
      </c>
      <c r="O25" s="850" t="str">
        <f>IFERROR('DB7.80KMP'!O26/'DB7.80KMP'!O$4,"")</f>
        <v/>
      </c>
      <c r="P25" s="850" t="str">
        <f>IFERROR('DB7.80KMP'!P26/'DB7.80KMP'!P$4,"")</f>
        <v/>
      </c>
      <c r="Q25" s="850" t="str">
        <f>IFERROR('DB7.80KMP'!Q26/'DB7.80KMP'!Q$4,"")</f>
        <v/>
      </c>
      <c r="R25" s="850" t="str">
        <f>IFERROR('DB7.80KMP'!R26/'DB7.80KMP'!R$4,"")</f>
        <v/>
      </c>
      <c r="S25" s="850" t="str">
        <f>IFERROR('DB7.80KMP'!S26/'DB7.80KMP'!S$4,"")</f>
        <v/>
      </c>
      <c r="T25" s="850" t="str">
        <f>IFERROR('DB7.80KMP'!T26/'DB7.80KMP'!T$4,"")</f>
        <v/>
      </c>
      <c r="U25" s="850" t="str">
        <f>IFERROR('DB7.80KMP'!U26/'DB7.80KMP'!U$4,"")</f>
        <v/>
      </c>
      <c r="V25" s="850" t="str">
        <f>IFERROR('DB7.80KMP'!V26/'DB7.80KMP'!V$4,"")</f>
        <v/>
      </c>
      <c r="W25" s="850">
        <f>IFERROR('DB7.80KMP'!W26/'DB7.80KMP'!W$4,"")</f>
        <v>0</v>
      </c>
      <c r="X25" s="850">
        <f>IFERROR('DB7.80KMP'!X26/'DB7.80KMP'!X$4,"")</f>
        <v>0</v>
      </c>
      <c r="Y25" s="850">
        <f>IFERROR('DB7.80KMP'!Y26/'DB7.80KMP'!Y$4,"")</f>
        <v>0</v>
      </c>
      <c r="Z25" s="850">
        <f>IFERROR('DB7.80KMP'!Z26/'DB7.80KMP'!Z$4,"")</f>
        <v>0</v>
      </c>
      <c r="AA25" s="850">
        <f>IFERROR('DB7.80KMP'!AA26/'DB7.80KMP'!AA$4,"")</f>
        <v>0</v>
      </c>
      <c r="AB25" s="850">
        <f>IFERROR('DB7.80KMP'!AB26/'DB7.80KMP'!AB$4,"")</f>
        <v>0</v>
      </c>
      <c r="AC25" s="850">
        <f>IFERROR('DB7.80KMP'!AC26/'DB7.80KMP'!AC$4,"")</f>
        <v>0</v>
      </c>
      <c r="AD25" s="850">
        <f>IFERROR('DB7.80KMP'!AD26/'DB7.80KMP'!AD$4,"")</f>
        <v>0</v>
      </c>
      <c r="AE25" s="850">
        <f>IFERROR('DB7.80KMP'!AE26/'DB7.80KMP'!AE$4,"")</f>
        <v>0</v>
      </c>
      <c r="AF25" s="850">
        <f>IFERROR('DB7.80KMP'!AF26/'DB7.80KMP'!AF$4,"")</f>
        <v>0</v>
      </c>
      <c r="AG25" s="850">
        <f>IFERROR('DB7.80KMP'!AG26/'DB7.80KMP'!AG$4,"")</f>
        <v>0</v>
      </c>
      <c r="AH25" s="850">
        <f>IFERROR('DB7.80KMP'!AH26/'DB7.80KMP'!AH$4,"")</f>
        <v>0</v>
      </c>
      <c r="AI25" s="850">
        <f>IFERROR('DB7.80KMP'!AI26/'DB7.80KMP'!AI$4,"")</f>
        <v>0</v>
      </c>
      <c r="AJ25" s="851">
        <f>IFERROR('DB7.80KMP'!AJ26/'DB7.80KMP'!AJ$4,"")</f>
        <v>0</v>
      </c>
      <c r="AK25" s="849">
        <f>IFERROR('DB7.80KMP'!AK26/'DB7.80KMP'!AK$4,"")</f>
        <v>0</v>
      </c>
      <c r="AL25" s="850">
        <f>IFERROR('DB7.80KMP'!AL26/'DB7.80KMP'!AL$4,"")</f>
        <v>0</v>
      </c>
      <c r="AM25" s="850">
        <f>IFERROR('DB7.80KMP'!AM26/'DB7.80KMP'!AM$4,"")</f>
        <v>0</v>
      </c>
      <c r="AN25" s="850">
        <f>IFERROR('DB7.80KMP'!AN26/'DB7.80KMP'!AN$4,"")</f>
        <v>0</v>
      </c>
      <c r="AO25" s="850">
        <f>IFERROR('DB7.80KMP'!AO26/'DB7.80KMP'!AO$4,"")</f>
        <v>0</v>
      </c>
      <c r="AP25" s="850" t="str">
        <f>IFERROR('DB7.80KMP'!AP26/'DB7.80KMP'!AP$4,"")</f>
        <v/>
      </c>
      <c r="AQ25" s="850" t="str">
        <f>IFERROR('DB7.80KMP'!AQ26/'DB7.80KMP'!AQ$4,"")</f>
        <v/>
      </c>
      <c r="AR25" s="850" t="str">
        <f>IFERROR('DB7.80KMP'!AR26/'DB7.80KMP'!AR$4,"")</f>
        <v/>
      </c>
      <c r="AS25" s="850" t="str">
        <f>IFERROR('DB7.80KMP'!AS26/'DB7.80KMP'!AS$4,"")</f>
        <v/>
      </c>
      <c r="AT25" s="850" t="str">
        <f>IFERROR('DB7.80KMP'!AT26/'DB7.80KMP'!AT$4,"")</f>
        <v/>
      </c>
      <c r="AU25" s="850" t="str">
        <f>IFERROR('DB7.80KMP'!AU26/'DB7.80KMP'!AU$4,"")</f>
        <v/>
      </c>
      <c r="AV25" s="851" t="str">
        <f>IFERROR('DB7.80KMP'!AV26/'DB7.80KMP'!AV$4,"")</f>
        <v/>
      </c>
    </row>
    <row r="26" spans="2:48" ht="15.75" x14ac:dyDescent="0.25">
      <c r="B26" s="1159"/>
      <c r="C26" s="1160"/>
      <c r="D26" s="592" t="s">
        <v>219</v>
      </c>
      <c r="E26" s="12" t="s">
        <v>220</v>
      </c>
      <c r="F26" s="272" t="s">
        <v>197</v>
      </c>
      <c r="G26" s="849" t="str">
        <f>IFERROR('DB7.80KMP'!G27/'DB7.80KMP'!G$4,"")</f>
        <v/>
      </c>
      <c r="H26" s="850" t="str">
        <f>IFERROR('DB7.80KMP'!H27/'DB7.80KMP'!H$4,"")</f>
        <v/>
      </c>
      <c r="I26" s="850" t="str">
        <f>IFERROR('DB7.80KMP'!I27/'DB7.80KMP'!I$4,"")</f>
        <v/>
      </c>
      <c r="J26" s="850" t="str">
        <f>IFERROR('DB7.80KMP'!J27/'DB7.80KMP'!J$4,"")</f>
        <v/>
      </c>
      <c r="K26" s="850" t="str">
        <f>IFERROR('DB7.80KMP'!K27/'DB7.80KMP'!K$4,"")</f>
        <v/>
      </c>
      <c r="L26" s="850" t="str">
        <f>IFERROR('DB7.80KMP'!L27/'DB7.80KMP'!L$4,"")</f>
        <v/>
      </c>
      <c r="M26" s="850" t="str">
        <f>IFERROR('DB7.80KMP'!M27/'DB7.80KMP'!M$4,"")</f>
        <v/>
      </c>
      <c r="N26" s="850" t="str">
        <f>IFERROR('DB7.80KMP'!N27/'DB7.80KMP'!N$4,"")</f>
        <v/>
      </c>
      <c r="O26" s="850" t="str">
        <f>IFERROR('DB7.80KMP'!O27/'DB7.80KMP'!O$4,"")</f>
        <v/>
      </c>
      <c r="P26" s="850" t="str">
        <f>IFERROR('DB7.80KMP'!P27/'DB7.80KMP'!P$4,"")</f>
        <v/>
      </c>
      <c r="Q26" s="850" t="str">
        <f>IFERROR('DB7.80KMP'!Q27/'DB7.80KMP'!Q$4,"")</f>
        <v/>
      </c>
      <c r="R26" s="850" t="str">
        <f>IFERROR('DB7.80KMP'!R27/'DB7.80KMP'!R$4,"")</f>
        <v/>
      </c>
      <c r="S26" s="850" t="str">
        <f>IFERROR('DB7.80KMP'!S27/'DB7.80KMP'!S$4,"")</f>
        <v/>
      </c>
      <c r="T26" s="850" t="str">
        <f>IFERROR('DB7.80KMP'!T27/'DB7.80KMP'!T$4,"")</f>
        <v/>
      </c>
      <c r="U26" s="850" t="str">
        <f>IFERROR('DB7.80KMP'!U27/'DB7.80KMP'!U$4,"")</f>
        <v/>
      </c>
      <c r="V26" s="850" t="str">
        <f>IFERROR('DB7.80KMP'!V27/'DB7.80KMP'!V$4,"")</f>
        <v/>
      </c>
      <c r="W26" s="850">
        <f>IFERROR('DB7.80KMP'!W27/'DB7.80KMP'!W$4,"")</f>
        <v>0</v>
      </c>
      <c r="X26" s="850">
        <f>IFERROR('DB7.80KMP'!X27/'DB7.80KMP'!X$4,"")</f>
        <v>0</v>
      </c>
      <c r="Y26" s="850">
        <f>IFERROR('DB7.80KMP'!Y27/'DB7.80KMP'!Y$4,"")</f>
        <v>0</v>
      </c>
      <c r="Z26" s="850">
        <f>IFERROR('DB7.80KMP'!Z27/'DB7.80KMP'!Z$4,"")</f>
        <v>0</v>
      </c>
      <c r="AA26" s="850">
        <f>IFERROR('DB7.80KMP'!AA27/'DB7.80KMP'!AA$4,"")</f>
        <v>0</v>
      </c>
      <c r="AB26" s="850">
        <f>IFERROR('DB7.80KMP'!AB27/'DB7.80KMP'!AB$4,"")</f>
        <v>0</v>
      </c>
      <c r="AC26" s="850">
        <f>IFERROR('DB7.80KMP'!AC27/'DB7.80KMP'!AC$4,"")</f>
        <v>0</v>
      </c>
      <c r="AD26" s="850">
        <f>IFERROR('DB7.80KMP'!AD27/'DB7.80KMP'!AD$4,"")</f>
        <v>0</v>
      </c>
      <c r="AE26" s="850">
        <f>IFERROR('DB7.80KMP'!AE27/'DB7.80KMP'!AE$4,"")</f>
        <v>0</v>
      </c>
      <c r="AF26" s="850">
        <f>IFERROR('DB7.80KMP'!AF27/'DB7.80KMP'!AF$4,"")</f>
        <v>0</v>
      </c>
      <c r="AG26" s="850">
        <f>IFERROR('DB7.80KMP'!AG27/'DB7.80KMP'!AG$4,"")</f>
        <v>0</v>
      </c>
      <c r="AH26" s="850">
        <f>IFERROR('DB7.80KMP'!AH27/'DB7.80KMP'!AH$4,"")</f>
        <v>0</v>
      </c>
      <c r="AI26" s="850">
        <f>IFERROR('DB7.80KMP'!AI27/'DB7.80KMP'!AI$4,"")</f>
        <v>0</v>
      </c>
      <c r="AJ26" s="851">
        <f>IFERROR('DB7.80KMP'!AJ27/'DB7.80KMP'!AJ$4,"")</f>
        <v>0</v>
      </c>
      <c r="AK26" s="849">
        <f>IFERROR('DB7.80KMP'!AK27/'DB7.80KMP'!AK$4,"")</f>
        <v>0</v>
      </c>
      <c r="AL26" s="850">
        <f>IFERROR('DB7.80KMP'!AL27/'DB7.80KMP'!AL$4,"")</f>
        <v>0</v>
      </c>
      <c r="AM26" s="850">
        <f>IFERROR('DB7.80KMP'!AM27/'DB7.80KMP'!AM$4,"")</f>
        <v>0</v>
      </c>
      <c r="AN26" s="850">
        <f>IFERROR('DB7.80KMP'!AN27/'DB7.80KMP'!AN$4,"")</f>
        <v>0</v>
      </c>
      <c r="AO26" s="850">
        <f>IFERROR('DB7.80KMP'!AO27/'DB7.80KMP'!AO$4,"")</f>
        <v>0</v>
      </c>
      <c r="AP26" s="850" t="str">
        <f>IFERROR('DB7.80KMP'!AP27/'DB7.80KMP'!AP$4,"")</f>
        <v/>
      </c>
      <c r="AQ26" s="850" t="str">
        <f>IFERROR('DB7.80KMP'!AQ27/'DB7.80KMP'!AQ$4,"")</f>
        <v/>
      </c>
      <c r="AR26" s="850" t="str">
        <f>IFERROR('DB7.80KMP'!AR27/'DB7.80KMP'!AR$4,"")</f>
        <v/>
      </c>
      <c r="AS26" s="850" t="str">
        <f>IFERROR('DB7.80KMP'!AS27/'DB7.80KMP'!AS$4,"")</f>
        <v/>
      </c>
      <c r="AT26" s="850" t="str">
        <f>IFERROR('DB7.80KMP'!AT27/'DB7.80KMP'!AT$4,"")</f>
        <v/>
      </c>
      <c r="AU26" s="850" t="str">
        <f>IFERROR('DB7.80KMP'!AU27/'DB7.80KMP'!AU$4,"")</f>
        <v/>
      </c>
      <c r="AV26" s="851" t="str">
        <f>IFERROR('DB7.80KMP'!AV27/'DB7.80KMP'!AV$4,"")</f>
        <v/>
      </c>
    </row>
    <row r="27" spans="2:48" ht="30" x14ac:dyDescent="0.25">
      <c r="B27" s="1158"/>
      <c r="C27" s="1156"/>
      <c r="D27" s="593" t="s">
        <v>221</v>
      </c>
      <c r="E27" s="22" t="s">
        <v>148</v>
      </c>
      <c r="F27" s="276" t="s">
        <v>197</v>
      </c>
      <c r="G27" s="855" t="str">
        <f>IFERROR('DB7.80KMP'!G28/'DB7.80KMP'!G$4,"")</f>
        <v/>
      </c>
      <c r="H27" s="856" t="str">
        <f>IFERROR('DB7.80KMP'!H28/'DB7.80KMP'!H$4,"")</f>
        <v/>
      </c>
      <c r="I27" s="856" t="str">
        <f>IFERROR('DB7.80KMP'!I28/'DB7.80KMP'!I$4,"")</f>
        <v/>
      </c>
      <c r="J27" s="856" t="str">
        <f>IFERROR('DB7.80KMP'!J28/'DB7.80KMP'!J$4,"")</f>
        <v/>
      </c>
      <c r="K27" s="856" t="str">
        <f>IFERROR('DB7.80KMP'!K28/'DB7.80KMP'!K$4,"")</f>
        <v/>
      </c>
      <c r="L27" s="856" t="str">
        <f>IFERROR('DB7.80KMP'!L28/'DB7.80KMP'!L$4,"")</f>
        <v/>
      </c>
      <c r="M27" s="856" t="str">
        <f>IFERROR('DB7.80KMP'!M28/'DB7.80KMP'!M$4,"")</f>
        <v/>
      </c>
      <c r="N27" s="856" t="str">
        <f>IFERROR('DB7.80KMP'!N28/'DB7.80KMP'!N$4,"")</f>
        <v/>
      </c>
      <c r="O27" s="856" t="str">
        <f>IFERROR('DB7.80KMP'!O28/'DB7.80KMP'!O$4,"")</f>
        <v/>
      </c>
      <c r="P27" s="856" t="str">
        <f>IFERROR('DB7.80KMP'!P28/'DB7.80KMP'!P$4,"")</f>
        <v/>
      </c>
      <c r="Q27" s="856" t="str">
        <f>IFERROR('DB7.80KMP'!Q28/'DB7.80KMP'!Q$4,"")</f>
        <v/>
      </c>
      <c r="R27" s="856" t="str">
        <f>IFERROR('DB7.80KMP'!R28/'DB7.80KMP'!R$4,"")</f>
        <v/>
      </c>
      <c r="S27" s="856" t="str">
        <f>IFERROR('DB7.80KMP'!S28/'DB7.80KMP'!S$4,"")</f>
        <v/>
      </c>
      <c r="T27" s="856" t="str">
        <f>IFERROR('DB7.80KMP'!T28/'DB7.80KMP'!T$4,"")</f>
        <v/>
      </c>
      <c r="U27" s="856" t="str">
        <f>IFERROR('DB7.80KMP'!U28/'DB7.80KMP'!U$4,"")</f>
        <v/>
      </c>
      <c r="V27" s="856" t="str">
        <f>IFERROR('DB7.80KMP'!V28/'DB7.80KMP'!V$4,"")</f>
        <v/>
      </c>
      <c r="W27" s="856">
        <f>IFERROR('DB7.80KMP'!W28/'DB7.80KMP'!W$4,"")</f>
        <v>4.9689458195455918E-3</v>
      </c>
      <c r="X27" s="856">
        <f>IFERROR('DB7.80KMP'!X28/'DB7.80KMP'!X$4,"")</f>
        <v>4.9689458195455926E-3</v>
      </c>
      <c r="Y27" s="856">
        <f>IFERROR('DB7.80KMP'!Y28/'DB7.80KMP'!Y$4,"")</f>
        <v>4.9689458195455918E-3</v>
      </c>
      <c r="Z27" s="856">
        <f>IFERROR('DB7.80KMP'!Z28/'DB7.80KMP'!Z$4,"")</f>
        <v>4.978898490566569E-3</v>
      </c>
      <c r="AA27" s="856">
        <f>IFERROR('DB7.80KMP'!AA28/'DB7.80KMP'!AA$4,"")</f>
        <v>4.978898490566569E-3</v>
      </c>
      <c r="AB27" s="856">
        <f>IFERROR('DB7.80KMP'!AB28/'DB7.80KMP'!AB$4,"")</f>
        <v>4.978898490566569E-3</v>
      </c>
      <c r="AC27" s="856">
        <f>IFERROR('DB7.80KMP'!AC28/'DB7.80KMP'!AC$4,"")</f>
        <v>4.978898490566569E-3</v>
      </c>
      <c r="AD27" s="856">
        <f>IFERROR('DB7.80KMP'!AD28/'DB7.80KMP'!AD$4,"")</f>
        <v>4.978898490566569E-3</v>
      </c>
      <c r="AE27" s="856">
        <f>IFERROR('DB7.80KMP'!AE28/'DB7.80KMP'!AE$4,"")</f>
        <v>4.978898490566569E-3</v>
      </c>
      <c r="AF27" s="856">
        <f>IFERROR('DB7.80KMP'!AF28/'DB7.80KMP'!AF$4,"")</f>
        <v>6.6665363382946005E-3</v>
      </c>
      <c r="AG27" s="856">
        <f>IFERROR('DB7.80KMP'!AG28/'DB7.80KMP'!AG$4,"")</f>
        <v>6.6665363382946005E-3</v>
      </c>
      <c r="AH27" s="856">
        <f>IFERROR('DB7.80KMP'!AH28/'DB7.80KMP'!AH$4,"")</f>
        <v>6.6665363382946005E-3</v>
      </c>
      <c r="AI27" s="856">
        <f>IFERROR('DB7.80KMP'!AI28/'DB7.80KMP'!AI$4,"")</f>
        <v>5.4616378346855282E-3</v>
      </c>
      <c r="AJ27" s="857">
        <f>IFERROR('DB7.80KMP'!AJ28/'DB7.80KMP'!AJ$4,"")</f>
        <v>4.1154341496611405E-3</v>
      </c>
      <c r="AK27" s="855">
        <f>IFERROR('DB7.80KMP'!AK28/'DB7.80KMP'!AK$4,"")</f>
        <v>6.3793414336767162E-3</v>
      </c>
      <c r="AL27" s="856">
        <f>IFERROR('DB7.80KMP'!AL28/'DB7.80KMP'!AL$4,"")</f>
        <v>4.6951008744582183E-3</v>
      </c>
      <c r="AM27" s="856">
        <f>IFERROR('DB7.80KMP'!AM28/'DB7.80KMP'!AM$4,"")</f>
        <v>2.2741957015966572E-3</v>
      </c>
      <c r="AN27" s="856">
        <f>IFERROR('DB7.80KMP'!AN28/'DB7.80KMP'!AN$4,"")</f>
        <v>5.476022262406662E-3</v>
      </c>
      <c r="AO27" s="856">
        <f>IFERROR('DB7.80KMP'!AO28/'DB7.80KMP'!AO$4,"")</f>
        <v>2.2847582325883019E-3</v>
      </c>
      <c r="AP27" s="856" t="str">
        <f>IFERROR('DB7.80KMP'!AP28/'DB7.80KMP'!AP$4,"")</f>
        <v/>
      </c>
      <c r="AQ27" s="856" t="str">
        <f>IFERROR('DB7.80KMP'!AQ28/'DB7.80KMP'!AQ$4,"")</f>
        <v/>
      </c>
      <c r="AR27" s="856" t="str">
        <f>IFERROR('DB7.80KMP'!AR28/'DB7.80KMP'!AR$4,"")</f>
        <v/>
      </c>
      <c r="AS27" s="856" t="str">
        <f>IFERROR('DB7.80KMP'!AS28/'DB7.80KMP'!AS$4,"")</f>
        <v/>
      </c>
      <c r="AT27" s="856" t="str">
        <f>IFERROR('DB7.80KMP'!AT28/'DB7.80KMP'!AT$4,"")</f>
        <v/>
      </c>
      <c r="AU27" s="856" t="str">
        <f>IFERROR('DB7.80KMP'!AU28/'DB7.80KMP'!AU$4,"")</f>
        <v/>
      </c>
      <c r="AV27" s="857" t="str">
        <f>IFERROR('DB7.80KMP'!AV28/'DB7.80KMP'!AV$4,"")</f>
        <v/>
      </c>
    </row>
    <row r="28" spans="2:48" ht="14.1" customHeight="1" x14ac:dyDescent="0.25">
      <c r="B28" s="255" t="s">
        <v>45</v>
      </c>
      <c r="C28" s="20" t="s">
        <v>44</v>
      </c>
      <c r="D28" s="251" t="s">
        <v>222</v>
      </c>
      <c r="E28" s="6" t="s">
        <v>44</v>
      </c>
      <c r="F28" s="270" t="s">
        <v>197</v>
      </c>
      <c r="G28" s="858" t="str">
        <f>IFERROR('DB7.80KMP'!G29/'DB7.80KMP'!G$4,"")</f>
        <v/>
      </c>
      <c r="H28" s="859" t="str">
        <f>IFERROR('DB7.80KMP'!H29/'DB7.80KMP'!H$4,"")</f>
        <v/>
      </c>
      <c r="I28" s="859" t="str">
        <f>IFERROR('DB7.80KMP'!I29/'DB7.80KMP'!I$4,"")</f>
        <v/>
      </c>
      <c r="J28" s="859" t="str">
        <f>IFERROR('DB7.80KMP'!J29/'DB7.80KMP'!J$4,"")</f>
        <v/>
      </c>
      <c r="K28" s="859" t="str">
        <f>IFERROR('DB7.80KMP'!K29/'DB7.80KMP'!K$4,"")</f>
        <v/>
      </c>
      <c r="L28" s="859" t="str">
        <f>IFERROR('DB7.80KMP'!L29/'DB7.80KMP'!L$4,"")</f>
        <v/>
      </c>
      <c r="M28" s="859" t="str">
        <f>IFERROR('DB7.80KMP'!M29/'DB7.80KMP'!M$4,"")</f>
        <v/>
      </c>
      <c r="N28" s="859" t="str">
        <f>IFERROR('DB7.80KMP'!N29/'DB7.80KMP'!N$4,"")</f>
        <v/>
      </c>
      <c r="O28" s="859" t="str">
        <f>IFERROR('DB7.80KMP'!O29/'DB7.80KMP'!O$4,"")</f>
        <v/>
      </c>
      <c r="P28" s="859" t="str">
        <f>IFERROR('DB7.80KMP'!P29/'DB7.80KMP'!P$4,"")</f>
        <v/>
      </c>
      <c r="Q28" s="859" t="str">
        <f>IFERROR('DB7.80KMP'!Q29/'DB7.80KMP'!Q$4,"")</f>
        <v/>
      </c>
      <c r="R28" s="859" t="str">
        <f>IFERROR('DB7.80KMP'!R29/'DB7.80KMP'!R$4,"")</f>
        <v/>
      </c>
      <c r="S28" s="859" t="str">
        <f>IFERROR('DB7.80KMP'!S29/'DB7.80KMP'!S$4,"")</f>
        <v/>
      </c>
      <c r="T28" s="859" t="str">
        <f>IFERROR('DB7.80KMP'!T29/'DB7.80KMP'!T$4,"")</f>
        <v/>
      </c>
      <c r="U28" s="859" t="str">
        <f>IFERROR('DB7.80KMP'!U29/'DB7.80KMP'!U$4,"")</f>
        <v/>
      </c>
      <c r="V28" s="859" t="str">
        <f>IFERROR('DB7.80KMP'!V29/'DB7.80KMP'!V$4,"")</f>
        <v/>
      </c>
      <c r="W28" s="859">
        <f>IFERROR('DB7.80KMP'!W29/'DB7.80KMP'!W$4,"")</f>
        <v>0</v>
      </c>
      <c r="X28" s="859">
        <f>IFERROR('DB7.80KMP'!X29/'DB7.80KMP'!X$4,"")</f>
        <v>0</v>
      </c>
      <c r="Y28" s="859">
        <f>IFERROR('DB7.80KMP'!Y29/'DB7.80KMP'!Y$4,"")</f>
        <v>0</v>
      </c>
      <c r="Z28" s="859">
        <f>IFERROR('DB7.80KMP'!Z29/'DB7.80KMP'!Z$4,"")</f>
        <v>0</v>
      </c>
      <c r="AA28" s="859">
        <f>IFERROR('DB7.80KMP'!AA29/'DB7.80KMP'!AA$4,"")</f>
        <v>0</v>
      </c>
      <c r="AB28" s="859">
        <f>IFERROR('DB7.80KMP'!AB29/'DB7.80KMP'!AB$4,"")</f>
        <v>0</v>
      </c>
      <c r="AC28" s="859">
        <f>IFERROR('DB7.80KMP'!AC29/'DB7.80KMP'!AC$4,"")</f>
        <v>0</v>
      </c>
      <c r="AD28" s="859">
        <f>IFERROR('DB7.80KMP'!AD29/'DB7.80KMP'!AD$4,"")</f>
        <v>0</v>
      </c>
      <c r="AE28" s="859">
        <f>IFERROR('DB7.80KMP'!AE29/'DB7.80KMP'!AE$4,"")</f>
        <v>0</v>
      </c>
      <c r="AF28" s="859">
        <f>IFERROR('DB7.80KMP'!AF29/'DB7.80KMP'!AF$4,"")</f>
        <v>0</v>
      </c>
      <c r="AG28" s="859">
        <f>IFERROR('DB7.80KMP'!AG29/'DB7.80KMP'!AG$4,"")</f>
        <v>0</v>
      </c>
      <c r="AH28" s="859">
        <f>IFERROR('DB7.80KMP'!AH29/'DB7.80KMP'!AH$4,"")</f>
        <v>0</v>
      </c>
      <c r="AI28" s="859">
        <f>IFERROR('DB7.80KMP'!AI29/'DB7.80KMP'!AI$4,"")</f>
        <v>0</v>
      </c>
      <c r="AJ28" s="860">
        <f>IFERROR('DB7.80KMP'!AJ29/'DB7.80KMP'!AJ$4,"")</f>
        <v>0</v>
      </c>
      <c r="AK28" s="858">
        <f>IFERROR('DB7.80KMP'!AK29/'DB7.80KMP'!AK$4,"")</f>
        <v>0</v>
      </c>
      <c r="AL28" s="859">
        <f>IFERROR('DB7.80KMP'!AL29/'DB7.80KMP'!AL$4,"")</f>
        <v>0</v>
      </c>
      <c r="AM28" s="859">
        <f>IFERROR('DB7.80KMP'!AM29/'DB7.80KMP'!AM$4,"")</f>
        <v>0</v>
      </c>
      <c r="AN28" s="859">
        <f>IFERROR('DB7.80KMP'!AN29/'DB7.80KMP'!AN$4,"")</f>
        <v>0</v>
      </c>
      <c r="AO28" s="859">
        <f>IFERROR('DB7.80KMP'!AO29/'DB7.80KMP'!AO$4,"")</f>
        <v>0</v>
      </c>
      <c r="AP28" s="859" t="str">
        <f>IFERROR('DB7.80KMP'!AP29/'DB7.80KMP'!AP$4,"")</f>
        <v/>
      </c>
      <c r="AQ28" s="859" t="str">
        <f>IFERROR('DB7.80KMP'!AQ29/'DB7.80KMP'!AQ$4,"")</f>
        <v/>
      </c>
      <c r="AR28" s="859" t="str">
        <f>IFERROR('DB7.80KMP'!AR29/'DB7.80KMP'!AR$4,"")</f>
        <v/>
      </c>
      <c r="AS28" s="859" t="str">
        <f>IFERROR('DB7.80KMP'!AS29/'DB7.80KMP'!AS$4,"")</f>
        <v/>
      </c>
      <c r="AT28" s="859" t="str">
        <f>IFERROR('DB7.80KMP'!AT29/'DB7.80KMP'!AT$4,"")</f>
        <v/>
      </c>
      <c r="AU28" s="859" t="str">
        <f>IFERROR('DB7.80KMP'!AU29/'DB7.80KMP'!AU$4,"")</f>
        <v/>
      </c>
      <c r="AV28" s="860" t="str">
        <f>IFERROR('DB7.80KMP'!AV29/'DB7.80KMP'!AV$4,"")</f>
        <v/>
      </c>
    </row>
    <row r="29" spans="2:48" s="602" customFormat="1" ht="15.75" x14ac:dyDescent="0.25">
      <c r="B29" s="616" t="s">
        <v>223</v>
      </c>
      <c r="C29" s="617" t="s">
        <v>224</v>
      </c>
      <c r="D29" s="623" t="str">
        <f t="shared" ref="D29:E29" si="3">IF($B$1="x","",B29)</f>
        <v>III</v>
      </c>
      <c r="E29" s="624" t="str">
        <f t="shared" si="3"/>
        <v>Định phí hoạt động</v>
      </c>
      <c r="F29" s="625"/>
      <c r="G29" s="861" t="str">
        <f>IFERROR('DB7.80KMP'!G30/'DB7.80KMP'!G$4,"")</f>
        <v/>
      </c>
      <c r="H29" s="862" t="str">
        <f>IFERROR('DB7.80KMP'!H30/'DB7.80KMP'!H$4,"")</f>
        <v/>
      </c>
      <c r="I29" s="862" t="str">
        <f>IFERROR('DB7.80KMP'!I30/'DB7.80KMP'!I$4,"")</f>
        <v/>
      </c>
      <c r="J29" s="862" t="str">
        <f>IFERROR('DB7.80KMP'!J30/'DB7.80KMP'!J$4,"")</f>
        <v/>
      </c>
      <c r="K29" s="862" t="str">
        <f>IFERROR('DB7.80KMP'!K30/'DB7.80KMP'!K$4,"")</f>
        <v/>
      </c>
      <c r="L29" s="862" t="str">
        <f>IFERROR('DB7.80KMP'!L30/'DB7.80KMP'!L$4,"")</f>
        <v/>
      </c>
      <c r="M29" s="862" t="str">
        <f>IFERROR('DB7.80KMP'!M30/'DB7.80KMP'!M$4,"")</f>
        <v/>
      </c>
      <c r="N29" s="862" t="str">
        <f>IFERROR('DB7.80KMP'!N30/'DB7.80KMP'!N$4,"")</f>
        <v/>
      </c>
      <c r="O29" s="862" t="str">
        <f>IFERROR('DB7.80KMP'!O30/'DB7.80KMP'!O$4,"")</f>
        <v/>
      </c>
      <c r="P29" s="862" t="str">
        <f>IFERROR('DB7.80KMP'!P30/'DB7.80KMP'!P$4,"")</f>
        <v/>
      </c>
      <c r="Q29" s="862" t="str">
        <f>IFERROR('DB7.80KMP'!Q30/'DB7.80KMP'!Q$4,"")</f>
        <v/>
      </c>
      <c r="R29" s="862" t="str">
        <f>IFERROR('DB7.80KMP'!R30/'DB7.80KMP'!R$4,"")</f>
        <v/>
      </c>
      <c r="S29" s="862" t="str">
        <f>IFERROR('DB7.80KMP'!S30/'DB7.80KMP'!S$4,"")</f>
        <v/>
      </c>
      <c r="T29" s="862" t="str">
        <f>IFERROR('DB7.80KMP'!T30/'DB7.80KMP'!T$4,"")</f>
        <v/>
      </c>
      <c r="U29" s="862" t="str">
        <f>IFERROR('DB7.80KMP'!U30/'DB7.80KMP'!U$4,"")</f>
        <v/>
      </c>
      <c r="V29" s="862" t="str">
        <f>IFERROR('DB7.80KMP'!V30/'DB7.80KMP'!V$4,"")</f>
        <v/>
      </c>
      <c r="W29" s="862">
        <f>IFERROR('DB7.80KMP'!W30/'DB7.80KMP'!W$4,"")</f>
        <v>6.7804658042060859E-2</v>
      </c>
      <c r="X29" s="862">
        <f>IFERROR('DB7.80KMP'!X30/'DB7.80KMP'!X$4,"")</f>
        <v>8.5035103524684894E-2</v>
      </c>
      <c r="Y29" s="862">
        <f>IFERROR('DB7.80KMP'!Y30/'DB7.80KMP'!Y$4,"")</f>
        <v>6.1780792063628812E-2</v>
      </c>
      <c r="Z29" s="862">
        <f>IFERROR('DB7.80KMP'!Z30/'DB7.80KMP'!Z$4,"")</f>
        <v>4.927043476560327E-2</v>
      </c>
      <c r="AA29" s="862">
        <f>IFERROR('DB7.80KMP'!AA30/'DB7.80KMP'!AA$4,"")</f>
        <v>5.0493485140315097E-2</v>
      </c>
      <c r="AB29" s="862">
        <f>IFERROR('DB7.80KMP'!AB30/'DB7.80KMP'!AB$4,"")</f>
        <v>5.05663495176292E-2</v>
      </c>
      <c r="AC29" s="862">
        <f>IFERROR('DB7.80KMP'!AC30/'DB7.80KMP'!AC$4,"")</f>
        <v>5.0951633899107972E-2</v>
      </c>
      <c r="AD29" s="862">
        <f>IFERROR('DB7.80KMP'!AD30/'DB7.80KMP'!AD$4,"")</f>
        <v>5.3299842770903445E-2</v>
      </c>
      <c r="AE29" s="862">
        <f>IFERROR('DB7.80KMP'!AE30/'DB7.80KMP'!AE$4,"")</f>
        <v>5.459368210062595E-2</v>
      </c>
      <c r="AF29" s="862">
        <f>IFERROR('DB7.80KMP'!AF30/'DB7.80KMP'!AF$4,"")</f>
        <v>5.0399374112755455E-2</v>
      </c>
      <c r="AG29" s="862">
        <f>IFERROR('DB7.80KMP'!AG30/'DB7.80KMP'!AG$4,"")</f>
        <v>5.1863522414441213E-2</v>
      </c>
      <c r="AH29" s="862">
        <f>IFERROR('DB7.80KMP'!AH30/'DB7.80KMP'!AH$4,"")</f>
        <v>5.2264739583479346E-2</v>
      </c>
      <c r="AI29" s="862">
        <f>IFERROR('DB7.80KMP'!AI30/'DB7.80KMP'!AI$4,"")</f>
        <v>5.4939370529385023E-2</v>
      </c>
      <c r="AJ29" s="863">
        <f>IFERROR('DB7.80KMP'!AJ30/'DB7.80KMP'!AJ$4,"")</f>
        <v>7.5110305642377903E-2</v>
      </c>
      <c r="AK29" s="861">
        <f>IFERROR('DB7.80KMP'!AK30/'DB7.80KMP'!AK$4,"")</f>
        <v>5.7003499404694478E-2</v>
      </c>
      <c r="AL29" s="862">
        <f>IFERROR('DB7.80KMP'!AL30/'DB7.80KMP'!AL$4,"")</f>
        <v>0.12655120338057027</v>
      </c>
      <c r="AM29" s="862">
        <f>IFERROR('DB7.80KMP'!AM30/'DB7.80KMP'!AM$4,"")</f>
        <v>6.1619612116453004E-2</v>
      </c>
      <c r="AN29" s="862">
        <f>IFERROR('DB7.80KMP'!AN30/'DB7.80KMP'!AN$4,"")</f>
        <v>7.930007930828846E-2</v>
      </c>
      <c r="AO29" s="862">
        <f>IFERROR('DB7.80KMP'!AO30/'DB7.80KMP'!AO$4,"")</f>
        <v>6.9395399165019342E-2</v>
      </c>
      <c r="AP29" s="862" t="str">
        <f>IFERROR('DB7.80KMP'!AP30/'DB7.80KMP'!AP$4,"")</f>
        <v/>
      </c>
      <c r="AQ29" s="862" t="str">
        <f>IFERROR('DB7.80KMP'!AQ30/'DB7.80KMP'!AQ$4,"")</f>
        <v/>
      </c>
      <c r="AR29" s="862" t="str">
        <f>IFERROR('DB7.80KMP'!AR30/'DB7.80KMP'!AR$4,"")</f>
        <v/>
      </c>
      <c r="AS29" s="862" t="str">
        <f>IFERROR('DB7.80KMP'!AS30/'DB7.80KMP'!AS$4,"")</f>
        <v/>
      </c>
      <c r="AT29" s="862" t="str">
        <f>IFERROR('DB7.80KMP'!AT30/'DB7.80KMP'!AT$4,"")</f>
        <v/>
      </c>
      <c r="AU29" s="862" t="str">
        <f>IFERROR('DB7.80KMP'!AU30/'DB7.80KMP'!AU$4,"")</f>
        <v/>
      </c>
      <c r="AV29" s="863" t="str">
        <f>IFERROR('DB7.80KMP'!AV30/'DB7.80KMP'!AV$4,"")</f>
        <v/>
      </c>
    </row>
    <row r="30" spans="2:48" ht="14.1" customHeight="1" x14ac:dyDescent="0.25">
      <c r="B30" s="1157" t="s">
        <v>57</v>
      </c>
      <c r="C30" s="1155" t="s">
        <v>56</v>
      </c>
      <c r="D30" s="590" t="s">
        <v>225</v>
      </c>
      <c r="E30" s="11" t="s">
        <v>146</v>
      </c>
      <c r="F30" s="268" t="s">
        <v>226</v>
      </c>
      <c r="G30" s="843" t="str">
        <f>IFERROR('DB7.80KMP'!G31/'DB7.80KMP'!G$4,"")</f>
        <v/>
      </c>
      <c r="H30" s="844" t="str">
        <f>IFERROR('DB7.80KMP'!H31/'DB7.80KMP'!H$4,"")</f>
        <v/>
      </c>
      <c r="I30" s="844" t="str">
        <f>IFERROR('DB7.80KMP'!I31/'DB7.80KMP'!I$4,"")</f>
        <v/>
      </c>
      <c r="J30" s="844" t="str">
        <f>IFERROR('DB7.80KMP'!J31/'DB7.80KMP'!J$4,"")</f>
        <v/>
      </c>
      <c r="K30" s="844" t="str">
        <f>IFERROR('DB7.80KMP'!K31/'DB7.80KMP'!K$4,"")</f>
        <v/>
      </c>
      <c r="L30" s="844" t="str">
        <f>IFERROR('DB7.80KMP'!L31/'DB7.80KMP'!L$4,"")</f>
        <v/>
      </c>
      <c r="M30" s="844" t="str">
        <f>IFERROR('DB7.80KMP'!M31/'DB7.80KMP'!M$4,"")</f>
        <v/>
      </c>
      <c r="N30" s="844" t="str">
        <f>IFERROR('DB7.80KMP'!N31/'DB7.80KMP'!N$4,"")</f>
        <v/>
      </c>
      <c r="O30" s="844" t="str">
        <f>IFERROR('DB7.80KMP'!O31/'DB7.80KMP'!O$4,"")</f>
        <v/>
      </c>
      <c r="P30" s="844" t="str">
        <f>IFERROR('DB7.80KMP'!P31/'DB7.80KMP'!P$4,"")</f>
        <v/>
      </c>
      <c r="Q30" s="844" t="str">
        <f>IFERROR('DB7.80KMP'!Q31/'DB7.80KMP'!Q$4,"")</f>
        <v/>
      </c>
      <c r="R30" s="844" t="str">
        <f>IFERROR('DB7.80KMP'!R31/'DB7.80KMP'!R$4,"")</f>
        <v/>
      </c>
      <c r="S30" s="844" t="str">
        <f>IFERROR('DB7.80KMP'!S31/'DB7.80KMP'!S$4,"")</f>
        <v/>
      </c>
      <c r="T30" s="844" t="str">
        <f>IFERROR('DB7.80KMP'!T31/'DB7.80KMP'!T$4,"")</f>
        <v/>
      </c>
      <c r="U30" s="844" t="str">
        <f>IFERROR('DB7.80KMP'!U31/'DB7.80KMP'!U$4,"")</f>
        <v/>
      </c>
      <c r="V30" s="844" t="str">
        <f>IFERROR('DB7.80KMP'!V31/'DB7.80KMP'!V$4,"")</f>
        <v/>
      </c>
      <c r="W30" s="844">
        <f>IFERROR('DB7.80KMP'!W31/'DB7.80KMP'!W$4,"")</f>
        <v>1.8738287407696877E-3</v>
      </c>
      <c r="X30" s="844">
        <f>IFERROR('DB7.80KMP'!X31/'DB7.80KMP'!X$4,"")</f>
        <v>2.1207702155028535E-3</v>
      </c>
      <c r="Y30" s="844">
        <f>IFERROR('DB7.80KMP'!Y31/'DB7.80KMP'!Y$4,"")</f>
        <v>1.8901426049765663E-3</v>
      </c>
      <c r="Z30" s="844">
        <f>IFERROR('DB7.80KMP'!Z31/'DB7.80KMP'!Z$4,"")</f>
        <v>1.5388181331051894E-3</v>
      </c>
      <c r="AA30" s="844">
        <f>IFERROR('DB7.80KMP'!AA31/'DB7.80KMP'!AA$4,"")</f>
        <v>1.4139127402892056E-3</v>
      </c>
      <c r="AB30" s="844">
        <f>IFERROR('DB7.80KMP'!AB31/'DB7.80KMP'!AB$4,"")</f>
        <v>1.5788033350418054E-3</v>
      </c>
      <c r="AC30" s="844">
        <f>IFERROR('DB7.80KMP'!AC31/'DB7.80KMP'!AC$4,"")</f>
        <v>1.5422863748700713E-3</v>
      </c>
      <c r="AD30" s="844">
        <f>IFERROR('DB7.80KMP'!AD31/'DB7.80KMP'!AD$4,"")</f>
        <v>1.5106809458414355E-3</v>
      </c>
      <c r="AE30" s="844">
        <f>IFERROR('DB7.80KMP'!AE31/'DB7.80KMP'!AE$4,"")</f>
        <v>1.6706600094509368E-3</v>
      </c>
      <c r="AF30" s="844">
        <f>IFERROR('DB7.80KMP'!AF31/'DB7.80KMP'!AF$4,"")</f>
        <v>1.9289767581863813E-3</v>
      </c>
      <c r="AG30" s="844">
        <f>IFERROR('DB7.80KMP'!AG31/'DB7.80KMP'!AG$4,"")</f>
        <v>1.9575399125393309E-3</v>
      </c>
      <c r="AH30" s="844">
        <f>IFERROR('DB7.80KMP'!AH31/'DB7.80KMP'!AH$4,"")</f>
        <v>2.1049667800795918E-3</v>
      </c>
      <c r="AI30" s="844">
        <f>IFERROR('DB7.80KMP'!AI31/'DB7.80KMP'!AI$4,"")</f>
        <v>1.7472804422805736E-3</v>
      </c>
      <c r="AJ30" s="845">
        <f>IFERROR('DB7.80KMP'!AJ31/'DB7.80KMP'!AJ$4,"")</f>
        <v>1.378032626081567E-3</v>
      </c>
      <c r="AK30" s="843">
        <f>IFERROR('DB7.80KMP'!AK31/'DB7.80KMP'!AK$4,"")</f>
        <v>1.4304308111305309E-3</v>
      </c>
      <c r="AL30" s="844">
        <f>IFERROR('DB7.80KMP'!AL31/'DB7.80KMP'!AL$4,"")</f>
        <v>1.9252997268392057E-3</v>
      </c>
      <c r="AM30" s="844">
        <f>IFERROR('DB7.80KMP'!AM31/'DB7.80KMP'!AM$4,"")</f>
        <v>1.2641932141779525E-3</v>
      </c>
      <c r="AN30" s="844">
        <f>IFERROR('DB7.80KMP'!AN31/'DB7.80KMP'!AN$4,"")</f>
        <v>1.1812125544713409E-3</v>
      </c>
      <c r="AO30" s="844">
        <f>IFERROR('DB7.80KMP'!AO31/'DB7.80KMP'!AO$4,"")</f>
        <v>1.3290089639886875E-3</v>
      </c>
      <c r="AP30" s="844" t="str">
        <f>IFERROR('DB7.80KMP'!AP31/'DB7.80KMP'!AP$4,"")</f>
        <v/>
      </c>
      <c r="AQ30" s="844" t="str">
        <f>IFERROR('DB7.80KMP'!AQ31/'DB7.80KMP'!AQ$4,"")</f>
        <v/>
      </c>
      <c r="AR30" s="844" t="str">
        <f>IFERROR('DB7.80KMP'!AR31/'DB7.80KMP'!AR$4,"")</f>
        <v/>
      </c>
      <c r="AS30" s="844" t="str">
        <f>IFERROR('DB7.80KMP'!AS31/'DB7.80KMP'!AS$4,"")</f>
        <v/>
      </c>
      <c r="AT30" s="844" t="str">
        <f>IFERROR('DB7.80KMP'!AT31/'DB7.80KMP'!AT$4,"")</f>
        <v/>
      </c>
      <c r="AU30" s="844" t="str">
        <f>IFERROR('DB7.80KMP'!AU31/'DB7.80KMP'!AU$4,"")</f>
        <v/>
      </c>
      <c r="AV30" s="845" t="str">
        <f>IFERROR('DB7.80KMP'!AV31/'DB7.80KMP'!AV$4,"")</f>
        <v/>
      </c>
    </row>
    <row r="31" spans="2:48" ht="30" x14ac:dyDescent="0.25">
      <c r="B31" s="1159"/>
      <c r="C31" s="1160"/>
      <c r="D31" s="592" t="s">
        <v>227</v>
      </c>
      <c r="E31" s="12" t="s">
        <v>134</v>
      </c>
      <c r="F31" s="272" t="s">
        <v>226</v>
      </c>
      <c r="G31" s="849" t="str">
        <f>IFERROR('DB7.80KMP'!G32/'DB7.80KMP'!G$4,"")</f>
        <v/>
      </c>
      <c r="H31" s="850" t="str">
        <f>IFERROR('DB7.80KMP'!H32/'DB7.80KMP'!H$4,"")</f>
        <v/>
      </c>
      <c r="I31" s="850" t="str">
        <f>IFERROR('DB7.80KMP'!I32/'DB7.80KMP'!I$4,"")</f>
        <v/>
      </c>
      <c r="J31" s="850" t="str">
        <f>IFERROR('DB7.80KMP'!J32/'DB7.80KMP'!J$4,"")</f>
        <v/>
      </c>
      <c r="K31" s="850" t="str">
        <f>IFERROR('DB7.80KMP'!K32/'DB7.80KMP'!K$4,"")</f>
        <v/>
      </c>
      <c r="L31" s="850" t="str">
        <f>IFERROR('DB7.80KMP'!L32/'DB7.80KMP'!L$4,"")</f>
        <v/>
      </c>
      <c r="M31" s="850" t="str">
        <f>IFERROR('DB7.80KMP'!M32/'DB7.80KMP'!M$4,"")</f>
        <v/>
      </c>
      <c r="N31" s="850" t="str">
        <f>IFERROR('DB7.80KMP'!N32/'DB7.80KMP'!N$4,"")</f>
        <v/>
      </c>
      <c r="O31" s="850" t="str">
        <f>IFERROR('DB7.80KMP'!O32/'DB7.80KMP'!O$4,"")</f>
        <v/>
      </c>
      <c r="P31" s="850" t="str">
        <f>IFERROR('DB7.80KMP'!P32/'DB7.80KMP'!P$4,"")</f>
        <v/>
      </c>
      <c r="Q31" s="850" t="str">
        <f>IFERROR('DB7.80KMP'!Q32/'DB7.80KMP'!Q$4,"")</f>
        <v/>
      </c>
      <c r="R31" s="850" t="str">
        <f>IFERROR('DB7.80KMP'!R32/'DB7.80KMP'!R$4,"")</f>
        <v/>
      </c>
      <c r="S31" s="850" t="str">
        <f>IFERROR('DB7.80KMP'!S32/'DB7.80KMP'!S$4,"")</f>
        <v/>
      </c>
      <c r="T31" s="850" t="str">
        <f>IFERROR('DB7.80KMP'!T32/'DB7.80KMP'!T$4,"")</f>
        <v/>
      </c>
      <c r="U31" s="850" t="str">
        <f>IFERROR('DB7.80KMP'!U32/'DB7.80KMP'!U$4,"")</f>
        <v/>
      </c>
      <c r="V31" s="850" t="str">
        <f>IFERROR('DB7.80KMP'!V32/'DB7.80KMP'!V$4,"")</f>
        <v/>
      </c>
      <c r="W31" s="850">
        <f>IFERROR('DB7.80KMP'!W32/'DB7.80KMP'!W$4,"")</f>
        <v>1.2317697153796771E-2</v>
      </c>
      <c r="X31" s="850">
        <f>IFERROR('DB7.80KMP'!X32/'DB7.80KMP'!X$4,"")</f>
        <v>1.4806607808222736E-2</v>
      </c>
      <c r="Y31" s="850">
        <f>IFERROR('DB7.80KMP'!Y32/'DB7.80KMP'!Y$4,"")</f>
        <v>8.7645690187170781E-3</v>
      </c>
      <c r="Z31" s="850">
        <f>IFERROR('DB7.80KMP'!Z32/'DB7.80KMP'!Z$4,"")</f>
        <v>6.3960797826023638E-3</v>
      </c>
      <c r="AA31" s="850">
        <f>IFERROR('DB7.80KMP'!AA32/'DB7.80KMP'!AA$4,"")</f>
        <v>7.7993326612473754E-3</v>
      </c>
      <c r="AB31" s="850">
        <f>IFERROR('DB7.80KMP'!AB32/'DB7.80KMP'!AB$4,"")</f>
        <v>8.2346982938319799E-3</v>
      </c>
      <c r="AC31" s="850">
        <f>IFERROR('DB7.80KMP'!AC32/'DB7.80KMP'!AC$4,"")</f>
        <v>8.7023545040409919E-3</v>
      </c>
      <c r="AD31" s="850">
        <f>IFERROR('DB7.80KMP'!AD32/'DB7.80KMP'!AD$4,"")</f>
        <v>8.2958204095898748E-3</v>
      </c>
      <c r="AE31" s="850">
        <f>IFERROR('DB7.80KMP'!AE32/'DB7.80KMP'!AE$4,"")</f>
        <v>1.077615667862597E-2</v>
      </c>
      <c r="AF31" s="850">
        <f>IFERROR('DB7.80KMP'!AF32/'DB7.80KMP'!AF$4,"")</f>
        <v>8.8655451199767862E-3</v>
      </c>
      <c r="AG31" s="850">
        <f>IFERROR('DB7.80KMP'!AG32/'DB7.80KMP'!AG$4,"")</f>
        <v>9.7459719630634181E-3</v>
      </c>
      <c r="AH31" s="850">
        <f>IFERROR('DB7.80KMP'!AH32/'DB7.80KMP'!AH$4,"")</f>
        <v>9.305614319584465E-3</v>
      </c>
      <c r="AI31" s="850">
        <f>IFERROR('DB7.80KMP'!AI32/'DB7.80KMP'!AI$4,"")</f>
        <v>9.2344576148645045E-3</v>
      </c>
      <c r="AJ31" s="851">
        <f>IFERROR('DB7.80KMP'!AJ32/'DB7.80KMP'!AJ$4,"")</f>
        <v>6.7892839123257481E-3</v>
      </c>
      <c r="AK31" s="849">
        <f>IFERROR('DB7.80KMP'!AK32/'DB7.80KMP'!AK$4,"")</f>
        <v>7.2978645654383899E-3</v>
      </c>
      <c r="AL31" s="850">
        <f>IFERROR('DB7.80KMP'!AL32/'DB7.80KMP'!AL$4,"")</f>
        <v>9.9327986303342948E-3</v>
      </c>
      <c r="AM31" s="850">
        <f>IFERROR('DB7.80KMP'!AM32/'DB7.80KMP'!AM$4,"")</f>
        <v>5.523590036572738E-3</v>
      </c>
      <c r="AN31" s="850">
        <f>IFERROR('DB7.80KMP'!AN32/'DB7.80KMP'!AN$4,"")</f>
        <v>6.0272505043751905E-3</v>
      </c>
      <c r="AO31" s="850">
        <f>IFERROR('DB7.80KMP'!AO32/'DB7.80KMP'!AO$4,"")</f>
        <v>6.6001722891910119E-3</v>
      </c>
      <c r="AP31" s="850" t="str">
        <f>IFERROR('DB7.80KMP'!AP32/'DB7.80KMP'!AP$4,"")</f>
        <v/>
      </c>
      <c r="AQ31" s="850" t="str">
        <f>IFERROR('DB7.80KMP'!AQ32/'DB7.80KMP'!AQ$4,"")</f>
        <v/>
      </c>
      <c r="AR31" s="850" t="str">
        <f>IFERROR('DB7.80KMP'!AR32/'DB7.80KMP'!AR$4,"")</f>
        <v/>
      </c>
      <c r="AS31" s="850" t="str">
        <f>IFERROR('DB7.80KMP'!AS32/'DB7.80KMP'!AS$4,"")</f>
        <v/>
      </c>
      <c r="AT31" s="850" t="str">
        <f>IFERROR('DB7.80KMP'!AT32/'DB7.80KMP'!AT$4,"")</f>
        <v/>
      </c>
      <c r="AU31" s="850" t="str">
        <f>IFERROR('DB7.80KMP'!AU32/'DB7.80KMP'!AU$4,"")</f>
        <v/>
      </c>
      <c r="AV31" s="851" t="str">
        <f>IFERROR('DB7.80KMP'!AV32/'DB7.80KMP'!AV$4,"")</f>
        <v/>
      </c>
    </row>
    <row r="32" spans="2:48" ht="14.1" customHeight="1" x14ac:dyDescent="0.25">
      <c r="B32" s="1159"/>
      <c r="C32" s="1160"/>
      <c r="D32" s="592" t="s">
        <v>228</v>
      </c>
      <c r="E32" s="12" t="s">
        <v>156</v>
      </c>
      <c r="F32" s="272" t="s">
        <v>226</v>
      </c>
      <c r="G32" s="849" t="str">
        <f>IFERROR('DB7.80KMP'!G33/'DB7.80KMP'!G$4,"")</f>
        <v/>
      </c>
      <c r="H32" s="850" t="str">
        <f>IFERROR('DB7.80KMP'!H33/'DB7.80KMP'!H$4,"")</f>
        <v/>
      </c>
      <c r="I32" s="850" t="str">
        <f>IFERROR('DB7.80KMP'!I33/'DB7.80KMP'!I$4,"")</f>
        <v/>
      </c>
      <c r="J32" s="850" t="str">
        <f>IFERROR('DB7.80KMP'!J33/'DB7.80KMP'!J$4,"")</f>
        <v/>
      </c>
      <c r="K32" s="850" t="str">
        <f>IFERROR('DB7.80KMP'!K33/'DB7.80KMP'!K$4,"")</f>
        <v/>
      </c>
      <c r="L32" s="850" t="str">
        <f>IFERROR('DB7.80KMP'!L33/'DB7.80KMP'!L$4,"")</f>
        <v/>
      </c>
      <c r="M32" s="850" t="str">
        <f>IFERROR('DB7.80KMP'!M33/'DB7.80KMP'!M$4,"")</f>
        <v/>
      </c>
      <c r="N32" s="850" t="str">
        <f>IFERROR('DB7.80KMP'!N33/'DB7.80KMP'!N$4,"")</f>
        <v/>
      </c>
      <c r="O32" s="850" t="str">
        <f>IFERROR('DB7.80KMP'!O33/'DB7.80KMP'!O$4,"")</f>
        <v/>
      </c>
      <c r="P32" s="850" t="str">
        <f>IFERROR('DB7.80KMP'!P33/'DB7.80KMP'!P$4,"")</f>
        <v/>
      </c>
      <c r="Q32" s="850" t="str">
        <f>IFERROR('DB7.80KMP'!Q33/'DB7.80KMP'!Q$4,"")</f>
        <v/>
      </c>
      <c r="R32" s="850" t="str">
        <f>IFERROR('DB7.80KMP'!R33/'DB7.80KMP'!R$4,"")</f>
        <v/>
      </c>
      <c r="S32" s="850" t="str">
        <f>IFERROR('DB7.80KMP'!S33/'DB7.80KMP'!S$4,"")</f>
        <v/>
      </c>
      <c r="T32" s="850" t="str">
        <f>IFERROR('DB7.80KMP'!T33/'DB7.80KMP'!T$4,"")</f>
        <v/>
      </c>
      <c r="U32" s="850" t="str">
        <f>IFERROR('DB7.80KMP'!U33/'DB7.80KMP'!U$4,"")</f>
        <v/>
      </c>
      <c r="V32" s="850" t="str">
        <f>IFERROR('DB7.80KMP'!V33/'DB7.80KMP'!V$4,"")</f>
        <v/>
      </c>
      <c r="W32" s="850">
        <f>IFERROR('DB7.80KMP'!W33/'DB7.80KMP'!W$4,"")</f>
        <v>0</v>
      </c>
      <c r="X32" s="850">
        <f>IFERROR('DB7.80KMP'!X33/'DB7.80KMP'!X$4,"")</f>
        <v>0</v>
      </c>
      <c r="Y32" s="850">
        <f>IFERROR('DB7.80KMP'!Y33/'DB7.80KMP'!Y$4,"")</f>
        <v>0</v>
      </c>
      <c r="Z32" s="850">
        <f>IFERROR('DB7.80KMP'!Z33/'DB7.80KMP'!Z$4,"")</f>
        <v>0</v>
      </c>
      <c r="AA32" s="850">
        <f>IFERROR('DB7.80KMP'!AA33/'DB7.80KMP'!AA$4,"")</f>
        <v>0</v>
      </c>
      <c r="AB32" s="850">
        <f>IFERROR('DB7.80KMP'!AB33/'DB7.80KMP'!AB$4,"")</f>
        <v>0</v>
      </c>
      <c r="AC32" s="850">
        <f>IFERROR('DB7.80KMP'!AC33/'DB7.80KMP'!AC$4,"")</f>
        <v>0</v>
      </c>
      <c r="AD32" s="850">
        <f>IFERROR('DB7.80KMP'!AD33/'DB7.80KMP'!AD$4,"")</f>
        <v>0</v>
      </c>
      <c r="AE32" s="850">
        <f>IFERROR('DB7.80KMP'!AE33/'DB7.80KMP'!AE$4,"")</f>
        <v>0</v>
      </c>
      <c r="AF32" s="850">
        <f>IFERROR('DB7.80KMP'!AF33/'DB7.80KMP'!AF$4,"")</f>
        <v>0</v>
      </c>
      <c r="AG32" s="850">
        <f>IFERROR('DB7.80KMP'!AG33/'DB7.80KMP'!AG$4,"")</f>
        <v>0</v>
      </c>
      <c r="AH32" s="850">
        <f>IFERROR('DB7.80KMP'!AH33/'DB7.80KMP'!AH$4,"")</f>
        <v>0</v>
      </c>
      <c r="AI32" s="850">
        <f>IFERROR('DB7.80KMP'!AI33/'DB7.80KMP'!AI$4,"")</f>
        <v>0</v>
      </c>
      <c r="AJ32" s="851">
        <f>IFERROR('DB7.80KMP'!AJ33/'DB7.80KMP'!AJ$4,"")</f>
        <v>0</v>
      </c>
      <c r="AK32" s="849">
        <f>IFERROR('DB7.80KMP'!AK33/'DB7.80KMP'!AK$4,"")</f>
        <v>0</v>
      </c>
      <c r="AL32" s="850">
        <f>IFERROR('DB7.80KMP'!AL33/'DB7.80KMP'!AL$4,"")</f>
        <v>0</v>
      </c>
      <c r="AM32" s="850">
        <f>IFERROR('DB7.80KMP'!AM33/'DB7.80KMP'!AM$4,"")</f>
        <v>0</v>
      </c>
      <c r="AN32" s="850">
        <f>IFERROR('DB7.80KMP'!AN33/'DB7.80KMP'!AN$4,"")</f>
        <v>0</v>
      </c>
      <c r="AO32" s="850">
        <f>IFERROR('DB7.80KMP'!AO33/'DB7.80KMP'!AO$4,"")</f>
        <v>0</v>
      </c>
      <c r="AP32" s="850" t="str">
        <f>IFERROR('DB7.80KMP'!AP33/'DB7.80KMP'!AP$4,"")</f>
        <v/>
      </c>
      <c r="AQ32" s="850" t="str">
        <f>IFERROR('DB7.80KMP'!AQ33/'DB7.80KMP'!AQ$4,"")</f>
        <v/>
      </c>
      <c r="AR32" s="850" t="str">
        <f>IFERROR('DB7.80KMP'!AR33/'DB7.80KMP'!AR$4,"")</f>
        <v/>
      </c>
      <c r="AS32" s="850" t="str">
        <f>IFERROR('DB7.80KMP'!AS33/'DB7.80KMP'!AS$4,"")</f>
        <v/>
      </c>
      <c r="AT32" s="850" t="str">
        <f>IFERROR('DB7.80KMP'!AT33/'DB7.80KMP'!AT$4,"")</f>
        <v/>
      </c>
      <c r="AU32" s="850" t="str">
        <f>IFERROR('DB7.80KMP'!AU33/'DB7.80KMP'!AU$4,"")</f>
        <v/>
      </c>
      <c r="AV32" s="851" t="str">
        <f>IFERROR('DB7.80KMP'!AV33/'DB7.80KMP'!AV$4,"")</f>
        <v/>
      </c>
    </row>
    <row r="33" spans="1:48" ht="15.75" x14ac:dyDescent="0.25">
      <c r="B33" s="1159"/>
      <c r="C33" s="1160"/>
      <c r="D33" s="592" t="s">
        <v>229</v>
      </c>
      <c r="E33" s="12" t="s">
        <v>143</v>
      </c>
      <c r="F33" s="272" t="s">
        <v>226</v>
      </c>
      <c r="G33" s="849" t="str">
        <f>IFERROR('DB7.80KMP'!G34/'DB7.80KMP'!G$4,"")</f>
        <v/>
      </c>
      <c r="H33" s="850" t="str">
        <f>IFERROR('DB7.80KMP'!H34/'DB7.80KMP'!H$4,"")</f>
        <v/>
      </c>
      <c r="I33" s="850" t="str">
        <f>IFERROR('DB7.80KMP'!I34/'DB7.80KMP'!I$4,"")</f>
        <v/>
      </c>
      <c r="J33" s="850" t="str">
        <f>IFERROR('DB7.80KMP'!J34/'DB7.80KMP'!J$4,"")</f>
        <v/>
      </c>
      <c r="K33" s="850" t="str">
        <f>IFERROR('DB7.80KMP'!K34/'DB7.80KMP'!K$4,"")</f>
        <v/>
      </c>
      <c r="L33" s="850" t="str">
        <f>IFERROR('DB7.80KMP'!L34/'DB7.80KMP'!L$4,"")</f>
        <v/>
      </c>
      <c r="M33" s="850" t="str">
        <f>IFERROR('DB7.80KMP'!M34/'DB7.80KMP'!M$4,"")</f>
        <v/>
      </c>
      <c r="N33" s="850" t="str">
        <f>IFERROR('DB7.80KMP'!N34/'DB7.80KMP'!N$4,"")</f>
        <v/>
      </c>
      <c r="O33" s="850" t="str">
        <f>IFERROR('DB7.80KMP'!O34/'DB7.80KMP'!O$4,"")</f>
        <v/>
      </c>
      <c r="P33" s="850" t="str">
        <f>IFERROR('DB7.80KMP'!P34/'DB7.80KMP'!P$4,"")</f>
        <v/>
      </c>
      <c r="Q33" s="850" t="str">
        <f>IFERROR('DB7.80KMP'!Q34/'DB7.80KMP'!Q$4,"")</f>
        <v/>
      </c>
      <c r="R33" s="850" t="str">
        <f>IFERROR('DB7.80KMP'!R34/'DB7.80KMP'!R$4,"")</f>
        <v/>
      </c>
      <c r="S33" s="850" t="str">
        <f>IFERROR('DB7.80KMP'!S34/'DB7.80KMP'!S$4,"")</f>
        <v/>
      </c>
      <c r="T33" s="850" t="str">
        <f>IFERROR('DB7.80KMP'!T34/'DB7.80KMP'!T$4,"")</f>
        <v/>
      </c>
      <c r="U33" s="850" t="str">
        <f>IFERROR('DB7.80KMP'!U34/'DB7.80KMP'!U$4,"")</f>
        <v/>
      </c>
      <c r="V33" s="850" t="str">
        <f>IFERROR('DB7.80KMP'!V34/'DB7.80KMP'!V$4,"")</f>
        <v/>
      </c>
      <c r="W33" s="850">
        <f>IFERROR('DB7.80KMP'!W34/'DB7.80KMP'!W$4,"")</f>
        <v>1.3837967544761869E-3</v>
      </c>
      <c r="X33" s="850">
        <f>IFERROR('DB7.80KMP'!X34/'DB7.80KMP'!X$4,"")</f>
        <v>2.0155004623152047E-3</v>
      </c>
      <c r="Y33" s="850">
        <f>IFERROR('DB7.80KMP'!Y34/'DB7.80KMP'!Y$4,"")</f>
        <v>1.5248299212726637E-3</v>
      </c>
      <c r="Z33" s="850">
        <f>IFERROR('DB7.80KMP'!Z34/'DB7.80KMP'!Z$4,"")</f>
        <v>1.8896831397282356E-3</v>
      </c>
      <c r="AA33" s="850">
        <f>IFERROR('DB7.80KMP'!AA34/'DB7.80KMP'!AA$4,"")</f>
        <v>2.0274042466616325E-3</v>
      </c>
      <c r="AB33" s="850">
        <f>IFERROR('DB7.80KMP'!AB34/'DB7.80KMP'!AB$4,"")</f>
        <v>2.5090107842408449E-3</v>
      </c>
      <c r="AC33" s="850">
        <f>IFERROR('DB7.80KMP'!AC34/'DB7.80KMP'!AC$4,"")</f>
        <v>2.6837705222055724E-3</v>
      </c>
      <c r="AD33" s="850">
        <f>IFERROR('DB7.80KMP'!AD34/'DB7.80KMP'!AD$4,"")</f>
        <v>3.5102014979778735E-3</v>
      </c>
      <c r="AE33" s="850">
        <f>IFERROR('DB7.80KMP'!AE34/'DB7.80KMP'!AE$4,"")</f>
        <v>3.5806270640233607E-3</v>
      </c>
      <c r="AF33" s="850">
        <f>IFERROR('DB7.80KMP'!AF34/'DB7.80KMP'!AF$4,"")</f>
        <v>3.5539970676796051E-3</v>
      </c>
      <c r="AG33" s="850">
        <f>IFERROR('DB7.80KMP'!AG34/'DB7.80KMP'!AG$4,"")</f>
        <v>4.1091553719257781E-3</v>
      </c>
      <c r="AH33" s="850">
        <f>IFERROR('DB7.80KMP'!AH34/'DB7.80KMP'!AH$4,"")</f>
        <v>4.6478723755093076E-3</v>
      </c>
      <c r="AI33" s="850">
        <f>IFERROR('DB7.80KMP'!AI34/'DB7.80KMP'!AI$4,"")</f>
        <v>2.9025441457287211E-3</v>
      </c>
      <c r="AJ33" s="851">
        <f>IFERROR('DB7.80KMP'!AJ34/'DB7.80KMP'!AJ$4,"")</f>
        <v>1.1456184663680069E-3</v>
      </c>
      <c r="AK33" s="849">
        <f>IFERROR('DB7.80KMP'!AK34/'DB7.80KMP'!AK$4,"")</f>
        <v>1.4001337433841479E-3</v>
      </c>
      <c r="AL33" s="850">
        <f>IFERROR('DB7.80KMP'!AL34/'DB7.80KMP'!AL$4,"")</f>
        <v>1.6913905209608689E-3</v>
      </c>
      <c r="AM33" s="850">
        <f>IFERROR('DB7.80KMP'!AM34/'DB7.80KMP'!AM$4,"")</f>
        <v>1.1887227771823171E-3</v>
      </c>
      <c r="AN33" s="850">
        <f>IFERROR('DB7.80KMP'!AN34/'DB7.80KMP'!AN$4,"")</f>
        <v>7.8417099026503484E-4</v>
      </c>
      <c r="AO33" s="850">
        <f>IFERROR('DB7.80KMP'!AO34/'DB7.80KMP'!AO$4,"")</f>
        <v>9.2179461613868063E-4</v>
      </c>
      <c r="AP33" s="850" t="str">
        <f>IFERROR('DB7.80KMP'!AP34/'DB7.80KMP'!AP$4,"")</f>
        <v/>
      </c>
      <c r="AQ33" s="850" t="str">
        <f>IFERROR('DB7.80KMP'!AQ34/'DB7.80KMP'!AQ$4,"")</f>
        <v/>
      </c>
      <c r="AR33" s="850" t="str">
        <f>IFERROR('DB7.80KMP'!AR34/'DB7.80KMP'!AR$4,"")</f>
        <v/>
      </c>
      <c r="AS33" s="850" t="str">
        <f>IFERROR('DB7.80KMP'!AS34/'DB7.80KMP'!AS$4,"")</f>
        <v/>
      </c>
      <c r="AT33" s="850" t="str">
        <f>IFERROR('DB7.80KMP'!AT34/'DB7.80KMP'!AT$4,"")</f>
        <v/>
      </c>
      <c r="AU33" s="850" t="str">
        <f>IFERROR('DB7.80KMP'!AU34/'DB7.80KMP'!AU$4,"")</f>
        <v/>
      </c>
      <c r="AV33" s="851" t="str">
        <f>IFERROR('DB7.80KMP'!AV34/'DB7.80KMP'!AV$4,"")</f>
        <v/>
      </c>
    </row>
    <row r="34" spans="1:48" ht="17.649999999999999" customHeight="1" x14ac:dyDescent="0.25">
      <c r="B34" s="1159"/>
      <c r="C34" s="1160"/>
      <c r="D34" s="592" t="s">
        <v>230</v>
      </c>
      <c r="E34" s="12" t="s">
        <v>174</v>
      </c>
      <c r="F34" s="272" t="s">
        <v>226</v>
      </c>
      <c r="G34" s="849" t="str">
        <f>IFERROR('DB7.80KMP'!G35/'DB7.80KMP'!G$4,"")</f>
        <v/>
      </c>
      <c r="H34" s="850" t="str">
        <f>IFERROR('DB7.80KMP'!H35/'DB7.80KMP'!H$4,"")</f>
        <v/>
      </c>
      <c r="I34" s="850" t="str">
        <f>IFERROR('DB7.80KMP'!I35/'DB7.80KMP'!I$4,"")</f>
        <v/>
      </c>
      <c r="J34" s="850" t="str">
        <f>IFERROR('DB7.80KMP'!J35/'DB7.80KMP'!J$4,"")</f>
        <v/>
      </c>
      <c r="K34" s="850" t="str">
        <f>IFERROR('DB7.80KMP'!K35/'DB7.80KMP'!K$4,"")</f>
        <v/>
      </c>
      <c r="L34" s="850" t="str">
        <f>IFERROR('DB7.80KMP'!L35/'DB7.80KMP'!L$4,"")</f>
        <v/>
      </c>
      <c r="M34" s="850" t="str">
        <f>IFERROR('DB7.80KMP'!M35/'DB7.80KMP'!M$4,"")</f>
        <v/>
      </c>
      <c r="N34" s="850" t="str">
        <f>IFERROR('DB7.80KMP'!N35/'DB7.80KMP'!N$4,"")</f>
        <v/>
      </c>
      <c r="O34" s="850" t="str">
        <f>IFERROR('DB7.80KMP'!O35/'DB7.80KMP'!O$4,"")</f>
        <v/>
      </c>
      <c r="P34" s="850" t="str">
        <f>IFERROR('DB7.80KMP'!P35/'DB7.80KMP'!P$4,"")</f>
        <v/>
      </c>
      <c r="Q34" s="850" t="str">
        <f>IFERROR('DB7.80KMP'!Q35/'DB7.80KMP'!Q$4,"")</f>
        <v/>
      </c>
      <c r="R34" s="850" t="str">
        <f>IFERROR('DB7.80KMP'!R35/'DB7.80KMP'!R$4,"")</f>
        <v/>
      </c>
      <c r="S34" s="850" t="str">
        <f>IFERROR('DB7.80KMP'!S35/'DB7.80KMP'!S$4,"")</f>
        <v/>
      </c>
      <c r="T34" s="850" t="str">
        <f>IFERROR('DB7.80KMP'!T35/'DB7.80KMP'!T$4,"")</f>
        <v/>
      </c>
      <c r="U34" s="850" t="str">
        <f>IFERROR('DB7.80KMP'!U35/'DB7.80KMP'!U$4,"")</f>
        <v/>
      </c>
      <c r="V34" s="850" t="str">
        <f>IFERROR('DB7.80KMP'!V35/'DB7.80KMP'!V$4,"")</f>
        <v/>
      </c>
      <c r="W34" s="850">
        <f>IFERROR('DB7.80KMP'!W35/'DB7.80KMP'!W$4,"")</f>
        <v>0</v>
      </c>
      <c r="X34" s="850">
        <f>IFERROR('DB7.80KMP'!X35/'DB7.80KMP'!X$4,"")</f>
        <v>0</v>
      </c>
      <c r="Y34" s="850">
        <f>IFERROR('DB7.80KMP'!Y35/'DB7.80KMP'!Y$4,"")</f>
        <v>0</v>
      </c>
      <c r="Z34" s="850">
        <f>IFERROR('DB7.80KMP'!Z35/'DB7.80KMP'!Z$4,"")</f>
        <v>0</v>
      </c>
      <c r="AA34" s="850">
        <f>IFERROR('DB7.80KMP'!AA35/'DB7.80KMP'!AA$4,"")</f>
        <v>0</v>
      </c>
      <c r="AB34" s="850">
        <f>IFERROR('DB7.80KMP'!AB35/'DB7.80KMP'!AB$4,"")</f>
        <v>0</v>
      </c>
      <c r="AC34" s="850">
        <f>IFERROR('DB7.80KMP'!AC35/'DB7.80KMP'!AC$4,"")</f>
        <v>0</v>
      </c>
      <c r="AD34" s="850">
        <f>IFERROR('DB7.80KMP'!AD35/'DB7.80KMP'!AD$4,"")</f>
        <v>0</v>
      </c>
      <c r="AE34" s="850">
        <f>IFERROR('DB7.80KMP'!AE35/'DB7.80KMP'!AE$4,"")</f>
        <v>0</v>
      </c>
      <c r="AF34" s="850">
        <f>IFERROR('DB7.80KMP'!AF35/'DB7.80KMP'!AF$4,"")</f>
        <v>0</v>
      </c>
      <c r="AG34" s="850">
        <f>IFERROR('DB7.80KMP'!AG35/'DB7.80KMP'!AG$4,"")</f>
        <v>0</v>
      </c>
      <c r="AH34" s="850">
        <f>IFERROR('DB7.80KMP'!AH35/'DB7.80KMP'!AH$4,"")</f>
        <v>0</v>
      </c>
      <c r="AI34" s="850">
        <f>IFERROR('DB7.80KMP'!AI35/'DB7.80KMP'!AI$4,"")</f>
        <v>0</v>
      </c>
      <c r="AJ34" s="851">
        <f>IFERROR('DB7.80KMP'!AJ35/'DB7.80KMP'!AJ$4,"")</f>
        <v>0</v>
      </c>
      <c r="AK34" s="849">
        <f>IFERROR('DB7.80KMP'!AK35/'DB7.80KMP'!AK$4,"")</f>
        <v>0</v>
      </c>
      <c r="AL34" s="850">
        <f>IFERROR('DB7.80KMP'!AL35/'DB7.80KMP'!AL$4,"")</f>
        <v>0</v>
      </c>
      <c r="AM34" s="850">
        <f>IFERROR('DB7.80KMP'!AM35/'DB7.80KMP'!AM$4,"")</f>
        <v>0</v>
      </c>
      <c r="AN34" s="850">
        <f>IFERROR('DB7.80KMP'!AN35/'DB7.80KMP'!AN$4,"")</f>
        <v>0</v>
      </c>
      <c r="AO34" s="850">
        <f>IFERROR('DB7.80KMP'!AO35/'DB7.80KMP'!AO$4,"")</f>
        <v>0</v>
      </c>
      <c r="AP34" s="850" t="str">
        <f>IFERROR('DB7.80KMP'!AP35/'DB7.80KMP'!AP$4,"")</f>
        <v/>
      </c>
      <c r="AQ34" s="850" t="str">
        <f>IFERROR('DB7.80KMP'!AQ35/'DB7.80KMP'!AQ$4,"")</f>
        <v/>
      </c>
      <c r="AR34" s="850" t="str">
        <f>IFERROR('DB7.80KMP'!AR35/'DB7.80KMP'!AR$4,"")</f>
        <v/>
      </c>
      <c r="AS34" s="850" t="str">
        <f>IFERROR('DB7.80KMP'!AS35/'DB7.80KMP'!AS$4,"")</f>
        <v/>
      </c>
      <c r="AT34" s="850" t="str">
        <f>IFERROR('DB7.80KMP'!AT35/'DB7.80KMP'!AT$4,"")</f>
        <v/>
      </c>
      <c r="AU34" s="850" t="str">
        <f>IFERROR('DB7.80KMP'!AU35/'DB7.80KMP'!AU$4,"")</f>
        <v/>
      </c>
      <c r="AV34" s="851" t="str">
        <f>IFERROR('DB7.80KMP'!AV35/'DB7.80KMP'!AV$4,"")</f>
        <v/>
      </c>
    </row>
    <row r="35" spans="1:48" ht="15.75" x14ac:dyDescent="0.25">
      <c r="B35" s="1158"/>
      <c r="C35" s="1156"/>
      <c r="D35" s="591" t="s">
        <v>231</v>
      </c>
      <c r="E35" s="13" t="s">
        <v>173</v>
      </c>
      <c r="F35" s="273" t="s">
        <v>226</v>
      </c>
      <c r="G35" s="846" t="str">
        <f>IFERROR('DB7.80KMP'!G36/'DB7.80KMP'!G$4,"")</f>
        <v/>
      </c>
      <c r="H35" s="847" t="str">
        <f>IFERROR('DB7.80KMP'!H36/'DB7.80KMP'!H$4,"")</f>
        <v/>
      </c>
      <c r="I35" s="847" t="str">
        <f>IFERROR('DB7.80KMP'!I36/'DB7.80KMP'!I$4,"")</f>
        <v/>
      </c>
      <c r="J35" s="847" t="str">
        <f>IFERROR('DB7.80KMP'!J36/'DB7.80KMP'!J$4,"")</f>
        <v/>
      </c>
      <c r="K35" s="847" t="str">
        <f>IFERROR('DB7.80KMP'!K36/'DB7.80KMP'!K$4,"")</f>
        <v/>
      </c>
      <c r="L35" s="847" t="str">
        <f>IFERROR('DB7.80KMP'!L36/'DB7.80KMP'!L$4,"")</f>
        <v/>
      </c>
      <c r="M35" s="847" t="str">
        <f>IFERROR('DB7.80KMP'!M36/'DB7.80KMP'!M$4,"")</f>
        <v/>
      </c>
      <c r="N35" s="847" t="str">
        <f>IFERROR('DB7.80KMP'!N36/'DB7.80KMP'!N$4,"")</f>
        <v/>
      </c>
      <c r="O35" s="847" t="str">
        <f>IFERROR('DB7.80KMP'!O36/'DB7.80KMP'!O$4,"")</f>
        <v/>
      </c>
      <c r="P35" s="847" t="str">
        <f>IFERROR('DB7.80KMP'!P36/'DB7.80KMP'!P$4,"")</f>
        <v/>
      </c>
      <c r="Q35" s="847" t="str">
        <f>IFERROR('DB7.80KMP'!Q36/'DB7.80KMP'!Q$4,"")</f>
        <v/>
      </c>
      <c r="R35" s="847" t="str">
        <f>IFERROR('DB7.80KMP'!R36/'DB7.80KMP'!R$4,"")</f>
        <v/>
      </c>
      <c r="S35" s="847" t="str">
        <f>IFERROR('DB7.80KMP'!S36/'DB7.80KMP'!S$4,"")</f>
        <v/>
      </c>
      <c r="T35" s="847" t="str">
        <f>IFERROR('DB7.80KMP'!T36/'DB7.80KMP'!T$4,"")</f>
        <v/>
      </c>
      <c r="U35" s="847" t="str">
        <f>IFERROR('DB7.80KMP'!U36/'DB7.80KMP'!U$4,"")</f>
        <v/>
      </c>
      <c r="V35" s="847" t="str">
        <f>IFERROR('DB7.80KMP'!V36/'DB7.80KMP'!V$4,"")</f>
        <v/>
      </c>
      <c r="W35" s="847">
        <f>IFERROR('DB7.80KMP'!W36/'DB7.80KMP'!W$4,"")</f>
        <v>0</v>
      </c>
      <c r="X35" s="847">
        <f>IFERROR('DB7.80KMP'!X36/'DB7.80KMP'!X$4,"")</f>
        <v>0</v>
      </c>
      <c r="Y35" s="847">
        <f>IFERROR('DB7.80KMP'!Y36/'DB7.80KMP'!Y$4,"")</f>
        <v>6.2525950711965413E-5</v>
      </c>
      <c r="Z35" s="847">
        <f>IFERROR('DB7.80KMP'!Z36/'DB7.80KMP'!Z$4,"")</f>
        <v>5.0080402521235264E-5</v>
      </c>
      <c r="AA35" s="847">
        <f>IFERROR('DB7.80KMP'!AA36/'DB7.80KMP'!AA$4,"")</f>
        <v>5.0080402521235264E-5</v>
      </c>
      <c r="AB35" s="847">
        <f>IFERROR('DB7.80KMP'!AB36/'DB7.80KMP'!AB$4,"")</f>
        <v>5.0080402521235264E-5</v>
      </c>
      <c r="AC35" s="847">
        <f>IFERROR('DB7.80KMP'!AC36/'DB7.80KMP'!AC$4,"")</f>
        <v>5.0080402521235264E-5</v>
      </c>
      <c r="AD35" s="847">
        <f>IFERROR('DB7.80KMP'!AD36/'DB7.80KMP'!AD$4,"")</f>
        <v>5.0080402521235264E-5</v>
      </c>
      <c r="AE35" s="847">
        <f>IFERROR('DB7.80KMP'!AE36/'DB7.80KMP'!AE$4,"")</f>
        <v>0</v>
      </c>
      <c r="AF35" s="847">
        <f>IFERROR('DB7.80KMP'!AF36/'DB7.80KMP'!AF$4,"")</f>
        <v>4.6151019403907665E-5</v>
      </c>
      <c r="AG35" s="847">
        <f>IFERROR('DB7.80KMP'!AG36/'DB7.80KMP'!AG$4,"")</f>
        <v>4.6151019403907665E-5</v>
      </c>
      <c r="AH35" s="847">
        <f>IFERROR('DB7.80KMP'!AH36/'DB7.80KMP'!AH$4,"")</f>
        <v>4.6151019403907665E-5</v>
      </c>
      <c r="AI35" s="847">
        <f>IFERROR('DB7.80KMP'!AI36/'DB7.80KMP'!AI$4,"")</f>
        <v>3.9753693294099935E-5</v>
      </c>
      <c r="AJ35" s="848">
        <f>IFERROR('DB7.80KMP'!AJ36/'DB7.80KMP'!AJ$4,"")</f>
        <v>2.409786035444922E-5</v>
      </c>
      <c r="AK35" s="846">
        <f>IFERROR('DB7.80KMP'!AK36/'DB7.80KMP'!AK$4,"")</f>
        <v>2.5476062583323443E-5</v>
      </c>
      <c r="AL35" s="847">
        <f>IFERROR('DB7.80KMP'!AL36/'DB7.80KMP'!AL$4,"")</f>
        <v>0</v>
      </c>
      <c r="AM35" s="847">
        <f>IFERROR('DB7.80KMP'!AM36/'DB7.80KMP'!AM$4,"")</f>
        <v>2.7295802393436117E-5</v>
      </c>
      <c r="AN35" s="847">
        <f>IFERROR('DB7.80KMP'!AN36/'DB7.80KMP'!AN$4,"")</f>
        <v>2.7784549818014915E-5</v>
      </c>
      <c r="AO35" s="847">
        <f>IFERROR('DB7.80KMP'!AO36/'DB7.80KMP'!AO$4,"")</f>
        <v>3.0432474001217921E-5</v>
      </c>
      <c r="AP35" s="847" t="str">
        <f>IFERROR('DB7.80KMP'!AP36/'DB7.80KMP'!AP$4,"")</f>
        <v/>
      </c>
      <c r="AQ35" s="847" t="str">
        <f>IFERROR('DB7.80KMP'!AQ36/'DB7.80KMP'!AQ$4,"")</f>
        <v/>
      </c>
      <c r="AR35" s="847" t="str">
        <f>IFERROR('DB7.80KMP'!AR36/'DB7.80KMP'!AR$4,"")</f>
        <v/>
      </c>
      <c r="AS35" s="847" t="str">
        <f>IFERROR('DB7.80KMP'!AS36/'DB7.80KMP'!AS$4,"")</f>
        <v/>
      </c>
      <c r="AT35" s="847" t="str">
        <f>IFERROR('DB7.80KMP'!AT36/'DB7.80KMP'!AT$4,"")</f>
        <v/>
      </c>
      <c r="AU35" s="847" t="str">
        <f>IFERROR('DB7.80KMP'!AU36/'DB7.80KMP'!AU$4,"")</f>
        <v/>
      </c>
      <c r="AV35" s="848" t="str">
        <f>IFERROR('DB7.80KMP'!AV36/'DB7.80KMP'!AV$4,"")</f>
        <v/>
      </c>
    </row>
    <row r="36" spans="1:48" ht="14.1" customHeight="1" x14ac:dyDescent="0.25">
      <c r="B36" s="255" t="s">
        <v>59</v>
      </c>
      <c r="C36" s="20" t="s">
        <v>58</v>
      </c>
      <c r="D36" s="251" t="s">
        <v>232</v>
      </c>
      <c r="E36" s="6" t="s">
        <v>58</v>
      </c>
      <c r="F36" s="268" t="s">
        <v>226</v>
      </c>
      <c r="G36" s="843" t="str">
        <f>IFERROR('DB7.80KMP'!G37/'DB7.80KMP'!G$4,"")</f>
        <v/>
      </c>
      <c r="H36" s="844" t="str">
        <f>IFERROR('DB7.80KMP'!H37/'DB7.80KMP'!H$4,"")</f>
        <v/>
      </c>
      <c r="I36" s="844" t="str">
        <f>IFERROR('DB7.80KMP'!I37/'DB7.80KMP'!I$4,"")</f>
        <v/>
      </c>
      <c r="J36" s="844" t="str">
        <f>IFERROR('DB7.80KMP'!J37/'DB7.80KMP'!J$4,"")</f>
        <v/>
      </c>
      <c r="K36" s="844" t="str">
        <f>IFERROR('DB7.80KMP'!K37/'DB7.80KMP'!K$4,"")</f>
        <v/>
      </c>
      <c r="L36" s="844" t="str">
        <f>IFERROR('DB7.80KMP'!L37/'DB7.80KMP'!L$4,"")</f>
        <v/>
      </c>
      <c r="M36" s="844" t="str">
        <f>IFERROR('DB7.80KMP'!M37/'DB7.80KMP'!M$4,"")</f>
        <v/>
      </c>
      <c r="N36" s="844" t="str">
        <f>IFERROR('DB7.80KMP'!N37/'DB7.80KMP'!N$4,"")</f>
        <v/>
      </c>
      <c r="O36" s="844" t="str">
        <f>IFERROR('DB7.80KMP'!O37/'DB7.80KMP'!O$4,"")</f>
        <v/>
      </c>
      <c r="P36" s="844" t="str">
        <f>IFERROR('DB7.80KMP'!P37/'DB7.80KMP'!P$4,"")</f>
        <v/>
      </c>
      <c r="Q36" s="844" t="str">
        <f>IFERROR('DB7.80KMP'!Q37/'DB7.80KMP'!Q$4,"")</f>
        <v/>
      </c>
      <c r="R36" s="844" t="str">
        <f>IFERROR('DB7.80KMP'!R37/'DB7.80KMP'!R$4,"")</f>
        <v/>
      </c>
      <c r="S36" s="844" t="str">
        <f>IFERROR('DB7.80KMP'!S37/'DB7.80KMP'!S$4,"")</f>
        <v/>
      </c>
      <c r="T36" s="844" t="str">
        <f>IFERROR('DB7.80KMP'!T37/'DB7.80KMP'!T$4,"")</f>
        <v/>
      </c>
      <c r="U36" s="844" t="str">
        <f>IFERROR('DB7.80KMP'!U37/'DB7.80KMP'!U$4,"")</f>
        <v/>
      </c>
      <c r="V36" s="844" t="str">
        <f>IFERROR('DB7.80KMP'!V37/'DB7.80KMP'!V$4,"")</f>
        <v/>
      </c>
      <c r="W36" s="844">
        <f>IFERROR('DB7.80KMP'!W37/'DB7.80KMP'!W$4,"")</f>
        <v>0</v>
      </c>
      <c r="X36" s="844">
        <f>IFERROR('DB7.80KMP'!X37/'DB7.80KMP'!X$4,"")</f>
        <v>0</v>
      </c>
      <c r="Y36" s="844">
        <f>IFERROR('DB7.80KMP'!Y37/'DB7.80KMP'!Y$4,"")</f>
        <v>0</v>
      </c>
      <c r="Z36" s="844">
        <f>IFERROR('DB7.80KMP'!Z37/'DB7.80KMP'!Z$4,"")</f>
        <v>0</v>
      </c>
      <c r="AA36" s="844">
        <f>IFERROR('DB7.80KMP'!AA37/'DB7.80KMP'!AA$4,"")</f>
        <v>0</v>
      </c>
      <c r="AB36" s="844">
        <f>IFERROR('DB7.80KMP'!AB37/'DB7.80KMP'!AB$4,"")</f>
        <v>0</v>
      </c>
      <c r="AC36" s="844">
        <f>IFERROR('DB7.80KMP'!AC37/'DB7.80KMP'!AC$4,"")</f>
        <v>0</v>
      </c>
      <c r="AD36" s="844">
        <f>IFERROR('DB7.80KMP'!AD37/'DB7.80KMP'!AD$4,"")</f>
        <v>0</v>
      </c>
      <c r="AE36" s="844">
        <f>IFERROR('DB7.80KMP'!AE37/'DB7.80KMP'!AE$4,"")</f>
        <v>0</v>
      </c>
      <c r="AF36" s="844">
        <f>IFERROR('DB7.80KMP'!AF37/'DB7.80KMP'!AF$4,"")</f>
        <v>0</v>
      </c>
      <c r="AG36" s="844">
        <f>IFERROR('DB7.80KMP'!AG37/'DB7.80KMP'!AG$4,"")</f>
        <v>0</v>
      </c>
      <c r="AH36" s="844">
        <f>IFERROR('DB7.80KMP'!AH37/'DB7.80KMP'!AH$4,"")</f>
        <v>0</v>
      </c>
      <c r="AI36" s="844">
        <f>IFERROR('DB7.80KMP'!AI37/'DB7.80KMP'!AI$4,"")</f>
        <v>0</v>
      </c>
      <c r="AJ36" s="845">
        <f>IFERROR('DB7.80KMP'!AJ37/'DB7.80KMP'!AJ$4,"")</f>
        <v>0</v>
      </c>
      <c r="AK36" s="843">
        <f>IFERROR('DB7.80KMP'!AK37/'DB7.80KMP'!AK$4,"")</f>
        <v>0</v>
      </c>
      <c r="AL36" s="844">
        <f>IFERROR('DB7.80KMP'!AL37/'DB7.80KMP'!AL$4,"")</f>
        <v>0</v>
      </c>
      <c r="AM36" s="844">
        <f>IFERROR('DB7.80KMP'!AM37/'DB7.80KMP'!AM$4,"")</f>
        <v>0</v>
      </c>
      <c r="AN36" s="844">
        <f>IFERROR('DB7.80KMP'!AN37/'DB7.80KMP'!AN$4,"")</f>
        <v>0</v>
      </c>
      <c r="AO36" s="844">
        <f>IFERROR('DB7.80KMP'!AO37/'DB7.80KMP'!AO$4,"")</f>
        <v>0</v>
      </c>
      <c r="AP36" s="844" t="str">
        <f>IFERROR('DB7.80KMP'!AP37/'DB7.80KMP'!AP$4,"")</f>
        <v/>
      </c>
      <c r="AQ36" s="844" t="str">
        <f>IFERROR('DB7.80KMP'!AQ37/'DB7.80KMP'!AQ$4,"")</f>
        <v/>
      </c>
      <c r="AR36" s="844" t="str">
        <f>IFERROR('DB7.80KMP'!AR37/'DB7.80KMP'!AR$4,"")</f>
        <v/>
      </c>
      <c r="AS36" s="844" t="str">
        <f>IFERROR('DB7.80KMP'!AS37/'DB7.80KMP'!AS$4,"")</f>
        <v/>
      </c>
      <c r="AT36" s="844" t="str">
        <f>IFERROR('DB7.80KMP'!AT37/'DB7.80KMP'!AT$4,"")</f>
        <v/>
      </c>
      <c r="AU36" s="844" t="str">
        <f>IFERROR('DB7.80KMP'!AU37/'DB7.80KMP'!AU$4,"")</f>
        <v/>
      </c>
      <c r="AV36" s="845" t="str">
        <f>IFERROR('DB7.80KMP'!AV37/'DB7.80KMP'!AV$4,"")</f>
        <v/>
      </c>
    </row>
    <row r="37" spans="1:48" ht="14.1" customHeight="1" x14ac:dyDescent="0.25">
      <c r="B37" s="255" t="s">
        <v>61</v>
      </c>
      <c r="C37" s="20" t="s">
        <v>60</v>
      </c>
      <c r="D37" s="401" t="s">
        <v>233</v>
      </c>
      <c r="E37" s="161" t="s">
        <v>60</v>
      </c>
      <c r="F37" s="275" t="s">
        <v>226</v>
      </c>
      <c r="G37" s="852" t="str">
        <f>IFERROR('DB7.80KMP'!G38/'DB7.80KMP'!G$4,"")</f>
        <v/>
      </c>
      <c r="H37" s="853" t="str">
        <f>IFERROR('DB7.80KMP'!H38/'DB7.80KMP'!H$4,"")</f>
        <v/>
      </c>
      <c r="I37" s="853" t="str">
        <f>IFERROR('DB7.80KMP'!I38/'DB7.80KMP'!I$4,"")</f>
        <v/>
      </c>
      <c r="J37" s="853" t="str">
        <f>IFERROR('DB7.80KMP'!J38/'DB7.80KMP'!J$4,"")</f>
        <v/>
      </c>
      <c r="K37" s="853" t="str">
        <f>IFERROR('DB7.80KMP'!K38/'DB7.80KMP'!K$4,"")</f>
        <v/>
      </c>
      <c r="L37" s="853" t="str">
        <f>IFERROR('DB7.80KMP'!L38/'DB7.80KMP'!L$4,"")</f>
        <v/>
      </c>
      <c r="M37" s="853" t="str">
        <f>IFERROR('DB7.80KMP'!M38/'DB7.80KMP'!M$4,"")</f>
        <v/>
      </c>
      <c r="N37" s="853" t="str">
        <f>IFERROR('DB7.80KMP'!N38/'DB7.80KMP'!N$4,"")</f>
        <v/>
      </c>
      <c r="O37" s="853" t="str">
        <f>IFERROR('DB7.80KMP'!O38/'DB7.80KMP'!O$4,"")</f>
        <v/>
      </c>
      <c r="P37" s="853" t="str">
        <f>IFERROR('DB7.80KMP'!P38/'DB7.80KMP'!P$4,"")</f>
        <v/>
      </c>
      <c r="Q37" s="853" t="str">
        <f>IFERROR('DB7.80KMP'!Q38/'DB7.80KMP'!Q$4,"")</f>
        <v/>
      </c>
      <c r="R37" s="853" t="str">
        <f>IFERROR('DB7.80KMP'!R38/'DB7.80KMP'!R$4,"")</f>
        <v/>
      </c>
      <c r="S37" s="853" t="str">
        <f>IFERROR('DB7.80KMP'!S38/'DB7.80KMP'!S$4,"")</f>
        <v/>
      </c>
      <c r="T37" s="853" t="str">
        <f>IFERROR('DB7.80KMP'!T38/'DB7.80KMP'!T$4,"")</f>
        <v/>
      </c>
      <c r="U37" s="853" t="str">
        <f>IFERROR('DB7.80KMP'!U38/'DB7.80KMP'!U$4,"")</f>
        <v/>
      </c>
      <c r="V37" s="853" t="str">
        <f>IFERROR('DB7.80KMP'!V38/'DB7.80KMP'!V$4,"")</f>
        <v/>
      </c>
      <c r="W37" s="853">
        <f>IFERROR('DB7.80KMP'!W38/'DB7.80KMP'!W$4,"")</f>
        <v>5.8140455791746612E-4</v>
      </c>
      <c r="X37" s="853">
        <f>IFERROR('DB7.80KMP'!X38/'DB7.80KMP'!X$4,"")</f>
        <v>6.6843229902663749E-4</v>
      </c>
      <c r="Y37" s="853">
        <f>IFERROR('DB7.80KMP'!Y38/'DB7.80KMP'!Y$4,"")</f>
        <v>4.6790260931864629E-4</v>
      </c>
      <c r="Z37" s="853">
        <f>IFERROR('DB7.80KMP'!Z38/'DB7.80KMP'!Z$4,"")</f>
        <v>7.3993800985175417E-4</v>
      </c>
      <c r="AA37" s="853">
        <f>IFERROR('DB7.80KMP'!AA38/'DB7.80KMP'!AA$4,"")</f>
        <v>7.4515471844771607E-4</v>
      </c>
      <c r="AB37" s="853">
        <f>IFERROR('DB7.80KMP'!AB38/'DB7.80KMP'!AB$4,"")</f>
        <v>7.5558813563964022E-4</v>
      </c>
      <c r="AC37" s="853">
        <f>IFERROR('DB7.80KMP'!AC38/'DB7.80KMP'!AC$4,"")</f>
        <v>6.2026669379355132E-4</v>
      </c>
      <c r="AD37" s="853">
        <f>IFERROR('DB7.80KMP'!AD38/'DB7.80KMP'!AD$4,"")</f>
        <v>6.2548340238951334E-4</v>
      </c>
      <c r="AE37" s="853">
        <f>IFERROR('DB7.80KMP'!AE38/'DB7.80KMP'!AE$4,"")</f>
        <v>8.8788380303273353E-4</v>
      </c>
      <c r="AF37" s="853">
        <f>IFERROR('DB7.80KMP'!AF38/'DB7.80KMP'!AF$4,"")</f>
        <v>5.3458264142859711E-4</v>
      </c>
      <c r="AG37" s="853">
        <f>IFERROR('DB7.80KMP'!AG38/'DB7.80KMP'!AG$4,"")</f>
        <v>5.3458264142859711E-4</v>
      </c>
      <c r="AH37" s="853">
        <f>IFERROR('DB7.80KMP'!AH38/'DB7.80KMP'!AH$4,"")</f>
        <v>5.3458264142859711E-4</v>
      </c>
      <c r="AI37" s="853">
        <f>IFERROR('DB7.80KMP'!AI38/'DB7.80KMP'!AI$4,"")</f>
        <v>6.4238107285804309E-4</v>
      </c>
      <c r="AJ37" s="854">
        <f>IFERROR('DB7.80KMP'!AJ38/'DB7.80KMP'!AJ$4,"")</f>
        <v>3.7148202823087344E-4</v>
      </c>
      <c r="AK37" s="852">
        <f>IFERROR('DB7.80KMP'!AK38/'DB7.80KMP'!AK$4,"")</f>
        <v>3.633170157878684E-4</v>
      </c>
      <c r="AL37" s="853">
        <f>IFERROR('DB7.80KMP'!AL38/'DB7.80KMP'!AL$4,"")</f>
        <v>4.313774215668372E-4</v>
      </c>
      <c r="AM37" s="853">
        <f>IFERROR('DB7.80KMP'!AM38/'DB7.80KMP'!AM$4,"")</f>
        <v>2.9195167155082172E-4</v>
      </c>
      <c r="AN37" s="853">
        <f>IFERROR('DB7.80KMP'!AN38/'DB7.80KMP'!AN$4,"")</f>
        <v>2.9717896040276756E-4</v>
      </c>
      <c r="AO37" s="853">
        <f>IFERROR('DB7.80KMP'!AO38/'DB7.80KMP'!AO$4,"")</f>
        <v>5.1113881196624593E-4</v>
      </c>
      <c r="AP37" s="853" t="str">
        <f>IFERROR('DB7.80KMP'!AP38/'DB7.80KMP'!AP$4,"")</f>
        <v/>
      </c>
      <c r="AQ37" s="853" t="str">
        <f>IFERROR('DB7.80KMP'!AQ38/'DB7.80KMP'!AQ$4,"")</f>
        <v/>
      </c>
      <c r="AR37" s="853" t="str">
        <f>IFERROR('DB7.80KMP'!AR38/'DB7.80KMP'!AR$4,"")</f>
        <v/>
      </c>
      <c r="AS37" s="853" t="str">
        <f>IFERROR('DB7.80KMP'!AS38/'DB7.80KMP'!AS$4,"")</f>
        <v/>
      </c>
      <c r="AT37" s="853" t="str">
        <f>IFERROR('DB7.80KMP'!AT38/'DB7.80KMP'!AT$4,"")</f>
        <v/>
      </c>
      <c r="AU37" s="853" t="str">
        <f>IFERROR('DB7.80KMP'!AU38/'DB7.80KMP'!AU$4,"")</f>
        <v/>
      </c>
      <c r="AV37" s="854" t="str">
        <f>IFERROR('DB7.80KMP'!AV38/'DB7.80KMP'!AV$4,"")</f>
        <v/>
      </c>
    </row>
    <row r="38" spans="1:48" ht="14.1" customHeight="1" x14ac:dyDescent="0.25">
      <c r="B38" s="1157" t="s">
        <v>63</v>
      </c>
      <c r="C38" s="1155" t="s">
        <v>62</v>
      </c>
      <c r="D38" s="590" t="s">
        <v>234</v>
      </c>
      <c r="E38" s="7" t="s">
        <v>139</v>
      </c>
      <c r="F38" s="268" t="s">
        <v>226</v>
      </c>
      <c r="G38" s="843" t="str">
        <f>IFERROR('DB7.80KMP'!G39/'DB7.80KMP'!G$4,"")</f>
        <v/>
      </c>
      <c r="H38" s="844" t="str">
        <f>IFERROR('DB7.80KMP'!H39/'DB7.80KMP'!H$4,"")</f>
        <v/>
      </c>
      <c r="I38" s="844" t="str">
        <f>IFERROR('DB7.80KMP'!I39/'DB7.80KMP'!I$4,"")</f>
        <v/>
      </c>
      <c r="J38" s="844" t="str">
        <f>IFERROR('DB7.80KMP'!J39/'DB7.80KMP'!J$4,"")</f>
        <v/>
      </c>
      <c r="K38" s="844" t="str">
        <f>IFERROR('DB7.80KMP'!K39/'DB7.80KMP'!K$4,"")</f>
        <v/>
      </c>
      <c r="L38" s="844" t="str">
        <f>IFERROR('DB7.80KMP'!L39/'DB7.80KMP'!L$4,"")</f>
        <v/>
      </c>
      <c r="M38" s="844" t="str">
        <f>IFERROR('DB7.80KMP'!M39/'DB7.80KMP'!M$4,"")</f>
        <v/>
      </c>
      <c r="N38" s="844" t="str">
        <f>IFERROR('DB7.80KMP'!N39/'DB7.80KMP'!N$4,"")</f>
        <v/>
      </c>
      <c r="O38" s="844" t="str">
        <f>IFERROR('DB7.80KMP'!O39/'DB7.80KMP'!O$4,"")</f>
        <v/>
      </c>
      <c r="P38" s="844" t="str">
        <f>IFERROR('DB7.80KMP'!P39/'DB7.80KMP'!P$4,"")</f>
        <v/>
      </c>
      <c r="Q38" s="844" t="str">
        <f>IFERROR('DB7.80KMP'!Q39/'DB7.80KMP'!Q$4,"")</f>
        <v/>
      </c>
      <c r="R38" s="844" t="str">
        <f>IFERROR('DB7.80KMP'!R39/'DB7.80KMP'!R$4,"")</f>
        <v/>
      </c>
      <c r="S38" s="844" t="str">
        <f>IFERROR('DB7.80KMP'!S39/'DB7.80KMP'!S$4,"")</f>
        <v/>
      </c>
      <c r="T38" s="844" t="str">
        <f>IFERROR('DB7.80KMP'!T39/'DB7.80KMP'!T$4,"")</f>
        <v/>
      </c>
      <c r="U38" s="844" t="str">
        <f>IFERROR('DB7.80KMP'!U39/'DB7.80KMP'!U$4,"")</f>
        <v/>
      </c>
      <c r="V38" s="844" t="str">
        <f>IFERROR('DB7.80KMP'!V39/'DB7.80KMP'!V$4,"")</f>
        <v/>
      </c>
      <c r="W38" s="844">
        <f>IFERROR('DB7.80KMP'!W39/'DB7.80KMP'!W$4,"")</f>
        <v>3.7703721433863336E-4</v>
      </c>
      <c r="X38" s="844">
        <f>IFERROR('DB7.80KMP'!X39/'DB7.80KMP'!X$4,"")</f>
        <v>4.6243143603825527E-4</v>
      </c>
      <c r="Y38" s="844">
        <f>IFERROR('DB7.80KMP'!Y39/'DB7.80KMP'!Y$4,"")</f>
        <v>3.779780041086931E-4</v>
      </c>
      <c r="Z38" s="844">
        <f>IFERROR('DB7.80KMP'!Z39/'DB7.80KMP'!Z$4,"")</f>
        <v>2.7874610844406879E-4</v>
      </c>
      <c r="AA38" s="844">
        <f>IFERROR('DB7.80KMP'!AA39/'DB7.80KMP'!AA$4,"")</f>
        <v>3.309131944036889E-4</v>
      </c>
      <c r="AB38" s="844">
        <f>IFERROR('DB7.80KMP'!AB39/'DB7.80KMP'!AB$4,"")</f>
        <v>5.3045229819923565E-4</v>
      </c>
      <c r="AC38" s="844">
        <f>IFERROR('DB7.80KMP'!AC39/'DB7.80KMP'!AC$4,"")</f>
        <v>5.7036013982517944E-4</v>
      </c>
      <c r="AD38" s="844">
        <f>IFERROR('DB7.80KMP'!AD39/'DB7.80KMP'!AD$4,"")</f>
        <v>5.6097006435244779E-4</v>
      </c>
      <c r="AE38" s="844">
        <f>IFERROR('DB7.80KMP'!AE39/'DB7.80KMP'!AE$4,"")</f>
        <v>6.7399875059829129E-4</v>
      </c>
      <c r="AF38" s="844">
        <f>IFERROR('DB7.80KMP'!AF39/'DB7.80KMP'!AF$4,"")</f>
        <v>6.8873984673566949E-4</v>
      </c>
      <c r="AG38" s="844">
        <f>IFERROR('DB7.80KMP'!AG39/'DB7.80KMP'!AG$4,"")</f>
        <v>6.8873984673566949E-4</v>
      </c>
      <c r="AH38" s="844">
        <f>IFERROR('DB7.80KMP'!AH39/'DB7.80KMP'!AH$4,"")</f>
        <v>7.368138252814067E-4</v>
      </c>
      <c r="AI38" s="844">
        <f>IFERROR('DB7.80KMP'!AI39/'DB7.80KMP'!AI$4,"")</f>
        <v>5.356855961745205E-4</v>
      </c>
      <c r="AJ38" s="845">
        <f>IFERROR('DB7.80KMP'!AJ39/'DB7.80KMP'!AJ$4,"")</f>
        <v>1.1029900261410762E-3</v>
      </c>
      <c r="AK38" s="843">
        <f>IFERROR('DB7.80KMP'!AK39/'DB7.80KMP'!AK$4,"")</f>
        <v>9.9668810761815757E-4</v>
      </c>
      <c r="AL38" s="844">
        <f>IFERROR('DB7.80KMP'!AL39/'DB7.80KMP'!AL$4,"")</f>
        <v>1.5897425621590492E-3</v>
      </c>
      <c r="AM38" s="844">
        <f>IFERROR('DB7.80KMP'!AM39/'DB7.80KMP'!AM$4,"")</f>
        <v>9.3993197901056248E-4</v>
      </c>
      <c r="AN38" s="844">
        <f>IFERROR('DB7.80KMP'!AN39/'DB7.80KMP'!AN$4,"")</f>
        <v>1.0305876476116639E-3</v>
      </c>
      <c r="AO38" s="844">
        <f>IFERROR('DB7.80KMP'!AO39/'DB7.80KMP'!AO$4,"")</f>
        <v>1.1528495991772324E-3</v>
      </c>
      <c r="AP38" s="844" t="str">
        <f>IFERROR('DB7.80KMP'!AP39/'DB7.80KMP'!AP$4,"")</f>
        <v/>
      </c>
      <c r="AQ38" s="844" t="str">
        <f>IFERROR('DB7.80KMP'!AQ39/'DB7.80KMP'!AQ$4,"")</f>
        <v/>
      </c>
      <c r="AR38" s="844" t="str">
        <f>IFERROR('DB7.80KMP'!AR39/'DB7.80KMP'!AR$4,"")</f>
        <v/>
      </c>
      <c r="AS38" s="844" t="str">
        <f>IFERROR('DB7.80KMP'!AS39/'DB7.80KMP'!AS$4,"")</f>
        <v/>
      </c>
      <c r="AT38" s="844" t="str">
        <f>IFERROR('DB7.80KMP'!AT39/'DB7.80KMP'!AT$4,"")</f>
        <v/>
      </c>
      <c r="AU38" s="844" t="str">
        <f>IFERROR('DB7.80KMP'!AU39/'DB7.80KMP'!AU$4,"")</f>
        <v/>
      </c>
      <c r="AV38" s="845" t="str">
        <f>IFERROR('DB7.80KMP'!AV39/'DB7.80KMP'!AV$4,"")</f>
        <v/>
      </c>
    </row>
    <row r="39" spans="1:48" ht="14.1" customHeight="1" x14ac:dyDescent="0.25">
      <c r="B39" s="1158"/>
      <c r="C39" s="1156"/>
      <c r="D39" s="591" t="s">
        <v>235</v>
      </c>
      <c r="E39" s="10" t="s">
        <v>163</v>
      </c>
      <c r="F39" s="273" t="s">
        <v>226</v>
      </c>
      <c r="G39" s="846" t="str">
        <f>IFERROR('DB7.80KMP'!G40/'DB7.80KMP'!G$4,"")</f>
        <v/>
      </c>
      <c r="H39" s="847" t="str">
        <f>IFERROR('DB7.80KMP'!H40/'DB7.80KMP'!H$4,"")</f>
        <v/>
      </c>
      <c r="I39" s="847" t="str">
        <f>IFERROR('DB7.80KMP'!I40/'DB7.80KMP'!I$4,"")</f>
        <v/>
      </c>
      <c r="J39" s="847" t="str">
        <f>IFERROR('DB7.80KMP'!J40/'DB7.80KMP'!J$4,"")</f>
        <v/>
      </c>
      <c r="K39" s="847" t="str">
        <f>IFERROR('DB7.80KMP'!K40/'DB7.80KMP'!K$4,"")</f>
        <v/>
      </c>
      <c r="L39" s="847" t="str">
        <f>IFERROR('DB7.80KMP'!L40/'DB7.80KMP'!L$4,"")</f>
        <v/>
      </c>
      <c r="M39" s="847" t="str">
        <f>IFERROR('DB7.80KMP'!M40/'DB7.80KMP'!M$4,"")</f>
        <v/>
      </c>
      <c r="N39" s="847" t="str">
        <f>IFERROR('DB7.80KMP'!N40/'DB7.80KMP'!N$4,"")</f>
        <v/>
      </c>
      <c r="O39" s="847" t="str">
        <f>IFERROR('DB7.80KMP'!O40/'DB7.80KMP'!O$4,"")</f>
        <v/>
      </c>
      <c r="P39" s="847" t="str">
        <f>IFERROR('DB7.80KMP'!P40/'DB7.80KMP'!P$4,"")</f>
        <v/>
      </c>
      <c r="Q39" s="847" t="str">
        <f>IFERROR('DB7.80KMP'!Q40/'DB7.80KMP'!Q$4,"")</f>
        <v/>
      </c>
      <c r="R39" s="847" t="str">
        <f>IFERROR('DB7.80KMP'!R40/'DB7.80KMP'!R$4,"")</f>
        <v/>
      </c>
      <c r="S39" s="847" t="str">
        <f>IFERROR('DB7.80KMP'!S40/'DB7.80KMP'!S$4,"")</f>
        <v/>
      </c>
      <c r="T39" s="847" t="str">
        <f>IFERROR('DB7.80KMP'!T40/'DB7.80KMP'!T$4,"")</f>
        <v/>
      </c>
      <c r="U39" s="847" t="str">
        <f>IFERROR('DB7.80KMP'!U40/'DB7.80KMP'!U$4,"")</f>
        <v/>
      </c>
      <c r="V39" s="847" t="str">
        <f>IFERROR('DB7.80KMP'!V40/'DB7.80KMP'!V$4,"")</f>
        <v/>
      </c>
      <c r="W39" s="847">
        <f>IFERROR('DB7.80KMP'!W40/'DB7.80KMP'!W$4,"")</f>
        <v>5.7177629483687493E-4</v>
      </c>
      <c r="X39" s="847">
        <f>IFERROR('DB7.80KMP'!X40/'DB7.80KMP'!X$4,"")</f>
        <v>7.8166323526048019E-4</v>
      </c>
      <c r="Y39" s="847">
        <f>IFERROR('DB7.80KMP'!Y40/'DB7.80KMP'!Y$4,"")</f>
        <v>5.9438438370960163E-4</v>
      </c>
      <c r="Z39" s="847">
        <f>IFERROR('DB7.80KMP'!Z40/'DB7.80KMP'!Z$4,"")</f>
        <v>4.9694130985466687E-4</v>
      </c>
      <c r="AA39" s="847">
        <f>IFERROR('DB7.80KMP'!AA40/'DB7.80KMP'!AA$4,"")</f>
        <v>4.9694130985466687E-4</v>
      </c>
      <c r="AB39" s="847">
        <f>IFERROR('DB7.80KMP'!AB40/'DB7.80KMP'!AB$4,"")</f>
        <v>5.299804642957596E-4</v>
      </c>
      <c r="AC39" s="847">
        <f>IFERROR('DB7.80KMP'!AC40/'DB7.80KMP'!AC$4,"")</f>
        <v>4.0477945799267142E-4</v>
      </c>
      <c r="AD39" s="847">
        <f>IFERROR('DB7.80KMP'!AD40/'DB7.80KMP'!AD$4,"")</f>
        <v>3.969543950987284E-4</v>
      </c>
      <c r="AE39" s="847">
        <f>IFERROR('DB7.80KMP'!AE40/'DB7.80KMP'!AE$4,"")</f>
        <v>3.7621797842977945E-4</v>
      </c>
      <c r="AF39" s="847">
        <f>IFERROR('DB7.80KMP'!AF40/'DB7.80KMP'!AF$4,"")</f>
        <v>1.2578972935343609E-3</v>
      </c>
      <c r="AG39" s="847">
        <f>IFERROR('DB7.80KMP'!AG40/'DB7.80KMP'!AG$4,"")</f>
        <v>1.2578972935343609E-3</v>
      </c>
      <c r="AH39" s="847">
        <f>IFERROR('DB7.80KMP'!AH40/'DB7.80KMP'!AH$4,"")</f>
        <v>1.2578972935343609E-3</v>
      </c>
      <c r="AI39" s="847">
        <f>IFERROR('DB7.80KMP'!AI40/'DB7.80KMP'!AI$4,"")</f>
        <v>7.1647302239298094E-4</v>
      </c>
      <c r="AJ39" s="848">
        <f>IFERROR('DB7.80KMP'!AJ40/'DB7.80KMP'!AJ$4,"")</f>
        <v>8.4960783617590277E-4</v>
      </c>
      <c r="AK39" s="846">
        <f>IFERROR('DB7.80KMP'!AK40/'DB7.80KMP'!AK$4,"")</f>
        <v>7.633356116151501E-4</v>
      </c>
      <c r="AL39" s="847">
        <f>IFERROR('DB7.80KMP'!AL40/'DB7.80KMP'!AL$4,"")</f>
        <v>9.4167139319847263E-4</v>
      </c>
      <c r="AM39" s="847">
        <f>IFERROR('DB7.80KMP'!AM40/'DB7.80KMP'!AM$4,"")</f>
        <v>8.2308881665065403E-4</v>
      </c>
      <c r="AN39" s="847">
        <f>IFERROR('DB7.80KMP'!AN40/'DB7.80KMP'!AN$4,"")</f>
        <v>7.2637475057696756E-4</v>
      </c>
      <c r="AO39" s="847">
        <f>IFERROR('DB7.80KMP'!AO40/'DB7.80KMP'!AO$4,"")</f>
        <v>1.0334778395015302E-3</v>
      </c>
      <c r="AP39" s="847" t="str">
        <f>IFERROR('DB7.80KMP'!AP40/'DB7.80KMP'!AP$4,"")</f>
        <v/>
      </c>
      <c r="AQ39" s="847" t="str">
        <f>IFERROR('DB7.80KMP'!AQ40/'DB7.80KMP'!AQ$4,"")</f>
        <v/>
      </c>
      <c r="AR39" s="847" t="str">
        <f>IFERROR('DB7.80KMP'!AR40/'DB7.80KMP'!AR$4,"")</f>
        <v/>
      </c>
      <c r="AS39" s="847" t="str">
        <f>IFERROR('DB7.80KMP'!AS40/'DB7.80KMP'!AS$4,"")</f>
        <v/>
      </c>
      <c r="AT39" s="847" t="str">
        <f>IFERROR('DB7.80KMP'!AT40/'DB7.80KMP'!AT$4,"")</f>
        <v/>
      </c>
      <c r="AU39" s="847" t="str">
        <f>IFERROR('DB7.80KMP'!AU40/'DB7.80KMP'!AU$4,"")</f>
        <v/>
      </c>
      <c r="AV39" s="848" t="str">
        <f>IFERROR('DB7.80KMP'!AV40/'DB7.80KMP'!AV$4,"")</f>
        <v/>
      </c>
    </row>
    <row r="40" spans="1:48" ht="19.149999999999999" customHeight="1" x14ac:dyDescent="0.25">
      <c r="B40" s="255" t="s">
        <v>65</v>
      </c>
      <c r="C40" s="20" t="s">
        <v>64</v>
      </c>
      <c r="D40" s="402" t="s">
        <v>236</v>
      </c>
      <c r="E40" s="24" t="s">
        <v>129</v>
      </c>
      <c r="F40" s="594" t="s">
        <v>226</v>
      </c>
      <c r="G40" s="834" t="str">
        <f>IFERROR('DB7.80KMP'!G41/'DB7.80KMP'!G$4,"")</f>
        <v/>
      </c>
      <c r="H40" s="835" t="str">
        <f>IFERROR('DB7.80KMP'!H41/'DB7.80KMP'!H$4,"")</f>
        <v/>
      </c>
      <c r="I40" s="835" t="str">
        <f>IFERROR('DB7.80KMP'!I41/'DB7.80KMP'!I$4,"")</f>
        <v/>
      </c>
      <c r="J40" s="835" t="str">
        <f>IFERROR('DB7.80KMP'!J41/'DB7.80KMP'!J$4,"")</f>
        <v/>
      </c>
      <c r="K40" s="835" t="str">
        <f>IFERROR('DB7.80KMP'!K41/'DB7.80KMP'!K$4,"")</f>
        <v/>
      </c>
      <c r="L40" s="835" t="str">
        <f>IFERROR('DB7.80KMP'!L41/'DB7.80KMP'!L$4,"")</f>
        <v/>
      </c>
      <c r="M40" s="835" t="str">
        <f>IFERROR('DB7.80KMP'!M41/'DB7.80KMP'!M$4,"")</f>
        <v/>
      </c>
      <c r="N40" s="835" t="str">
        <f>IFERROR('DB7.80KMP'!N41/'DB7.80KMP'!N$4,"")</f>
        <v/>
      </c>
      <c r="O40" s="835" t="str">
        <f>IFERROR('DB7.80KMP'!O41/'DB7.80KMP'!O$4,"")</f>
        <v/>
      </c>
      <c r="P40" s="835" t="str">
        <f>IFERROR('DB7.80KMP'!P41/'DB7.80KMP'!P$4,"")</f>
        <v/>
      </c>
      <c r="Q40" s="835" t="str">
        <f>IFERROR('DB7.80KMP'!Q41/'DB7.80KMP'!Q$4,"")</f>
        <v/>
      </c>
      <c r="R40" s="835" t="str">
        <f>IFERROR('DB7.80KMP'!R41/'DB7.80KMP'!R$4,"")</f>
        <v/>
      </c>
      <c r="S40" s="835" t="str">
        <f>IFERROR('DB7.80KMP'!S41/'DB7.80KMP'!S$4,"")</f>
        <v/>
      </c>
      <c r="T40" s="835" t="str">
        <f>IFERROR('DB7.80KMP'!T41/'DB7.80KMP'!T$4,"")</f>
        <v/>
      </c>
      <c r="U40" s="835" t="str">
        <f>IFERROR('DB7.80KMP'!U41/'DB7.80KMP'!U$4,"")</f>
        <v/>
      </c>
      <c r="V40" s="835" t="str">
        <f>IFERROR('DB7.80KMP'!V41/'DB7.80KMP'!V$4,"")</f>
        <v/>
      </c>
      <c r="W40" s="835">
        <f>IFERROR('DB7.80KMP'!W41/'DB7.80KMP'!W$4,"")</f>
        <v>4.0092972788727962E-2</v>
      </c>
      <c r="X40" s="835">
        <f>IFERROR('DB7.80KMP'!X41/'DB7.80KMP'!X$4,"")</f>
        <v>5.1548107871221667E-2</v>
      </c>
      <c r="Y40" s="835">
        <f>IFERROR('DB7.80KMP'!Y41/'DB7.80KMP'!Y$4,"")</f>
        <v>3.6083675509855168E-2</v>
      </c>
      <c r="Z40" s="835">
        <f>IFERROR('DB7.80KMP'!Z41/'DB7.80KMP'!Z$4,"")</f>
        <v>2.8901359729878829E-2</v>
      </c>
      <c r="AA40" s="835">
        <f>IFERROR('DB7.80KMP'!AA41/'DB7.80KMP'!AA$4,"")</f>
        <v>2.8901359729878829E-2</v>
      </c>
      <c r="AB40" s="835">
        <f>IFERROR('DB7.80KMP'!AB41/'DB7.80KMP'!AB$4,"")</f>
        <v>2.8901359729878829E-2</v>
      </c>
      <c r="AC40" s="835">
        <f>IFERROR('DB7.80KMP'!AC41/'DB7.80KMP'!AC$4,"")</f>
        <v>2.8901359729878829E-2</v>
      </c>
      <c r="AD40" s="835">
        <f>IFERROR('DB7.80KMP'!AD41/'DB7.80KMP'!AD$4,"")</f>
        <v>2.8901359729878829E-2</v>
      </c>
      <c r="AE40" s="835">
        <f>IFERROR('DB7.80KMP'!AE41/'DB7.80KMP'!AE$4,"")</f>
        <v>2.8901359729878829E-2</v>
      </c>
      <c r="AF40" s="835">
        <f>IFERROR('DB7.80KMP'!AF41/'DB7.80KMP'!AF$4,"")</f>
        <v>2.6633715915669397E-2</v>
      </c>
      <c r="AG40" s="835">
        <f>IFERROR('DB7.80KMP'!AG41/'DB7.80KMP'!AG$4,"")</f>
        <v>2.6633715915669397E-2</v>
      </c>
      <c r="AH40" s="835">
        <f>IFERROR('DB7.80KMP'!AH41/'DB7.80KMP'!AH$4,"")</f>
        <v>2.6633715915669397E-2</v>
      </c>
      <c r="AI40" s="835">
        <f>IFERROR('DB7.80KMP'!AI41/'DB7.80KMP'!AI$4,"")</f>
        <v>3.0589098932711337E-2</v>
      </c>
      <c r="AJ40" s="836">
        <f>IFERROR('DB7.80KMP'!AJ41/'DB7.80KMP'!AJ$4,"")</f>
        <v>3.7084948510095354E-2</v>
      </c>
      <c r="AK40" s="834">
        <f>IFERROR('DB7.80KMP'!AK41/'DB7.80KMP'!AK$4,"")</f>
        <v>3.9205906883267375E-2</v>
      </c>
      <c r="AL40" s="835">
        <f>IFERROR('DB7.80KMP'!AL41/'DB7.80KMP'!AL$4,"")</f>
        <v>5.5786552568587021E-2</v>
      </c>
      <c r="AM40" s="835">
        <f>IFERROR('DB7.80KMP'!AM41/'DB7.80KMP'!AM$4,"")</f>
        <v>3.1504770903304093E-2</v>
      </c>
      <c r="AN40" s="835">
        <f>IFERROR('DB7.80KMP'!AN41/'DB7.80KMP'!AN$4,"")</f>
        <v>3.206888238898211E-2</v>
      </c>
      <c r="AO40" s="835">
        <f>IFERROR('DB7.80KMP'!AO41/'DB7.80KMP'!AO$4,"")</f>
        <v>3.5125112191597842E-2</v>
      </c>
      <c r="AP40" s="835" t="str">
        <f>IFERROR('DB7.80KMP'!AP41/'DB7.80KMP'!AP$4,"")</f>
        <v/>
      </c>
      <c r="AQ40" s="835" t="str">
        <f>IFERROR('DB7.80KMP'!AQ41/'DB7.80KMP'!AQ$4,"")</f>
        <v/>
      </c>
      <c r="AR40" s="835" t="str">
        <f>IFERROR('DB7.80KMP'!AR41/'DB7.80KMP'!AR$4,"")</f>
        <v/>
      </c>
      <c r="AS40" s="835" t="str">
        <f>IFERROR('DB7.80KMP'!AS41/'DB7.80KMP'!AS$4,"")</f>
        <v/>
      </c>
      <c r="AT40" s="835" t="str">
        <f>IFERROR('DB7.80KMP'!AT41/'DB7.80KMP'!AT$4,"")</f>
        <v/>
      </c>
      <c r="AU40" s="835" t="str">
        <f>IFERROR('DB7.80KMP'!AU41/'DB7.80KMP'!AU$4,"")</f>
        <v/>
      </c>
      <c r="AV40" s="836" t="str">
        <f>IFERROR('DB7.80KMP'!AV41/'DB7.80KMP'!AV$4,"")</f>
        <v/>
      </c>
    </row>
    <row r="41" spans="1:48" ht="14.1" customHeight="1" x14ac:dyDescent="0.25">
      <c r="B41" s="255" t="s">
        <v>67</v>
      </c>
      <c r="C41" s="20" t="s">
        <v>66</v>
      </c>
      <c r="D41" s="251" t="s">
        <v>237</v>
      </c>
      <c r="E41" s="6" t="s">
        <v>66</v>
      </c>
      <c r="F41" s="268" t="s">
        <v>226</v>
      </c>
      <c r="G41" s="843" t="str">
        <f>IFERROR('DB7.80KMP'!G42/'DB7.80KMP'!G$4,"")</f>
        <v/>
      </c>
      <c r="H41" s="844" t="str">
        <f>IFERROR('DB7.80KMP'!H42/'DB7.80KMP'!H$4,"")</f>
        <v/>
      </c>
      <c r="I41" s="844" t="str">
        <f>IFERROR('DB7.80KMP'!I42/'DB7.80KMP'!I$4,"")</f>
        <v/>
      </c>
      <c r="J41" s="844" t="str">
        <f>IFERROR('DB7.80KMP'!J42/'DB7.80KMP'!J$4,"")</f>
        <v/>
      </c>
      <c r="K41" s="844" t="str">
        <f>IFERROR('DB7.80KMP'!K42/'DB7.80KMP'!K$4,"")</f>
        <v/>
      </c>
      <c r="L41" s="844" t="str">
        <f>IFERROR('DB7.80KMP'!L42/'DB7.80KMP'!L$4,"")</f>
        <v/>
      </c>
      <c r="M41" s="844" t="str">
        <f>IFERROR('DB7.80KMP'!M42/'DB7.80KMP'!M$4,"")</f>
        <v/>
      </c>
      <c r="N41" s="844" t="str">
        <f>IFERROR('DB7.80KMP'!N42/'DB7.80KMP'!N$4,"")</f>
        <v/>
      </c>
      <c r="O41" s="844" t="str">
        <f>IFERROR('DB7.80KMP'!O42/'DB7.80KMP'!O$4,"")</f>
        <v/>
      </c>
      <c r="P41" s="844" t="str">
        <f>IFERROR('DB7.80KMP'!P42/'DB7.80KMP'!P$4,"")</f>
        <v/>
      </c>
      <c r="Q41" s="844" t="str">
        <f>IFERROR('DB7.80KMP'!Q42/'DB7.80KMP'!Q$4,"")</f>
        <v/>
      </c>
      <c r="R41" s="844" t="str">
        <f>IFERROR('DB7.80KMP'!R42/'DB7.80KMP'!R$4,"")</f>
        <v/>
      </c>
      <c r="S41" s="844" t="str">
        <f>IFERROR('DB7.80KMP'!S42/'DB7.80KMP'!S$4,"")</f>
        <v/>
      </c>
      <c r="T41" s="844" t="str">
        <f>IFERROR('DB7.80KMP'!T42/'DB7.80KMP'!T$4,"")</f>
        <v/>
      </c>
      <c r="U41" s="844" t="str">
        <f>IFERROR('DB7.80KMP'!U42/'DB7.80KMP'!U$4,"")</f>
        <v/>
      </c>
      <c r="V41" s="844" t="str">
        <f>IFERROR('DB7.80KMP'!V42/'DB7.80KMP'!V$4,"")</f>
        <v/>
      </c>
      <c r="W41" s="844">
        <f>IFERROR('DB7.80KMP'!W42/'DB7.80KMP'!W$4,"")</f>
        <v>0</v>
      </c>
      <c r="X41" s="844">
        <f>IFERROR('DB7.80KMP'!X42/'DB7.80KMP'!X$4,"")</f>
        <v>0</v>
      </c>
      <c r="Y41" s="844">
        <f>IFERROR('DB7.80KMP'!Y42/'DB7.80KMP'!Y$4,"")</f>
        <v>0</v>
      </c>
      <c r="Z41" s="844">
        <f>IFERROR('DB7.80KMP'!Z42/'DB7.80KMP'!Z$4,"")</f>
        <v>0</v>
      </c>
      <c r="AA41" s="844">
        <f>IFERROR('DB7.80KMP'!AA42/'DB7.80KMP'!AA$4,"")</f>
        <v>0</v>
      </c>
      <c r="AB41" s="844">
        <f>IFERROR('DB7.80KMP'!AB42/'DB7.80KMP'!AB$4,"")</f>
        <v>0</v>
      </c>
      <c r="AC41" s="844">
        <f>IFERROR('DB7.80KMP'!AC42/'DB7.80KMP'!AC$4,"")</f>
        <v>0</v>
      </c>
      <c r="AD41" s="844">
        <f>IFERROR('DB7.80KMP'!AD42/'DB7.80KMP'!AD$4,"")</f>
        <v>0</v>
      </c>
      <c r="AE41" s="844">
        <f>IFERROR('DB7.80KMP'!AE42/'DB7.80KMP'!AE$4,"")</f>
        <v>0</v>
      </c>
      <c r="AF41" s="844">
        <f>IFERROR('DB7.80KMP'!AF42/'DB7.80KMP'!AF$4,"")</f>
        <v>0</v>
      </c>
      <c r="AG41" s="844">
        <f>IFERROR('DB7.80KMP'!AG42/'DB7.80KMP'!AG$4,"")</f>
        <v>0</v>
      </c>
      <c r="AH41" s="844">
        <f>IFERROR('DB7.80KMP'!AH42/'DB7.80KMP'!AH$4,"")</f>
        <v>0</v>
      </c>
      <c r="AI41" s="844">
        <f>IFERROR('DB7.80KMP'!AI42/'DB7.80KMP'!AI$4,"")</f>
        <v>0</v>
      </c>
      <c r="AJ41" s="845">
        <f>IFERROR('DB7.80KMP'!AJ42/'DB7.80KMP'!AJ$4,"")</f>
        <v>0</v>
      </c>
      <c r="AK41" s="843">
        <f>IFERROR('DB7.80KMP'!AK42/'DB7.80KMP'!AK$4,"")</f>
        <v>0</v>
      </c>
      <c r="AL41" s="844">
        <f>IFERROR('DB7.80KMP'!AL42/'DB7.80KMP'!AL$4,"")</f>
        <v>0</v>
      </c>
      <c r="AM41" s="844">
        <f>IFERROR('DB7.80KMP'!AM42/'DB7.80KMP'!AM$4,"")</f>
        <v>0</v>
      </c>
      <c r="AN41" s="844">
        <f>IFERROR('DB7.80KMP'!AN42/'DB7.80KMP'!AN$4,"")</f>
        <v>0</v>
      </c>
      <c r="AO41" s="844">
        <f>IFERROR('DB7.80KMP'!AO42/'DB7.80KMP'!AO$4,"")</f>
        <v>0</v>
      </c>
      <c r="AP41" s="844" t="str">
        <f>IFERROR('DB7.80KMP'!AP42/'DB7.80KMP'!AP$4,"")</f>
        <v/>
      </c>
      <c r="AQ41" s="844" t="str">
        <f>IFERROR('DB7.80KMP'!AQ42/'DB7.80KMP'!AQ$4,"")</f>
        <v/>
      </c>
      <c r="AR41" s="844" t="str">
        <f>IFERROR('DB7.80KMP'!AR42/'DB7.80KMP'!AR$4,"")</f>
        <v/>
      </c>
      <c r="AS41" s="844" t="str">
        <f>IFERROR('DB7.80KMP'!AS42/'DB7.80KMP'!AS$4,"")</f>
        <v/>
      </c>
      <c r="AT41" s="844" t="str">
        <f>IFERROR('DB7.80KMP'!AT42/'DB7.80KMP'!AT$4,"")</f>
        <v/>
      </c>
      <c r="AU41" s="844" t="str">
        <f>IFERROR('DB7.80KMP'!AU42/'DB7.80KMP'!AU$4,"")</f>
        <v/>
      </c>
      <c r="AV41" s="845" t="str">
        <f>IFERROR('DB7.80KMP'!AV42/'DB7.80KMP'!AV$4,"")</f>
        <v/>
      </c>
    </row>
    <row r="42" spans="1:48" ht="14.1" customHeight="1" x14ac:dyDescent="0.25">
      <c r="A42" s="2"/>
      <c r="B42" s="255" t="s">
        <v>69</v>
      </c>
      <c r="C42" s="20" t="s">
        <v>68</v>
      </c>
      <c r="D42" s="251" t="s">
        <v>238</v>
      </c>
      <c r="E42" s="6" t="s">
        <v>68</v>
      </c>
      <c r="F42" s="268" t="s">
        <v>226</v>
      </c>
      <c r="G42" s="843" t="str">
        <f>IFERROR('DB7.80KMP'!G43/'DB7.80KMP'!G$4,"")</f>
        <v/>
      </c>
      <c r="H42" s="844" t="str">
        <f>IFERROR('DB7.80KMP'!H43/'DB7.80KMP'!H$4,"")</f>
        <v/>
      </c>
      <c r="I42" s="844" t="str">
        <f>IFERROR('DB7.80KMP'!I43/'DB7.80KMP'!I$4,"")</f>
        <v/>
      </c>
      <c r="J42" s="844" t="str">
        <f>IFERROR('DB7.80KMP'!J43/'DB7.80KMP'!J$4,"")</f>
        <v/>
      </c>
      <c r="K42" s="844" t="str">
        <f>IFERROR('DB7.80KMP'!K43/'DB7.80KMP'!K$4,"")</f>
        <v/>
      </c>
      <c r="L42" s="844" t="str">
        <f>IFERROR('DB7.80KMP'!L43/'DB7.80KMP'!L$4,"")</f>
        <v/>
      </c>
      <c r="M42" s="844" t="str">
        <f>IFERROR('DB7.80KMP'!M43/'DB7.80KMP'!M$4,"")</f>
        <v/>
      </c>
      <c r="N42" s="844" t="str">
        <f>IFERROR('DB7.80KMP'!N43/'DB7.80KMP'!N$4,"")</f>
        <v/>
      </c>
      <c r="O42" s="844" t="str">
        <f>IFERROR('DB7.80KMP'!O43/'DB7.80KMP'!O$4,"")</f>
        <v/>
      </c>
      <c r="P42" s="844" t="str">
        <f>IFERROR('DB7.80KMP'!P43/'DB7.80KMP'!P$4,"")</f>
        <v/>
      </c>
      <c r="Q42" s="844" t="str">
        <f>IFERROR('DB7.80KMP'!Q43/'DB7.80KMP'!Q$4,"")</f>
        <v/>
      </c>
      <c r="R42" s="844" t="str">
        <f>IFERROR('DB7.80KMP'!R43/'DB7.80KMP'!R$4,"")</f>
        <v/>
      </c>
      <c r="S42" s="844" t="str">
        <f>IFERROR('DB7.80KMP'!S43/'DB7.80KMP'!S$4,"")</f>
        <v/>
      </c>
      <c r="T42" s="844" t="str">
        <f>IFERROR('DB7.80KMP'!T43/'DB7.80KMP'!T$4,"")</f>
        <v/>
      </c>
      <c r="U42" s="844" t="str">
        <f>IFERROR('DB7.80KMP'!U43/'DB7.80KMP'!U$4,"")</f>
        <v/>
      </c>
      <c r="V42" s="844" t="str">
        <f>IFERROR('DB7.80KMP'!V43/'DB7.80KMP'!V$4,"")</f>
        <v/>
      </c>
      <c r="W42" s="844">
        <f>IFERROR('DB7.80KMP'!W43/'DB7.80KMP'!W$4,"")</f>
        <v>3.5987627914821391E-3</v>
      </c>
      <c r="X42" s="844">
        <f>IFERROR('DB7.80KMP'!X43/'DB7.80KMP'!X$4,"")</f>
        <v>4.6269807319056075E-3</v>
      </c>
      <c r="Y42" s="844">
        <f>IFERROR('DB7.80KMP'!Y43/'DB7.80KMP'!Y$4,"")</f>
        <v>3.2388865123339251E-3</v>
      </c>
      <c r="Z42" s="844">
        <f>IFERROR('DB7.80KMP'!Z43/'DB7.80KMP'!Z$4,"")</f>
        <v>2.5498291568590179E-3</v>
      </c>
      <c r="AA42" s="844">
        <f>IFERROR('DB7.80KMP'!AA43/'DB7.80KMP'!AA$4,"")</f>
        <v>2.5498291568590179E-3</v>
      </c>
      <c r="AB42" s="844">
        <f>IFERROR('DB7.80KMP'!AB43/'DB7.80KMP'!AB$4,"")</f>
        <v>2.5498291568590179E-3</v>
      </c>
      <c r="AC42" s="844">
        <f>IFERROR('DB7.80KMP'!AC43/'DB7.80KMP'!AC$4,"")</f>
        <v>2.5498291568590179E-3</v>
      </c>
      <c r="AD42" s="844">
        <f>IFERROR('DB7.80KMP'!AD43/'DB7.80KMP'!AD$4,"")</f>
        <v>2.5498291568590179E-3</v>
      </c>
      <c r="AE42" s="844">
        <f>IFERROR('DB7.80KMP'!AE43/'DB7.80KMP'!AE$4,"")</f>
        <v>2.5498291568590179E-3</v>
      </c>
      <c r="AF42" s="844">
        <f>IFERROR('DB7.80KMP'!AF43/'DB7.80KMP'!AF$4,"")</f>
        <v>2.3497657560749867E-3</v>
      </c>
      <c r="AG42" s="844">
        <f>IFERROR('DB7.80KMP'!AG43/'DB7.80KMP'!AG$4,"")</f>
        <v>2.3497657560749867E-3</v>
      </c>
      <c r="AH42" s="844">
        <f>IFERROR('DB7.80KMP'!AH43/'DB7.80KMP'!AH$4,"")</f>
        <v>2.3497657560749867E-3</v>
      </c>
      <c r="AI42" s="844">
        <f>IFERROR('DB7.80KMP'!AI43/'DB7.80KMP'!AI$4,"")</f>
        <v>2.7104704824994349E-3</v>
      </c>
      <c r="AJ42" s="845">
        <f>IFERROR('DB7.80KMP'!AJ43/'DB7.80KMP'!AJ$4,"")</f>
        <v>2.3779649554340342E-3</v>
      </c>
      <c r="AK42" s="843">
        <f>IFERROR('DB7.80KMP'!AK43/'DB7.80KMP'!AK$4,"")</f>
        <v>2.5380409309546013E-3</v>
      </c>
      <c r="AL42" s="844">
        <f>IFERROR('DB7.80KMP'!AL43/'DB7.80KMP'!AL$4,"")</f>
        <v>3.6114087154645752E-3</v>
      </c>
      <c r="AM42" s="844">
        <f>IFERROR('DB7.80KMP'!AM43/'DB7.80KMP'!AM$4,"")</f>
        <v>2.039498749793223E-3</v>
      </c>
      <c r="AN42" s="844">
        <f>IFERROR('DB7.80KMP'!AN43/'DB7.80KMP'!AN$4,"")</f>
        <v>2.0267848297633303E-3</v>
      </c>
      <c r="AO42" s="844">
        <f>IFERROR('DB7.80KMP'!AO43/'DB7.80KMP'!AO$4,"")</f>
        <v>2.219941551755623E-3</v>
      </c>
      <c r="AP42" s="844" t="str">
        <f>IFERROR('DB7.80KMP'!AP43/'DB7.80KMP'!AP$4,"")</f>
        <v/>
      </c>
      <c r="AQ42" s="844" t="str">
        <f>IFERROR('DB7.80KMP'!AQ43/'DB7.80KMP'!AQ$4,"")</f>
        <v/>
      </c>
      <c r="AR42" s="844" t="str">
        <f>IFERROR('DB7.80KMP'!AR43/'DB7.80KMP'!AR$4,"")</f>
        <v/>
      </c>
      <c r="AS42" s="844" t="str">
        <f>IFERROR('DB7.80KMP'!AS43/'DB7.80KMP'!AS$4,"")</f>
        <v/>
      </c>
      <c r="AT42" s="844" t="str">
        <f>IFERROR('DB7.80KMP'!AT43/'DB7.80KMP'!AT$4,"")</f>
        <v/>
      </c>
      <c r="AU42" s="844" t="str">
        <f>IFERROR('DB7.80KMP'!AU43/'DB7.80KMP'!AU$4,"")</f>
        <v/>
      </c>
      <c r="AV42" s="845" t="str">
        <f>IFERROR('DB7.80KMP'!AV43/'DB7.80KMP'!AV$4,"")</f>
        <v/>
      </c>
    </row>
    <row r="43" spans="1:48" ht="15.75" x14ac:dyDescent="0.25">
      <c r="A43" s="2"/>
      <c r="B43" s="255" t="s">
        <v>71</v>
      </c>
      <c r="C43" s="20" t="s">
        <v>70</v>
      </c>
      <c r="D43" s="251" t="s">
        <v>239</v>
      </c>
      <c r="E43" s="20" t="s">
        <v>70</v>
      </c>
      <c r="F43" s="274" t="s">
        <v>226</v>
      </c>
      <c r="G43" s="831" t="str">
        <f>IFERROR('DB7.80KMP'!G44/'DB7.80KMP'!G$4,"")</f>
        <v/>
      </c>
      <c r="H43" s="832" t="str">
        <f>IFERROR('DB7.80KMP'!H44/'DB7.80KMP'!H$4,"")</f>
        <v/>
      </c>
      <c r="I43" s="832" t="str">
        <f>IFERROR('DB7.80KMP'!I44/'DB7.80KMP'!I$4,"")</f>
        <v/>
      </c>
      <c r="J43" s="832" t="str">
        <f>IFERROR('DB7.80KMP'!J44/'DB7.80KMP'!J$4,"")</f>
        <v/>
      </c>
      <c r="K43" s="832" t="str">
        <f>IFERROR('DB7.80KMP'!K44/'DB7.80KMP'!K$4,"")</f>
        <v/>
      </c>
      <c r="L43" s="832" t="str">
        <f>IFERROR('DB7.80KMP'!L44/'DB7.80KMP'!L$4,"")</f>
        <v/>
      </c>
      <c r="M43" s="832" t="str">
        <f>IFERROR('DB7.80KMP'!M44/'DB7.80KMP'!M$4,"")</f>
        <v/>
      </c>
      <c r="N43" s="832" t="str">
        <f>IFERROR('DB7.80KMP'!N44/'DB7.80KMP'!N$4,"")</f>
        <v/>
      </c>
      <c r="O43" s="832" t="str">
        <f>IFERROR('DB7.80KMP'!O44/'DB7.80KMP'!O$4,"")</f>
        <v/>
      </c>
      <c r="P43" s="832" t="str">
        <f>IFERROR('DB7.80KMP'!P44/'DB7.80KMP'!P$4,"")</f>
        <v/>
      </c>
      <c r="Q43" s="832" t="str">
        <f>IFERROR('DB7.80KMP'!Q44/'DB7.80KMP'!Q$4,"")</f>
        <v/>
      </c>
      <c r="R43" s="832" t="str">
        <f>IFERROR('DB7.80KMP'!R44/'DB7.80KMP'!R$4,"")</f>
        <v/>
      </c>
      <c r="S43" s="832" t="str">
        <f>IFERROR('DB7.80KMP'!S44/'DB7.80KMP'!S$4,"")</f>
        <v/>
      </c>
      <c r="T43" s="832" t="str">
        <f>IFERROR('DB7.80KMP'!T44/'DB7.80KMP'!T$4,"")</f>
        <v/>
      </c>
      <c r="U43" s="832" t="str">
        <f>IFERROR('DB7.80KMP'!U44/'DB7.80KMP'!U$4,"")</f>
        <v/>
      </c>
      <c r="V43" s="832" t="str">
        <f>IFERROR('DB7.80KMP'!V44/'DB7.80KMP'!V$4,"")</f>
        <v/>
      </c>
      <c r="W43" s="832">
        <f>IFERROR('DB7.80KMP'!W44/'DB7.80KMP'!W$4,"")</f>
        <v>0</v>
      </c>
      <c r="X43" s="832">
        <f>IFERROR('DB7.80KMP'!X44/'DB7.80KMP'!X$4,"")</f>
        <v>0</v>
      </c>
      <c r="Y43" s="832">
        <f>IFERROR('DB7.80KMP'!Y44/'DB7.80KMP'!Y$4,"")</f>
        <v>0</v>
      </c>
      <c r="Z43" s="832">
        <f>IFERROR('DB7.80KMP'!Z44/'DB7.80KMP'!Z$4,"")</f>
        <v>0</v>
      </c>
      <c r="AA43" s="832">
        <f>IFERROR('DB7.80KMP'!AA44/'DB7.80KMP'!AA$4,"")</f>
        <v>0</v>
      </c>
      <c r="AB43" s="832">
        <f>IFERROR('DB7.80KMP'!AB44/'DB7.80KMP'!AB$4,"")</f>
        <v>0</v>
      </c>
      <c r="AC43" s="832">
        <f>IFERROR('DB7.80KMP'!AC44/'DB7.80KMP'!AC$4,"")</f>
        <v>0</v>
      </c>
      <c r="AD43" s="832">
        <f>IFERROR('DB7.80KMP'!AD44/'DB7.80KMP'!AD$4,"")</f>
        <v>0</v>
      </c>
      <c r="AE43" s="832">
        <f>IFERROR('DB7.80KMP'!AE44/'DB7.80KMP'!AE$4,"")</f>
        <v>0</v>
      </c>
      <c r="AF43" s="832">
        <f>IFERROR('DB7.80KMP'!AF44/'DB7.80KMP'!AF$4,"")</f>
        <v>0</v>
      </c>
      <c r="AG43" s="832">
        <f>IFERROR('DB7.80KMP'!AG44/'DB7.80KMP'!AG$4,"")</f>
        <v>0</v>
      </c>
      <c r="AH43" s="832">
        <f>IFERROR('DB7.80KMP'!AH44/'DB7.80KMP'!AH$4,"")</f>
        <v>0</v>
      </c>
      <c r="AI43" s="832">
        <f>IFERROR('DB7.80KMP'!AI44/'DB7.80KMP'!AI$4,"")</f>
        <v>0</v>
      </c>
      <c r="AJ43" s="833">
        <f>IFERROR('DB7.80KMP'!AJ44/'DB7.80KMP'!AJ$4,"")</f>
        <v>0</v>
      </c>
      <c r="AK43" s="831">
        <f>IFERROR('DB7.80KMP'!AK44/'DB7.80KMP'!AK$4,"")</f>
        <v>0</v>
      </c>
      <c r="AL43" s="832">
        <f>IFERROR('DB7.80KMP'!AL44/'DB7.80KMP'!AL$4,"")</f>
        <v>0</v>
      </c>
      <c r="AM43" s="832">
        <f>IFERROR('DB7.80KMP'!AM44/'DB7.80KMP'!AM$4,"")</f>
        <v>0</v>
      </c>
      <c r="AN43" s="832">
        <f>IFERROR('DB7.80KMP'!AN44/'DB7.80KMP'!AN$4,"")</f>
        <v>0</v>
      </c>
      <c r="AO43" s="832">
        <f>IFERROR('DB7.80KMP'!AO44/'DB7.80KMP'!AO$4,"")</f>
        <v>0</v>
      </c>
      <c r="AP43" s="832" t="str">
        <f>IFERROR('DB7.80KMP'!AP44/'DB7.80KMP'!AP$4,"")</f>
        <v/>
      </c>
      <c r="AQ43" s="832" t="str">
        <f>IFERROR('DB7.80KMP'!AQ44/'DB7.80KMP'!AQ$4,"")</f>
        <v/>
      </c>
      <c r="AR43" s="832" t="str">
        <f>IFERROR('DB7.80KMP'!AR44/'DB7.80KMP'!AR$4,"")</f>
        <v/>
      </c>
      <c r="AS43" s="832" t="str">
        <f>IFERROR('DB7.80KMP'!AS44/'DB7.80KMP'!AS$4,"")</f>
        <v/>
      </c>
      <c r="AT43" s="832" t="str">
        <f>IFERROR('DB7.80KMP'!AT44/'DB7.80KMP'!AT$4,"")</f>
        <v/>
      </c>
      <c r="AU43" s="832" t="str">
        <f>IFERROR('DB7.80KMP'!AU44/'DB7.80KMP'!AU$4,"")</f>
        <v/>
      </c>
      <c r="AV43" s="833" t="str">
        <f>IFERROR('DB7.80KMP'!AV44/'DB7.80KMP'!AV$4,"")</f>
        <v/>
      </c>
    </row>
    <row r="44" spans="1:48" ht="15.75" x14ac:dyDescent="0.25">
      <c r="B44" s="255" t="s">
        <v>73</v>
      </c>
      <c r="C44" s="20" t="s">
        <v>72</v>
      </c>
      <c r="D44" s="401" t="s">
        <v>240</v>
      </c>
      <c r="E44" s="161" t="s">
        <v>72</v>
      </c>
      <c r="F44" s="275" t="s">
        <v>226</v>
      </c>
      <c r="G44" s="834" t="str">
        <f>IFERROR('DB7.80KMP'!G45/'DB7.80KMP'!G$4,"")</f>
        <v/>
      </c>
      <c r="H44" s="835" t="str">
        <f>IFERROR('DB7.80KMP'!H45/'DB7.80KMP'!H$4,"")</f>
        <v/>
      </c>
      <c r="I44" s="835" t="str">
        <f>IFERROR('DB7.80KMP'!I45/'DB7.80KMP'!I$4,"")</f>
        <v/>
      </c>
      <c r="J44" s="835" t="str">
        <f>IFERROR('DB7.80KMP'!J45/'DB7.80KMP'!J$4,"")</f>
        <v/>
      </c>
      <c r="K44" s="835" t="str">
        <f>IFERROR('DB7.80KMP'!K45/'DB7.80KMP'!K$4,"")</f>
        <v/>
      </c>
      <c r="L44" s="835" t="str">
        <f>IFERROR('DB7.80KMP'!L45/'DB7.80KMP'!L$4,"")</f>
        <v/>
      </c>
      <c r="M44" s="835" t="str">
        <f>IFERROR('DB7.80KMP'!M45/'DB7.80KMP'!M$4,"")</f>
        <v/>
      </c>
      <c r="N44" s="835" t="str">
        <f>IFERROR('DB7.80KMP'!N45/'DB7.80KMP'!N$4,"")</f>
        <v/>
      </c>
      <c r="O44" s="835" t="str">
        <f>IFERROR('DB7.80KMP'!O45/'DB7.80KMP'!O$4,"")</f>
        <v/>
      </c>
      <c r="P44" s="835" t="str">
        <f>IFERROR('DB7.80KMP'!P45/'DB7.80KMP'!P$4,"")</f>
        <v/>
      </c>
      <c r="Q44" s="835" t="str">
        <f>IFERROR('DB7.80KMP'!Q45/'DB7.80KMP'!Q$4,"")</f>
        <v/>
      </c>
      <c r="R44" s="835" t="str">
        <f>IFERROR('DB7.80KMP'!R45/'DB7.80KMP'!R$4,"")</f>
        <v/>
      </c>
      <c r="S44" s="835" t="str">
        <f>IFERROR('DB7.80KMP'!S45/'DB7.80KMP'!S$4,"")</f>
        <v/>
      </c>
      <c r="T44" s="835" t="str">
        <f>IFERROR('DB7.80KMP'!T45/'DB7.80KMP'!T$4,"")</f>
        <v/>
      </c>
      <c r="U44" s="835" t="str">
        <f>IFERROR('DB7.80KMP'!U45/'DB7.80KMP'!U$4,"")</f>
        <v/>
      </c>
      <c r="V44" s="835" t="str">
        <f>IFERROR('DB7.80KMP'!V45/'DB7.80KMP'!V$4,"")</f>
        <v/>
      </c>
      <c r="W44" s="835">
        <f>IFERROR('DB7.80KMP'!W45/'DB7.80KMP'!W$4,"")</f>
        <v>0</v>
      </c>
      <c r="X44" s="835">
        <f>IFERROR('DB7.80KMP'!X45/'DB7.80KMP'!X$4,"")</f>
        <v>0</v>
      </c>
      <c r="Y44" s="835">
        <f>IFERROR('DB7.80KMP'!Y45/'DB7.80KMP'!Y$4,"")</f>
        <v>0</v>
      </c>
      <c r="Z44" s="835">
        <f>IFERROR('DB7.80KMP'!Z45/'DB7.80KMP'!Z$4,"")</f>
        <v>0</v>
      </c>
      <c r="AA44" s="835">
        <f>IFERROR('DB7.80KMP'!AA45/'DB7.80KMP'!AA$4,"")</f>
        <v>0</v>
      </c>
      <c r="AB44" s="835">
        <f>IFERROR('DB7.80KMP'!AB45/'DB7.80KMP'!AB$4,"")</f>
        <v>0</v>
      </c>
      <c r="AC44" s="835">
        <f>IFERROR('DB7.80KMP'!AC45/'DB7.80KMP'!AC$4,"")</f>
        <v>0</v>
      </c>
      <c r="AD44" s="835">
        <f>IFERROR('DB7.80KMP'!AD45/'DB7.80KMP'!AD$4,"")</f>
        <v>0</v>
      </c>
      <c r="AE44" s="835">
        <f>IFERROR('DB7.80KMP'!AE45/'DB7.80KMP'!AE$4,"")</f>
        <v>0</v>
      </c>
      <c r="AF44" s="835">
        <f>IFERROR('DB7.80KMP'!AF45/'DB7.80KMP'!AF$4,"")</f>
        <v>0</v>
      </c>
      <c r="AG44" s="835">
        <f>IFERROR('DB7.80KMP'!AG45/'DB7.80KMP'!AG$4,"")</f>
        <v>0</v>
      </c>
      <c r="AH44" s="835">
        <f>IFERROR('DB7.80KMP'!AH45/'DB7.80KMP'!AH$4,"")</f>
        <v>0</v>
      </c>
      <c r="AI44" s="835">
        <f>IFERROR('DB7.80KMP'!AI45/'DB7.80KMP'!AI$4,"")</f>
        <v>0</v>
      </c>
      <c r="AJ44" s="836">
        <f>IFERROR('DB7.80KMP'!AJ45/'DB7.80KMP'!AJ$4,"")</f>
        <v>0</v>
      </c>
      <c r="AK44" s="834">
        <f>IFERROR('DB7.80KMP'!AK45/'DB7.80KMP'!AK$4,"")</f>
        <v>0</v>
      </c>
      <c r="AL44" s="835">
        <f>IFERROR('DB7.80KMP'!AL45/'DB7.80KMP'!AL$4,"")</f>
        <v>0</v>
      </c>
      <c r="AM44" s="835">
        <f>IFERROR('DB7.80KMP'!AM45/'DB7.80KMP'!AM$4,"")</f>
        <v>0</v>
      </c>
      <c r="AN44" s="835">
        <f>IFERROR('DB7.80KMP'!AN45/'DB7.80KMP'!AN$4,"")</f>
        <v>0</v>
      </c>
      <c r="AO44" s="835">
        <f>IFERROR('DB7.80KMP'!AO45/'DB7.80KMP'!AO$4,"")</f>
        <v>0</v>
      </c>
      <c r="AP44" s="835" t="str">
        <f>IFERROR('DB7.80KMP'!AP45/'DB7.80KMP'!AP$4,"")</f>
        <v/>
      </c>
      <c r="AQ44" s="835" t="str">
        <f>IFERROR('DB7.80KMP'!AQ45/'DB7.80KMP'!AQ$4,"")</f>
        <v/>
      </c>
      <c r="AR44" s="835" t="str">
        <f>IFERROR('DB7.80KMP'!AR45/'DB7.80KMP'!AR$4,"")</f>
        <v/>
      </c>
      <c r="AS44" s="835" t="str">
        <f>IFERROR('DB7.80KMP'!AS45/'DB7.80KMP'!AS$4,"")</f>
        <v/>
      </c>
      <c r="AT44" s="835" t="str">
        <f>IFERROR('DB7.80KMP'!AT45/'DB7.80KMP'!AT$4,"")</f>
        <v/>
      </c>
      <c r="AU44" s="835" t="str">
        <f>IFERROR('DB7.80KMP'!AU45/'DB7.80KMP'!AU$4,"")</f>
        <v/>
      </c>
      <c r="AV44" s="836" t="str">
        <f>IFERROR('DB7.80KMP'!AV45/'DB7.80KMP'!AV$4,"")</f>
        <v/>
      </c>
    </row>
    <row r="45" spans="1:48" ht="14.1" customHeight="1" x14ac:dyDescent="0.25">
      <c r="B45" s="1157" t="s">
        <v>75</v>
      </c>
      <c r="C45" s="1155" t="s">
        <v>74</v>
      </c>
      <c r="D45" s="590" t="s">
        <v>241</v>
      </c>
      <c r="E45" s="11" t="s">
        <v>176</v>
      </c>
      <c r="F45" s="268" t="s">
        <v>226</v>
      </c>
      <c r="G45" s="843" t="str">
        <f>IFERROR('DB7.80KMP'!G46/'DB7.80KMP'!G$4,"")</f>
        <v/>
      </c>
      <c r="H45" s="844" t="str">
        <f>IFERROR('DB7.80KMP'!H46/'DB7.80KMP'!H$4,"")</f>
        <v/>
      </c>
      <c r="I45" s="844" t="str">
        <f>IFERROR('DB7.80KMP'!I46/'DB7.80KMP'!I$4,"")</f>
        <v/>
      </c>
      <c r="J45" s="844" t="str">
        <f>IFERROR('DB7.80KMP'!J46/'DB7.80KMP'!J$4,"")</f>
        <v/>
      </c>
      <c r="K45" s="844" t="str">
        <f>IFERROR('DB7.80KMP'!K46/'DB7.80KMP'!K$4,"")</f>
        <v/>
      </c>
      <c r="L45" s="844" t="str">
        <f>IFERROR('DB7.80KMP'!L46/'DB7.80KMP'!L$4,"")</f>
        <v/>
      </c>
      <c r="M45" s="844" t="str">
        <f>IFERROR('DB7.80KMP'!M46/'DB7.80KMP'!M$4,"")</f>
        <v/>
      </c>
      <c r="N45" s="844" t="str">
        <f>IFERROR('DB7.80KMP'!N46/'DB7.80KMP'!N$4,"")</f>
        <v/>
      </c>
      <c r="O45" s="844" t="str">
        <f>IFERROR('DB7.80KMP'!O46/'DB7.80KMP'!O$4,"")</f>
        <v/>
      </c>
      <c r="P45" s="844" t="str">
        <f>IFERROR('DB7.80KMP'!P46/'DB7.80KMP'!P$4,"")</f>
        <v/>
      </c>
      <c r="Q45" s="844" t="str">
        <f>IFERROR('DB7.80KMP'!Q46/'DB7.80KMP'!Q$4,"")</f>
        <v/>
      </c>
      <c r="R45" s="844" t="str">
        <f>IFERROR('DB7.80KMP'!R46/'DB7.80KMP'!R$4,"")</f>
        <v/>
      </c>
      <c r="S45" s="844" t="str">
        <f>IFERROR('DB7.80KMP'!S46/'DB7.80KMP'!S$4,"")</f>
        <v/>
      </c>
      <c r="T45" s="844" t="str">
        <f>IFERROR('DB7.80KMP'!T46/'DB7.80KMP'!T$4,"")</f>
        <v/>
      </c>
      <c r="U45" s="844" t="str">
        <f>IFERROR('DB7.80KMP'!U46/'DB7.80KMP'!U$4,"")</f>
        <v/>
      </c>
      <c r="V45" s="844" t="str">
        <f>IFERROR('DB7.80KMP'!V46/'DB7.80KMP'!V$4,"")</f>
        <v/>
      </c>
      <c r="W45" s="844">
        <f>IFERROR('DB7.80KMP'!W46/'DB7.80KMP'!W$4,"")</f>
        <v>0</v>
      </c>
      <c r="X45" s="844">
        <f>IFERROR('DB7.80KMP'!X46/'DB7.80KMP'!X$4,"")</f>
        <v>0</v>
      </c>
      <c r="Y45" s="844">
        <f>IFERROR('DB7.80KMP'!Y46/'DB7.80KMP'!Y$4,"")</f>
        <v>0</v>
      </c>
      <c r="Z45" s="844">
        <f>IFERROR('DB7.80KMP'!Z46/'DB7.80KMP'!Z$4,"")</f>
        <v>0</v>
      </c>
      <c r="AA45" s="844">
        <f>IFERROR('DB7.80KMP'!AA46/'DB7.80KMP'!AA$4,"")</f>
        <v>0</v>
      </c>
      <c r="AB45" s="844">
        <f>IFERROR('DB7.80KMP'!AB46/'DB7.80KMP'!AB$4,"")</f>
        <v>0</v>
      </c>
      <c r="AC45" s="844">
        <f>IFERROR('DB7.80KMP'!AC46/'DB7.80KMP'!AC$4,"")</f>
        <v>0</v>
      </c>
      <c r="AD45" s="844">
        <f>IFERROR('DB7.80KMP'!AD46/'DB7.80KMP'!AD$4,"")</f>
        <v>0</v>
      </c>
      <c r="AE45" s="844">
        <f>IFERROR('DB7.80KMP'!AE46/'DB7.80KMP'!AE$4,"")</f>
        <v>0</v>
      </c>
      <c r="AF45" s="844">
        <f>IFERROR('DB7.80KMP'!AF46/'DB7.80KMP'!AF$4,"")</f>
        <v>0</v>
      </c>
      <c r="AG45" s="844">
        <f>IFERROR('DB7.80KMP'!AG46/'DB7.80KMP'!AG$4,"")</f>
        <v>0</v>
      </c>
      <c r="AH45" s="844">
        <f>IFERROR('DB7.80KMP'!AH46/'DB7.80KMP'!AH$4,"")</f>
        <v>0</v>
      </c>
      <c r="AI45" s="844">
        <f>IFERROR('DB7.80KMP'!AI46/'DB7.80KMP'!AI$4,"")</f>
        <v>0</v>
      </c>
      <c r="AJ45" s="845">
        <f>IFERROR('DB7.80KMP'!AJ46/'DB7.80KMP'!AJ$4,"")</f>
        <v>0</v>
      </c>
      <c r="AK45" s="843">
        <f>IFERROR('DB7.80KMP'!AK46/'DB7.80KMP'!AK$4,"")</f>
        <v>0</v>
      </c>
      <c r="AL45" s="844">
        <f>IFERROR('DB7.80KMP'!AL46/'DB7.80KMP'!AL$4,"")</f>
        <v>0</v>
      </c>
      <c r="AM45" s="844">
        <f>IFERROR('DB7.80KMP'!AM46/'DB7.80KMP'!AM$4,"")</f>
        <v>0</v>
      </c>
      <c r="AN45" s="844">
        <f>IFERROR('DB7.80KMP'!AN46/'DB7.80KMP'!AN$4,"")</f>
        <v>0</v>
      </c>
      <c r="AO45" s="844">
        <f>IFERROR('DB7.80KMP'!AO46/'DB7.80KMP'!AO$4,"")</f>
        <v>0</v>
      </c>
      <c r="AP45" s="844" t="str">
        <f>IFERROR('DB7.80KMP'!AP46/'DB7.80KMP'!AP$4,"")</f>
        <v/>
      </c>
      <c r="AQ45" s="844" t="str">
        <f>IFERROR('DB7.80KMP'!AQ46/'DB7.80KMP'!AQ$4,"")</f>
        <v/>
      </c>
      <c r="AR45" s="844" t="str">
        <f>IFERROR('DB7.80KMP'!AR46/'DB7.80KMP'!AR$4,"")</f>
        <v/>
      </c>
      <c r="AS45" s="844" t="str">
        <f>IFERROR('DB7.80KMP'!AS46/'DB7.80KMP'!AS$4,"")</f>
        <v/>
      </c>
      <c r="AT45" s="844" t="str">
        <f>IFERROR('DB7.80KMP'!AT46/'DB7.80KMP'!AT$4,"")</f>
        <v/>
      </c>
      <c r="AU45" s="844" t="str">
        <f>IFERROR('DB7.80KMP'!AU46/'DB7.80KMP'!AU$4,"")</f>
        <v/>
      </c>
      <c r="AV45" s="845" t="str">
        <f>IFERROR('DB7.80KMP'!AV46/'DB7.80KMP'!AV$4,"")</f>
        <v/>
      </c>
    </row>
    <row r="46" spans="1:48" ht="15.75" x14ac:dyDescent="0.25">
      <c r="B46" s="1159"/>
      <c r="C46" s="1160"/>
      <c r="D46" s="592" t="s">
        <v>242</v>
      </c>
      <c r="E46" s="12" t="s">
        <v>170</v>
      </c>
      <c r="F46" s="272" t="s">
        <v>226</v>
      </c>
      <c r="G46" s="849" t="str">
        <f>IFERROR('DB7.80KMP'!G47/'DB7.80KMP'!G$4,"")</f>
        <v/>
      </c>
      <c r="H46" s="850" t="str">
        <f>IFERROR('DB7.80KMP'!H47/'DB7.80KMP'!H$4,"")</f>
        <v/>
      </c>
      <c r="I46" s="850" t="str">
        <f>IFERROR('DB7.80KMP'!I47/'DB7.80KMP'!I$4,"")</f>
        <v/>
      </c>
      <c r="J46" s="850" t="str">
        <f>IFERROR('DB7.80KMP'!J47/'DB7.80KMP'!J$4,"")</f>
        <v/>
      </c>
      <c r="K46" s="850" t="str">
        <f>IFERROR('DB7.80KMP'!K47/'DB7.80KMP'!K$4,"")</f>
        <v/>
      </c>
      <c r="L46" s="850" t="str">
        <f>IFERROR('DB7.80KMP'!L47/'DB7.80KMP'!L$4,"")</f>
        <v/>
      </c>
      <c r="M46" s="850" t="str">
        <f>IFERROR('DB7.80KMP'!M47/'DB7.80KMP'!M$4,"")</f>
        <v/>
      </c>
      <c r="N46" s="850" t="str">
        <f>IFERROR('DB7.80KMP'!N47/'DB7.80KMP'!N$4,"")</f>
        <v/>
      </c>
      <c r="O46" s="850" t="str">
        <f>IFERROR('DB7.80KMP'!O47/'DB7.80KMP'!O$4,"")</f>
        <v/>
      </c>
      <c r="P46" s="850" t="str">
        <f>IFERROR('DB7.80KMP'!P47/'DB7.80KMP'!P$4,"")</f>
        <v/>
      </c>
      <c r="Q46" s="850" t="str">
        <f>IFERROR('DB7.80KMP'!Q47/'DB7.80KMP'!Q$4,"")</f>
        <v/>
      </c>
      <c r="R46" s="850" t="str">
        <f>IFERROR('DB7.80KMP'!R47/'DB7.80KMP'!R$4,"")</f>
        <v/>
      </c>
      <c r="S46" s="850" t="str">
        <f>IFERROR('DB7.80KMP'!S47/'DB7.80KMP'!S$4,"")</f>
        <v/>
      </c>
      <c r="T46" s="850" t="str">
        <f>IFERROR('DB7.80KMP'!T47/'DB7.80KMP'!T$4,"")</f>
        <v/>
      </c>
      <c r="U46" s="850" t="str">
        <f>IFERROR('DB7.80KMP'!U47/'DB7.80KMP'!U$4,"")</f>
        <v/>
      </c>
      <c r="V46" s="850" t="str">
        <f>IFERROR('DB7.80KMP'!V47/'DB7.80KMP'!V$4,"")</f>
        <v/>
      </c>
      <c r="W46" s="850">
        <f>IFERROR('DB7.80KMP'!W47/'DB7.80KMP'!W$4,"")</f>
        <v>3.1262975355982707E-3</v>
      </c>
      <c r="X46" s="850">
        <f>IFERROR('DB7.80KMP'!X47/'DB7.80KMP'!X$4,"")</f>
        <v>4.0195254029120626E-3</v>
      </c>
      <c r="Y46" s="850">
        <f>IFERROR('DB7.80KMP'!Y47/'DB7.80KMP'!Y$4,"")</f>
        <v>2.8136677820384437E-3</v>
      </c>
      <c r="Z46" s="850">
        <f>IFERROR('DB7.80KMP'!Z47/'DB7.80KMP'!Z$4,"")</f>
        <v>2.2536181134555867E-3</v>
      </c>
      <c r="AA46" s="850">
        <f>IFERROR('DB7.80KMP'!AA47/'DB7.80KMP'!AA$4,"")</f>
        <v>2.2536181134555867E-3</v>
      </c>
      <c r="AB46" s="850">
        <f>IFERROR('DB7.80KMP'!AB47/'DB7.80KMP'!AB$4,"")</f>
        <v>2.2536181134555867E-3</v>
      </c>
      <c r="AC46" s="850">
        <f>IFERROR('DB7.80KMP'!AC47/'DB7.80KMP'!AC$4,"")</f>
        <v>2.2536181134555867E-3</v>
      </c>
      <c r="AD46" s="850">
        <f>IFERROR('DB7.80KMP'!AD47/'DB7.80KMP'!AD$4,"")</f>
        <v>2.2536181134555867E-3</v>
      </c>
      <c r="AE46" s="850">
        <f>IFERROR('DB7.80KMP'!AE47/'DB7.80KMP'!AE$4,"")</f>
        <v>2.2536181134555867E-3</v>
      </c>
      <c r="AF46" s="850">
        <f>IFERROR('DB7.80KMP'!AF47/'DB7.80KMP'!AF$4,"")</f>
        <v>2.0767958731758448E-3</v>
      </c>
      <c r="AG46" s="850">
        <f>IFERROR('DB7.80KMP'!AG47/'DB7.80KMP'!AG$4,"")</f>
        <v>2.0767958731758448E-3</v>
      </c>
      <c r="AH46" s="850">
        <f>IFERROR('DB7.80KMP'!AH47/'DB7.80KMP'!AH$4,"")</f>
        <v>2.0767958731758448E-3</v>
      </c>
      <c r="AI46" s="850">
        <f>IFERROR('DB7.80KMP'!AI47/'DB7.80KMP'!AI$4,"")</f>
        <v>2.3852215976459959E-3</v>
      </c>
      <c r="AJ46" s="851">
        <f>IFERROR('DB7.80KMP'!AJ47/'DB7.80KMP'!AJ$4,"")</f>
        <v>1.8796331076470392E-3</v>
      </c>
      <c r="AK46" s="849">
        <f>IFERROR('DB7.80KMP'!AK47/'DB7.80KMP'!AK$4,"")</f>
        <v>7.6428187749970334E-4</v>
      </c>
      <c r="AL46" s="850">
        <f>IFERROR('DB7.80KMP'!AL47/'DB7.80KMP'!AL$4,"")</f>
        <v>3.2625174005006174E-3</v>
      </c>
      <c r="AM46" s="850">
        <f>IFERROR('DB7.80KMP'!AM47/'DB7.80KMP'!AM$4,"")</f>
        <v>1.842466661556938E-3</v>
      </c>
      <c r="AN46" s="850">
        <f>IFERROR('DB7.80KMP'!AN47/'DB7.80KMP'!AN$4,"")</f>
        <v>1.8754571127160067E-3</v>
      </c>
      <c r="AO46" s="850">
        <f>IFERROR('DB7.80KMP'!AO47/'DB7.80KMP'!AO$4,"")</f>
        <v>2.0541919950822097E-3</v>
      </c>
      <c r="AP46" s="850" t="str">
        <f>IFERROR('DB7.80KMP'!AP47/'DB7.80KMP'!AP$4,"")</f>
        <v/>
      </c>
      <c r="AQ46" s="850" t="str">
        <f>IFERROR('DB7.80KMP'!AQ47/'DB7.80KMP'!AQ$4,"")</f>
        <v/>
      </c>
      <c r="AR46" s="850" t="str">
        <f>IFERROR('DB7.80KMP'!AR47/'DB7.80KMP'!AR$4,"")</f>
        <v/>
      </c>
      <c r="AS46" s="850" t="str">
        <f>IFERROR('DB7.80KMP'!AS47/'DB7.80KMP'!AS$4,"")</f>
        <v/>
      </c>
      <c r="AT46" s="850" t="str">
        <f>IFERROR('DB7.80KMP'!AT47/'DB7.80KMP'!AT$4,"")</f>
        <v/>
      </c>
      <c r="AU46" s="850" t="str">
        <f>IFERROR('DB7.80KMP'!AU47/'DB7.80KMP'!AU$4,"")</f>
        <v/>
      </c>
      <c r="AV46" s="851" t="str">
        <f>IFERROR('DB7.80KMP'!AV47/'DB7.80KMP'!AV$4,"")</f>
        <v/>
      </c>
    </row>
    <row r="47" spans="1:48" ht="15.75" x14ac:dyDescent="0.25">
      <c r="B47" s="1159"/>
      <c r="C47" s="1160"/>
      <c r="D47" s="592" t="s">
        <v>243</v>
      </c>
      <c r="E47" s="12" t="s">
        <v>168</v>
      </c>
      <c r="F47" s="272" t="s">
        <v>226</v>
      </c>
      <c r="G47" s="849" t="str">
        <f>IFERROR('DB7.80KMP'!G48/'DB7.80KMP'!G$4,"")</f>
        <v/>
      </c>
      <c r="H47" s="850" t="str">
        <f>IFERROR('DB7.80KMP'!H48/'DB7.80KMP'!H$4,"")</f>
        <v/>
      </c>
      <c r="I47" s="850" t="str">
        <f>IFERROR('DB7.80KMP'!I48/'DB7.80KMP'!I$4,"")</f>
        <v/>
      </c>
      <c r="J47" s="850" t="str">
        <f>IFERROR('DB7.80KMP'!J48/'DB7.80KMP'!J$4,"")</f>
        <v/>
      </c>
      <c r="K47" s="850" t="str">
        <f>IFERROR('DB7.80KMP'!K48/'DB7.80KMP'!K$4,"")</f>
        <v/>
      </c>
      <c r="L47" s="850" t="str">
        <f>IFERROR('DB7.80KMP'!L48/'DB7.80KMP'!L$4,"")</f>
        <v/>
      </c>
      <c r="M47" s="850" t="str">
        <f>IFERROR('DB7.80KMP'!M48/'DB7.80KMP'!M$4,"")</f>
        <v/>
      </c>
      <c r="N47" s="850" t="str">
        <f>IFERROR('DB7.80KMP'!N48/'DB7.80KMP'!N$4,"")</f>
        <v/>
      </c>
      <c r="O47" s="850" t="str">
        <f>IFERROR('DB7.80KMP'!O48/'DB7.80KMP'!O$4,"")</f>
        <v/>
      </c>
      <c r="P47" s="850" t="str">
        <f>IFERROR('DB7.80KMP'!P48/'DB7.80KMP'!P$4,"")</f>
        <v/>
      </c>
      <c r="Q47" s="850" t="str">
        <f>IFERROR('DB7.80KMP'!Q48/'DB7.80KMP'!Q$4,"")</f>
        <v/>
      </c>
      <c r="R47" s="850" t="str">
        <f>IFERROR('DB7.80KMP'!R48/'DB7.80KMP'!R$4,"")</f>
        <v/>
      </c>
      <c r="S47" s="850" t="str">
        <f>IFERROR('DB7.80KMP'!S48/'DB7.80KMP'!S$4,"")</f>
        <v/>
      </c>
      <c r="T47" s="850" t="str">
        <f>IFERROR('DB7.80KMP'!T48/'DB7.80KMP'!T$4,"")</f>
        <v/>
      </c>
      <c r="U47" s="850" t="str">
        <f>IFERROR('DB7.80KMP'!U48/'DB7.80KMP'!U$4,"")</f>
        <v/>
      </c>
      <c r="V47" s="850" t="str">
        <f>IFERROR('DB7.80KMP'!V48/'DB7.80KMP'!V$4,"")</f>
        <v/>
      </c>
      <c r="W47" s="850">
        <f>IFERROR('DB7.80KMP'!W48/'DB7.80KMP'!W$4,"")</f>
        <v>0</v>
      </c>
      <c r="X47" s="850">
        <f>IFERROR('DB7.80KMP'!X48/'DB7.80KMP'!X$4,"")</f>
        <v>0</v>
      </c>
      <c r="Y47" s="850">
        <f>IFERROR('DB7.80KMP'!Y48/'DB7.80KMP'!Y$4,"")</f>
        <v>0</v>
      </c>
      <c r="Z47" s="850">
        <f>IFERROR('DB7.80KMP'!Z48/'DB7.80KMP'!Z$4,"")</f>
        <v>0</v>
      </c>
      <c r="AA47" s="850">
        <f>IFERROR('DB7.80KMP'!AA48/'DB7.80KMP'!AA$4,"")</f>
        <v>0</v>
      </c>
      <c r="AB47" s="850">
        <f>IFERROR('DB7.80KMP'!AB48/'DB7.80KMP'!AB$4,"")</f>
        <v>0</v>
      </c>
      <c r="AC47" s="850">
        <f>IFERROR('DB7.80KMP'!AC48/'DB7.80KMP'!AC$4,"")</f>
        <v>0</v>
      </c>
      <c r="AD47" s="850">
        <f>IFERROR('DB7.80KMP'!AD48/'DB7.80KMP'!AD$4,"")</f>
        <v>0</v>
      </c>
      <c r="AE47" s="850">
        <f>IFERROR('DB7.80KMP'!AE48/'DB7.80KMP'!AE$4,"")</f>
        <v>0</v>
      </c>
      <c r="AF47" s="850">
        <f>IFERROR('DB7.80KMP'!AF48/'DB7.80KMP'!AF$4,"")</f>
        <v>0</v>
      </c>
      <c r="AG47" s="850">
        <f>IFERROR('DB7.80KMP'!AG48/'DB7.80KMP'!AG$4,"")</f>
        <v>0</v>
      </c>
      <c r="AH47" s="850">
        <f>IFERROR('DB7.80KMP'!AH48/'DB7.80KMP'!AH$4,"")</f>
        <v>0</v>
      </c>
      <c r="AI47" s="850">
        <f>IFERROR('DB7.80KMP'!AI48/'DB7.80KMP'!AI$4,"")</f>
        <v>0</v>
      </c>
      <c r="AJ47" s="851">
        <f>IFERROR('DB7.80KMP'!AJ48/'DB7.80KMP'!AJ$4,"")</f>
        <v>0</v>
      </c>
      <c r="AK47" s="849">
        <f>IFERROR('DB7.80KMP'!AK48/'DB7.80KMP'!AK$4,"")</f>
        <v>0</v>
      </c>
      <c r="AL47" s="850">
        <f>IFERROR('DB7.80KMP'!AL48/'DB7.80KMP'!AL$4,"")</f>
        <v>0</v>
      </c>
      <c r="AM47" s="850">
        <f>IFERROR('DB7.80KMP'!AM48/'DB7.80KMP'!AM$4,"")</f>
        <v>0</v>
      </c>
      <c r="AN47" s="850">
        <f>IFERROR('DB7.80KMP'!AN48/'DB7.80KMP'!AN$4,"")</f>
        <v>0</v>
      </c>
      <c r="AO47" s="850">
        <f>IFERROR('DB7.80KMP'!AO48/'DB7.80KMP'!AO$4,"")</f>
        <v>0</v>
      </c>
      <c r="AP47" s="850" t="str">
        <f>IFERROR('DB7.80KMP'!AP48/'DB7.80KMP'!AP$4,"")</f>
        <v/>
      </c>
      <c r="AQ47" s="850" t="str">
        <f>IFERROR('DB7.80KMP'!AQ48/'DB7.80KMP'!AQ$4,"")</f>
        <v/>
      </c>
      <c r="AR47" s="850" t="str">
        <f>IFERROR('DB7.80KMP'!AR48/'DB7.80KMP'!AR$4,"")</f>
        <v/>
      </c>
      <c r="AS47" s="850" t="str">
        <f>IFERROR('DB7.80KMP'!AS48/'DB7.80KMP'!AS$4,"")</f>
        <v/>
      </c>
      <c r="AT47" s="850" t="str">
        <f>IFERROR('DB7.80KMP'!AT48/'DB7.80KMP'!AT$4,"")</f>
        <v/>
      </c>
      <c r="AU47" s="850" t="str">
        <f>IFERROR('DB7.80KMP'!AU48/'DB7.80KMP'!AU$4,"")</f>
        <v/>
      </c>
      <c r="AV47" s="851" t="str">
        <f>IFERROR('DB7.80KMP'!AV48/'DB7.80KMP'!AV$4,"")</f>
        <v/>
      </c>
    </row>
    <row r="48" spans="1:48" ht="15.75" x14ac:dyDescent="0.25">
      <c r="B48" s="1158"/>
      <c r="C48" s="1156"/>
      <c r="D48" s="591" t="s">
        <v>244</v>
      </c>
      <c r="E48" s="13" t="s">
        <v>177</v>
      </c>
      <c r="F48" s="273" t="s">
        <v>226</v>
      </c>
      <c r="G48" s="846" t="str">
        <f>IFERROR('DB7.80KMP'!G49/'DB7.80KMP'!G$4,"")</f>
        <v/>
      </c>
      <c r="H48" s="864" t="str">
        <f>IFERROR('DB7.80KMP'!H49/'DB7.80KMP'!H$4,"")</f>
        <v/>
      </c>
      <c r="I48" s="864" t="str">
        <f>IFERROR('DB7.80KMP'!I49/'DB7.80KMP'!I$4,"")</f>
        <v/>
      </c>
      <c r="J48" s="864" t="str">
        <f>IFERROR('DB7.80KMP'!J49/'DB7.80KMP'!J$4,"")</f>
        <v/>
      </c>
      <c r="K48" s="864" t="str">
        <f>IFERROR('DB7.80KMP'!K49/'DB7.80KMP'!K$4,"")</f>
        <v/>
      </c>
      <c r="L48" s="864" t="str">
        <f>IFERROR('DB7.80KMP'!L49/'DB7.80KMP'!L$4,"")</f>
        <v/>
      </c>
      <c r="M48" s="864" t="str">
        <f>IFERROR('DB7.80KMP'!M49/'DB7.80KMP'!M$4,"")</f>
        <v/>
      </c>
      <c r="N48" s="864" t="str">
        <f>IFERROR('DB7.80KMP'!N49/'DB7.80KMP'!N$4,"")</f>
        <v/>
      </c>
      <c r="O48" s="864" t="str">
        <f>IFERROR('DB7.80KMP'!O49/'DB7.80KMP'!O$4,"")</f>
        <v/>
      </c>
      <c r="P48" s="864" t="str">
        <f>IFERROR('DB7.80KMP'!P49/'DB7.80KMP'!P$4,"")</f>
        <v/>
      </c>
      <c r="Q48" s="864" t="str">
        <f>IFERROR('DB7.80KMP'!Q49/'DB7.80KMP'!Q$4,"")</f>
        <v/>
      </c>
      <c r="R48" s="864" t="str">
        <f>IFERROR('DB7.80KMP'!R49/'DB7.80KMP'!R$4,"")</f>
        <v/>
      </c>
      <c r="S48" s="864" t="str">
        <f>IFERROR('DB7.80KMP'!S49/'DB7.80KMP'!S$4,"")</f>
        <v/>
      </c>
      <c r="T48" s="864" t="str">
        <f>IFERROR('DB7.80KMP'!T49/'DB7.80KMP'!T$4,"")</f>
        <v/>
      </c>
      <c r="U48" s="864" t="str">
        <f>IFERROR('DB7.80KMP'!U49/'DB7.80KMP'!U$4,"")</f>
        <v/>
      </c>
      <c r="V48" s="864" t="str">
        <f>IFERROR('DB7.80KMP'!V49/'DB7.80KMP'!V$4,"")</f>
        <v/>
      </c>
      <c r="W48" s="864">
        <f>IFERROR('DB7.80KMP'!W49/'DB7.80KMP'!W$4,"")</f>
        <v>0</v>
      </c>
      <c r="X48" s="864">
        <f>IFERROR('DB7.80KMP'!X49/'DB7.80KMP'!X$4,"")</f>
        <v>0</v>
      </c>
      <c r="Y48" s="864">
        <f>IFERROR('DB7.80KMP'!Y49/'DB7.80KMP'!Y$4,"")</f>
        <v>0</v>
      </c>
      <c r="Z48" s="864">
        <f>IFERROR('DB7.80KMP'!Z49/'DB7.80KMP'!Z$4,"")</f>
        <v>0</v>
      </c>
      <c r="AA48" s="864">
        <f>IFERROR('DB7.80KMP'!AA49/'DB7.80KMP'!AA$4,"")</f>
        <v>0</v>
      </c>
      <c r="AB48" s="864">
        <f>IFERROR('DB7.80KMP'!AB49/'DB7.80KMP'!AB$4,"")</f>
        <v>0</v>
      </c>
      <c r="AC48" s="864">
        <f>IFERROR('DB7.80KMP'!AC49/'DB7.80KMP'!AC$4,"")</f>
        <v>0</v>
      </c>
      <c r="AD48" s="864">
        <f>IFERROR('DB7.80KMP'!AD49/'DB7.80KMP'!AD$4,"")</f>
        <v>0</v>
      </c>
      <c r="AE48" s="864">
        <f>IFERROR('DB7.80KMP'!AE49/'DB7.80KMP'!AE$4,"")</f>
        <v>0</v>
      </c>
      <c r="AF48" s="864">
        <f>IFERROR('DB7.80KMP'!AF49/'DB7.80KMP'!AF$4,"")</f>
        <v>0</v>
      </c>
      <c r="AG48" s="864">
        <f>IFERROR('DB7.80KMP'!AG49/'DB7.80KMP'!AG$4,"")</f>
        <v>0</v>
      </c>
      <c r="AH48" s="864">
        <f>IFERROR('DB7.80KMP'!AH49/'DB7.80KMP'!AH$4,"")</f>
        <v>0</v>
      </c>
      <c r="AI48" s="864">
        <f>IFERROR('DB7.80KMP'!AI49/'DB7.80KMP'!AI$4,"")</f>
        <v>0</v>
      </c>
      <c r="AJ48" s="865">
        <f>IFERROR('DB7.80KMP'!AJ49/'DB7.80KMP'!AJ$4,"")</f>
        <v>0</v>
      </c>
      <c r="AK48" s="846">
        <f>IFERROR('DB7.80KMP'!AK49/'DB7.80KMP'!AK$4,"")</f>
        <v>0</v>
      </c>
      <c r="AL48" s="864">
        <f>IFERROR('DB7.80KMP'!AL49/'DB7.80KMP'!AL$4,"")</f>
        <v>0</v>
      </c>
      <c r="AM48" s="864">
        <f>IFERROR('DB7.80KMP'!AM49/'DB7.80KMP'!AM$4,"")</f>
        <v>0</v>
      </c>
      <c r="AN48" s="864">
        <f>IFERROR('DB7.80KMP'!AN49/'DB7.80KMP'!AN$4,"")</f>
        <v>0</v>
      </c>
      <c r="AO48" s="864">
        <f>IFERROR('DB7.80KMP'!AO49/'DB7.80KMP'!AO$4,"")</f>
        <v>0</v>
      </c>
      <c r="AP48" s="864" t="str">
        <f>IFERROR('DB7.80KMP'!AP49/'DB7.80KMP'!AP$4,"")</f>
        <v/>
      </c>
      <c r="AQ48" s="864" t="str">
        <f>IFERROR('DB7.80KMP'!AQ49/'DB7.80KMP'!AQ$4,"")</f>
        <v/>
      </c>
      <c r="AR48" s="864" t="str">
        <f>IFERROR('DB7.80KMP'!AR49/'DB7.80KMP'!AR$4,"")</f>
        <v/>
      </c>
      <c r="AS48" s="864" t="str">
        <f>IFERROR('DB7.80KMP'!AS49/'DB7.80KMP'!AS$4,"")</f>
        <v/>
      </c>
      <c r="AT48" s="864" t="str">
        <f>IFERROR('DB7.80KMP'!AT49/'DB7.80KMP'!AT$4,"")</f>
        <v/>
      </c>
      <c r="AU48" s="864" t="str">
        <f>IFERROR('DB7.80KMP'!AU49/'DB7.80KMP'!AU$4,"")</f>
        <v/>
      </c>
      <c r="AV48" s="865" t="str">
        <f>IFERROR('DB7.80KMP'!AV49/'DB7.80KMP'!AV$4,"")</f>
        <v/>
      </c>
    </row>
    <row r="49" spans="1:48" ht="14.1" customHeight="1" x14ac:dyDescent="0.25">
      <c r="B49" s="1157" t="s">
        <v>77</v>
      </c>
      <c r="C49" s="1161" t="s">
        <v>76</v>
      </c>
      <c r="D49" s="590" t="s">
        <v>245</v>
      </c>
      <c r="E49" s="7" t="s">
        <v>162</v>
      </c>
      <c r="F49" s="268" t="s">
        <v>226</v>
      </c>
      <c r="G49" s="843" t="str">
        <f>IFERROR('DB7.80KMP'!G50/'DB7.80KMP'!G$4,"")</f>
        <v/>
      </c>
      <c r="H49" s="866" t="str">
        <f>IFERROR('DB7.80KMP'!H50/'DB7.80KMP'!H$4,"")</f>
        <v/>
      </c>
      <c r="I49" s="866" t="str">
        <f>IFERROR('DB7.80KMP'!I50/'DB7.80KMP'!I$4,"")</f>
        <v/>
      </c>
      <c r="J49" s="866" t="str">
        <f>IFERROR('DB7.80KMP'!J50/'DB7.80KMP'!J$4,"")</f>
        <v/>
      </c>
      <c r="K49" s="866" t="str">
        <f>IFERROR('DB7.80KMP'!K50/'DB7.80KMP'!K$4,"")</f>
        <v/>
      </c>
      <c r="L49" s="866" t="str">
        <f>IFERROR('DB7.80KMP'!L50/'DB7.80KMP'!L$4,"")</f>
        <v/>
      </c>
      <c r="M49" s="866" t="str">
        <f>IFERROR('DB7.80KMP'!M50/'DB7.80KMP'!M$4,"")</f>
        <v/>
      </c>
      <c r="N49" s="866" t="str">
        <f>IFERROR('DB7.80KMP'!N50/'DB7.80KMP'!N$4,"")</f>
        <v/>
      </c>
      <c r="O49" s="866" t="str">
        <f>IFERROR('DB7.80KMP'!O50/'DB7.80KMP'!O$4,"")</f>
        <v/>
      </c>
      <c r="P49" s="866" t="str">
        <f>IFERROR('DB7.80KMP'!P50/'DB7.80KMP'!P$4,"")</f>
        <v/>
      </c>
      <c r="Q49" s="866" t="str">
        <f>IFERROR('DB7.80KMP'!Q50/'DB7.80KMP'!Q$4,"")</f>
        <v/>
      </c>
      <c r="R49" s="866" t="str">
        <f>IFERROR('DB7.80KMP'!R50/'DB7.80KMP'!R$4,"")</f>
        <v/>
      </c>
      <c r="S49" s="866" t="str">
        <f>IFERROR('DB7.80KMP'!S50/'DB7.80KMP'!S$4,"")</f>
        <v/>
      </c>
      <c r="T49" s="866" t="str">
        <f>IFERROR('DB7.80KMP'!T50/'DB7.80KMP'!T$4,"")</f>
        <v/>
      </c>
      <c r="U49" s="866" t="str">
        <f>IFERROR('DB7.80KMP'!U50/'DB7.80KMP'!U$4,"")</f>
        <v/>
      </c>
      <c r="V49" s="866" t="str">
        <f>IFERROR('DB7.80KMP'!V50/'DB7.80KMP'!V$4,"")</f>
        <v/>
      </c>
      <c r="W49" s="866">
        <f>IFERROR('DB7.80KMP'!W50/'DB7.80KMP'!W$4,"")</f>
        <v>0</v>
      </c>
      <c r="X49" s="866">
        <f>IFERROR('DB7.80KMP'!X50/'DB7.80KMP'!X$4,"")</f>
        <v>0</v>
      </c>
      <c r="Y49" s="866">
        <f>IFERROR('DB7.80KMP'!Y50/'DB7.80KMP'!Y$4,"")</f>
        <v>0</v>
      </c>
      <c r="Z49" s="866">
        <f>IFERROR('DB7.80KMP'!Z50/'DB7.80KMP'!Z$4,"")</f>
        <v>0</v>
      </c>
      <c r="AA49" s="866">
        <f>IFERROR('DB7.80KMP'!AA50/'DB7.80KMP'!AA$4,"")</f>
        <v>0</v>
      </c>
      <c r="AB49" s="866">
        <f>IFERROR('DB7.80KMP'!AB50/'DB7.80KMP'!AB$4,"")</f>
        <v>0</v>
      </c>
      <c r="AC49" s="866">
        <f>IFERROR('DB7.80KMP'!AC50/'DB7.80KMP'!AC$4,"")</f>
        <v>0</v>
      </c>
      <c r="AD49" s="866">
        <f>IFERROR('DB7.80KMP'!AD50/'DB7.80KMP'!AD$4,"")</f>
        <v>0</v>
      </c>
      <c r="AE49" s="866">
        <f>IFERROR('DB7.80KMP'!AE50/'DB7.80KMP'!AE$4,"")</f>
        <v>0</v>
      </c>
      <c r="AF49" s="866">
        <f>IFERROR('DB7.80KMP'!AF50/'DB7.80KMP'!AF$4,"")</f>
        <v>0</v>
      </c>
      <c r="AG49" s="866">
        <f>IFERROR('DB7.80KMP'!AG50/'DB7.80KMP'!AG$4,"")</f>
        <v>0</v>
      </c>
      <c r="AH49" s="866">
        <f>IFERROR('DB7.80KMP'!AH50/'DB7.80KMP'!AH$4,"")</f>
        <v>0</v>
      </c>
      <c r="AI49" s="866">
        <f>IFERROR('DB7.80KMP'!AI50/'DB7.80KMP'!AI$4,"")</f>
        <v>0</v>
      </c>
      <c r="AJ49" s="867">
        <f>IFERROR('DB7.80KMP'!AJ50/'DB7.80KMP'!AJ$4,"")</f>
        <v>0</v>
      </c>
      <c r="AK49" s="843">
        <f>IFERROR('DB7.80KMP'!AK50/'DB7.80KMP'!AK$4,"")</f>
        <v>0</v>
      </c>
      <c r="AL49" s="866">
        <f>IFERROR('DB7.80KMP'!AL50/'DB7.80KMP'!AL$4,"")</f>
        <v>0</v>
      </c>
      <c r="AM49" s="866">
        <f>IFERROR('DB7.80KMP'!AM50/'DB7.80KMP'!AM$4,"")</f>
        <v>0</v>
      </c>
      <c r="AN49" s="866">
        <f>IFERROR('DB7.80KMP'!AN50/'DB7.80KMP'!AN$4,"")</f>
        <v>0</v>
      </c>
      <c r="AO49" s="866">
        <f>IFERROR('DB7.80KMP'!AO50/'DB7.80KMP'!AO$4,"")</f>
        <v>0</v>
      </c>
      <c r="AP49" s="866" t="str">
        <f>IFERROR('DB7.80KMP'!AP50/'DB7.80KMP'!AP$4,"")</f>
        <v/>
      </c>
      <c r="AQ49" s="866" t="str">
        <f>IFERROR('DB7.80KMP'!AQ50/'DB7.80KMP'!AQ$4,"")</f>
        <v/>
      </c>
      <c r="AR49" s="866" t="str">
        <f>IFERROR('DB7.80KMP'!AR50/'DB7.80KMP'!AR$4,"")</f>
        <v/>
      </c>
      <c r="AS49" s="866" t="str">
        <f>IFERROR('DB7.80KMP'!AS50/'DB7.80KMP'!AS$4,"")</f>
        <v/>
      </c>
      <c r="AT49" s="866" t="str">
        <f>IFERROR('DB7.80KMP'!AT50/'DB7.80KMP'!AT$4,"")</f>
        <v/>
      </c>
      <c r="AU49" s="866" t="str">
        <f>IFERROR('DB7.80KMP'!AU50/'DB7.80KMP'!AU$4,"")</f>
        <v/>
      </c>
      <c r="AV49" s="867" t="str">
        <f>IFERROR('DB7.80KMP'!AV50/'DB7.80KMP'!AV$4,"")</f>
        <v/>
      </c>
    </row>
    <row r="50" spans="1:48" ht="15.75" x14ac:dyDescent="0.25">
      <c r="B50" s="1159"/>
      <c r="C50" s="1162"/>
      <c r="D50" s="592" t="s">
        <v>246</v>
      </c>
      <c r="E50" s="9" t="s">
        <v>165</v>
      </c>
      <c r="F50" s="272" t="s">
        <v>226</v>
      </c>
      <c r="G50" s="849" t="str">
        <f>IFERROR('DB7.80KMP'!G51/'DB7.80KMP'!G$4,"")</f>
        <v/>
      </c>
      <c r="H50" s="868" t="str">
        <f>IFERROR('DB7.80KMP'!H51/'DB7.80KMP'!H$4,"")</f>
        <v/>
      </c>
      <c r="I50" s="868" t="str">
        <f>IFERROR('DB7.80KMP'!I51/'DB7.80KMP'!I$4,"")</f>
        <v/>
      </c>
      <c r="J50" s="868" t="str">
        <f>IFERROR('DB7.80KMP'!J51/'DB7.80KMP'!J$4,"")</f>
        <v/>
      </c>
      <c r="K50" s="868" t="str">
        <f>IFERROR('DB7.80KMP'!K51/'DB7.80KMP'!K$4,"")</f>
        <v/>
      </c>
      <c r="L50" s="868" t="str">
        <f>IFERROR('DB7.80KMP'!L51/'DB7.80KMP'!L$4,"")</f>
        <v/>
      </c>
      <c r="M50" s="868" t="str">
        <f>IFERROR('DB7.80KMP'!M51/'DB7.80KMP'!M$4,"")</f>
        <v/>
      </c>
      <c r="N50" s="868" t="str">
        <f>IFERROR('DB7.80KMP'!N51/'DB7.80KMP'!N$4,"")</f>
        <v/>
      </c>
      <c r="O50" s="868" t="str">
        <f>IFERROR('DB7.80KMP'!O51/'DB7.80KMP'!O$4,"")</f>
        <v/>
      </c>
      <c r="P50" s="868" t="str">
        <f>IFERROR('DB7.80KMP'!P51/'DB7.80KMP'!P$4,"")</f>
        <v/>
      </c>
      <c r="Q50" s="868" t="str">
        <f>IFERROR('DB7.80KMP'!Q51/'DB7.80KMP'!Q$4,"")</f>
        <v/>
      </c>
      <c r="R50" s="868" t="str">
        <f>IFERROR('DB7.80KMP'!R51/'DB7.80KMP'!R$4,"")</f>
        <v/>
      </c>
      <c r="S50" s="868" t="str">
        <f>IFERROR('DB7.80KMP'!S51/'DB7.80KMP'!S$4,"")</f>
        <v/>
      </c>
      <c r="T50" s="868" t="str">
        <f>IFERROR('DB7.80KMP'!T51/'DB7.80KMP'!T$4,"")</f>
        <v/>
      </c>
      <c r="U50" s="868" t="str">
        <f>IFERROR('DB7.80KMP'!U51/'DB7.80KMP'!U$4,"")</f>
        <v/>
      </c>
      <c r="V50" s="868" t="str">
        <f>IFERROR('DB7.80KMP'!V51/'DB7.80KMP'!V$4,"")</f>
        <v/>
      </c>
      <c r="W50" s="868">
        <f>IFERROR('DB7.80KMP'!W51/'DB7.80KMP'!W$4,"")</f>
        <v>0</v>
      </c>
      <c r="X50" s="868">
        <f>IFERROR('DB7.80KMP'!X51/'DB7.80KMP'!X$4,"")</f>
        <v>0</v>
      </c>
      <c r="Y50" s="868">
        <f>IFERROR('DB7.80KMP'!Y51/'DB7.80KMP'!Y$4,"")</f>
        <v>0</v>
      </c>
      <c r="Z50" s="868">
        <f>IFERROR('DB7.80KMP'!Z51/'DB7.80KMP'!Z$4,"")</f>
        <v>0</v>
      </c>
      <c r="AA50" s="868">
        <f>IFERROR('DB7.80KMP'!AA51/'DB7.80KMP'!AA$4,"")</f>
        <v>0</v>
      </c>
      <c r="AB50" s="868">
        <f>IFERROR('DB7.80KMP'!AB51/'DB7.80KMP'!AB$4,"")</f>
        <v>0</v>
      </c>
      <c r="AC50" s="868">
        <f>IFERROR('DB7.80KMP'!AC51/'DB7.80KMP'!AC$4,"")</f>
        <v>0</v>
      </c>
      <c r="AD50" s="868">
        <f>IFERROR('DB7.80KMP'!AD51/'DB7.80KMP'!AD$4,"")</f>
        <v>0</v>
      </c>
      <c r="AE50" s="868">
        <f>IFERROR('DB7.80KMP'!AE51/'DB7.80KMP'!AE$4,"")</f>
        <v>0</v>
      </c>
      <c r="AF50" s="868">
        <f>IFERROR('DB7.80KMP'!AF51/'DB7.80KMP'!AF$4,"")</f>
        <v>0</v>
      </c>
      <c r="AG50" s="868">
        <f>IFERROR('DB7.80KMP'!AG51/'DB7.80KMP'!AG$4,"")</f>
        <v>0</v>
      </c>
      <c r="AH50" s="868">
        <f>IFERROR('DB7.80KMP'!AH51/'DB7.80KMP'!AH$4,"")</f>
        <v>0</v>
      </c>
      <c r="AI50" s="868">
        <f>IFERROR('DB7.80KMP'!AI51/'DB7.80KMP'!AI$4,"")</f>
        <v>0</v>
      </c>
      <c r="AJ50" s="869">
        <f>IFERROR('DB7.80KMP'!AJ51/'DB7.80KMP'!AJ$4,"")</f>
        <v>0</v>
      </c>
      <c r="AK50" s="849">
        <f>IFERROR('DB7.80KMP'!AK51/'DB7.80KMP'!AK$4,"")</f>
        <v>0</v>
      </c>
      <c r="AL50" s="868">
        <f>IFERROR('DB7.80KMP'!AL51/'DB7.80KMP'!AL$4,"")</f>
        <v>0</v>
      </c>
      <c r="AM50" s="868">
        <f>IFERROR('DB7.80KMP'!AM51/'DB7.80KMP'!AM$4,"")</f>
        <v>0</v>
      </c>
      <c r="AN50" s="868">
        <f>IFERROR('DB7.80KMP'!AN51/'DB7.80KMP'!AN$4,"")</f>
        <v>0</v>
      </c>
      <c r="AO50" s="868">
        <f>IFERROR('DB7.80KMP'!AO51/'DB7.80KMP'!AO$4,"")</f>
        <v>0</v>
      </c>
      <c r="AP50" s="868" t="str">
        <f>IFERROR('DB7.80KMP'!AP51/'DB7.80KMP'!AP$4,"")</f>
        <v/>
      </c>
      <c r="AQ50" s="868" t="str">
        <f>IFERROR('DB7.80KMP'!AQ51/'DB7.80KMP'!AQ$4,"")</f>
        <v/>
      </c>
      <c r="AR50" s="868" t="str">
        <f>IFERROR('DB7.80KMP'!AR51/'DB7.80KMP'!AR$4,"")</f>
        <v/>
      </c>
      <c r="AS50" s="868" t="str">
        <f>IFERROR('DB7.80KMP'!AS51/'DB7.80KMP'!AS$4,"")</f>
        <v/>
      </c>
      <c r="AT50" s="868" t="str">
        <f>IFERROR('DB7.80KMP'!AT51/'DB7.80KMP'!AT$4,"")</f>
        <v/>
      </c>
      <c r="AU50" s="868" t="str">
        <f>IFERROR('DB7.80KMP'!AU51/'DB7.80KMP'!AU$4,"")</f>
        <v/>
      </c>
      <c r="AV50" s="869" t="str">
        <f>IFERROR('DB7.80KMP'!AV51/'DB7.80KMP'!AV$4,"")</f>
        <v/>
      </c>
    </row>
    <row r="51" spans="1:48" ht="15.75" x14ac:dyDescent="0.25">
      <c r="B51" s="1159"/>
      <c r="C51" s="1162"/>
      <c r="D51" s="592" t="s">
        <v>247</v>
      </c>
      <c r="E51" s="12" t="s">
        <v>178</v>
      </c>
      <c r="F51" s="272" t="s">
        <v>226</v>
      </c>
      <c r="G51" s="849" t="str">
        <f>IFERROR('DB7.80KMP'!G52/'DB7.80KMP'!G$4,"")</f>
        <v/>
      </c>
      <c r="H51" s="868" t="str">
        <f>IFERROR('DB7.80KMP'!H52/'DB7.80KMP'!H$4,"")</f>
        <v/>
      </c>
      <c r="I51" s="868" t="str">
        <f>IFERROR('DB7.80KMP'!I52/'DB7.80KMP'!I$4,"")</f>
        <v/>
      </c>
      <c r="J51" s="868" t="str">
        <f>IFERROR('DB7.80KMP'!J52/'DB7.80KMP'!J$4,"")</f>
        <v/>
      </c>
      <c r="K51" s="868" t="str">
        <f>IFERROR('DB7.80KMP'!K52/'DB7.80KMP'!K$4,"")</f>
        <v/>
      </c>
      <c r="L51" s="868" t="str">
        <f>IFERROR('DB7.80KMP'!L52/'DB7.80KMP'!L$4,"")</f>
        <v/>
      </c>
      <c r="M51" s="868" t="str">
        <f>IFERROR('DB7.80KMP'!M52/'DB7.80KMP'!M$4,"")</f>
        <v/>
      </c>
      <c r="N51" s="868" t="str">
        <f>IFERROR('DB7.80KMP'!N52/'DB7.80KMP'!N$4,"")</f>
        <v/>
      </c>
      <c r="O51" s="868" t="str">
        <f>IFERROR('DB7.80KMP'!O52/'DB7.80KMP'!O$4,"")</f>
        <v/>
      </c>
      <c r="P51" s="868" t="str">
        <f>IFERROR('DB7.80KMP'!P52/'DB7.80KMP'!P$4,"")</f>
        <v/>
      </c>
      <c r="Q51" s="868" t="str">
        <f>IFERROR('DB7.80KMP'!Q52/'DB7.80KMP'!Q$4,"")</f>
        <v/>
      </c>
      <c r="R51" s="868" t="str">
        <f>IFERROR('DB7.80KMP'!R52/'DB7.80KMP'!R$4,"")</f>
        <v/>
      </c>
      <c r="S51" s="868" t="str">
        <f>IFERROR('DB7.80KMP'!S52/'DB7.80KMP'!S$4,"")</f>
        <v/>
      </c>
      <c r="T51" s="868" t="str">
        <f>IFERROR('DB7.80KMP'!T52/'DB7.80KMP'!T$4,"")</f>
        <v/>
      </c>
      <c r="U51" s="868" t="str">
        <f>IFERROR('DB7.80KMP'!U52/'DB7.80KMP'!U$4,"")</f>
        <v/>
      </c>
      <c r="V51" s="868" t="str">
        <f>IFERROR('DB7.80KMP'!V52/'DB7.80KMP'!V$4,"")</f>
        <v/>
      </c>
      <c r="W51" s="868">
        <f>IFERROR('DB7.80KMP'!W52/'DB7.80KMP'!W$4,"")</f>
        <v>0</v>
      </c>
      <c r="X51" s="868">
        <f>IFERROR('DB7.80KMP'!X52/'DB7.80KMP'!X$4,"")</f>
        <v>0</v>
      </c>
      <c r="Y51" s="868">
        <f>IFERROR('DB7.80KMP'!Y52/'DB7.80KMP'!Y$4,"")</f>
        <v>0</v>
      </c>
      <c r="Z51" s="868">
        <f>IFERROR('DB7.80KMP'!Z52/'DB7.80KMP'!Z$4,"")</f>
        <v>0</v>
      </c>
      <c r="AA51" s="868">
        <f>IFERROR('DB7.80KMP'!AA52/'DB7.80KMP'!AA$4,"")</f>
        <v>0</v>
      </c>
      <c r="AB51" s="868">
        <f>IFERROR('DB7.80KMP'!AB52/'DB7.80KMP'!AB$4,"")</f>
        <v>0</v>
      </c>
      <c r="AC51" s="868">
        <f>IFERROR('DB7.80KMP'!AC52/'DB7.80KMP'!AC$4,"")</f>
        <v>0</v>
      </c>
      <c r="AD51" s="868">
        <f>IFERROR('DB7.80KMP'!AD52/'DB7.80KMP'!AD$4,"")</f>
        <v>0</v>
      </c>
      <c r="AE51" s="868">
        <f>IFERROR('DB7.80KMP'!AE52/'DB7.80KMP'!AE$4,"")</f>
        <v>0</v>
      </c>
      <c r="AF51" s="868">
        <f>IFERROR('DB7.80KMP'!AF52/'DB7.80KMP'!AF$4,"")</f>
        <v>0</v>
      </c>
      <c r="AG51" s="868">
        <f>IFERROR('DB7.80KMP'!AG52/'DB7.80KMP'!AG$4,"")</f>
        <v>0</v>
      </c>
      <c r="AH51" s="868">
        <f>IFERROR('DB7.80KMP'!AH52/'DB7.80KMP'!AH$4,"")</f>
        <v>0</v>
      </c>
      <c r="AI51" s="868">
        <f>IFERROR('DB7.80KMP'!AI52/'DB7.80KMP'!AI$4,"")</f>
        <v>0</v>
      </c>
      <c r="AJ51" s="869">
        <f>IFERROR('DB7.80KMP'!AJ52/'DB7.80KMP'!AJ$4,"")</f>
        <v>0</v>
      </c>
      <c r="AK51" s="849">
        <f>IFERROR('DB7.80KMP'!AK52/'DB7.80KMP'!AK$4,"")</f>
        <v>0</v>
      </c>
      <c r="AL51" s="868">
        <f>IFERROR('DB7.80KMP'!AL52/'DB7.80KMP'!AL$4,"")</f>
        <v>0</v>
      </c>
      <c r="AM51" s="868">
        <f>IFERROR('DB7.80KMP'!AM52/'DB7.80KMP'!AM$4,"")</f>
        <v>0</v>
      </c>
      <c r="AN51" s="868">
        <f>IFERROR('DB7.80KMP'!AN52/'DB7.80KMP'!AN$4,"")</f>
        <v>0</v>
      </c>
      <c r="AO51" s="868">
        <f>IFERROR('DB7.80KMP'!AO52/'DB7.80KMP'!AO$4,"")</f>
        <v>0</v>
      </c>
      <c r="AP51" s="868" t="str">
        <f>IFERROR('DB7.80KMP'!AP52/'DB7.80KMP'!AP$4,"")</f>
        <v/>
      </c>
      <c r="AQ51" s="868" t="str">
        <f>IFERROR('DB7.80KMP'!AQ52/'DB7.80KMP'!AQ$4,"")</f>
        <v/>
      </c>
      <c r="AR51" s="868" t="str">
        <f>IFERROR('DB7.80KMP'!AR52/'DB7.80KMP'!AR$4,"")</f>
        <v/>
      </c>
      <c r="AS51" s="868" t="str">
        <f>IFERROR('DB7.80KMP'!AS52/'DB7.80KMP'!AS$4,"")</f>
        <v/>
      </c>
      <c r="AT51" s="868" t="str">
        <f>IFERROR('DB7.80KMP'!AT52/'DB7.80KMP'!AT$4,"")</f>
        <v/>
      </c>
      <c r="AU51" s="868" t="str">
        <f>IFERROR('DB7.80KMP'!AU52/'DB7.80KMP'!AU$4,"")</f>
        <v/>
      </c>
      <c r="AV51" s="869" t="str">
        <f>IFERROR('DB7.80KMP'!AV52/'DB7.80KMP'!AV$4,"")</f>
        <v/>
      </c>
    </row>
    <row r="52" spans="1:48" ht="14.1" customHeight="1" x14ac:dyDescent="0.25">
      <c r="B52" s="1158"/>
      <c r="C52" s="1163"/>
      <c r="D52" s="591" t="s">
        <v>248</v>
      </c>
      <c r="E52" s="10" t="s">
        <v>164</v>
      </c>
      <c r="F52" s="273" t="s">
        <v>226</v>
      </c>
      <c r="G52" s="846" t="str">
        <f>IFERROR('DB7.80KMP'!G53/'DB7.80KMP'!G$4,"")</f>
        <v/>
      </c>
      <c r="H52" s="847" t="str">
        <f>IFERROR('DB7.80KMP'!H53/'DB7.80KMP'!H$4,"")</f>
        <v/>
      </c>
      <c r="I52" s="847" t="str">
        <f>IFERROR('DB7.80KMP'!I53/'DB7.80KMP'!I$4,"")</f>
        <v/>
      </c>
      <c r="J52" s="847" t="str">
        <f>IFERROR('DB7.80KMP'!J53/'DB7.80KMP'!J$4,"")</f>
        <v/>
      </c>
      <c r="K52" s="847" t="str">
        <f>IFERROR('DB7.80KMP'!K53/'DB7.80KMP'!K$4,"")</f>
        <v/>
      </c>
      <c r="L52" s="847" t="str">
        <f>IFERROR('DB7.80KMP'!L53/'DB7.80KMP'!L$4,"")</f>
        <v/>
      </c>
      <c r="M52" s="847" t="str">
        <f>IFERROR('DB7.80KMP'!M53/'DB7.80KMP'!M$4,"")</f>
        <v/>
      </c>
      <c r="N52" s="847" t="str">
        <f>IFERROR('DB7.80KMP'!N53/'DB7.80KMP'!N$4,"")</f>
        <v/>
      </c>
      <c r="O52" s="847" t="str">
        <f>IFERROR('DB7.80KMP'!O53/'DB7.80KMP'!O$4,"")</f>
        <v/>
      </c>
      <c r="P52" s="847" t="str">
        <f>IFERROR('DB7.80KMP'!P53/'DB7.80KMP'!P$4,"")</f>
        <v/>
      </c>
      <c r="Q52" s="847" t="str">
        <f>IFERROR('DB7.80KMP'!Q53/'DB7.80KMP'!Q$4,"")</f>
        <v/>
      </c>
      <c r="R52" s="847" t="str">
        <f>IFERROR('DB7.80KMP'!R53/'DB7.80KMP'!R$4,"")</f>
        <v/>
      </c>
      <c r="S52" s="847" t="str">
        <f>IFERROR('DB7.80KMP'!S53/'DB7.80KMP'!S$4,"")</f>
        <v/>
      </c>
      <c r="T52" s="847" t="str">
        <f>IFERROR('DB7.80KMP'!T53/'DB7.80KMP'!T$4,"")</f>
        <v/>
      </c>
      <c r="U52" s="847" t="str">
        <f>IFERROR('DB7.80KMP'!U53/'DB7.80KMP'!U$4,"")</f>
        <v/>
      </c>
      <c r="V52" s="847" t="str">
        <f>IFERROR('DB7.80KMP'!V53/'DB7.80KMP'!V$4,"")</f>
        <v/>
      </c>
      <c r="W52" s="847">
        <f>IFERROR('DB7.80KMP'!W53/'DB7.80KMP'!W$4,"")</f>
        <v>0</v>
      </c>
      <c r="X52" s="847">
        <f>IFERROR('DB7.80KMP'!X53/'DB7.80KMP'!X$4,"")</f>
        <v>0</v>
      </c>
      <c r="Y52" s="847">
        <f>IFERROR('DB7.80KMP'!Y53/'DB7.80KMP'!Y$4,"")</f>
        <v>0</v>
      </c>
      <c r="Z52" s="847">
        <f>IFERROR('DB7.80KMP'!Z53/'DB7.80KMP'!Z$4,"")</f>
        <v>0</v>
      </c>
      <c r="AA52" s="847">
        <f>IFERROR('DB7.80KMP'!AA53/'DB7.80KMP'!AA$4,"")</f>
        <v>0</v>
      </c>
      <c r="AB52" s="847">
        <f>IFERROR('DB7.80KMP'!AB53/'DB7.80KMP'!AB$4,"")</f>
        <v>0</v>
      </c>
      <c r="AC52" s="847">
        <f>IFERROR('DB7.80KMP'!AC53/'DB7.80KMP'!AC$4,"")</f>
        <v>0</v>
      </c>
      <c r="AD52" s="847">
        <f>IFERROR('DB7.80KMP'!AD53/'DB7.80KMP'!AD$4,"")</f>
        <v>0</v>
      </c>
      <c r="AE52" s="847">
        <f>IFERROR('DB7.80KMP'!AE53/'DB7.80KMP'!AE$4,"")</f>
        <v>0</v>
      </c>
      <c r="AF52" s="847">
        <f>IFERROR('DB7.80KMP'!AF53/'DB7.80KMP'!AF$4,"")</f>
        <v>0</v>
      </c>
      <c r="AG52" s="847">
        <f>IFERROR('DB7.80KMP'!AG53/'DB7.80KMP'!AG$4,"")</f>
        <v>0</v>
      </c>
      <c r="AH52" s="847">
        <f>IFERROR('DB7.80KMP'!AH53/'DB7.80KMP'!AH$4,"")</f>
        <v>0</v>
      </c>
      <c r="AI52" s="847">
        <f>IFERROR('DB7.80KMP'!AI53/'DB7.80KMP'!AI$4,"")</f>
        <v>0</v>
      </c>
      <c r="AJ52" s="848">
        <f>IFERROR('DB7.80KMP'!AJ53/'DB7.80KMP'!AJ$4,"")</f>
        <v>0</v>
      </c>
      <c r="AK52" s="846">
        <f>IFERROR('DB7.80KMP'!AK53/'DB7.80KMP'!AK$4,"")</f>
        <v>0</v>
      </c>
      <c r="AL52" s="847">
        <f>IFERROR('DB7.80KMP'!AL53/'DB7.80KMP'!AL$4,"")</f>
        <v>0</v>
      </c>
      <c r="AM52" s="847">
        <f>IFERROR('DB7.80KMP'!AM53/'DB7.80KMP'!AM$4,"")</f>
        <v>0</v>
      </c>
      <c r="AN52" s="847">
        <f>IFERROR('DB7.80KMP'!AN53/'DB7.80KMP'!AN$4,"")</f>
        <v>0</v>
      </c>
      <c r="AO52" s="847">
        <f>IFERROR('DB7.80KMP'!AO53/'DB7.80KMP'!AO$4,"")</f>
        <v>0</v>
      </c>
      <c r="AP52" s="847" t="str">
        <f>IFERROR('DB7.80KMP'!AP53/'DB7.80KMP'!AP$4,"")</f>
        <v/>
      </c>
      <c r="AQ52" s="847" t="str">
        <f>IFERROR('DB7.80KMP'!AQ53/'DB7.80KMP'!AQ$4,"")</f>
        <v/>
      </c>
      <c r="AR52" s="847" t="str">
        <f>IFERROR('DB7.80KMP'!AR53/'DB7.80KMP'!AR$4,"")</f>
        <v/>
      </c>
      <c r="AS52" s="847" t="str">
        <f>IFERROR('DB7.80KMP'!AS53/'DB7.80KMP'!AS$4,"")</f>
        <v/>
      </c>
      <c r="AT52" s="847" t="str">
        <f>IFERROR('DB7.80KMP'!AT53/'DB7.80KMP'!AT$4,"")</f>
        <v/>
      </c>
      <c r="AU52" s="847" t="str">
        <f>IFERROR('DB7.80KMP'!AU53/'DB7.80KMP'!AU$4,"")</f>
        <v/>
      </c>
      <c r="AV52" s="848" t="str">
        <f>IFERROR('DB7.80KMP'!AV53/'DB7.80KMP'!AV$4,"")</f>
        <v/>
      </c>
    </row>
    <row r="53" spans="1:48" ht="15.75" x14ac:dyDescent="0.25">
      <c r="B53" s="255" t="s">
        <v>79</v>
      </c>
      <c r="C53" s="20" t="s">
        <v>78</v>
      </c>
      <c r="D53" s="251" t="s">
        <v>249</v>
      </c>
      <c r="E53" s="20" t="s">
        <v>78</v>
      </c>
      <c r="F53" s="270" t="s">
        <v>226</v>
      </c>
      <c r="G53" s="858" t="str">
        <f>IFERROR('DB7.80KMP'!G54/'DB7.80KMP'!G$4,"")</f>
        <v/>
      </c>
      <c r="H53" s="859" t="str">
        <f>IFERROR('DB7.80KMP'!H54/'DB7.80KMP'!H$4,"")</f>
        <v/>
      </c>
      <c r="I53" s="859" t="str">
        <f>IFERROR('DB7.80KMP'!I54/'DB7.80KMP'!I$4,"")</f>
        <v/>
      </c>
      <c r="J53" s="859" t="str">
        <f>IFERROR('DB7.80KMP'!J54/'DB7.80KMP'!J$4,"")</f>
        <v/>
      </c>
      <c r="K53" s="859" t="str">
        <f>IFERROR('DB7.80KMP'!K54/'DB7.80KMP'!K$4,"")</f>
        <v/>
      </c>
      <c r="L53" s="859" t="str">
        <f>IFERROR('DB7.80KMP'!L54/'DB7.80KMP'!L$4,"")</f>
        <v/>
      </c>
      <c r="M53" s="859" t="str">
        <f>IFERROR('DB7.80KMP'!M54/'DB7.80KMP'!M$4,"")</f>
        <v/>
      </c>
      <c r="N53" s="859" t="str">
        <f>IFERROR('DB7.80KMP'!N54/'DB7.80KMP'!N$4,"")</f>
        <v/>
      </c>
      <c r="O53" s="859" t="str">
        <f>IFERROR('DB7.80KMP'!O54/'DB7.80KMP'!O$4,"")</f>
        <v/>
      </c>
      <c r="P53" s="859" t="str">
        <f>IFERROR('DB7.80KMP'!P54/'DB7.80KMP'!P$4,"")</f>
        <v/>
      </c>
      <c r="Q53" s="859" t="str">
        <f>IFERROR('DB7.80KMP'!Q54/'DB7.80KMP'!Q$4,"")</f>
        <v/>
      </c>
      <c r="R53" s="859" t="str">
        <f>IFERROR('DB7.80KMP'!R54/'DB7.80KMP'!R$4,"")</f>
        <v/>
      </c>
      <c r="S53" s="859" t="str">
        <f>IFERROR('DB7.80KMP'!S54/'DB7.80KMP'!S$4,"")</f>
        <v/>
      </c>
      <c r="T53" s="859" t="str">
        <f>IFERROR('DB7.80KMP'!T54/'DB7.80KMP'!T$4,"")</f>
        <v/>
      </c>
      <c r="U53" s="859" t="str">
        <f>IFERROR('DB7.80KMP'!U54/'DB7.80KMP'!U$4,"")</f>
        <v/>
      </c>
      <c r="V53" s="859" t="str">
        <f>IFERROR('DB7.80KMP'!V54/'DB7.80KMP'!V$4,"")</f>
        <v/>
      </c>
      <c r="W53" s="859">
        <f>IFERROR('DB7.80KMP'!W54/'DB7.80KMP'!W$4,"")</f>
        <v>0</v>
      </c>
      <c r="X53" s="859">
        <f>IFERROR('DB7.80KMP'!X54/'DB7.80KMP'!X$4,"")</f>
        <v>0</v>
      </c>
      <c r="Y53" s="859">
        <f>IFERROR('DB7.80KMP'!Y54/'DB7.80KMP'!Y$4,"")</f>
        <v>0</v>
      </c>
      <c r="Z53" s="859">
        <f>IFERROR('DB7.80KMP'!Z54/'DB7.80KMP'!Z$4,"")</f>
        <v>0</v>
      </c>
      <c r="AA53" s="859">
        <f>IFERROR('DB7.80KMP'!AA54/'DB7.80KMP'!AA$4,"")</f>
        <v>0</v>
      </c>
      <c r="AB53" s="859">
        <f>IFERROR('DB7.80KMP'!AB54/'DB7.80KMP'!AB$4,"")</f>
        <v>0</v>
      </c>
      <c r="AC53" s="859">
        <f>IFERROR('DB7.80KMP'!AC54/'DB7.80KMP'!AC$4,"")</f>
        <v>0</v>
      </c>
      <c r="AD53" s="859">
        <f>IFERROR('DB7.80KMP'!AD54/'DB7.80KMP'!AD$4,"")</f>
        <v>0</v>
      </c>
      <c r="AE53" s="859">
        <f>IFERROR('DB7.80KMP'!AE54/'DB7.80KMP'!AE$4,"")</f>
        <v>0</v>
      </c>
      <c r="AF53" s="859">
        <f>IFERROR('DB7.80KMP'!AF54/'DB7.80KMP'!AF$4,"")</f>
        <v>0</v>
      </c>
      <c r="AG53" s="859">
        <f>IFERROR('DB7.80KMP'!AG54/'DB7.80KMP'!AG$4,"")</f>
        <v>0</v>
      </c>
      <c r="AH53" s="859">
        <f>IFERROR('DB7.80KMP'!AH54/'DB7.80KMP'!AH$4,"")</f>
        <v>0</v>
      </c>
      <c r="AI53" s="859">
        <f>IFERROR('DB7.80KMP'!AI54/'DB7.80KMP'!AI$4,"")</f>
        <v>0</v>
      </c>
      <c r="AJ53" s="860">
        <f>IFERROR('DB7.80KMP'!AJ54/'DB7.80KMP'!AJ$4,"")</f>
        <v>0</v>
      </c>
      <c r="AK53" s="858">
        <f>IFERROR('DB7.80KMP'!AK54/'DB7.80KMP'!AK$4,"")</f>
        <v>0</v>
      </c>
      <c r="AL53" s="859">
        <f>IFERROR('DB7.80KMP'!AL54/'DB7.80KMP'!AL$4,"")</f>
        <v>0</v>
      </c>
      <c r="AM53" s="859">
        <f>IFERROR('DB7.80KMP'!AM54/'DB7.80KMP'!AM$4,"")</f>
        <v>0</v>
      </c>
      <c r="AN53" s="859">
        <f>IFERROR('DB7.80KMP'!AN54/'DB7.80KMP'!AN$4,"")</f>
        <v>0</v>
      </c>
      <c r="AO53" s="859">
        <f>IFERROR('DB7.80KMP'!AO54/'DB7.80KMP'!AO$4,"")</f>
        <v>0</v>
      </c>
      <c r="AP53" s="859" t="str">
        <f>IFERROR('DB7.80KMP'!AP54/'DB7.80KMP'!AP$4,"")</f>
        <v/>
      </c>
      <c r="AQ53" s="859" t="str">
        <f>IFERROR('DB7.80KMP'!AQ54/'DB7.80KMP'!AQ$4,"")</f>
        <v/>
      </c>
      <c r="AR53" s="859" t="str">
        <f>IFERROR('DB7.80KMP'!AR54/'DB7.80KMP'!AR$4,"")</f>
        <v/>
      </c>
      <c r="AS53" s="859" t="str">
        <f>IFERROR('DB7.80KMP'!AS54/'DB7.80KMP'!AS$4,"")</f>
        <v/>
      </c>
      <c r="AT53" s="859" t="str">
        <f>IFERROR('DB7.80KMP'!AT54/'DB7.80KMP'!AT$4,"")</f>
        <v/>
      </c>
      <c r="AU53" s="859" t="str">
        <f>IFERROR('DB7.80KMP'!AU54/'DB7.80KMP'!AU$4,"")</f>
        <v/>
      </c>
      <c r="AV53" s="860" t="str">
        <f>IFERROR('DB7.80KMP'!AV54/'DB7.80KMP'!AV$4,"")</f>
        <v/>
      </c>
    </row>
    <row r="54" spans="1:48" ht="14.1" customHeight="1" x14ac:dyDescent="0.25">
      <c r="B54" s="255" t="s">
        <v>81</v>
      </c>
      <c r="C54" s="20" t="s">
        <v>80</v>
      </c>
      <c r="D54" s="251" t="s">
        <v>250</v>
      </c>
      <c r="E54" s="6" t="s">
        <v>80</v>
      </c>
      <c r="F54" s="268" t="s">
        <v>226</v>
      </c>
      <c r="G54" s="870" t="str">
        <f>IFERROR('DB7.80KMP'!G55/'DB7.80KMP'!G$4,"")</f>
        <v/>
      </c>
      <c r="H54" s="871" t="str">
        <f>IFERROR('DB7.80KMP'!H55/'DB7.80KMP'!H$4,"")</f>
        <v/>
      </c>
      <c r="I54" s="871" t="str">
        <f>IFERROR('DB7.80KMP'!I55/'DB7.80KMP'!I$4,"")</f>
        <v/>
      </c>
      <c r="J54" s="871" t="str">
        <f>IFERROR('DB7.80KMP'!J55/'DB7.80KMP'!J$4,"")</f>
        <v/>
      </c>
      <c r="K54" s="871" t="str">
        <f>IFERROR('DB7.80KMP'!K55/'DB7.80KMP'!K$4,"")</f>
        <v/>
      </c>
      <c r="L54" s="871" t="str">
        <f>IFERROR('DB7.80KMP'!L55/'DB7.80KMP'!L$4,"")</f>
        <v/>
      </c>
      <c r="M54" s="871" t="str">
        <f>IFERROR('DB7.80KMP'!M55/'DB7.80KMP'!M$4,"")</f>
        <v/>
      </c>
      <c r="N54" s="871" t="str">
        <f>IFERROR('DB7.80KMP'!N55/'DB7.80KMP'!N$4,"")</f>
        <v/>
      </c>
      <c r="O54" s="871" t="str">
        <f>IFERROR('DB7.80KMP'!O55/'DB7.80KMP'!O$4,"")</f>
        <v/>
      </c>
      <c r="P54" s="871" t="str">
        <f>IFERROR('DB7.80KMP'!P55/'DB7.80KMP'!P$4,"")</f>
        <v/>
      </c>
      <c r="Q54" s="871" t="str">
        <f>IFERROR('DB7.80KMP'!Q55/'DB7.80KMP'!Q$4,"")</f>
        <v/>
      </c>
      <c r="R54" s="871" t="str">
        <f>IFERROR('DB7.80KMP'!R55/'DB7.80KMP'!R$4,"")</f>
        <v/>
      </c>
      <c r="S54" s="871" t="str">
        <f>IFERROR('DB7.80KMP'!S55/'DB7.80KMP'!S$4,"")</f>
        <v/>
      </c>
      <c r="T54" s="871" t="str">
        <f>IFERROR('DB7.80KMP'!T55/'DB7.80KMP'!T$4,"")</f>
        <v/>
      </c>
      <c r="U54" s="871" t="str">
        <f>IFERROR('DB7.80KMP'!U55/'DB7.80KMP'!U$4,"")</f>
        <v/>
      </c>
      <c r="V54" s="871" t="str">
        <f>IFERROR('DB7.80KMP'!V55/'DB7.80KMP'!V$4,"")</f>
        <v/>
      </c>
      <c r="W54" s="871">
        <f>IFERROR('DB7.80KMP'!W55/'DB7.80KMP'!W$4,"")</f>
        <v>0</v>
      </c>
      <c r="X54" s="871">
        <f>IFERROR('DB7.80KMP'!X55/'DB7.80KMP'!X$4,"")</f>
        <v>0</v>
      </c>
      <c r="Y54" s="871">
        <f>IFERROR('DB7.80KMP'!Y55/'DB7.80KMP'!Y$4,"")</f>
        <v>0</v>
      </c>
      <c r="Z54" s="871">
        <f>IFERROR('DB7.80KMP'!Z55/'DB7.80KMP'!Z$4,"")</f>
        <v>0</v>
      </c>
      <c r="AA54" s="871">
        <f>IFERROR('DB7.80KMP'!AA55/'DB7.80KMP'!AA$4,"")</f>
        <v>0</v>
      </c>
      <c r="AB54" s="871">
        <f>IFERROR('DB7.80KMP'!AB55/'DB7.80KMP'!AB$4,"")</f>
        <v>0</v>
      </c>
      <c r="AC54" s="871">
        <f>IFERROR('DB7.80KMP'!AC55/'DB7.80KMP'!AC$4,"")</f>
        <v>0</v>
      </c>
      <c r="AD54" s="871">
        <f>IFERROR('DB7.80KMP'!AD55/'DB7.80KMP'!AD$4,"")</f>
        <v>0</v>
      </c>
      <c r="AE54" s="871">
        <f>IFERROR('DB7.80KMP'!AE55/'DB7.80KMP'!AE$4,"")</f>
        <v>0</v>
      </c>
      <c r="AF54" s="871">
        <f>IFERROR('DB7.80KMP'!AF55/'DB7.80KMP'!AF$4,"")</f>
        <v>0</v>
      </c>
      <c r="AG54" s="871">
        <f>IFERROR('DB7.80KMP'!AG55/'DB7.80KMP'!AG$4,"")</f>
        <v>0</v>
      </c>
      <c r="AH54" s="871">
        <f>IFERROR('DB7.80KMP'!AH55/'DB7.80KMP'!AH$4,"")</f>
        <v>0</v>
      </c>
      <c r="AI54" s="871">
        <f>IFERROR('DB7.80KMP'!AI55/'DB7.80KMP'!AI$4,"")</f>
        <v>0</v>
      </c>
      <c r="AJ54" s="872">
        <f>IFERROR('DB7.80KMP'!AJ55/'DB7.80KMP'!AJ$4,"")</f>
        <v>0</v>
      </c>
      <c r="AK54" s="870">
        <f>IFERROR('DB7.80KMP'!AK55/'DB7.80KMP'!AK$4,"")</f>
        <v>0</v>
      </c>
      <c r="AL54" s="871">
        <f>IFERROR('DB7.80KMP'!AL55/'DB7.80KMP'!AL$4,"")</f>
        <v>0</v>
      </c>
      <c r="AM54" s="871">
        <f>IFERROR('DB7.80KMP'!AM55/'DB7.80KMP'!AM$4,"")</f>
        <v>0</v>
      </c>
      <c r="AN54" s="871">
        <f>IFERROR('DB7.80KMP'!AN55/'DB7.80KMP'!AN$4,"")</f>
        <v>0</v>
      </c>
      <c r="AO54" s="871">
        <f>IFERROR('DB7.80KMP'!AO55/'DB7.80KMP'!AO$4,"")</f>
        <v>0</v>
      </c>
      <c r="AP54" s="871" t="str">
        <f>IFERROR('DB7.80KMP'!AP55/'DB7.80KMP'!AP$4,"")</f>
        <v/>
      </c>
      <c r="AQ54" s="871" t="str">
        <f>IFERROR('DB7.80KMP'!AQ55/'DB7.80KMP'!AQ$4,"")</f>
        <v/>
      </c>
      <c r="AR54" s="871" t="str">
        <f>IFERROR('DB7.80KMP'!AR55/'DB7.80KMP'!AR$4,"")</f>
        <v/>
      </c>
      <c r="AS54" s="871" t="str">
        <f>IFERROR('DB7.80KMP'!AS55/'DB7.80KMP'!AS$4,"")</f>
        <v/>
      </c>
      <c r="AT54" s="871" t="str">
        <f>IFERROR('DB7.80KMP'!AT55/'DB7.80KMP'!AT$4,"")</f>
        <v/>
      </c>
      <c r="AU54" s="871" t="str">
        <f>IFERROR('DB7.80KMP'!AU55/'DB7.80KMP'!AU$4,"")</f>
        <v/>
      </c>
      <c r="AV54" s="872" t="str">
        <f>IFERROR('DB7.80KMP'!AV55/'DB7.80KMP'!AV$4,"")</f>
        <v/>
      </c>
    </row>
    <row r="55" spans="1:48" ht="14.1" customHeight="1" x14ac:dyDescent="0.25">
      <c r="B55" s="255" t="s">
        <v>83</v>
      </c>
      <c r="C55" s="132" t="s">
        <v>82</v>
      </c>
      <c r="D55" s="251" t="s">
        <v>251</v>
      </c>
      <c r="E55" s="20" t="s">
        <v>82</v>
      </c>
      <c r="F55" s="270" t="s">
        <v>226</v>
      </c>
      <c r="G55" s="852" t="str">
        <f>IFERROR('DB7.80KMP'!G56/'DB7.80KMP'!G$4,"")</f>
        <v/>
      </c>
      <c r="H55" s="853" t="str">
        <f>IFERROR('DB7.80KMP'!H56/'DB7.80KMP'!H$4,"")</f>
        <v/>
      </c>
      <c r="I55" s="853" t="str">
        <f>IFERROR('DB7.80KMP'!I56/'DB7.80KMP'!I$4,"")</f>
        <v/>
      </c>
      <c r="J55" s="853" t="str">
        <f>IFERROR('DB7.80KMP'!J56/'DB7.80KMP'!J$4,"")</f>
        <v/>
      </c>
      <c r="K55" s="853" t="str">
        <f>IFERROR('DB7.80KMP'!K56/'DB7.80KMP'!K$4,"")</f>
        <v/>
      </c>
      <c r="L55" s="853" t="str">
        <f>IFERROR('DB7.80KMP'!L56/'DB7.80KMP'!L$4,"")</f>
        <v/>
      </c>
      <c r="M55" s="853" t="str">
        <f>IFERROR('DB7.80KMP'!M56/'DB7.80KMP'!M$4,"")</f>
        <v/>
      </c>
      <c r="N55" s="853" t="str">
        <f>IFERROR('DB7.80KMP'!N56/'DB7.80KMP'!N$4,"")</f>
        <v/>
      </c>
      <c r="O55" s="853" t="str">
        <f>IFERROR('DB7.80KMP'!O56/'DB7.80KMP'!O$4,"")</f>
        <v/>
      </c>
      <c r="P55" s="853" t="str">
        <f>IFERROR('DB7.80KMP'!P56/'DB7.80KMP'!P$4,"")</f>
        <v/>
      </c>
      <c r="Q55" s="853" t="str">
        <f>IFERROR('DB7.80KMP'!Q56/'DB7.80KMP'!Q$4,"")</f>
        <v/>
      </c>
      <c r="R55" s="853" t="str">
        <f>IFERROR('DB7.80KMP'!R56/'DB7.80KMP'!R$4,"")</f>
        <v/>
      </c>
      <c r="S55" s="853" t="str">
        <f>IFERROR('DB7.80KMP'!S56/'DB7.80KMP'!S$4,"")</f>
        <v/>
      </c>
      <c r="T55" s="853" t="str">
        <f>IFERROR('DB7.80KMP'!T56/'DB7.80KMP'!T$4,"")</f>
        <v/>
      </c>
      <c r="U55" s="853" t="str">
        <f>IFERROR('DB7.80KMP'!U56/'DB7.80KMP'!U$4,"")</f>
        <v/>
      </c>
      <c r="V55" s="853" t="str">
        <f>IFERROR('DB7.80KMP'!V56/'DB7.80KMP'!V$4,"")</f>
        <v/>
      </c>
      <c r="W55" s="853">
        <f>IFERROR('DB7.80KMP'!W56/'DB7.80KMP'!W$4,"")</f>
        <v>0</v>
      </c>
      <c r="X55" s="853">
        <f>IFERROR('DB7.80KMP'!X56/'DB7.80KMP'!X$4,"")</f>
        <v>0</v>
      </c>
      <c r="Y55" s="853">
        <f>IFERROR('DB7.80KMP'!Y56/'DB7.80KMP'!Y$4,"")</f>
        <v>0</v>
      </c>
      <c r="Z55" s="853">
        <f>IFERROR('DB7.80KMP'!Z56/'DB7.80KMP'!Z$4,"")</f>
        <v>0</v>
      </c>
      <c r="AA55" s="853">
        <f>IFERROR('DB7.80KMP'!AA56/'DB7.80KMP'!AA$4,"")</f>
        <v>0</v>
      </c>
      <c r="AB55" s="853">
        <f>IFERROR('DB7.80KMP'!AB56/'DB7.80KMP'!AB$4,"")</f>
        <v>0</v>
      </c>
      <c r="AC55" s="853">
        <f>IFERROR('DB7.80KMP'!AC56/'DB7.80KMP'!AC$4,"")</f>
        <v>0</v>
      </c>
      <c r="AD55" s="853">
        <f>IFERROR('DB7.80KMP'!AD56/'DB7.80KMP'!AD$4,"")</f>
        <v>0</v>
      </c>
      <c r="AE55" s="853">
        <f>IFERROR('DB7.80KMP'!AE56/'DB7.80KMP'!AE$4,"")</f>
        <v>0</v>
      </c>
      <c r="AF55" s="853">
        <f>IFERROR('DB7.80KMP'!AF56/'DB7.80KMP'!AF$4,"")</f>
        <v>0</v>
      </c>
      <c r="AG55" s="853">
        <f>IFERROR('DB7.80KMP'!AG56/'DB7.80KMP'!AG$4,"")</f>
        <v>0</v>
      </c>
      <c r="AH55" s="853">
        <f>IFERROR('DB7.80KMP'!AH56/'DB7.80KMP'!AH$4,"")</f>
        <v>0</v>
      </c>
      <c r="AI55" s="853">
        <f>IFERROR('DB7.80KMP'!AI56/'DB7.80KMP'!AI$4,"")</f>
        <v>0</v>
      </c>
      <c r="AJ55" s="854">
        <f>IFERROR('DB7.80KMP'!AJ56/'DB7.80KMP'!AJ$4,"")</f>
        <v>0</v>
      </c>
      <c r="AK55" s="852">
        <f>IFERROR('DB7.80KMP'!AK56/'DB7.80KMP'!AK$4,"")</f>
        <v>0</v>
      </c>
      <c r="AL55" s="853">
        <f>IFERROR('DB7.80KMP'!AL56/'DB7.80KMP'!AL$4,"")</f>
        <v>0</v>
      </c>
      <c r="AM55" s="853">
        <f>IFERROR('DB7.80KMP'!AM56/'DB7.80KMP'!AM$4,"")</f>
        <v>0</v>
      </c>
      <c r="AN55" s="853">
        <f>IFERROR('DB7.80KMP'!AN56/'DB7.80KMP'!AN$4,"")</f>
        <v>0</v>
      </c>
      <c r="AO55" s="853">
        <f>IFERROR('DB7.80KMP'!AO56/'DB7.80KMP'!AO$4,"")</f>
        <v>0</v>
      </c>
      <c r="AP55" s="853" t="str">
        <f>IFERROR('DB7.80KMP'!AP56/'DB7.80KMP'!AP$4,"")</f>
        <v/>
      </c>
      <c r="AQ55" s="853" t="str">
        <f>IFERROR('DB7.80KMP'!AQ56/'DB7.80KMP'!AQ$4,"")</f>
        <v/>
      </c>
      <c r="AR55" s="853" t="str">
        <f>IFERROR('DB7.80KMP'!AR56/'DB7.80KMP'!AR$4,"")</f>
        <v/>
      </c>
      <c r="AS55" s="853" t="str">
        <f>IFERROR('DB7.80KMP'!AS56/'DB7.80KMP'!AS$4,"")</f>
        <v/>
      </c>
      <c r="AT55" s="853" t="str">
        <f>IFERROR('DB7.80KMP'!AT56/'DB7.80KMP'!AT$4,"")</f>
        <v/>
      </c>
      <c r="AU55" s="853" t="str">
        <f>IFERROR('DB7.80KMP'!AU56/'DB7.80KMP'!AU$4,"")</f>
        <v/>
      </c>
      <c r="AV55" s="854" t="str">
        <f>IFERROR('DB7.80KMP'!AV56/'DB7.80KMP'!AV$4,"")</f>
        <v/>
      </c>
    </row>
    <row r="56" spans="1:48" ht="15.75" x14ac:dyDescent="0.25">
      <c r="B56" s="255" t="s">
        <v>85</v>
      </c>
      <c r="C56" s="20" t="s">
        <v>84</v>
      </c>
      <c r="D56" s="251" t="s">
        <v>252</v>
      </c>
      <c r="E56" s="6" t="s">
        <v>84</v>
      </c>
      <c r="F56" s="268" t="s">
        <v>226</v>
      </c>
      <c r="G56" s="852" t="str">
        <f>IFERROR('DB7.80KMP'!G57/'DB7.80KMP'!G$4,"")</f>
        <v/>
      </c>
      <c r="H56" s="853" t="str">
        <f>IFERROR('DB7.80KMP'!H57/'DB7.80KMP'!H$4,"")</f>
        <v/>
      </c>
      <c r="I56" s="853" t="str">
        <f>IFERROR('DB7.80KMP'!I57/'DB7.80KMP'!I$4,"")</f>
        <v/>
      </c>
      <c r="J56" s="853" t="str">
        <f>IFERROR('DB7.80KMP'!J57/'DB7.80KMP'!J$4,"")</f>
        <v/>
      </c>
      <c r="K56" s="853" t="str">
        <f>IFERROR('DB7.80KMP'!K57/'DB7.80KMP'!K$4,"")</f>
        <v/>
      </c>
      <c r="L56" s="853" t="str">
        <f>IFERROR('DB7.80KMP'!L57/'DB7.80KMP'!L$4,"")</f>
        <v/>
      </c>
      <c r="M56" s="853" t="str">
        <f>IFERROR('DB7.80KMP'!M57/'DB7.80KMP'!M$4,"")</f>
        <v/>
      </c>
      <c r="N56" s="853" t="str">
        <f>IFERROR('DB7.80KMP'!N57/'DB7.80KMP'!N$4,"")</f>
        <v/>
      </c>
      <c r="O56" s="853" t="str">
        <f>IFERROR('DB7.80KMP'!O57/'DB7.80KMP'!O$4,"")</f>
        <v/>
      </c>
      <c r="P56" s="853" t="str">
        <f>IFERROR('DB7.80KMP'!P57/'DB7.80KMP'!P$4,"")</f>
        <v/>
      </c>
      <c r="Q56" s="853" t="str">
        <f>IFERROR('DB7.80KMP'!Q57/'DB7.80KMP'!Q$4,"")</f>
        <v/>
      </c>
      <c r="R56" s="853" t="str">
        <f>IFERROR('DB7.80KMP'!R57/'DB7.80KMP'!R$4,"")</f>
        <v/>
      </c>
      <c r="S56" s="853" t="str">
        <f>IFERROR('DB7.80KMP'!S57/'DB7.80KMP'!S$4,"")</f>
        <v/>
      </c>
      <c r="T56" s="853" t="str">
        <f>IFERROR('DB7.80KMP'!T57/'DB7.80KMP'!T$4,"")</f>
        <v/>
      </c>
      <c r="U56" s="853" t="str">
        <f>IFERROR('DB7.80KMP'!U57/'DB7.80KMP'!U$4,"")</f>
        <v/>
      </c>
      <c r="V56" s="853" t="str">
        <f>IFERROR('DB7.80KMP'!V57/'DB7.80KMP'!V$4,"")</f>
        <v/>
      </c>
      <c r="W56" s="853">
        <f>IFERROR('DB7.80KMP'!W57/'DB7.80KMP'!W$4,"")</f>
        <v>1.302623973165946E-4</v>
      </c>
      <c r="X56" s="853">
        <f>IFERROR('DB7.80KMP'!X57/'DB7.80KMP'!X$4,"")</f>
        <v>1.6748022512133592E-4</v>
      </c>
      <c r="Y56" s="853">
        <f>IFERROR('DB7.80KMP'!Y57/'DB7.80KMP'!Y$4,"")</f>
        <v>1.1723615758493516E-4</v>
      </c>
      <c r="Z56" s="853">
        <f>IFERROR('DB7.80KMP'!Z57/'DB7.80KMP'!Z$4,"")</f>
        <v>9.3900754727316117E-5</v>
      </c>
      <c r="AA56" s="853">
        <f>IFERROR('DB7.80KMP'!AA57/'DB7.80KMP'!AA$4,"")</f>
        <v>9.3900754727316117E-5</v>
      </c>
      <c r="AB56" s="853">
        <f>IFERROR('DB7.80KMP'!AB57/'DB7.80KMP'!AB$4,"")</f>
        <v>9.3900754727316117E-5</v>
      </c>
      <c r="AC56" s="853">
        <f>IFERROR('DB7.80KMP'!AC57/'DB7.80KMP'!AC$4,"")</f>
        <v>9.3900754727316117E-5</v>
      </c>
      <c r="AD56" s="853">
        <f>IFERROR('DB7.80KMP'!AD57/'DB7.80KMP'!AD$4,"")</f>
        <v>9.3900754727316117E-5</v>
      </c>
      <c r="AE56" s="853">
        <f>IFERROR('DB7.80KMP'!AE57/'DB7.80KMP'!AE$4,"")</f>
        <v>9.3900754727316117E-5</v>
      </c>
      <c r="AF56" s="853">
        <f>IFERROR('DB7.80KMP'!AF57/'DB7.80KMP'!AF$4,"")</f>
        <v>8.6533161382326874E-5</v>
      </c>
      <c r="AG56" s="853">
        <f>IFERROR('DB7.80KMP'!AG57/'DB7.80KMP'!AG$4,"")</f>
        <v>8.6533161382326874E-5</v>
      </c>
      <c r="AH56" s="853">
        <f>IFERROR('DB7.80KMP'!AH57/'DB7.80KMP'!AH$4,"")</f>
        <v>8.6533161382326874E-5</v>
      </c>
      <c r="AI56" s="853">
        <f>IFERROR('DB7.80KMP'!AI57/'DB7.80KMP'!AI$4,"")</f>
        <v>9.9384233235249835E-5</v>
      </c>
      <c r="AJ56" s="854">
        <f>IFERROR('DB7.80KMP'!AJ57/'DB7.80KMP'!AJ$4,"")</f>
        <v>7.0068127594374039E-5</v>
      </c>
      <c r="AK56" s="852">
        <f>IFERROR('DB7.80KMP'!AK57/'DB7.80KMP'!AK$4,"")</f>
        <v>3.1494323799507106E-4</v>
      </c>
      <c r="AL56" s="853">
        <f>IFERROR('DB7.80KMP'!AL57/'DB7.80KMP'!AL$4,"")</f>
        <v>0</v>
      </c>
      <c r="AM56" s="853">
        <f>IFERROR('DB7.80KMP'!AM57/'DB7.80KMP'!AM$4,"")</f>
        <v>0</v>
      </c>
      <c r="AN56" s="853">
        <f>IFERROR('DB7.80KMP'!AN57/'DB7.80KMP'!AN$4,"")</f>
        <v>6.753173756017615E-6</v>
      </c>
      <c r="AO56" s="853">
        <f>IFERROR('DB7.80KMP'!AO57/'DB7.80KMP'!AO$4,"")</f>
        <v>4.2267358815551558E-5</v>
      </c>
      <c r="AP56" s="853" t="str">
        <f>IFERROR('DB7.80KMP'!AP57/'DB7.80KMP'!AP$4,"")</f>
        <v/>
      </c>
      <c r="AQ56" s="853" t="str">
        <f>IFERROR('DB7.80KMP'!AQ57/'DB7.80KMP'!AQ$4,"")</f>
        <v/>
      </c>
      <c r="AR56" s="853" t="str">
        <f>IFERROR('DB7.80KMP'!AR57/'DB7.80KMP'!AR$4,"")</f>
        <v/>
      </c>
      <c r="AS56" s="853" t="str">
        <f>IFERROR('DB7.80KMP'!AS57/'DB7.80KMP'!AS$4,"")</f>
        <v/>
      </c>
      <c r="AT56" s="853" t="str">
        <f>IFERROR('DB7.80KMP'!AT57/'DB7.80KMP'!AT$4,"")</f>
        <v/>
      </c>
      <c r="AU56" s="853" t="str">
        <f>IFERROR('DB7.80KMP'!AU57/'DB7.80KMP'!AU$4,"")</f>
        <v/>
      </c>
      <c r="AV56" s="854" t="str">
        <f>IFERROR('DB7.80KMP'!AV57/'DB7.80KMP'!AV$4,"")</f>
        <v/>
      </c>
    </row>
    <row r="57" spans="1:48" s="18" customFormat="1" ht="15.75" x14ac:dyDescent="0.25">
      <c r="A57" s="1"/>
      <c r="B57" s="255" t="s">
        <v>87</v>
      </c>
      <c r="C57" s="20" t="s">
        <v>86</v>
      </c>
      <c r="D57" s="251" t="s">
        <v>253</v>
      </c>
      <c r="E57" s="6" t="s">
        <v>86</v>
      </c>
      <c r="F57" s="268" t="s">
        <v>226</v>
      </c>
      <c r="G57" s="858" t="str">
        <f>IFERROR('DB7.80KMP'!G58/'DB7.80KMP'!G$4,"")</f>
        <v/>
      </c>
      <c r="H57" s="859" t="str">
        <f>IFERROR('DB7.80KMP'!H58/'DB7.80KMP'!H$4,"")</f>
        <v/>
      </c>
      <c r="I57" s="859" t="str">
        <f>IFERROR('DB7.80KMP'!I58/'DB7.80KMP'!I$4,"")</f>
        <v/>
      </c>
      <c r="J57" s="859" t="str">
        <f>IFERROR('DB7.80KMP'!J58/'DB7.80KMP'!J$4,"")</f>
        <v/>
      </c>
      <c r="K57" s="859" t="str">
        <f>IFERROR('DB7.80KMP'!K58/'DB7.80KMP'!K$4,"")</f>
        <v/>
      </c>
      <c r="L57" s="859" t="str">
        <f>IFERROR('DB7.80KMP'!L58/'DB7.80KMP'!L$4,"")</f>
        <v/>
      </c>
      <c r="M57" s="859" t="str">
        <f>IFERROR('DB7.80KMP'!M58/'DB7.80KMP'!M$4,"")</f>
        <v/>
      </c>
      <c r="N57" s="859" t="str">
        <f>IFERROR('DB7.80KMP'!N58/'DB7.80KMP'!N$4,"")</f>
        <v/>
      </c>
      <c r="O57" s="859" t="str">
        <f>IFERROR('DB7.80KMP'!O58/'DB7.80KMP'!O$4,"")</f>
        <v/>
      </c>
      <c r="P57" s="859" t="str">
        <f>IFERROR('DB7.80KMP'!P58/'DB7.80KMP'!P$4,"")</f>
        <v/>
      </c>
      <c r="Q57" s="859" t="str">
        <f>IFERROR('DB7.80KMP'!Q58/'DB7.80KMP'!Q$4,"")</f>
        <v/>
      </c>
      <c r="R57" s="859" t="str">
        <f>IFERROR('DB7.80KMP'!R58/'DB7.80KMP'!R$4,"")</f>
        <v/>
      </c>
      <c r="S57" s="859" t="str">
        <f>IFERROR('DB7.80KMP'!S58/'DB7.80KMP'!S$4,"")</f>
        <v/>
      </c>
      <c r="T57" s="859" t="str">
        <f>IFERROR('DB7.80KMP'!T58/'DB7.80KMP'!T$4,"")</f>
        <v/>
      </c>
      <c r="U57" s="859" t="str">
        <f>IFERROR('DB7.80KMP'!U58/'DB7.80KMP'!U$4,"")</f>
        <v/>
      </c>
      <c r="V57" s="859" t="str">
        <f>IFERROR('DB7.80KMP'!V58/'DB7.80KMP'!V$4,"")</f>
        <v/>
      </c>
      <c r="W57" s="859">
        <f>IFERROR('DB7.80KMP'!W58/'DB7.80KMP'!W$4,"")</f>
        <v>4.7762879016084692E-4</v>
      </c>
      <c r="X57" s="859">
        <f>IFERROR('DB7.80KMP'!X58/'DB7.80KMP'!X$4,"")</f>
        <v>1.6748022512133592E-4</v>
      </c>
      <c r="Y57" s="859">
        <f>IFERROR('DB7.80KMP'!Y58/'DB7.80KMP'!Y$4,"")</f>
        <v>2.4619593092836383E-3</v>
      </c>
      <c r="Z57" s="859">
        <f>IFERROR('DB7.80KMP'!Z58/'DB7.80KMP'!Z$4,"")</f>
        <v>1.596312830364374E-3</v>
      </c>
      <c r="AA57" s="859">
        <f>IFERROR('DB7.80KMP'!AA58/'DB7.80KMP'!AA$4,"")</f>
        <v>1.3459108177581978E-3</v>
      </c>
      <c r="AB57" s="859">
        <f>IFERROR('DB7.80KMP'!AB58/'DB7.80KMP'!AB$4,"")</f>
        <v>9.3900754727316117E-5</v>
      </c>
      <c r="AC57" s="859">
        <f>IFERROR('DB7.80KMP'!AC58/'DB7.80KMP'!AC$4,"")</f>
        <v>9.3900754727316117E-5</v>
      </c>
      <c r="AD57" s="859">
        <f>IFERROR('DB7.80KMP'!AD58/'DB7.80KMP'!AD$4,"")</f>
        <v>1.9719158492736387E-3</v>
      </c>
      <c r="AE57" s="859">
        <f>IFERROR('DB7.80KMP'!AE58/'DB7.80KMP'!AE$4,"")</f>
        <v>3.4430276733349243E-4</v>
      </c>
      <c r="AF57" s="859">
        <f>IFERROR('DB7.80KMP'!AF58/'DB7.80KMP'!AF$4,"")</f>
        <v>8.6533161382326874E-5</v>
      </c>
      <c r="AG57" s="859">
        <f>IFERROR('DB7.80KMP'!AG58/'DB7.80KMP'!AG$4,"")</f>
        <v>8.6533161382326874E-5</v>
      </c>
      <c r="AH57" s="859">
        <f>IFERROR('DB7.80KMP'!AH58/'DB7.80KMP'!AH$4,"")</f>
        <v>8.6533161382326874E-5</v>
      </c>
      <c r="AI57" s="859">
        <f>IFERROR('DB7.80KMP'!AI58/'DB7.80KMP'!AI$4,"")</f>
        <v>7.1777501781013773E-4</v>
      </c>
      <c r="AJ57" s="860">
        <f>IFERROR('DB7.80KMP'!AJ58/'DB7.80KMP'!AJ$4,"")</f>
        <v>5.8728999893889727E-4</v>
      </c>
      <c r="AK57" s="858">
        <f>IFERROR('DB7.80KMP'!AK58/'DB7.80KMP'!AK$4,"")</f>
        <v>1.7228221290055922E-4</v>
      </c>
      <c r="AL57" s="859">
        <f>IFERROR('DB7.80KMP'!AL58/'DB7.80KMP'!AL$4,"")</f>
        <v>0</v>
      </c>
      <c r="AM57" s="859">
        <f>IFERROR('DB7.80KMP'!AM58/'DB7.80KMP'!AM$4,"")</f>
        <v>9.7132658733090296E-5</v>
      </c>
      <c r="AN57" s="859">
        <f>IFERROR('DB7.80KMP'!AN58/'DB7.80KMP'!AN$4,"")</f>
        <v>1.5869216479161255E-3</v>
      </c>
      <c r="AO57" s="859">
        <f>IFERROR('DB7.80KMP'!AO58/'DB7.80KMP'!AO$4,"")</f>
        <v>7.8046369619791942E-4</v>
      </c>
      <c r="AP57" s="859" t="str">
        <f>IFERROR('DB7.80KMP'!AP58/'DB7.80KMP'!AP$4,"")</f>
        <v/>
      </c>
      <c r="AQ57" s="859" t="str">
        <f>IFERROR('DB7.80KMP'!AQ58/'DB7.80KMP'!AQ$4,"")</f>
        <v/>
      </c>
      <c r="AR57" s="859" t="str">
        <f>IFERROR('DB7.80KMP'!AR58/'DB7.80KMP'!AR$4,"")</f>
        <v/>
      </c>
      <c r="AS57" s="859" t="str">
        <f>IFERROR('DB7.80KMP'!AS58/'DB7.80KMP'!AS$4,"")</f>
        <v/>
      </c>
      <c r="AT57" s="859" t="str">
        <f>IFERROR('DB7.80KMP'!AT58/'DB7.80KMP'!AT$4,"")</f>
        <v/>
      </c>
      <c r="AU57" s="859" t="str">
        <f>IFERROR('DB7.80KMP'!AU58/'DB7.80KMP'!AU$4,"")</f>
        <v/>
      </c>
      <c r="AV57" s="860" t="str">
        <f>IFERROR('DB7.80KMP'!AV58/'DB7.80KMP'!AV$4,"")</f>
        <v/>
      </c>
    </row>
    <row r="58" spans="1:48" ht="14.1" customHeight="1" x14ac:dyDescent="0.25">
      <c r="B58" s="255" t="s">
        <v>89</v>
      </c>
      <c r="C58" s="20" t="s">
        <v>88</v>
      </c>
      <c r="D58" s="251" t="s">
        <v>254</v>
      </c>
      <c r="E58" s="6" t="s">
        <v>88</v>
      </c>
      <c r="F58" s="268" t="s">
        <v>226</v>
      </c>
      <c r="G58" s="843" t="str">
        <f>IFERROR('DB7.80KMP'!G59/'DB7.80KMP'!G$4,"")</f>
        <v/>
      </c>
      <c r="H58" s="844" t="str">
        <f>IFERROR('DB7.80KMP'!H59/'DB7.80KMP'!H$4,"")</f>
        <v/>
      </c>
      <c r="I58" s="844" t="str">
        <f>IFERROR('DB7.80KMP'!I59/'DB7.80KMP'!I$4,"")</f>
        <v/>
      </c>
      <c r="J58" s="844" t="str">
        <f>IFERROR('DB7.80KMP'!J59/'DB7.80KMP'!J$4,"")</f>
        <v/>
      </c>
      <c r="K58" s="844" t="str">
        <f>IFERROR('DB7.80KMP'!K59/'DB7.80KMP'!K$4,"")</f>
        <v/>
      </c>
      <c r="L58" s="844" t="str">
        <f>IFERROR('DB7.80KMP'!L59/'DB7.80KMP'!L$4,"")</f>
        <v/>
      </c>
      <c r="M58" s="844" t="str">
        <f>IFERROR('DB7.80KMP'!M59/'DB7.80KMP'!M$4,"")</f>
        <v/>
      </c>
      <c r="N58" s="844" t="str">
        <f>IFERROR('DB7.80KMP'!N59/'DB7.80KMP'!N$4,"")</f>
        <v/>
      </c>
      <c r="O58" s="844" t="str">
        <f>IFERROR('DB7.80KMP'!O59/'DB7.80KMP'!O$4,"")</f>
        <v/>
      </c>
      <c r="P58" s="844" t="str">
        <f>IFERROR('DB7.80KMP'!P59/'DB7.80KMP'!P$4,"")</f>
        <v/>
      </c>
      <c r="Q58" s="844" t="str">
        <f>IFERROR('DB7.80KMP'!Q59/'DB7.80KMP'!Q$4,"")</f>
        <v/>
      </c>
      <c r="R58" s="844" t="str">
        <f>IFERROR('DB7.80KMP'!R59/'DB7.80KMP'!R$4,"")</f>
        <v/>
      </c>
      <c r="S58" s="844" t="str">
        <f>IFERROR('DB7.80KMP'!S59/'DB7.80KMP'!S$4,"")</f>
        <v/>
      </c>
      <c r="T58" s="844" t="str">
        <f>IFERROR('DB7.80KMP'!T59/'DB7.80KMP'!T$4,"")</f>
        <v/>
      </c>
      <c r="U58" s="844" t="str">
        <f>IFERROR('DB7.80KMP'!U59/'DB7.80KMP'!U$4,"")</f>
        <v/>
      </c>
      <c r="V58" s="844" t="str">
        <f>IFERROR('DB7.80KMP'!V59/'DB7.80KMP'!V$4,"")</f>
        <v/>
      </c>
      <c r="W58" s="844">
        <f>IFERROR('DB7.80KMP'!W59/'DB7.80KMP'!W$4,"")</f>
        <v>1.3199922928081587E-4</v>
      </c>
      <c r="X58" s="844">
        <f>IFERROR('DB7.80KMP'!X59/'DB7.80KMP'!X$4,"")</f>
        <v>1.6971329478962041E-4</v>
      </c>
      <c r="Y58" s="844">
        <f>IFERROR('DB7.80KMP'!Y59/'DB7.80KMP'!Y$4,"")</f>
        <v>1.1879930635273429E-4</v>
      </c>
      <c r="Z58" s="844">
        <f>IFERROR('DB7.80KMP'!Z59/'DB7.80KMP'!Z$4,"")</f>
        <v>1.0016080504247053E-4</v>
      </c>
      <c r="AA58" s="844">
        <f>IFERROR('DB7.80KMP'!AA59/'DB7.80KMP'!AA$4,"")</f>
        <v>1.0016080504247053E-4</v>
      </c>
      <c r="AB58" s="844">
        <f>IFERROR('DB7.80KMP'!AB59/'DB7.80KMP'!AB$4,"")</f>
        <v>1.0016080504247053E-4</v>
      </c>
      <c r="AC58" s="844">
        <f>IFERROR('DB7.80KMP'!AC59/'DB7.80KMP'!AC$4,"")</f>
        <v>1.0016080504247053E-4</v>
      </c>
      <c r="AD58" s="844">
        <f>IFERROR('DB7.80KMP'!AD59/'DB7.80KMP'!AD$4,"")</f>
        <v>1.0016080504247053E-4</v>
      </c>
      <c r="AE58" s="844">
        <f>IFERROR('DB7.80KMP'!AE59/'DB7.80KMP'!AE$4,"")</f>
        <v>1.0016080504247053E-4</v>
      </c>
      <c r="AF58" s="844">
        <f>IFERROR('DB7.80KMP'!AF59/'DB7.80KMP'!AF$4,"")</f>
        <v>9.2302038807815331E-5</v>
      </c>
      <c r="AG58" s="844">
        <f>IFERROR('DB7.80KMP'!AG59/'DB7.80KMP'!AG$4,"")</f>
        <v>9.2302038807815331E-5</v>
      </c>
      <c r="AH58" s="844">
        <f>IFERROR('DB7.80KMP'!AH59/'DB7.80KMP'!AH$4,"")</f>
        <v>9.2302038807815331E-5</v>
      </c>
      <c r="AI58" s="844">
        <f>IFERROR('DB7.80KMP'!AI59/'DB7.80KMP'!AI$4,"")</f>
        <v>1.0468472567446316E-4</v>
      </c>
      <c r="AJ58" s="845">
        <f>IFERROR('DB7.80KMP'!AJ59/'DB7.80KMP'!AJ$4,"")</f>
        <v>1.4662474867634565E-4</v>
      </c>
      <c r="AK58" s="843">
        <f>IFERROR('DB7.80KMP'!AK59/'DB7.80KMP'!AK$4,"")</f>
        <v>1.6644360887771317E-4</v>
      </c>
      <c r="AL58" s="844">
        <f>IFERROR('DB7.80KMP'!AL59/'DB7.80KMP'!AL$4,"")</f>
        <v>2.6407142091392047E-4</v>
      </c>
      <c r="AM58" s="844">
        <f>IFERROR('DB7.80KMP'!AM59/'DB7.80KMP'!AM$4,"")</f>
        <v>1.2074980583796303E-4</v>
      </c>
      <c r="AN58" s="844">
        <f>IFERROR('DB7.80KMP'!AN59/'DB7.80KMP'!AN$4,"")</f>
        <v>1.000243793448537E-4</v>
      </c>
      <c r="AO58" s="844">
        <f>IFERROR('DB7.80KMP'!AO59/'DB7.80KMP'!AO$4,"")</f>
        <v>1.3481015373652017E-4</v>
      </c>
      <c r="AP58" s="844" t="str">
        <f>IFERROR('DB7.80KMP'!AP59/'DB7.80KMP'!AP$4,"")</f>
        <v/>
      </c>
      <c r="AQ58" s="844" t="str">
        <f>IFERROR('DB7.80KMP'!AQ59/'DB7.80KMP'!AQ$4,"")</f>
        <v/>
      </c>
      <c r="AR58" s="844" t="str">
        <f>IFERROR('DB7.80KMP'!AR59/'DB7.80KMP'!AR$4,"")</f>
        <v/>
      </c>
      <c r="AS58" s="844" t="str">
        <f>IFERROR('DB7.80KMP'!AS59/'DB7.80KMP'!AS$4,"")</f>
        <v/>
      </c>
      <c r="AT58" s="844" t="str">
        <f>IFERROR('DB7.80KMP'!AT59/'DB7.80KMP'!AT$4,"")</f>
        <v/>
      </c>
      <c r="AU58" s="844" t="str">
        <f>IFERROR('DB7.80KMP'!AU59/'DB7.80KMP'!AU$4,"")</f>
        <v/>
      </c>
      <c r="AV58" s="845" t="str">
        <f>IFERROR('DB7.80KMP'!AV59/'DB7.80KMP'!AV$4,"")</f>
        <v/>
      </c>
    </row>
    <row r="59" spans="1:48" ht="14.1" customHeight="1" x14ac:dyDescent="0.25">
      <c r="B59" s="255" t="s">
        <v>91</v>
      </c>
      <c r="C59" s="20" t="s">
        <v>90</v>
      </c>
      <c r="D59" s="251" t="s">
        <v>255</v>
      </c>
      <c r="E59" s="6" t="s">
        <v>90</v>
      </c>
      <c r="F59" s="268" t="s">
        <v>226</v>
      </c>
      <c r="G59" s="843" t="str">
        <f>IFERROR('DB7.80KMP'!G60/'DB7.80KMP'!G$4,"")</f>
        <v/>
      </c>
      <c r="H59" s="844" t="str">
        <f>IFERROR('DB7.80KMP'!H60/'DB7.80KMP'!H$4,"")</f>
        <v/>
      </c>
      <c r="I59" s="844" t="str">
        <f>IFERROR('DB7.80KMP'!I60/'DB7.80KMP'!I$4,"")</f>
        <v/>
      </c>
      <c r="J59" s="844" t="str">
        <f>IFERROR('DB7.80KMP'!J60/'DB7.80KMP'!J$4,"")</f>
        <v/>
      </c>
      <c r="K59" s="844" t="str">
        <f>IFERROR('DB7.80KMP'!K60/'DB7.80KMP'!K$4,"")</f>
        <v/>
      </c>
      <c r="L59" s="844" t="str">
        <f>IFERROR('DB7.80KMP'!L60/'DB7.80KMP'!L$4,"")</f>
        <v/>
      </c>
      <c r="M59" s="844" t="str">
        <f>IFERROR('DB7.80KMP'!M60/'DB7.80KMP'!M$4,"")</f>
        <v/>
      </c>
      <c r="N59" s="844" t="str">
        <f>IFERROR('DB7.80KMP'!N60/'DB7.80KMP'!N$4,"")</f>
        <v/>
      </c>
      <c r="O59" s="844" t="str">
        <f>IFERROR('DB7.80KMP'!O60/'DB7.80KMP'!O$4,"")</f>
        <v/>
      </c>
      <c r="P59" s="844" t="str">
        <f>IFERROR('DB7.80KMP'!P60/'DB7.80KMP'!P$4,"")</f>
        <v/>
      </c>
      <c r="Q59" s="844" t="str">
        <f>IFERROR('DB7.80KMP'!Q60/'DB7.80KMP'!Q$4,"")</f>
        <v/>
      </c>
      <c r="R59" s="844" t="str">
        <f>IFERROR('DB7.80KMP'!R60/'DB7.80KMP'!R$4,"")</f>
        <v/>
      </c>
      <c r="S59" s="844" t="str">
        <f>IFERROR('DB7.80KMP'!S60/'DB7.80KMP'!S$4,"")</f>
        <v/>
      </c>
      <c r="T59" s="844" t="str">
        <f>IFERROR('DB7.80KMP'!T60/'DB7.80KMP'!T$4,"")</f>
        <v/>
      </c>
      <c r="U59" s="844" t="str">
        <f>IFERROR('DB7.80KMP'!U60/'DB7.80KMP'!U$4,"")</f>
        <v/>
      </c>
      <c r="V59" s="844" t="str">
        <f>IFERROR('DB7.80KMP'!V60/'DB7.80KMP'!V$4,"")</f>
        <v/>
      </c>
      <c r="W59" s="844">
        <f>IFERROR('DB7.80KMP'!W60/'DB7.80KMP'!W$4,"")</f>
        <v>6.9473278568850459E-4</v>
      </c>
      <c r="X59" s="844">
        <f>IFERROR('DB7.80KMP'!X60/'DB7.80KMP'!X$4,"")</f>
        <v>5.5826741707111981E-4</v>
      </c>
      <c r="Y59" s="844">
        <f>IFERROR('DB7.80KMP'!Y60/'DB7.80KMP'!Y$4,"")</f>
        <v>3.9078719194978384E-4</v>
      </c>
      <c r="Z59" s="844">
        <f>IFERROR('DB7.80KMP'!Z60/'DB7.80KMP'!Z$4,"")</f>
        <v>3.1300251575772038E-4</v>
      </c>
      <c r="AA59" s="844">
        <f>IFERROR('DB7.80KMP'!AA60/'DB7.80KMP'!AA$4,"")</f>
        <v>3.1300251575772038E-4</v>
      </c>
      <c r="AB59" s="844">
        <f>IFERROR('DB7.80KMP'!AB60/'DB7.80KMP'!AB$4,"")</f>
        <v>3.1300251575772038E-4</v>
      </c>
      <c r="AC59" s="844">
        <f>IFERROR('DB7.80KMP'!AC60/'DB7.80KMP'!AC$4,"")</f>
        <v>3.1300251575772038E-4</v>
      </c>
      <c r="AD59" s="844">
        <f>IFERROR('DB7.80KMP'!AD60/'DB7.80KMP'!AD$4,"")</f>
        <v>3.1300251575772038E-4</v>
      </c>
      <c r="AE59" s="844">
        <f>IFERROR('DB7.80KMP'!AE60/'DB7.80KMP'!AE$4,"")</f>
        <v>3.1300251575772038E-4</v>
      </c>
      <c r="AF59" s="844">
        <f>IFERROR('DB7.80KMP'!AF60/'DB7.80KMP'!AF$4,"")</f>
        <v>2.8844387127442288E-4</v>
      </c>
      <c r="AG59" s="844">
        <f>IFERROR('DB7.80KMP'!AG60/'DB7.80KMP'!AG$4,"")</f>
        <v>2.8844387127442288E-4</v>
      </c>
      <c r="AH59" s="844">
        <f>IFERROR('DB7.80KMP'!AH60/'DB7.80KMP'!AH$4,"")</f>
        <v>2.8844387127442288E-4</v>
      </c>
      <c r="AI59" s="844">
        <f>IFERROR('DB7.80KMP'!AI60/'DB7.80KMP'!AI$4,"")</f>
        <v>3.4784481632337444E-4</v>
      </c>
      <c r="AJ59" s="845">
        <f>IFERROR('DB7.80KMP'!AJ60/'DB7.80KMP'!AJ$4,"")</f>
        <v>3.1118143817824759E-4</v>
      </c>
      <c r="AK59" s="843">
        <f>IFERROR('DB7.80KMP'!AK60/'DB7.80KMP'!AK$4,"")</f>
        <v>4.8586256646763109E-4</v>
      </c>
      <c r="AL59" s="844">
        <f>IFERROR('DB7.80KMP'!AL60/'DB7.80KMP'!AL$4,"")</f>
        <v>2.6602288965533105E-4</v>
      </c>
      <c r="AM59" s="844">
        <f>IFERROR('DB7.80KMP'!AM60/'DB7.80KMP'!AM$4,"")</f>
        <v>4.1404245192086829E-4</v>
      </c>
      <c r="AN59" s="844">
        <f>IFERROR('DB7.80KMP'!AN60/'DB7.80KMP'!AN$4,"")</f>
        <v>1.6826649838250194E-4</v>
      </c>
      <c r="AO59" s="844">
        <f>IFERROR('DB7.80KMP'!AO60/'DB7.80KMP'!AO$4,"")</f>
        <v>2.2496940121252836E-4</v>
      </c>
      <c r="AP59" s="844" t="str">
        <f>IFERROR('DB7.80KMP'!AP60/'DB7.80KMP'!AP$4,"")</f>
        <v/>
      </c>
      <c r="AQ59" s="844" t="str">
        <f>IFERROR('DB7.80KMP'!AQ60/'DB7.80KMP'!AQ$4,"")</f>
        <v/>
      </c>
      <c r="AR59" s="844" t="str">
        <f>IFERROR('DB7.80KMP'!AR60/'DB7.80KMP'!AR$4,"")</f>
        <v/>
      </c>
      <c r="AS59" s="844" t="str">
        <f>IFERROR('DB7.80KMP'!AS60/'DB7.80KMP'!AS$4,"")</f>
        <v/>
      </c>
      <c r="AT59" s="844" t="str">
        <f>IFERROR('DB7.80KMP'!AT60/'DB7.80KMP'!AT$4,"")</f>
        <v/>
      </c>
      <c r="AU59" s="844" t="str">
        <f>IFERROR('DB7.80KMP'!AU60/'DB7.80KMP'!AU$4,"")</f>
        <v/>
      </c>
      <c r="AV59" s="845" t="str">
        <f>IFERROR('DB7.80KMP'!AV60/'DB7.80KMP'!AV$4,"")</f>
        <v/>
      </c>
    </row>
    <row r="60" spans="1:48" ht="14.1" customHeight="1" x14ac:dyDescent="0.25">
      <c r="B60" s="255" t="s">
        <v>93</v>
      </c>
      <c r="C60" s="20" t="s">
        <v>92</v>
      </c>
      <c r="D60" s="251" t="s">
        <v>256</v>
      </c>
      <c r="E60" s="6" t="s">
        <v>92</v>
      </c>
      <c r="F60" s="268" t="s">
        <v>226</v>
      </c>
      <c r="G60" s="843" t="str">
        <f>IFERROR('DB7.80KMP'!G61/'DB7.80KMP'!G$4,"")</f>
        <v/>
      </c>
      <c r="H60" s="844" t="str">
        <f>IFERROR('DB7.80KMP'!H61/'DB7.80KMP'!H$4,"")</f>
        <v/>
      </c>
      <c r="I60" s="844" t="str">
        <f>IFERROR('DB7.80KMP'!I61/'DB7.80KMP'!I$4,"")</f>
        <v/>
      </c>
      <c r="J60" s="844" t="str">
        <f>IFERROR('DB7.80KMP'!J61/'DB7.80KMP'!J$4,"")</f>
        <v/>
      </c>
      <c r="K60" s="844" t="str">
        <f>IFERROR('DB7.80KMP'!K61/'DB7.80KMP'!K$4,"")</f>
        <v/>
      </c>
      <c r="L60" s="844" t="str">
        <f>IFERROR('DB7.80KMP'!L61/'DB7.80KMP'!L$4,"")</f>
        <v/>
      </c>
      <c r="M60" s="844" t="str">
        <f>IFERROR('DB7.80KMP'!M61/'DB7.80KMP'!M$4,"")</f>
        <v/>
      </c>
      <c r="N60" s="844" t="str">
        <f>IFERROR('DB7.80KMP'!N61/'DB7.80KMP'!N$4,"")</f>
        <v/>
      </c>
      <c r="O60" s="844" t="str">
        <f>IFERROR('DB7.80KMP'!O61/'DB7.80KMP'!O$4,"")</f>
        <v/>
      </c>
      <c r="P60" s="844" t="str">
        <f>IFERROR('DB7.80KMP'!P61/'DB7.80KMP'!P$4,"")</f>
        <v/>
      </c>
      <c r="Q60" s="844" t="str">
        <f>IFERROR('DB7.80KMP'!Q61/'DB7.80KMP'!Q$4,"")</f>
        <v/>
      </c>
      <c r="R60" s="844" t="str">
        <f>IFERROR('DB7.80KMP'!R61/'DB7.80KMP'!R$4,"")</f>
        <v/>
      </c>
      <c r="S60" s="844" t="str">
        <f>IFERROR('DB7.80KMP'!S61/'DB7.80KMP'!S$4,"")</f>
        <v/>
      </c>
      <c r="T60" s="844" t="str">
        <f>IFERROR('DB7.80KMP'!T61/'DB7.80KMP'!T$4,"")</f>
        <v/>
      </c>
      <c r="U60" s="844" t="str">
        <f>IFERROR('DB7.80KMP'!U61/'DB7.80KMP'!U$4,"")</f>
        <v/>
      </c>
      <c r="V60" s="844" t="str">
        <f>IFERROR('DB7.80KMP'!V61/'DB7.80KMP'!V$4,"")</f>
        <v/>
      </c>
      <c r="W60" s="844">
        <f>IFERROR('DB7.80KMP'!W61/'DB7.80KMP'!W$4,"")</f>
        <v>9.0950942638410583E-4</v>
      </c>
      <c r="X60" s="844">
        <f>IFERROR('DB7.80KMP'!X61/'DB7.80KMP'!X$4,"")</f>
        <v>1.1693692624938504E-3</v>
      </c>
      <c r="Y60" s="844">
        <f>IFERROR('DB7.80KMP'!Y61/'DB7.80KMP'!Y$4,"")</f>
        <v>8.1855848374569524E-4</v>
      </c>
      <c r="Z60" s="844">
        <f>IFERROR('DB7.80KMP'!Z61/'DB7.80KMP'!Z$4,"")</f>
        <v>6.5562758960675143E-4</v>
      </c>
      <c r="AA60" s="844">
        <f>IFERROR('DB7.80KMP'!AA61/'DB7.80KMP'!AA$4,"")</f>
        <v>6.5562758960675143E-4</v>
      </c>
      <c r="AB60" s="844">
        <f>IFERROR('DB7.80KMP'!AB61/'DB7.80KMP'!AB$4,"")</f>
        <v>6.5562758960675143E-4</v>
      </c>
      <c r="AC60" s="844">
        <f>IFERROR('DB7.80KMP'!AC61/'DB7.80KMP'!AC$4,"")</f>
        <v>6.5562758960675143E-4</v>
      </c>
      <c r="AD60" s="844">
        <f>IFERROR('DB7.80KMP'!AD61/'DB7.80KMP'!AD$4,"")</f>
        <v>6.5562758960675143E-4</v>
      </c>
      <c r="AE60" s="844">
        <f>IFERROR('DB7.80KMP'!AE61/'DB7.80KMP'!AE$4,"")</f>
        <v>6.5562758960675143E-4</v>
      </c>
      <c r="AF60" s="844">
        <f>IFERROR('DB7.80KMP'!AF61/'DB7.80KMP'!AF$4,"")</f>
        <v>6.0418607052625719E-4</v>
      </c>
      <c r="AG60" s="844">
        <f>IFERROR('DB7.80KMP'!AG61/'DB7.80KMP'!AG$4,"")</f>
        <v>6.0418607052625719E-4</v>
      </c>
      <c r="AH60" s="844">
        <f>IFERROR('DB7.80KMP'!AH61/'DB7.80KMP'!AH$4,"")</f>
        <v>6.0418607052625719E-4</v>
      </c>
      <c r="AI60" s="844">
        <f>IFERROR('DB7.80KMP'!AI61/'DB7.80KMP'!AI$4,"")</f>
        <v>6.9391396767961243E-4</v>
      </c>
      <c r="AJ60" s="845">
        <f>IFERROR('DB7.80KMP'!AJ61/'DB7.80KMP'!AJ$4,"")</f>
        <v>6.3098367705017634E-4</v>
      </c>
      <c r="AK60" s="843">
        <f>IFERROR('DB7.80KMP'!AK61/'DB7.80KMP'!AK$4,"")</f>
        <v>4.9325461586659962E-4</v>
      </c>
      <c r="AL60" s="844">
        <f>IFERROR('DB7.80KMP'!AL61/'DB7.80KMP'!AL$4,"")</f>
        <v>8.4632323466304199E-4</v>
      </c>
      <c r="AM60" s="844">
        <f>IFERROR('DB7.80KMP'!AM61/'DB7.80KMP'!AM$4,"")</f>
        <v>4.3192052009350914E-4</v>
      </c>
      <c r="AN60" s="844">
        <f>IFERROR('DB7.80KMP'!AN61/'DB7.80KMP'!AN$4,"")</f>
        <v>7.0076468908908504E-4</v>
      </c>
      <c r="AO60" s="844">
        <f>IFERROR('DB7.80KMP'!AO61/'DB7.80KMP'!AO$4,"")</f>
        <v>7.6429895506387755E-4</v>
      </c>
      <c r="AP60" s="844" t="str">
        <f>IFERROR('DB7.80KMP'!AP61/'DB7.80KMP'!AP$4,"")</f>
        <v/>
      </c>
      <c r="AQ60" s="844" t="str">
        <f>IFERROR('DB7.80KMP'!AQ61/'DB7.80KMP'!AQ$4,"")</f>
        <v/>
      </c>
      <c r="AR60" s="844" t="str">
        <f>IFERROR('DB7.80KMP'!AR61/'DB7.80KMP'!AR$4,"")</f>
        <v/>
      </c>
      <c r="AS60" s="844" t="str">
        <f>IFERROR('DB7.80KMP'!AS61/'DB7.80KMP'!AS$4,"")</f>
        <v/>
      </c>
      <c r="AT60" s="844" t="str">
        <f>IFERROR('DB7.80KMP'!AT61/'DB7.80KMP'!AT$4,"")</f>
        <v/>
      </c>
      <c r="AU60" s="844" t="str">
        <f>IFERROR('DB7.80KMP'!AU61/'DB7.80KMP'!AU$4,"")</f>
        <v/>
      </c>
      <c r="AV60" s="845" t="str">
        <f>IFERROR('DB7.80KMP'!AV61/'DB7.80KMP'!AV$4,"")</f>
        <v/>
      </c>
    </row>
    <row r="61" spans="1:48" ht="14.1" customHeight="1" x14ac:dyDescent="0.25">
      <c r="B61" s="255" t="s">
        <v>95</v>
      </c>
      <c r="C61" s="132" t="s">
        <v>94</v>
      </c>
      <c r="D61" s="251" t="s">
        <v>257</v>
      </c>
      <c r="E61" s="6" t="s">
        <v>94</v>
      </c>
      <c r="F61" s="268" t="s">
        <v>226</v>
      </c>
      <c r="G61" s="843" t="str">
        <f>IFERROR('DB7.80KMP'!G62/'DB7.80KMP'!G$4,"")</f>
        <v/>
      </c>
      <c r="H61" s="844" t="str">
        <f>IFERROR('DB7.80KMP'!H62/'DB7.80KMP'!H$4,"")</f>
        <v/>
      </c>
      <c r="I61" s="844" t="str">
        <f>IFERROR('DB7.80KMP'!I62/'DB7.80KMP'!I$4,"")</f>
        <v/>
      </c>
      <c r="J61" s="844" t="str">
        <f>IFERROR('DB7.80KMP'!J62/'DB7.80KMP'!J$4,"")</f>
        <v/>
      </c>
      <c r="K61" s="844" t="str">
        <f>IFERROR('DB7.80KMP'!K62/'DB7.80KMP'!K$4,"")</f>
        <v/>
      </c>
      <c r="L61" s="844" t="str">
        <f>IFERROR('DB7.80KMP'!L62/'DB7.80KMP'!L$4,"")</f>
        <v/>
      </c>
      <c r="M61" s="844" t="str">
        <f>IFERROR('DB7.80KMP'!M62/'DB7.80KMP'!M$4,"")</f>
        <v/>
      </c>
      <c r="N61" s="844" t="str">
        <f>IFERROR('DB7.80KMP'!N62/'DB7.80KMP'!N$4,"")</f>
        <v/>
      </c>
      <c r="O61" s="844" t="str">
        <f>IFERROR('DB7.80KMP'!O62/'DB7.80KMP'!O$4,"")</f>
        <v/>
      </c>
      <c r="P61" s="844" t="str">
        <f>IFERROR('DB7.80KMP'!P62/'DB7.80KMP'!P$4,"")</f>
        <v/>
      </c>
      <c r="Q61" s="844" t="str">
        <f>IFERROR('DB7.80KMP'!Q62/'DB7.80KMP'!Q$4,"")</f>
        <v/>
      </c>
      <c r="R61" s="844" t="str">
        <f>IFERROR('DB7.80KMP'!R62/'DB7.80KMP'!R$4,"")</f>
        <v/>
      </c>
      <c r="S61" s="844" t="str">
        <f>IFERROR('DB7.80KMP'!S62/'DB7.80KMP'!S$4,"")</f>
        <v/>
      </c>
      <c r="T61" s="844" t="str">
        <f>IFERROR('DB7.80KMP'!T62/'DB7.80KMP'!T$4,"")</f>
        <v/>
      </c>
      <c r="U61" s="844" t="str">
        <f>IFERROR('DB7.80KMP'!U62/'DB7.80KMP'!U$4,"")</f>
        <v/>
      </c>
      <c r="V61" s="844" t="str">
        <f>IFERROR('DB7.80KMP'!V62/'DB7.80KMP'!V$4,"")</f>
        <v/>
      </c>
      <c r="W61" s="844">
        <f>IFERROR('DB7.80KMP'!W62/'DB7.80KMP'!W$4,"")</f>
        <v>0</v>
      </c>
      <c r="X61" s="844">
        <f>IFERROR('DB7.80KMP'!X62/'DB7.80KMP'!X$4,"")</f>
        <v>0</v>
      </c>
      <c r="Y61" s="844">
        <f>IFERROR('DB7.80KMP'!Y62/'DB7.80KMP'!Y$4,"")</f>
        <v>0</v>
      </c>
      <c r="Z61" s="844">
        <f>IFERROR('DB7.80KMP'!Z62/'DB7.80KMP'!Z$4,"")</f>
        <v>0</v>
      </c>
      <c r="AA61" s="844">
        <f>IFERROR('DB7.80KMP'!AA62/'DB7.80KMP'!AA$4,"")</f>
        <v>0</v>
      </c>
      <c r="AB61" s="844">
        <f>IFERROR('DB7.80KMP'!AB62/'DB7.80KMP'!AB$4,"")</f>
        <v>0</v>
      </c>
      <c r="AC61" s="844">
        <f>IFERROR('DB7.80KMP'!AC62/'DB7.80KMP'!AC$4,"")</f>
        <v>0</v>
      </c>
      <c r="AD61" s="844">
        <f>IFERROR('DB7.80KMP'!AD62/'DB7.80KMP'!AD$4,"")</f>
        <v>0</v>
      </c>
      <c r="AE61" s="844">
        <f>IFERROR('DB7.80KMP'!AE62/'DB7.80KMP'!AE$4,"")</f>
        <v>0</v>
      </c>
      <c r="AF61" s="844">
        <f>IFERROR('DB7.80KMP'!AF62/'DB7.80KMP'!AF$4,"")</f>
        <v>0</v>
      </c>
      <c r="AG61" s="844">
        <f>IFERROR('DB7.80KMP'!AG62/'DB7.80KMP'!AG$4,"")</f>
        <v>0</v>
      </c>
      <c r="AH61" s="844">
        <f>IFERROR('DB7.80KMP'!AH62/'DB7.80KMP'!AH$4,"")</f>
        <v>0</v>
      </c>
      <c r="AI61" s="844">
        <f>IFERROR('DB7.80KMP'!AI62/'DB7.80KMP'!AI$4,"")</f>
        <v>0</v>
      </c>
      <c r="AJ61" s="845">
        <f>IFERROR('DB7.80KMP'!AJ62/'DB7.80KMP'!AJ$4,"")</f>
        <v>0</v>
      </c>
      <c r="AK61" s="843">
        <f>IFERROR('DB7.80KMP'!AK62/'DB7.80KMP'!AK$4,"")</f>
        <v>0</v>
      </c>
      <c r="AL61" s="844">
        <f>IFERROR('DB7.80KMP'!AL62/'DB7.80KMP'!AL$4,"")</f>
        <v>0</v>
      </c>
      <c r="AM61" s="844">
        <f>IFERROR('DB7.80KMP'!AM62/'DB7.80KMP'!AM$4,"")</f>
        <v>0</v>
      </c>
      <c r="AN61" s="844">
        <f>IFERROR('DB7.80KMP'!AN62/'DB7.80KMP'!AN$4,"")</f>
        <v>0</v>
      </c>
      <c r="AO61" s="844">
        <f>IFERROR('DB7.80KMP'!AO62/'DB7.80KMP'!AO$4,"")</f>
        <v>0</v>
      </c>
      <c r="AP61" s="844" t="str">
        <f>IFERROR('DB7.80KMP'!AP62/'DB7.80KMP'!AP$4,"")</f>
        <v/>
      </c>
      <c r="AQ61" s="844" t="str">
        <f>IFERROR('DB7.80KMP'!AQ62/'DB7.80KMP'!AQ$4,"")</f>
        <v/>
      </c>
      <c r="AR61" s="844" t="str">
        <f>IFERROR('DB7.80KMP'!AR62/'DB7.80KMP'!AR$4,"")</f>
        <v/>
      </c>
      <c r="AS61" s="844" t="str">
        <f>IFERROR('DB7.80KMP'!AS62/'DB7.80KMP'!AS$4,"")</f>
        <v/>
      </c>
      <c r="AT61" s="844" t="str">
        <f>IFERROR('DB7.80KMP'!AT62/'DB7.80KMP'!AT$4,"")</f>
        <v/>
      </c>
      <c r="AU61" s="844" t="str">
        <f>IFERROR('DB7.80KMP'!AU62/'DB7.80KMP'!AU$4,"")</f>
        <v/>
      </c>
      <c r="AV61" s="845" t="str">
        <f>IFERROR('DB7.80KMP'!AV62/'DB7.80KMP'!AV$4,"")</f>
        <v/>
      </c>
    </row>
    <row r="62" spans="1:48" ht="15.75" x14ac:dyDescent="0.25">
      <c r="B62" s="255" t="s">
        <v>97</v>
      </c>
      <c r="C62" s="20" t="s">
        <v>96</v>
      </c>
      <c r="D62" s="251" t="s">
        <v>258</v>
      </c>
      <c r="E62" s="20" t="s">
        <v>96</v>
      </c>
      <c r="F62" s="270" t="s">
        <v>226</v>
      </c>
      <c r="G62" s="858" t="str">
        <f>IFERROR('DB7.80KMP'!G63/'DB7.80KMP'!G$4,"")</f>
        <v/>
      </c>
      <c r="H62" s="859" t="str">
        <f>IFERROR('DB7.80KMP'!H63/'DB7.80KMP'!H$4,"")</f>
        <v/>
      </c>
      <c r="I62" s="859" t="str">
        <f>IFERROR('DB7.80KMP'!I63/'DB7.80KMP'!I$4,"")</f>
        <v/>
      </c>
      <c r="J62" s="859" t="str">
        <f>IFERROR('DB7.80KMP'!J63/'DB7.80KMP'!J$4,"")</f>
        <v/>
      </c>
      <c r="K62" s="859" t="str">
        <f>IFERROR('DB7.80KMP'!K63/'DB7.80KMP'!K$4,"")</f>
        <v/>
      </c>
      <c r="L62" s="859" t="str">
        <f>IFERROR('DB7.80KMP'!L63/'DB7.80KMP'!L$4,"")</f>
        <v/>
      </c>
      <c r="M62" s="859" t="str">
        <f>IFERROR('DB7.80KMP'!M63/'DB7.80KMP'!M$4,"")</f>
        <v/>
      </c>
      <c r="N62" s="859" t="str">
        <f>IFERROR('DB7.80KMP'!N63/'DB7.80KMP'!N$4,"")</f>
        <v/>
      </c>
      <c r="O62" s="859" t="str">
        <f>IFERROR('DB7.80KMP'!O63/'DB7.80KMP'!O$4,"")</f>
        <v/>
      </c>
      <c r="P62" s="859" t="str">
        <f>IFERROR('DB7.80KMP'!P63/'DB7.80KMP'!P$4,"")</f>
        <v/>
      </c>
      <c r="Q62" s="859" t="str">
        <f>IFERROR('DB7.80KMP'!Q63/'DB7.80KMP'!Q$4,"")</f>
        <v/>
      </c>
      <c r="R62" s="859" t="str">
        <f>IFERROR('DB7.80KMP'!R63/'DB7.80KMP'!R$4,"")</f>
        <v/>
      </c>
      <c r="S62" s="859" t="str">
        <f>IFERROR('DB7.80KMP'!S63/'DB7.80KMP'!S$4,"")</f>
        <v/>
      </c>
      <c r="T62" s="859" t="str">
        <f>IFERROR('DB7.80KMP'!T63/'DB7.80KMP'!T$4,"")</f>
        <v/>
      </c>
      <c r="U62" s="859" t="str">
        <f>IFERROR('DB7.80KMP'!U63/'DB7.80KMP'!U$4,"")</f>
        <v/>
      </c>
      <c r="V62" s="859" t="str">
        <f>IFERROR('DB7.80KMP'!V63/'DB7.80KMP'!V$4,"")</f>
        <v/>
      </c>
      <c r="W62" s="859">
        <f>IFERROR('DB7.80KMP'!W63/'DB7.80KMP'!W$4,"")</f>
        <v>0</v>
      </c>
      <c r="X62" s="859">
        <f>IFERROR('DB7.80KMP'!X63/'DB7.80KMP'!X$4,"")</f>
        <v>0</v>
      </c>
      <c r="Y62" s="859">
        <f>IFERROR('DB7.80KMP'!Y63/'DB7.80KMP'!Y$4,"")</f>
        <v>0</v>
      </c>
      <c r="Z62" s="859">
        <f>IFERROR('DB7.80KMP'!Z63/'DB7.80KMP'!Z$4,"")</f>
        <v>4.5907035644465657E-4</v>
      </c>
      <c r="AA62" s="859">
        <f>IFERROR('DB7.80KMP'!AA63/'DB7.80KMP'!AA$4,"")</f>
        <v>4.5907035644465657E-4</v>
      </c>
      <c r="AB62" s="859">
        <f>IFERROR('DB7.80KMP'!AB63/'DB7.80KMP'!AB$4,"")</f>
        <v>4.5907035644465657E-4</v>
      </c>
      <c r="AC62" s="859">
        <f>IFERROR('DB7.80KMP'!AC63/'DB7.80KMP'!AC$4,"")</f>
        <v>4.5907035644465657E-4</v>
      </c>
      <c r="AD62" s="859">
        <f>IFERROR('DB7.80KMP'!AD63/'DB7.80KMP'!AD$4,"")</f>
        <v>4.5907035644465657E-4</v>
      </c>
      <c r="AE62" s="859">
        <f>IFERROR('DB7.80KMP'!AE63/'DB7.80KMP'!AE$4,"")</f>
        <v>4.5907035644465657E-4</v>
      </c>
      <c r="AF62" s="859">
        <f>IFERROR('DB7.80KMP'!AF63/'DB7.80KMP'!AF$4,"")</f>
        <v>4.2305101120248688E-4</v>
      </c>
      <c r="AG62" s="859">
        <f>IFERROR('DB7.80KMP'!AG63/'DB7.80KMP'!AG$4,"")</f>
        <v>4.2305101120248688E-4</v>
      </c>
      <c r="AH62" s="859">
        <f>IFERROR('DB7.80KMP'!AH63/'DB7.80KMP'!AH$4,"")</f>
        <v>4.2305101120248688E-4</v>
      </c>
      <c r="AI62" s="859">
        <f>IFERROR('DB7.80KMP'!AI63/'DB7.80KMP'!AI$4,"")</f>
        <v>3.6440885519591613E-4</v>
      </c>
      <c r="AJ62" s="860">
        <f>IFERROR('DB7.80KMP'!AJ63/'DB7.80KMP'!AJ$4,"")</f>
        <v>5.2848127529033493E-4</v>
      </c>
      <c r="AK62" s="858">
        <f>IFERROR('DB7.80KMP'!AK63/'DB7.80KMP'!AK$4,"")</f>
        <v>5.5070330683241119E-4</v>
      </c>
      <c r="AL62" s="859">
        <f>IFERROR('DB7.80KMP'!AL63/'DB7.80KMP'!AL$4,"")</f>
        <v>7.8360230431023998E-4</v>
      </c>
      <c r="AM62" s="859">
        <f>IFERROR('DB7.80KMP'!AM63/'DB7.80KMP'!AM$4,"")</f>
        <v>4.425297843282839E-4</v>
      </c>
      <c r="AN62" s="859">
        <f>IFERROR('DB7.80KMP'!AN63/'DB7.80KMP'!AN$4,"")</f>
        <v>4.5045354085583957E-4</v>
      </c>
      <c r="AO62" s="859">
        <f>IFERROR('DB7.80KMP'!AO63/'DB7.80KMP'!AO$4,"")</f>
        <v>5.2923183073419011E-4</v>
      </c>
      <c r="AP62" s="859" t="str">
        <f>IFERROR('DB7.80KMP'!AP63/'DB7.80KMP'!AP$4,"")</f>
        <v/>
      </c>
      <c r="AQ62" s="859" t="str">
        <f>IFERROR('DB7.80KMP'!AQ63/'DB7.80KMP'!AQ$4,"")</f>
        <v/>
      </c>
      <c r="AR62" s="859" t="str">
        <f>IFERROR('DB7.80KMP'!AR63/'DB7.80KMP'!AR$4,"")</f>
        <v/>
      </c>
      <c r="AS62" s="859" t="str">
        <f>IFERROR('DB7.80KMP'!AS63/'DB7.80KMP'!AS$4,"")</f>
        <v/>
      </c>
      <c r="AT62" s="859" t="str">
        <f>IFERROR('DB7.80KMP'!AT63/'DB7.80KMP'!AT$4,"")</f>
        <v/>
      </c>
      <c r="AU62" s="859" t="str">
        <f>IFERROR('DB7.80KMP'!AU63/'DB7.80KMP'!AU$4,"")</f>
        <v/>
      </c>
      <c r="AV62" s="860" t="str">
        <f>IFERROR('DB7.80KMP'!AV63/'DB7.80KMP'!AV$4,"")</f>
        <v/>
      </c>
    </row>
    <row r="63" spans="1:48" ht="14.1" customHeight="1" x14ac:dyDescent="0.25">
      <c r="B63" s="255" t="s">
        <v>99</v>
      </c>
      <c r="C63" s="20" t="s">
        <v>98</v>
      </c>
      <c r="D63" s="251" t="s">
        <v>259</v>
      </c>
      <c r="E63" s="6" t="s">
        <v>98</v>
      </c>
      <c r="F63" s="268" t="s">
        <v>226</v>
      </c>
      <c r="G63" s="843" t="str">
        <f>IFERROR('DB7.80KMP'!G64/'DB7.80KMP'!G$4,"")</f>
        <v/>
      </c>
      <c r="H63" s="844" t="str">
        <f>IFERROR('DB7.80KMP'!H64/'DB7.80KMP'!H$4,"")</f>
        <v/>
      </c>
      <c r="I63" s="844" t="str">
        <f>IFERROR('DB7.80KMP'!I64/'DB7.80KMP'!I$4,"")</f>
        <v/>
      </c>
      <c r="J63" s="844" t="str">
        <f>IFERROR('DB7.80KMP'!J64/'DB7.80KMP'!J$4,"")</f>
        <v/>
      </c>
      <c r="K63" s="844" t="str">
        <f>IFERROR('DB7.80KMP'!K64/'DB7.80KMP'!K$4,"")</f>
        <v/>
      </c>
      <c r="L63" s="844" t="str">
        <f>IFERROR('DB7.80KMP'!L64/'DB7.80KMP'!L$4,"")</f>
        <v/>
      </c>
      <c r="M63" s="844" t="str">
        <f>IFERROR('DB7.80KMP'!M64/'DB7.80KMP'!M$4,"")</f>
        <v/>
      </c>
      <c r="N63" s="844" t="str">
        <f>IFERROR('DB7.80KMP'!N64/'DB7.80KMP'!N$4,"")</f>
        <v/>
      </c>
      <c r="O63" s="844" t="str">
        <f>IFERROR('DB7.80KMP'!O64/'DB7.80KMP'!O$4,"")</f>
        <v/>
      </c>
      <c r="P63" s="844" t="str">
        <f>IFERROR('DB7.80KMP'!P64/'DB7.80KMP'!P$4,"")</f>
        <v/>
      </c>
      <c r="Q63" s="844" t="str">
        <f>IFERROR('DB7.80KMP'!Q64/'DB7.80KMP'!Q$4,"")</f>
        <v/>
      </c>
      <c r="R63" s="844" t="str">
        <f>IFERROR('DB7.80KMP'!R64/'DB7.80KMP'!R$4,"")</f>
        <v/>
      </c>
      <c r="S63" s="844" t="str">
        <f>IFERROR('DB7.80KMP'!S64/'DB7.80KMP'!S$4,"")</f>
        <v/>
      </c>
      <c r="T63" s="844" t="str">
        <f>IFERROR('DB7.80KMP'!T64/'DB7.80KMP'!T$4,"")</f>
        <v/>
      </c>
      <c r="U63" s="844" t="str">
        <f>IFERROR('DB7.80KMP'!U64/'DB7.80KMP'!U$4,"")</f>
        <v/>
      </c>
      <c r="V63" s="844" t="str">
        <f>IFERROR('DB7.80KMP'!V64/'DB7.80KMP'!V$4,"")</f>
        <v/>
      </c>
      <c r="W63" s="844">
        <f>IFERROR('DB7.80KMP'!W64/'DB7.80KMP'!W$4,"")</f>
        <v>0</v>
      </c>
      <c r="X63" s="844">
        <f>IFERROR('DB7.80KMP'!X64/'DB7.80KMP'!X$4,"")</f>
        <v>0</v>
      </c>
      <c r="Y63" s="844">
        <f>IFERROR('DB7.80KMP'!Y64/'DB7.80KMP'!Y$4,"")</f>
        <v>0</v>
      </c>
      <c r="Z63" s="844">
        <f>IFERROR('DB7.80KMP'!Z64/'DB7.80KMP'!Z$4,"")</f>
        <v>0</v>
      </c>
      <c r="AA63" s="844">
        <f>IFERROR('DB7.80KMP'!AA64/'DB7.80KMP'!AA$4,"")</f>
        <v>0</v>
      </c>
      <c r="AB63" s="844">
        <f>IFERROR('DB7.80KMP'!AB64/'DB7.80KMP'!AB$4,"")</f>
        <v>0</v>
      </c>
      <c r="AC63" s="844">
        <f>IFERROR('DB7.80KMP'!AC64/'DB7.80KMP'!AC$4,"")</f>
        <v>0</v>
      </c>
      <c r="AD63" s="844">
        <f>IFERROR('DB7.80KMP'!AD64/'DB7.80KMP'!AD$4,"")</f>
        <v>0</v>
      </c>
      <c r="AE63" s="844">
        <f>IFERROR('DB7.80KMP'!AE64/'DB7.80KMP'!AE$4,"")</f>
        <v>0</v>
      </c>
      <c r="AF63" s="844">
        <f>IFERROR('DB7.80KMP'!AF64/'DB7.80KMP'!AF$4,"")</f>
        <v>0</v>
      </c>
      <c r="AG63" s="844">
        <f>IFERROR('DB7.80KMP'!AG64/'DB7.80KMP'!AG$4,"")</f>
        <v>0</v>
      </c>
      <c r="AH63" s="844">
        <f>IFERROR('DB7.80KMP'!AH64/'DB7.80KMP'!AH$4,"")</f>
        <v>0</v>
      </c>
      <c r="AI63" s="844">
        <f>IFERROR('DB7.80KMP'!AI64/'DB7.80KMP'!AI$4,"")</f>
        <v>0</v>
      </c>
      <c r="AJ63" s="845">
        <f>IFERROR('DB7.80KMP'!AJ64/'DB7.80KMP'!AJ$4,"")</f>
        <v>0</v>
      </c>
      <c r="AK63" s="843">
        <f>IFERROR('DB7.80KMP'!AK64/'DB7.80KMP'!AK$4,"")</f>
        <v>0</v>
      </c>
      <c r="AL63" s="844">
        <f>IFERROR('DB7.80KMP'!AL64/'DB7.80KMP'!AL$4,"")</f>
        <v>0</v>
      </c>
      <c r="AM63" s="844">
        <f>IFERROR('DB7.80KMP'!AM64/'DB7.80KMP'!AM$4,"")</f>
        <v>0</v>
      </c>
      <c r="AN63" s="844">
        <f>IFERROR('DB7.80KMP'!AN64/'DB7.80KMP'!AN$4,"")</f>
        <v>0</v>
      </c>
      <c r="AO63" s="844">
        <f>IFERROR('DB7.80KMP'!AO64/'DB7.80KMP'!AO$4,"")</f>
        <v>0</v>
      </c>
      <c r="AP63" s="844" t="str">
        <f>IFERROR('DB7.80KMP'!AP64/'DB7.80KMP'!AP$4,"")</f>
        <v/>
      </c>
      <c r="AQ63" s="844" t="str">
        <f>IFERROR('DB7.80KMP'!AQ64/'DB7.80KMP'!AQ$4,"")</f>
        <v/>
      </c>
      <c r="AR63" s="844" t="str">
        <f>IFERROR('DB7.80KMP'!AR64/'DB7.80KMP'!AR$4,"")</f>
        <v/>
      </c>
      <c r="AS63" s="844" t="str">
        <f>IFERROR('DB7.80KMP'!AS64/'DB7.80KMP'!AS$4,"")</f>
        <v/>
      </c>
      <c r="AT63" s="844" t="str">
        <f>IFERROR('DB7.80KMP'!AT64/'DB7.80KMP'!AT$4,"")</f>
        <v/>
      </c>
      <c r="AU63" s="844" t="str">
        <f>IFERROR('DB7.80KMP'!AU64/'DB7.80KMP'!AU$4,"")</f>
        <v/>
      </c>
      <c r="AV63" s="845" t="str">
        <f>IFERROR('DB7.80KMP'!AV64/'DB7.80KMP'!AV$4,"")</f>
        <v/>
      </c>
    </row>
    <row r="64" spans="1:48" ht="15.75" x14ac:dyDescent="0.25">
      <c r="B64" s="255" t="s">
        <v>101</v>
      </c>
      <c r="C64" s="132" t="s">
        <v>100</v>
      </c>
      <c r="D64" s="251" t="s">
        <v>260</v>
      </c>
      <c r="E64" s="6" t="s">
        <v>100</v>
      </c>
      <c r="F64" s="272" t="s">
        <v>226</v>
      </c>
      <c r="G64" s="858" t="str">
        <f>IFERROR('DB7.80KMP'!G65/'DB7.80KMP'!G$4,"")</f>
        <v/>
      </c>
      <c r="H64" s="859" t="str">
        <f>IFERROR('DB7.80KMP'!H65/'DB7.80KMP'!H$4,"")</f>
        <v/>
      </c>
      <c r="I64" s="859" t="str">
        <f>IFERROR('DB7.80KMP'!I65/'DB7.80KMP'!I$4,"")</f>
        <v/>
      </c>
      <c r="J64" s="859" t="str">
        <f>IFERROR('DB7.80KMP'!J65/'DB7.80KMP'!J$4,"")</f>
        <v/>
      </c>
      <c r="K64" s="859" t="str">
        <f>IFERROR('DB7.80KMP'!K65/'DB7.80KMP'!K$4,"")</f>
        <v/>
      </c>
      <c r="L64" s="859" t="str">
        <f>IFERROR('DB7.80KMP'!L65/'DB7.80KMP'!L$4,"")</f>
        <v/>
      </c>
      <c r="M64" s="859" t="str">
        <f>IFERROR('DB7.80KMP'!M65/'DB7.80KMP'!M$4,"")</f>
        <v/>
      </c>
      <c r="N64" s="859" t="str">
        <f>IFERROR('DB7.80KMP'!N65/'DB7.80KMP'!N$4,"")</f>
        <v/>
      </c>
      <c r="O64" s="859" t="str">
        <f>IFERROR('DB7.80KMP'!O65/'DB7.80KMP'!O$4,"")</f>
        <v/>
      </c>
      <c r="P64" s="859" t="str">
        <f>IFERROR('DB7.80KMP'!P65/'DB7.80KMP'!P$4,"")</f>
        <v/>
      </c>
      <c r="Q64" s="859" t="str">
        <f>IFERROR('DB7.80KMP'!Q65/'DB7.80KMP'!Q$4,"")</f>
        <v/>
      </c>
      <c r="R64" s="859" t="str">
        <f>IFERROR('DB7.80KMP'!R65/'DB7.80KMP'!R$4,"")</f>
        <v/>
      </c>
      <c r="S64" s="859" t="str">
        <f>IFERROR('DB7.80KMP'!S65/'DB7.80KMP'!S$4,"")</f>
        <v/>
      </c>
      <c r="T64" s="859" t="str">
        <f>IFERROR('DB7.80KMP'!T65/'DB7.80KMP'!T$4,"")</f>
        <v/>
      </c>
      <c r="U64" s="859" t="str">
        <f>IFERROR('DB7.80KMP'!U65/'DB7.80KMP'!U$4,"")</f>
        <v/>
      </c>
      <c r="V64" s="859" t="str">
        <f>IFERROR('DB7.80KMP'!V65/'DB7.80KMP'!V$4,"")</f>
        <v/>
      </c>
      <c r="W64" s="859">
        <f>IFERROR('DB7.80KMP'!W65/'DB7.80KMP'!W$4,"")</f>
        <v>0</v>
      </c>
      <c r="X64" s="859">
        <f>IFERROR('DB7.80KMP'!X65/'DB7.80KMP'!X$4,"")</f>
        <v>0</v>
      </c>
      <c r="Y64" s="859">
        <f>IFERROR('DB7.80KMP'!Y65/'DB7.80KMP'!Y$4,"")</f>
        <v>0</v>
      </c>
      <c r="Z64" s="859">
        <f>IFERROR('DB7.80KMP'!Z65/'DB7.80KMP'!Z$4,"")</f>
        <v>0</v>
      </c>
      <c r="AA64" s="859">
        <f>IFERROR('DB7.80KMP'!AA65/'DB7.80KMP'!AA$4,"")</f>
        <v>0</v>
      </c>
      <c r="AB64" s="859">
        <f>IFERROR('DB7.80KMP'!AB65/'DB7.80KMP'!AB$4,"")</f>
        <v>0</v>
      </c>
      <c r="AC64" s="859">
        <f>IFERROR('DB7.80KMP'!AC65/'DB7.80KMP'!AC$4,"")</f>
        <v>0</v>
      </c>
      <c r="AD64" s="859">
        <f>IFERROR('DB7.80KMP'!AD65/'DB7.80KMP'!AD$4,"")</f>
        <v>0</v>
      </c>
      <c r="AE64" s="859">
        <f>IFERROR('DB7.80KMP'!AE65/'DB7.80KMP'!AE$4,"")</f>
        <v>0</v>
      </c>
      <c r="AF64" s="859">
        <f>IFERROR('DB7.80KMP'!AF65/'DB7.80KMP'!AF$4,"")</f>
        <v>0</v>
      </c>
      <c r="AG64" s="859">
        <f>IFERROR('DB7.80KMP'!AG65/'DB7.80KMP'!AG$4,"")</f>
        <v>0</v>
      </c>
      <c r="AH64" s="859">
        <f>IFERROR('DB7.80KMP'!AH65/'DB7.80KMP'!AH$4,"")</f>
        <v>0</v>
      </c>
      <c r="AI64" s="859">
        <f>IFERROR('DB7.80KMP'!AI65/'DB7.80KMP'!AI$4,"")</f>
        <v>0</v>
      </c>
      <c r="AJ64" s="860">
        <f>IFERROR('DB7.80KMP'!AJ65/'DB7.80KMP'!AJ$4,"")</f>
        <v>0</v>
      </c>
      <c r="AK64" s="858">
        <f>IFERROR('DB7.80KMP'!AK65/'DB7.80KMP'!AK$4,"")</f>
        <v>0</v>
      </c>
      <c r="AL64" s="859">
        <f>IFERROR('DB7.80KMP'!AL65/'DB7.80KMP'!AL$4,"")</f>
        <v>0</v>
      </c>
      <c r="AM64" s="859">
        <f>IFERROR('DB7.80KMP'!AM65/'DB7.80KMP'!AM$4,"")</f>
        <v>0</v>
      </c>
      <c r="AN64" s="859">
        <f>IFERROR('DB7.80KMP'!AN65/'DB7.80KMP'!AN$4,"")</f>
        <v>0</v>
      </c>
      <c r="AO64" s="859">
        <f>IFERROR('DB7.80KMP'!AO65/'DB7.80KMP'!AO$4,"")</f>
        <v>0</v>
      </c>
      <c r="AP64" s="859" t="str">
        <f>IFERROR('DB7.80KMP'!AP65/'DB7.80KMP'!AP$4,"")</f>
        <v/>
      </c>
      <c r="AQ64" s="859" t="str">
        <f>IFERROR('DB7.80KMP'!AQ65/'DB7.80KMP'!AQ$4,"")</f>
        <v/>
      </c>
      <c r="AR64" s="859" t="str">
        <f>IFERROR('DB7.80KMP'!AR65/'DB7.80KMP'!AR$4,"")</f>
        <v/>
      </c>
      <c r="AS64" s="859" t="str">
        <f>IFERROR('DB7.80KMP'!AS65/'DB7.80KMP'!AS$4,"")</f>
        <v/>
      </c>
      <c r="AT64" s="859" t="str">
        <f>IFERROR('DB7.80KMP'!AT65/'DB7.80KMP'!AT$4,"")</f>
        <v/>
      </c>
      <c r="AU64" s="859" t="str">
        <f>IFERROR('DB7.80KMP'!AU65/'DB7.80KMP'!AU$4,"")</f>
        <v/>
      </c>
      <c r="AV64" s="860" t="str">
        <f>IFERROR('DB7.80KMP'!AV65/'DB7.80KMP'!AV$4,"")</f>
        <v/>
      </c>
    </row>
    <row r="65" spans="2:48" ht="15.75" x14ac:dyDescent="0.25">
      <c r="B65" s="255" t="s">
        <v>103</v>
      </c>
      <c r="C65" s="132" t="s">
        <v>102</v>
      </c>
      <c r="D65" s="251" t="s">
        <v>261</v>
      </c>
      <c r="E65" s="20" t="s">
        <v>102</v>
      </c>
      <c r="F65" s="270" t="s">
        <v>226</v>
      </c>
      <c r="G65" s="834" t="str">
        <f>IFERROR('DB7.80KMP'!G66/'DB7.80KMP'!G$4,"")</f>
        <v/>
      </c>
      <c r="H65" s="835" t="str">
        <f>IFERROR('DB7.80KMP'!H66/'DB7.80KMP'!H$4,"")</f>
        <v/>
      </c>
      <c r="I65" s="835" t="str">
        <f>IFERROR('DB7.80KMP'!I66/'DB7.80KMP'!I$4,"")</f>
        <v/>
      </c>
      <c r="J65" s="835" t="str">
        <f>IFERROR('DB7.80KMP'!J66/'DB7.80KMP'!J$4,"")</f>
        <v/>
      </c>
      <c r="K65" s="835" t="str">
        <f>IFERROR('DB7.80KMP'!K66/'DB7.80KMP'!K$4,"")</f>
        <v/>
      </c>
      <c r="L65" s="835" t="str">
        <f>IFERROR('DB7.80KMP'!L66/'DB7.80KMP'!L$4,"")</f>
        <v/>
      </c>
      <c r="M65" s="835" t="str">
        <f>IFERROR('DB7.80KMP'!M66/'DB7.80KMP'!M$4,"")</f>
        <v/>
      </c>
      <c r="N65" s="835" t="str">
        <f>IFERROR('DB7.80KMP'!N66/'DB7.80KMP'!N$4,"")</f>
        <v/>
      </c>
      <c r="O65" s="835" t="str">
        <f>IFERROR('DB7.80KMP'!O66/'DB7.80KMP'!O$4,"")</f>
        <v/>
      </c>
      <c r="P65" s="835" t="str">
        <f>IFERROR('DB7.80KMP'!P66/'DB7.80KMP'!P$4,"")</f>
        <v/>
      </c>
      <c r="Q65" s="835" t="str">
        <f>IFERROR('DB7.80KMP'!Q66/'DB7.80KMP'!Q$4,"")</f>
        <v/>
      </c>
      <c r="R65" s="835" t="str">
        <f>IFERROR('DB7.80KMP'!R66/'DB7.80KMP'!R$4,"")</f>
        <v/>
      </c>
      <c r="S65" s="835" t="str">
        <f>IFERROR('DB7.80KMP'!S66/'DB7.80KMP'!S$4,"")</f>
        <v/>
      </c>
      <c r="T65" s="835" t="str">
        <f>IFERROR('DB7.80KMP'!T66/'DB7.80KMP'!T$4,"")</f>
        <v/>
      </c>
      <c r="U65" s="835" t="str">
        <f>IFERROR('DB7.80KMP'!U66/'DB7.80KMP'!U$4,"")</f>
        <v/>
      </c>
      <c r="V65" s="835" t="str">
        <f>IFERROR('DB7.80KMP'!V66/'DB7.80KMP'!V$4,"")</f>
        <v/>
      </c>
      <c r="W65" s="835">
        <f>IFERROR('DB7.80KMP'!W66/'DB7.80KMP'!W$4,"")</f>
        <v>0</v>
      </c>
      <c r="X65" s="835">
        <f>IFERROR('DB7.80KMP'!X66/'DB7.80KMP'!X$4,"")</f>
        <v>0</v>
      </c>
      <c r="Y65" s="835">
        <f>IFERROR('DB7.80KMP'!Y66/'DB7.80KMP'!Y$4,"")</f>
        <v>0</v>
      </c>
      <c r="Z65" s="835">
        <f>IFERROR('DB7.80KMP'!Z66/'DB7.80KMP'!Z$4,"")</f>
        <v>0</v>
      </c>
      <c r="AA65" s="835">
        <f>IFERROR('DB7.80KMP'!AA66/'DB7.80KMP'!AA$4,"")</f>
        <v>0</v>
      </c>
      <c r="AB65" s="835">
        <f>IFERROR('DB7.80KMP'!AB66/'DB7.80KMP'!AB$4,"")</f>
        <v>0</v>
      </c>
      <c r="AC65" s="835">
        <f>IFERROR('DB7.80KMP'!AC66/'DB7.80KMP'!AC$4,"")</f>
        <v>0</v>
      </c>
      <c r="AD65" s="835">
        <f>IFERROR('DB7.80KMP'!AD66/'DB7.80KMP'!AD$4,"")</f>
        <v>0</v>
      </c>
      <c r="AE65" s="835">
        <f>IFERROR('DB7.80KMP'!AE66/'DB7.80KMP'!AE$4,"")</f>
        <v>0</v>
      </c>
      <c r="AF65" s="835">
        <f>IFERROR('DB7.80KMP'!AF66/'DB7.80KMP'!AF$4,"")</f>
        <v>0</v>
      </c>
      <c r="AG65" s="835">
        <f>IFERROR('DB7.80KMP'!AG66/'DB7.80KMP'!AG$4,"")</f>
        <v>0</v>
      </c>
      <c r="AH65" s="835">
        <f>IFERROR('DB7.80KMP'!AH66/'DB7.80KMP'!AH$4,"")</f>
        <v>0</v>
      </c>
      <c r="AI65" s="835">
        <f>IFERROR('DB7.80KMP'!AI66/'DB7.80KMP'!AI$4,"")</f>
        <v>0</v>
      </c>
      <c r="AJ65" s="836">
        <f>IFERROR('DB7.80KMP'!AJ66/'DB7.80KMP'!AJ$4,"")</f>
        <v>0</v>
      </c>
      <c r="AK65" s="834">
        <f>IFERROR('DB7.80KMP'!AK66/'DB7.80KMP'!AK$4,"")</f>
        <v>0</v>
      </c>
      <c r="AL65" s="835">
        <f>IFERROR('DB7.80KMP'!AL66/'DB7.80KMP'!AL$4,"")</f>
        <v>0</v>
      </c>
      <c r="AM65" s="835">
        <f>IFERROR('DB7.80KMP'!AM66/'DB7.80KMP'!AM$4,"")</f>
        <v>0</v>
      </c>
      <c r="AN65" s="835">
        <f>IFERROR('DB7.80KMP'!AN66/'DB7.80KMP'!AN$4,"")</f>
        <v>0</v>
      </c>
      <c r="AO65" s="835">
        <f>IFERROR('DB7.80KMP'!AO66/'DB7.80KMP'!AO$4,"")</f>
        <v>0</v>
      </c>
      <c r="AP65" s="835" t="str">
        <f>IFERROR('DB7.80KMP'!AP66/'DB7.80KMP'!AP$4,"")</f>
        <v/>
      </c>
      <c r="AQ65" s="835" t="str">
        <f>IFERROR('DB7.80KMP'!AQ66/'DB7.80KMP'!AQ$4,"")</f>
        <v/>
      </c>
      <c r="AR65" s="835" t="str">
        <f>IFERROR('DB7.80KMP'!AR66/'DB7.80KMP'!AR$4,"")</f>
        <v/>
      </c>
      <c r="AS65" s="835" t="str">
        <f>IFERROR('DB7.80KMP'!AS66/'DB7.80KMP'!AS$4,"")</f>
        <v/>
      </c>
      <c r="AT65" s="835" t="str">
        <f>IFERROR('DB7.80KMP'!AT66/'DB7.80KMP'!AT$4,"")</f>
        <v/>
      </c>
      <c r="AU65" s="835" t="str">
        <f>IFERROR('DB7.80KMP'!AU66/'DB7.80KMP'!AU$4,"")</f>
        <v/>
      </c>
      <c r="AV65" s="836" t="str">
        <f>IFERROR('DB7.80KMP'!AV66/'DB7.80KMP'!AV$4,"")</f>
        <v/>
      </c>
    </row>
    <row r="66" spans="2:48" ht="15.75" x14ac:dyDescent="0.25">
      <c r="B66" s="255" t="s">
        <v>105</v>
      </c>
      <c r="C66" s="20" t="s">
        <v>104</v>
      </c>
      <c r="D66" s="251" t="s">
        <v>262</v>
      </c>
      <c r="E66" s="6" t="s">
        <v>104</v>
      </c>
      <c r="F66" s="268" t="s">
        <v>226</v>
      </c>
      <c r="G66" s="843" t="str">
        <f>IFERROR('DB7.80KMP'!G67/'DB7.80KMP'!G$4,"")</f>
        <v/>
      </c>
      <c r="H66" s="844" t="str">
        <f>IFERROR('DB7.80KMP'!H67/'DB7.80KMP'!H$4,"")</f>
        <v/>
      </c>
      <c r="I66" s="844" t="str">
        <f>IFERROR('DB7.80KMP'!I67/'DB7.80KMP'!I$4,"")</f>
        <v/>
      </c>
      <c r="J66" s="844" t="str">
        <f>IFERROR('DB7.80KMP'!J67/'DB7.80KMP'!J$4,"")</f>
        <v/>
      </c>
      <c r="K66" s="844" t="str">
        <f>IFERROR('DB7.80KMP'!K67/'DB7.80KMP'!K$4,"")</f>
        <v/>
      </c>
      <c r="L66" s="844" t="str">
        <f>IFERROR('DB7.80KMP'!L67/'DB7.80KMP'!L$4,"")</f>
        <v/>
      </c>
      <c r="M66" s="844" t="str">
        <f>IFERROR('DB7.80KMP'!M67/'DB7.80KMP'!M$4,"")</f>
        <v/>
      </c>
      <c r="N66" s="844" t="str">
        <f>IFERROR('DB7.80KMP'!N67/'DB7.80KMP'!N$4,"")</f>
        <v/>
      </c>
      <c r="O66" s="844" t="str">
        <f>IFERROR('DB7.80KMP'!O67/'DB7.80KMP'!O$4,"")</f>
        <v/>
      </c>
      <c r="P66" s="844" t="str">
        <f>IFERROR('DB7.80KMP'!P67/'DB7.80KMP'!P$4,"")</f>
        <v/>
      </c>
      <c r="Q66" s="844" t="str">
        <f>IFERROR('DB7.80KMP'!Q67/'DB7.80KMP'!Q$4,"")</f>
        <v/>
      </c>
      <c r="R66" s="844" t="str">
        <f>IFERROR('DB7.80KMP'!R67/'DB7.80KMP'!R$4,"")</f>
        <v/>
      </c>
      <c r="S66" s="844" t="str">
        <f>IFERROR('DB7.80KMP'!S67/'DB7.80KMP'!S$4,"")</f>
        <v/>
      </c>
      <c r="T66" s="844" t="str">
        <f>IFERROR('DB7.80KMP'!T67/'DB7.80KMP'!T$4,"")</f>
        <v/>
      </c>
      <c r="U66" s="844" t="str">
        <f>IFERROR('DB7.80KMP'!U67/'DB7.80KMP'!U$4,"")</f>
        <v/>
      </c>
      <c r="V66" s="844" t="str">
        <f>IFERROR('DB7.80KMP'!V67/'DB7.80KMP'!V$4,"")</f>
        <v/>
      </c>
      <c r="W66" s="844">
        <f>IFERROR('DB7.80KMP'!W67/'DB7.80KMP'!W$4,"")</f>
        <v>1.5369515812859971E-3</v>
      </c>
      <c r="X66" s="844">
        <f>IFERROR('DB7.80KMP'!X67/'DB7.80KMP'!X$4,"")</f>
        <v>1.7527736376821202E-3</v>
      </c>
      <c r="Y66" s="844">
        <f>IFERROR('DB7.80KMP'!Y67/'DB7.80KMP'!Y$4,"")</f>
        <v>2.0548893176692801E-3</v>
      </c>
      <c r="Z66" s="844">
        <f>IFERROR('DB7.80KMP'!Z67/'DB7.80KMP'!Z$4,"")</f>
        <v>9.5726602735902815E-4</v>
      </c>
      <c r="AA66" s="844">
        <f>IFERROR('DB7.80KMP'!AA67/'DB7.80KMP'!AA$4,"")</f>
        <v>9.5726602735902815E-4</v>
      </c>
      <c r="AB66" s="844">
        <f>IFERROR('DB7.80KMP'!AB67/'DB7.80KMP'!AB$4,"")</f>
        <v>9.5726602735902815E-4</v>
      </c>
      <c r="AC66" s="844">
        <f>IFERROR('DB7.80KMP'!AC67/'DB7.80KMP'!AC$4,"")</f>
        <v>9.5726602735902815E-4</v>
      </c>
      <c r="AD66" s="844">
        <f>IFERROR('DB7.80KMP'!AD67/'DB7.80KMP'!AD$4,"")</f>
        <v>1.0511667820863441E-3</v>
      </c>
      <c r="AE66" s="844">
        <f>IFERROR('DB7.80KMP'!AE67/'DB7.80KMP'!AE$4,"")</f>
        <v>9.5726602735902815E-4</v>
      </c>
      <c r="AF66" s="844">
        <f>IFERROR('DB7.80KMP'!AF67/'DB7.80KMP'!AF$4,"")</f>
        <v>8.821575063142767E-4</v>
      </c>
      <c r="AG66" s="844">
        <f>IFERROR('DB7.80KMP'!AG67/'DB7.80KMP'!AG$4,"")</f>
        <v>8.821575063142767E-4</v>
      </c>
      <c r="AH66" s="844">
        <f>IFERROR('DB7.80KMP'!AH67/'DB7.80KMP'!AH$4,"")</f>
        <v>9.895144691618406E-4</v>
      </c>
      <c r="AI66" s="844">
        <f>IFERROR('DB7.80KMP'!AI67/'DB7.80KMP'!AI$4,"")</f>
        <v>1.1079923130160533E-3</v>
      </c>
      <c r="AJ66" s="845">
        <f>IFERROR('DB7.80KMP'!AJ67/'DB7.80KMP'!AJ$4,"")</f>
        <v>1.9832017047795469E-2</v>
      </c>
      <c r="AK66" s="843">
        <f>IFERROR('DB7.80KMP'!AK67/'DB7.80KMP'!AK$4,"")</f>
        <v>3.4534246475241318E-5</v>
      </c>
      <c r="AL66" s="844">
        <f>IFERROR('DB7.80KMP'!AL67/'DB7.80KMP'!AL$4,"")</f>
        <v>4.5218424591416791E-2</v>
      </c>
      <c r="AM66" s="844">
        <f>IFERROR('DB7.80KMP'!AM67/'DB7.80KMP'!AM$4,"")</f>
        <v>1.4667726283346559E-2</v>
      </c>
      <c r="AN66" s="844">
        <f>IFERROR('DB7.80KMP'!AN67/'DB7.80KMP'!AN$4,"")</f>
        <v>3.0241211089961612E-2</v>
      </c>
      <c r="AO66" s="844">
        <f>IFERROR('DB7.80KMP'!AO67/'DB7.80KMP'!AO$4,"")</f>
        <v>1.5941237436858473E-2</v>
      </c>
      <c r="AP66" s="844" t="str">
        <f>IFERROR('DB7.80KMP'!AP67/'DB7.80KMP'!AP$4,"")</f>
        <v/>
      </c>
      <c r="AQ66" s="844" t="str">
        <f>IFERROR('DB7.80KMP'!AQ67/'DB7.80KMP'!AQ$4,"")</f>
        <v/>
      </c>
      <c r="AR66" s="844" t="str">
        <f>IFERROR('DB7.80KMP'!AR67/'DB7.80KMP'!AR$4,"")</f>
        <v/>
      </c>
      <c r="AS66" s="844" t="str">
        <f>IFERROR('DB7.80KMP'!AS67/'DB7.80KMP'!AS$4,"")</f>
        <v/>
      </c>
      <c r="AT66" s="844" t="str">
        <f>IFERROR('DB7.80KMP'!AT67/'DB7.80KMP'!AT$4,"")</f>
        <v/>
      </c>
      <c r="AU66" s="844" t="str">
        <f>IFERROR('DB7.80KMP'!AU67/'DB7.80KMP'!AU$4,"")</f>
        <v/>
      </c>
      <c r="AV66" s="845" t="str">
        <f>IFERROR('DB7.80KMP'!AV67/'DB7.80KMP'!AV$4,"")</f>
        <v/>
      </c>
    </row>
    <row r="67" spans="2:48" s="602" customFormat="1" ht="15.75" x14ac:dyDescent="0.25">
      <c r="B67" s="616" t="s">
        <v>263</v>
      </c>
      <c r="C67" s="617" t="s">
        <v>106</v>
      </c>
      <c r="D67" s="575" t="str">
        <f t="shared" ref="D67:E67" si="4">IF($B$1="x","",B67)</f>
        <v>IV</v>
      </c>
      <c r="E67" s="574" t="str">
        <f t="shared" si="4"/>
        <v>Chi phí nhân sự</v>
      </c>
      <c r="F67" s="627"/>
      <c r="G67" s="873" t="str">
        <f>IFERROR('DB7.80KMP'!G68/'DB7.80KMP'!G$4,"")</f>
        <v/>
      </c>
      <c r="H67" s="874" t="str">
        <f>IFERROR('DB7.80KMP'!H68/'DB7.80KMP'!H$4,"")</f>
        <v/>
      </c>
      <c r="I67" s="874" t="str">
        <f>IFERROR('DB7.80KMP'!I68/'DB7.80KMP'!I$4,"")</f>
        <v/>
      </c>
      <c r="J67" s="874" t="str">
        <f>IFERROR('DB7.80KMP'!J68/'DB7.80KMP'!J$4,"")</f>
        <v/>
      </c>
      <c r="K67" s="874" t="str">
        <f>IFERROR('DB7.80KMP'!K68/'DB7.80KMP'!K$4,"")</f>
        <v/>
      </c>
      <c r="L67" s="874" t="str">
        <f>IFERROR('DB7.80KMP'!L68/'DB7.80KMP'!L$4,"")</f>
        <v/>
      </c>
      <c r="M67" s="874" t="str">
        <f>IFERROR('DB7.80KMP'!M68/'DB7.80KMP'!M$4,"")</f>
        <v/>
      </c>
      <c r="N67" s="874" t="str">
        <f>IFERROR('DB7.80KMP'!N68/'DB7.80KMP'!N$4,"")</f>
        <v/>
      </c>
      <c r="O67" s="874" t="str">
        <f>IFERROR('DB7.80KMP'!O68/'DB7.80KMP'!O$4,"")</f>
        <v/>
      </c>
      <c r="P67" s="874" t="str">
        <f>IFERROR('DB7.80KMP'!P68/'DB7.80KMP'!P$4,"")</f>
        <v/>
      </c>
      <c r="Q67" s="874" t="str">
        <f>IFERROR('DB7.80KMP'!Q68/'DB7.80KMP'!Q$4,"")</f>
        <v/>
      </c>
      <c r="R67" s="874" t="str">
        <f>IFERROR('DB7.80KMP'!R68/'DB7.80KMP'!R$4,"")</f>
        <v/>
      </c>
      <c r="S67" s="874" t="str">
        <f>IFERROR('DB7.80KMP'!S68/'DB7.80KMP'!S$4,"")</f>
        <v/>
      </c>
      <c r="T67" s="874" t="str">
        <f>IFERROR('DB7.80KMP'!T68/'DB7.80KMP'!T$4,"")</f>
        <v/>
      </c>
      <c r="U67" s="874" t="str">
        <f>IFERROR('DB7.80KMP'!U68/'DB7.80KMP'!U$4,"")</f>
        <v/>
      </c>
      <c r="V67" s="874" t="str">
        <f>IFERROR('DB7.80KMP'!V68/'DB7.80KMP'!V$4,"")</f>
        <v/>
      </c>
      <c r="W67" s="874">
        <f>IFERROR('DB7.80KMP'!W68/'DB7.80KMP'!W$4,"")</f>
        <v>0.12409477785837067</v>
      </c>
      <c r="X67" s="874">
        <f>IFERROR('DB7.80KMP'!X68/'DB7.80KMP'!X$4,"")</f>
        <v>0.13392638846476373</v>
      </c>
      <c r="Y67" s="874">
        <f>IFERROR('DB7.80KMP'!Y68/'DB7.80KMP'!Y$4,"")</f>
        <v>0.11209478901381972</v>
      </c>
      <c r="Z67" s="874">
        <f>IFERROR('DB7.80KMP'!Z68/'DB7.80KMP'!Z$4,"")</f>
        <v>9.2188725661581483E-2</v>
      </c>
      <c r="AA67" s="874">
        <f>IFERROR('DB7.80KMP'!AA68/'DB7.80KMP'!AA$4,"")</f>
        <v>9.1198198882560963E-2</v>
      </c>
      <c r="AB67" s="874">
        <f>IFERROR('DB7.80KMP'!AB68/'DB7.80KMP'!AB$4,"")</f>
        <v>0.10379637174755024</v>
      </c>
      <c r="AC67" s="874">
        <f>IFERROR('DB7.80KMP'!AC68/'DB7.80KMP'!AC$4,"")</f>
        <v>9.415975977056916E-2</v>
      </c>
      <c r="AD67" s="874">
        <f>IFERROR('DB7.80KMP'!AD68/'DB7.80KMP'!AD$4,"")</f>
        <v>9.415975975804905E-2</v>
      </c>
      <c r="AE67" s="874">
        <f>IFERROR('DB7.80KMP'!AE68/'DB7.80KMP'!AE$4,"")</f>
        <v>9.0875769272603213E-2</v>
      </c>
      <c r="AF67" s="874">
        <f>IFERROR('DB7.80KMP'!AF68/'DB7.80KMP'!AF$4,"")</f>
        <v>8.8138741754286473E-2</v>
      </c>
      <c r="AG67" s="874">
        <f>IFERROR('DB7.80KMP'!AG68/'DB7.80KMP'!AG$4,"")</f>
        <v>8.9919317708802168E-2</v>
      </c>
      <c r="AH67" s="874">
        <f>IFERROR('DB7.80KMP'!AH68/'DB7.80KMP'!AH$4,"")</f>
        <v>8.848123746651286E-2</v>
      </c>
      <c r="AI67" s="874">
        <f>IFERROR('DB7.80KMP'!AI68/'DB7.80KMP'!AI$4,"")</f>
        <v>9.7896145812081781E-2</v>
      </c>
      <c r="AJ67" s="875">
        <f>IFERROR('DB7.80KMP'!AJ68/'DB7.80KMP'!AJ$4,"")</f>
        <v>0.10516629775669946</v>
      </c>
      <c r="AK67" s="873">
        <f>IFERROR('DB7.80KMP'!AK68/'DB7.80KMP'!AK$4,"")</f>
        <v>0.11910131507817195</v>
      </c>
      <c r="AL67" s="874">
        <f>IFERROR('DB7.80KMP'!AL68/'DB7.80KMP'!AL$4,"")</f>
        <v>0.15885192558845962</v>
      </c>
      <c r="AM67" s="874">
        <f>IFERROR('DB7.80KMP'!AM68/'DB7.80KMP'!AM$4,"")</f>
        <v>8.7460301829462878E-2</v>
      </c>
      <c r="AN67" s="874">
        <f>IFERROR('DB7.80KMP'!AN68/'DB7.80KMP'!AN$4,"")</f>
        <v>9.6983384053600685E-2</v>
      </c>
      <c r="AO67" s="874">
        <f>IFERROR('DB7.80KMP'!AO68/'DB7.80KMP'!AO$4,"")</f>
        <v>8.7582851193169359E-2</v>
      </c>
      <c r="AP67" s="874" t="str">
        <f>IFERROR('DB7.80KMP'!AP68/'DB7.80KMP'!AP$4,"")</f>
        <v/>
      </c>
      <c r="AQ67" s="874" t="str">
        <f>IFERROR('DB7.80KMP'!AQ68/'DB7.80KMP'!AQ$4,"")</f>
        <v/>
      </c>
      <c r="AR67" s="874" t="str">
        <f>IFERROR('DB7.80KMP'!AR68/'DB7.80KMP'!AR$4,"")</f>
        <v/>
      </c>
      <c r="AS67" s="874" t="str">
        <f>IFERROR('DB7.80KMP'!AS68/'DB7.80KMP'!AS$4,"")</f>
        <v/>
      </c>
      <c r="AT67" s="874" t="str">
        <f>IFERROR('DB7.80KMP'!AT68/'DB7.80KMP'!AT$4,"")</f>
        <v/>
      </c>
      <c r="AU67" s="874" t="str">
        <f>IFERROR('DB7.80KMP'!AU68/'DB7.80KMP'!AU$4,"")</f>
        <v/>
      </c>
      <c r="AV67" s="875" t="str">
        <f>IFERROR('DB7.80KMP'!AV68/'DB7.80KMP'!AV$4,"")</f>
        <v/>
      </c>
    </row>
    <row r="68" spans="2:48" ht="15.75" x14ac:dyDescent="0.25">
      <c r="B68" s="1157" t="s">
        <v>264</v>
      </c>
      <c r="C68" s="1155" t="s">
        <v>106</v>
      </c>
      <c r="D68" s="590" t="s">
        <v>265</v>
      </c>
      <c r="E68" s="7" t="s">
        <v>131</v>
      </c>
      <c r="F68" s="268" t="s">
        <v>226</v>
      </c>
      <c r="G68" s="843" t="str">
        <f>IFERROR('DB7.80KMP'!G69/'DB7.80KMP'!G$4,"")</f>
        <v/>
      </c>
      <c r="H68" s="844" t="str">
        <f>IFERROR('DB7.80KMP'!H69/'DB7.80KMP'!H$4,"")</f>
        <v/>
      </c>
      <c r="I68" s="844" t="str">
        <f>IFERROR('DB7.80KMP'!I69/'DB7.80KMP'!I$4,"")</f>
        <v/>
      </c>
      <c r="J68" s="844" t="str">
        <f>IFERROR('DB7.80KMP'!J69/'DB7.80KMP'!J$4,"")</f>
        <v/>
      </c>
      <c r="K68" s="844" t="str">
        <f>IFERROR('DB7.80KMP'!K69/'DB7.80KMP'!K$4,"")</f>
        <v/>
      </c>
      <c r="L68" s="844" t="str">
        <f>IFERROR('DB7.80KMP'!L69/'DB7.80KMP'!L$4,"")</f>
        <v/>
      </c>
      <c r="M68" s="844" t="str">
        <f>IFERROR('DB7.80KMP'!M69/'DB7.80KMP'!M$4,"")</f>
        <v/>
      </c>
      <c r="N68" s="844" t="str">
        <f>IFERROR('DB7.80KMP'!N69/'DB7.80KMP'!N$4,"")</f>
        <v/>
      </c>
      <c r="O68" s="844" t="str">
        <f>IFERROR('DB7.80KMP'!O69/'DB7.80KMP'!O$4,"")</f>
        <v/>
      </c>
      <c r="P68" s="844" t="str">
        <f>IFERROR('DB7.80KMP'!P69/'DB7.80KMP'!P$4,"")</f>
        <v/>
      </c>
      <c r="Q68" s="844" t="str">
        <f>IFERROR('DB7.80KMP'!Q69/'DB7.80KMP'!Q$4,"")</f>
        <v/>
      </c>
      <c r="R68" s="844" t="str">
        <f>IFERROR('DB7.80KMP'!R69/'DB7.80KMP'!R$4,"")</f>
        <v/>
      </c>
      <c r="S68" s="844" t="str">
        <f>IFERROR('DB7.80KMP'!S69/'DB7.80KMP'!S$4,"")</f>
        <v/>
      </c>
      <c r="T68" s="844" t="str">
        <f>IFERROR('DB7.80KMP'!T69/'DB7.80KMP'!T$4,"")</f>
        <v/>
      </c>
      <c r="U68" s="844" t="str">
        <f>IFERROR('DB7.80KMP'!U69/'DB7.80KMP'!U$4,"")</f>
        <v/>
      </c>
      <c r="V68" s="844" t="str">
        <f>IFERROR('DB7.80KMP'!V69/'DB7.80KMP'!V$4,"")</f>
        <v/>
      </c>
      <c r="W68" s="844">
        <f>IFERROR('DB7.80KMP'!W69/'DB7.80KMP'!W$4,"")</f>
        <v>7.631672737437141E-2</v>
      </c>
      <c r="X68" s="844">
        <f>IFERROR('DB7.80KMP'!X69/'DB7.80KMP'!X$4,"")</f>
        <v>8.3347036695615162E-2</v>
      </c>
      <c r="Y68" s="844">
        <f>IFERROR('DB7.80KMP'!Y69/'DB7.80KMP'!Y$4,"")</f>
        <v>7.3700309054050755E-2</v>
      </c>
      <c r="Z68" s="844">
        <f>IFERROR('DB7.80KMP'!Z69/'DB7.80KMP'!Z$4,"")</f>
        <v>6.050711115110588E-2</v>
      </c>
      <c r="AA68" s="844">
        <f>IFERROR('DB7.80KMP'!AA69/'DB7.80KMP'!AA$4,"")</f>
        <v>6.0212176142165744E-2</v>
      </c>
      <c r="AB68" s="844">
        <f>IFERROR('DB7.80KMP'!AB69/'DB7.80KMP'!AB$4,"")</f>
        <v>6.1541271463169386E-2</v>
      </c>
      <c r="AC68" s="844">
        <f>IFERROR('DB7.80KMP'!AC69/'DB7.80KMP'!AC$4,"")</f>
        <v>6.2427964270762824E-2</v>
      </c>
      <c r="AD68" s="844">
        <f>IFERROR('DB7.80KMP'!AD69/'DB7.80KMP'!AD$4,"")</f>
        <v>6.2427964270762824E-2</v>
      </c>
      <c r="AE68" s="844">
        <f>IFERROR('DB7.80KMP'!AE69/'DB7.80KMP'!AE$4,"")</f>
        <v>5.9472950839042367E-2</v>
      </c>
      <c r="AF68" s="844">
        <f>IFERROR('DB7.80KMP'!AF69/'DB7.80KMP'!AF$4,"")</f>
        <v>5.9057620297679844E-2</v>
      </c>
      <c r="AG68" s="844">
        <f>IFERROR('DB7.80KMP'!AG69/'DB7.80KMP'!AG$4,"")</f>
        <v>6.0185515675626404E-2</v>
      </c>
      <c r="AH68" s="844">
        <f>IFERROR('DB7.80KMP'!AH69/'DB7.80KMP'!AH$4,"")</f>
        <v>5.9096600140933667E-2</v>
      </c>
      <c r="AI68" s="844">
        <f>IFERROR('DB7.80KMP'!AI69/'DB7.80KMP'!AI$4,"")</f>
        <v>6.3582064834160359E-2</v>
      </c>
      <c r="AJ68" s="845">
        <f>IFERROR('DB7.80KMP'!AJ69/'DB7.80KMP'!AJ$4,"")</f>
        <v>6.9221711278823483E-2</v>
      </c>
      <c r="AK68" s="843">
        <f>IFERROR('DB7.80KMP'!AK69/'DB7.80KMP'!AK$4,"")</f>
        <v>6.4698073310350782E-2</v>
      </c>
      <c r="AL68" s="844">
        <f>IFERROR('DB7.80KMP'!AL69/'DB7.80KMP'!AL$4,"")</f>
        <v>0.10995523955418869</v>
      </c>
      <c r="AM68" s="844">
        <f>IFERROR('DB7.80KMP'!AM69/'DB7.80KMP'!AM$4,"")</f>
        <v>5.7777962264040424E-2</v>
      </c>
      <c r="AN68" s="844">
        <f>IFERROR('DB7.80KMP'!AN69/'DB7.80KMP'!AN$4,"")</f>
        <v>6.8119231933101515E-2</v>
      </c>
      <c r="AO68" s="844">
        <f>IFERROR('DB7.80KMP'!AO69/'DB7.80KMP'!AO$4,"")</f>
        <v>6.1593629702902913E-2</v>
      </c>
      <c r="AP68" s="844" t="str">
        <f>IFERROR('DB7.80KMP'!AP69/'DB7.80KMP'!AP$4,"")</f>
        <v/>
      </c>
      <c r="AQ68" s="844" t="str">
        <f>IFERROR('DB7.80KMP'!AQ69/'DB7.80KMP'!AQ$4,"")</f>
        <v/>
      </c>
      <c r="AR68" s="844" t="str">
        <f>IFERROR('DB7.80KMP'!AR69/'DB7.80KMP'!AR$4,"")</f>
        <v/>
      </c>
      <c r="AS68" s="844" t="str">
        <f>IFERROR('DB7.80KMP'!AS69/'DB7.80KMP'!AS$4,"")</f>
        <v/>
      </c>
      <c r="AT68" s="844" t="str">
        <f>IFERROR('DB7.80KMP'!AT69/'DB7.80KMP'!AT$4,"")</f>
        <v/>
      </c>
      <c r="AU68" s="844" t="str">
        <f>IFERROR('DB7.80KMP'!AU69/'DB7.80KMP'!AU$4,"")</f>
        <v/>
      </c>
      <c r="AV68" s="845" t="str">
        <f>IFERROR('DB7.80KMP'!AV69/'DB7.80KMP'!AV$4,"")</f>
        <v/>
      </c>
    </row>
    <row r="69" spans="2:48" ht="15.75" x14ac:dyDescent="0.25">
      <c r="B69" s="1159"/>
      <c r="C69" s="1160"/>
      <c r="D69" s="592" t="s">
        <v>266</v>
      </c>
      <c r="E69" s="9" t="s">
        <v>132</v>
      </c>
      <c r="F69" s="272" t="s">
        <v>226</v>
      </c>
      <c r="G69" s="849" t="str">
        <f>IFERROR('DB7.80KMP'!G70/'DB7.80KMP'!G$4,"")</f>
        <v/>
      </c>
      <c r="H69" s="850" t="str">
        <f>IFERROR('DB7.80KMP'!H70/'DB7.80KMP'!H$4,"")</f>
        <v/>
      </c>
      <c r="I69" s="850" t="str">
        <f>IFERROR('DB7.80KMP'!I70/'DB7.80KMP'!I$4,"")</f>
        <v/>
      </c>
      <c r="J69" s="850" t="str">
        <f>IFERROR('DB7.80KMP'!J70/'DB7.80KMP'!J$4,"")</f>
        <v/>
      </c>
      <c r="K69" s="850" t="str">
        <f>IFERROR('DB7.80KMP'!K70/'DB7.80KMP'!K$4,"")</f>
        <v/>
      </c>
      <c r="L69" s="850" t="str">
        <f>IFERROR('DB7.80KMP'!L70/'DB7.80KMP'!L$4,"")</f>
        <v/>
      </c>
      <c r="M69" s="850" t="str">
        <f>IFERROR('DB7.80KMP'!M70/'DB7.80KMP'!M$4,"")</f>
        <v/>
      </c>
      <c r="N69" s="850" t="str">
        <f>IFERROR('DB7.80KMP'!N70/'DB7.80KMP'!N$4,"")</f>
        <v/>
      </c>
      <c r="O69" s="850" t="str">
        <f>IFERROR('DB7.80KMP'!O70/'DB7.80KMP'!O$4,"")</f>
        <v/>
      </c>
      <c r="P69" s="850" t="str">
        <f>IFERROR('DB7.80KMP'!P70/'DB7.80KMP'!P$4,"")</f>
        <v/>
      </c>
      <c r="Q69" s="850" t="str">
        <f>IFERROR('DB7.80KMP'!Q70/'DB7.80KMP'!Q$4,"")</f>
        <v/>
      </c>
      <c r="R69" s="850" t="str">
        <f>IFERROR('DB7.80KMP'!R70/'DB7.80KMP'!R$4,"")</f>
        <v/>
      </c>
      <c r="S69" s="850" t="str">
        <f>IFERROR('DB7.80KMP'!S70/'DB7.80KMP'!S$4,"")</f>
        <v/>
      </c>
      <c r="T69" s="850" t="str">
        <f>IFERROR('DB7.80KMP'!T70/'DB7.80KMP'!T$4,"")</f>
        <v/>
      </c>
      <c r="U69" s="850" t="str">
        <f>IFERROR('DB7.80KMP'!U70/'DB7.80KMP'!U$4,"")</f>
        <v/>
      </c>
      <c r="V69" s="850" t="str">
        <f>IFERROR('DB7.80KMP'!V70/'DB7.80KMP'!V$4,"")</f>
        <v/>
      </c>
      <c r="W69" s="850">
        <f>IFERROR('DB7.80KMP'!W70/'DB7.80KMP'!W$4,"")</f>
        <v>9.6358594143076959E-3</v>
      </c>
      <c r="X69" s="850">
        <f>IFERROR('DB7.80KMP'!X70/'DB7.80KMP'!X$4,"")</f>
        <v>1.0807746909466471E-2</v>
      </c>
      <c r="Y69" s="850">
        <f>IFERROR('DB7.80KMP'!Y70/'DB7.80KMP'!Y$4,"")</f>
        <v>8.257713836309015E-3</v>
      </c>
      <c r="Z69" s="850">
        <f>IFERROR('DB7.80KMP'!Z70/'DB7.80KMP'!Z$4,"")</f>
        <v>7.4074292712127676E-3</v>
      </c>
      <c r="AA69" s="850">
        <f>IFERROR('DB7.80KMP'!AA70/'DB7.80KMP'!AA$4,"")</f>
        <v>6.0197889580537508E-3</v>
      </c>
      <c r="AB69" s="850">
        <f>IFERROR('DB7.80KMP'!AB70/'DB7.80KMP'!AB$4,"")</f>
        <v>7.4074292712127676E-3</v>
      </c>
      <c r="AC69" s="850">
        <f>IFERROR('DB7.80KMP'!AC70/'DB7.80KMP'!AC$4,"")</f>
        <v>7.1674465489516368E-3</v>
      </c>
      <c r="AD69" s="850">
        <f>IFERROR('DB7.80KMP'!AD70/'DB7.80KMP'!AD$4,"")</f>
        <v>7.1674465489516368E-3</v>
      </c>
      <c r="AE69" s="850">
        <f>IFERROR('DB7.80KMP'!AE70/'DB7.80KMP'!AE$4,"")</f>
        <v>6.8889280211589703E-3</v>
      </c>
      <c r="AF69" s="850">
        <f>IFERROR('DB7.80KMP'!AF70/'DB7.80KMP'!AF$4,"")</f>
        <v>6.3358292573810621E-3</v>
      </c>
      <c r="AG69" s="850">
        <f>IFERROR('DB7.80KMP'!AG70/'DB7.80KMP'!AG$4,"")</f>
        <v>6.8262313164087927E-3</v>
      </c>
      <c r="AH69" s="850">
        <f>IFERROR('DB7.80KMP'!AH70/'DB7.80KMP'!AH$4,"")</f>
        <v>6.6050779966650118E-3</v>
      </c>
      <c r="AI69" s="850">
        <f>IFERROR('DB7.80KMP'!AI70/'DB7.80KMP'!AI$4,"")</f>
        <v>7.3318930643870833E-3</v>
      </c>
      <c r="AJ69" s="851">
        <f>IFERROR('DB7.80KMP'!AJ70/'DB7.80KMP'!AJ$4,"")</f>
        <v>1.4013926806390199E-2</v>
      </c>
      <c r="AK69" s="849">
        <f>IFERROR('DB7.80KMP'!AK70/'DB7.80KMP'!AK$4,"")</f>
        <v>1.4212762937539645E-2</v>
      </c>
      <c r="AL69" s="850">
        <f>IFERROR('DB7.80KMP'!AL70/'DB7.80KMP'!AL$4,"")</f>
        <v>2.3472268317531728E-2</v>
      </c>
      <c r="AM69" s="850">
        <f>IFERROR('DB7.80KMP'!AM70/'DB7.80KMP'!AM$4,"")</f>
        <v>1.3596503132571713E-2</v>
      </c>
      <c r="AN69" s="850">
        <f>IFERROR('DB7.80KMP'!AN70/'DB7.80KMP'!AN$4,"")</f>
        <v>1.2844475566320028E-2</v>
      </c>
      <c r="AO69" s="850">
        <f>IFERROR('DB7.80KMP'!AO70/'DB7.80KMP'!AO$4,"")</f>
        <v>9.6267868967286237E-3</v>
      </c>
      <c r="AP69" s="850" t="str">
        <f>IFERROR('DB7.80KMP'!AP70/'DB7.80KMP'!AP$4,"")</f>
        <v/>
      </c>
      <c r="AQ69" s="850" t="str">
        <f>IFERROR('DB7.80KMP'!AQ70/'DB7.80KMP'!AQ$4,"")</f>
        <v/>
      </c>
      <c r="AR69" s="850" t="str">
        <f>IFERROR('DB7.80KMP'!AR70/'DB7.80KMP'!AR$4,"")</f>
        <v/>
      </c>
      <c r="AS69" s="850" t="str">
        <f>IFERROR('DB7.80KMP'!AS70/'DB7.80KMP'!AS$4,"")</f>
        <v/>
      </c>
      <c r="AT69" s="850" t="str">
        <f>IFERROR('DB7.80KMP'!AT70/'DB7.80KMP'!AT$4,"")</f>
        <v/>
      </c>
      <c r="AU69" s="850" t="str">
        <f>IFERROR('DB7.80KMP'!AU70/'DB7.80KMP'!AU$4,"")</f>
        <v/>
      </c>
      <c r="AV69" s="851" t="str">
        <f>IFERROR('DB7.80KMP'!AV70/'DB7.80KMP'!AV$4,"")</f>
        <v/>
      </c>
    </row>
    <row r="70" spans="2:48" ht="15.75" x14ac:dyDescent="0.25">
      <c r="B70" s="1159"/>
      <c r="C70" s="1160"/>
      <c r="D70" s="592" t="s">
        <v>267</v>
      </c>
      <c r="E70" s="12" t="s">
        <v>138</v>
      </c>
      <c r="F70" s="272" t="s">
        <v>226</v>
      </c>
      <c r="G70" s="849" t="str">
        <f>IFERROR('DB7.80KMP'!G71/'DB7.80KMP'!G$4,"")</f>
        <v/>
      </c>
      <c r="H70" s="850" t="str">
        <f>IFERROR('DB7.80KMP'!H71/'DB7.80KMP'!H$4,"")</f>
        <v/>
      </c>
      <c r="I70" s="850" t="str">
        <f>IFERROR('DB7.80KMP'!I71/'DB7.80KMP'!I$4,"")</f>
        <v/>
      </c>
      <c r="J70" s="850" t="str">
        <f>IFERROR('DB7.80KMP'!J71/'DB7.80KMP'!J$4,"")</f>
        <v/>
      </c>
      <c r="K70" s="850" t="str">
        <f>IFERROR('DB7.80KMP'!K71/'DB7.80KMP'!K$4,"")</f>
        <v/>
      </c>
      <c r="L70" s="850" t="str">
        <f>IFERROR('DB7.80KMP'!L71/'DB7.80KMP'!L$4,"")</f>
        <v/>
      </c>
      <c r="M70" s="850" t="str">
        <f>IFERROR('DB7.80KMP'!M71/'DB7.80KMP'!M$4,"")</f>
        <v/>
      </c>
      <c r="N70" s="850" t="str">
        <f>IFERROR('DB7.80KMP'!N71/'DB7.80KMP'!N$4,"")</f>
        <v/>
      </c>
      <c r="O70" s="850" t="str">
        <f>IFERROR('DB7.80KMP'!O71/'DB7.80KMP'!O$4,"")</f>
        <v/>
      </c>
      <c r="P70" s="850" t="str">
        <f>IFERROR('DB7.80KMP'!P71/'DB7.80KMP'!P$4,"")</f>
        <v/>
      </c>
      <c r="Q70" s="850" t="str">
        <f>IFERROR('DB7.80KMP'!Q71/'DB7.80KMP'!Q$4,"")</f>
        <v/>
      </c>
      <c r="R70" s="850" t="str">
        <f>IFERROR('DB7.80KMP'!R71/'DB7.80KMP'!R$4,"")</f>
        <v/>
      </c>
      <c r="S70" s="850" t="str">
        <f>IFERROR('DB7.80KMP'!S71/'DB7.80KMP'!S$4,"")</f>
        <v/>
      </c>
      <c r="T70" s="850" t="str">
        <f>IFERROR('DB7.80KMP'!T71/'DB7.80KMP'!T$4,"")</f>
        <v/>
      </c>
      <c r="U70" s="850" t="str">
        <f>IFERROR('DB7.80KMP'!U71/'DB7.80KMP'!U$4,"")</f>
        <v/>
      </c>
      <c r="V70" s="850" t="str">
        <f>IFERROR('DB7.80KMP'!V71/'DB7.80KMP'!V$4,"")</f>
        <v/>
      </c>
      <c r="W70" s="850">
        <f>IFERROR('DB7.80KMP'!W71/'DB7.80KMP'!W$4,"")</f>
        <v>1.5979159753261309E-3</v>
      </c>
      <c r="X70" s="850">
        <f>IFERROR('DB7.80KMP'!X71/'DB7.80KMP'!X$4,"")</f>
        <v>2.0544633968478825E-3</v>
      </c>
      <c r="Y70" s="850">
        <f>IFERROR('DB7.80KMP'!Y71/'DB7.80KMP'!Y$4,"")</f>
        <v>1.4381243777935179E-3</v>
      </c>
      <c r="Z70" s="850">
        <f>IFERROR('DB7.80KMP'!Z71/'DB7.80KMP'!Z$4,"")</f>
        <v>1.1518712933655205E-3</v>
      </c>
      <c r="AA70" s="850">
        <f>IFERROR('DB7.80KMP'!AA71/'DB7.80KMP'!AA$4,"")</f>
        <v>1.1518712933655205E-3</v>
      </c>
      <c r="AB70" s="850">
        <f>IFERROR('DB7.80KMP'!AB71/'DB7.80KMP'!AB$4,"")</f>
        <v>1.1518712933655205E-3</v>
      </c>
      <c r="AC70" s="850">
        <f>IFERROR('DB7.80KMP'!AC71/'DB7.80KMP'!AC$4,"")</f>
        <v>1.1518712933655205E-3</v>
      </c>
      <c r="AD70" s="850">
        <f>IFERROR('DB7.80KMP'!AD71/'DB7.80KMP'!AD$4,"")</f>
        <v>1.1518712933655205E-3</v>
      </c>
      <c r="AE70" s="850">
        <f>IFERROR('DB7.80KMP'!AE71/'DB7.80KMP'!AE$4,"")</f>
        <v>1.1518712933655205E-3</v>
      </c>
      <c r="AF70" s="850">
        <f>IFERROR('DB7.80KMP'!AF71/'DB7.80KMP'!AF$4,"")</f>
        <v>1.0614937527384141E-3</v>
      </c>
      <c r="AG70" s="850">
        <f>IFERROR('DB7.80KMP'!AG71/'DB7.80KMP'!AG$4,"")</f>
        <v>1.0614937527384141E-3</v>
      </c>
      <c r="AH70" s="850">
        <f>IFERROR('DB7.80KMP'!AH71/'DB7.80KMP'!AH$4,"")</f>
        <v>1.0614937527384141E-3</v>
      </c>
      <c r="AI70" s="850">
        <f>IFERROR('DB7.80KMP'!AI71/'DB7.80KMP'!AI$4,"")</f>
        <v>1.2191365831857972E-3</v>
      </c>
      <c r="AJ70" s="851">
        <f>IFERROR('DB7.80KMP'!AJ71/'DB7.80KMP'!AJ$4,"")</f>
        <v>8.3822705934010584E-4</v>
      </c>
      <c r="AK70" s="849">
        <f>IFERROR('DB7.80KMP'!AK71/'DB7.80KMP'!AK$4,"")</f>
        <v>4.6795213018967723E-4</v>
      </c>
      <c r="AL70" s="850">
        <f>IFERROR('DB7.80KMP'!AL71/'DB7.80KMP'!AL$4,"")</f>
        <v>1.3421224456541421E-3</v>
      </c>
      <c r="AM70" s="850">
        <f>IFERROR('DB7.80KMP'!AM71/'DB7.80KMP'!AM$4,"")</f>
        <v>7.9511648779489661E-4</v>
      </c>
      <c r="AN70" s="850">
        <f>IFERROR('DB7.80KMP'!AN71/'DB7.80KMP'!AN$4,"")</f>
        <v>1.0413731930827698E-3</v>
      </c>
      <c r="AO70" s="850">
        <f>IFERROR('DB7.80KMP'!AO71/'DB7.80KMP'!AO$4,"")</f>
        <v>6.7824999360765884E-4</v>
      </c>
      <c r="AP70" s="850" t="str">
        <f>IFERROR('DB7.80KMP'!AP71/'DB7.80KMP'!AP$4,"")</f>
        <v/>
      </c>
      <c r="AQ70" s="850" t="str">
        <f>IFERROR('DB7.80KMP'!AQ71/'DB7.80KMP'!AQ$4,"")</f>
        <v/>
      </c>
      <c r="AR70" s="850" t="str">
        <f>IFERROR('DB7.80KMP'!AR71/'DB7.80KMP'!AR$4,"")</f>
        <v/>
      </c>
      <c r="AS70" s="850" t="str">
        <f>IFERROR('DB7.80KMP'!AS71/'DB7.80KMP'!AS$4,"")</f>
        <v/>
      </c>
      <c r="AT70" s="850" t="str">
        <f>IFERROR('DB7.80KMP'!AT71/'DB7.80KMP'!AT$4,"")</f>
        <v/>
      </c>
      <c r="AU70" s="850" t="str">
        <f>IFERROR('DB7.80KMP'!AU71/'DB7.80KMP'!AU$4,"")</f>
        <v/>
      </c>
      <c r="AV70" s="851" t="str">
        <f>IFERROR('DB7.80KMP'!AV71/'DB7.80KMP'!AV$4,"")</f>
        <v/>
      </c>
    </row>
    <row r="71" spans="2:48" ht="15.75" x14ac:dyDescent="0.25">
      <c r="B71" s="1159"/>
      <c r="C71" s="1160"/>
      <c r="D71" s="592" t="s">
        <v>268</v>
      </c>
      <c r="E71" s="12" t="s">
        <v>269</v>
      </c>
      <c r="F71" s="272" t="s">
        <v>226</v>
      </c>
      <c r="G71" s="849" t="str">
        <f>IFERROR('DB7.80KMP'!G72/'DB7.80KMP'!G$4,"")</f>
        <v/>
      </c>
      <c r="H71" s="850" t="str">
        <f>IFERROR('DB7.80KMP'!H72/'DB7.80KMP'!H$4,"")</f>
        <v/>
      </c>
      <c r="I71" s="850" t="str">
        <f>IFERROR('DB7.80KMP'!I72/'DB7.80KMP'!I$4,"")</f>
        <v/>
      </c>
      <c r="J71" s="850" t="str">
        <f>IFERROR('DB7.80KMP'!J72/'DB7.80KMP'!J$4,"")</f>
        <v/>
      </c>
      <c r="K71" s="850" t="str">
        <f>IFERROR('DB7.80KMP'!K72/'DB7.80KMP'!K$4,"")</f>
        <v/>
      </c>
      <c r="L71" s="850" t="str">
        <f>IFERROR('DB7.80KMP'!L72/'DB7.80KMP'!L$4,"")</f>
        <v/>
      </c>
      <c r="M71" s="850" t="str">
        <f>IFERROR('DB7.80KMP'!M72/'DB7.80KMP'!M$4,"")</f>
        <v/>
      </c>
      <c r="N71" s="850" t="str">
        <f>IFERROR('DB7.80KMP'!N72/'DB7.80KMP'!N$4,"")</f>
        <v/>
      </c>
      <c r="O71" s="850" t="str">
        <f>IFERROR('DB7.80KMP'!O72/'DB7.80KMP'!O$4,"")</f>
        <v/>
      </c>
      <c r="P71" s="850" t="str">
        <f>IFERROR('DB7.80KMP'!P72/'DB7.80KMP'!P$4,"")</f>
        <v/>
      </c>
      <c r="Q71" s="850" t="str">
        <f>IFERROR('DB7.80KMP'!Q72/'DB7.80KMP'!Q$4,"")</f>
        <v/>
      </c>
      <c r="R71" s="850" t="str">
        <f>IFERROR('DB7.80KMP'!R72/'DB7.80KMP'!R$4,"")</f>
        <v/>
      </c>
      <c r="S71" s="850" t="str">
        <f>IFERROR('DB7.80KMP'!S72/'DB7.80KMP'!S$4,"")</f>
        <v/>
      </c>
      <c r="T71" s="850" t="str">
        <f>IFERROR('DB7.80KMP'!T72/'DB7.80KMP'!T$4,"")</f>
        <v/>
      </c>
      <c r="U71" s="850" t="str">
        <f>IFERROR('DB7.80KMP'!U72/'DB7.80KMP'!U$4,"")</f>
        <v/>
      </c>
      <c r="V71" s="850" t="str">
        <f>IFERROR('DB7.80KMP'!V72/'DB7.80KMP'!V$4,"")</f>
        <v/>
      </c>
      <c r="W71" s="850">
        <f>IFERROR('DB7.80KMP'!W72/'DB7.80KMP'!W$4,"")</f>
        <v>0</v>
      </c>
      <c r="X71" s="850">
        <f>IFERROR('DB7.80KMP'!X72/'DB7.80KMP'!X$4,"")</f>
        <v>0</v>
      </c>
      <c r="Y71" s="850">
        <f>IFERROR('DB7.80KMP'!Y72/'DB7.80KMP'!Y$4,"")</f>
        <v>0</v>
      </c>
      <c r="Z71" s="850">
        <f>IFERROR('DB7.80KMP'!Z72/'DB7.80KMP'!Z$4,"")</f>
        <v>0</v>
      </c>
      <c r="AA71" s="850">
        <f>IFERROR('DB7.80KMP'!AA72/'DB7.80KMP'!AA$4,"")</f>
        <v>0</v>
      </c>
      <c r="AB71" s="850">
        <f>IFERROR('DB7.80KMP'!AB72/'DB7.80KMP'!AB$4,"")</f>
        <v>0</v>
      </c>
      <c r="AC71" s="850">
        <f>IFERROR('DB7.80KMP'!AC72/'DB7.80KMP'!AC$4,"")</f>
        <v>0</v>
      </c>
      <c r="AD71" s="850">
        <f>IFERROR('DB7.80KMP'!AD72/'DB7.80KMP'!AD$4,"")</f>
        <v>0</v>
      </c>
      <c r="AE71" s="850">
        <f>IFERROR('DB7.80KMP'!AE72/'DB7.80KMP'!AE$4,"")</f>
        <v>0</v>
      </c>
      <c r="AF71" s="850">
        <f>IFERROR('DB7.80KMP'!AF72/'DB7.80KMP'!AF$4,"")</f>
        <v>0</v>
      </c>
      <c r="AG71" s="850">
        <f>IFERROR('DB7.80KMP'!AG72/'DB7.80KMP'!AG$4,"")</f>
        <v>0</v>
      </c>
      <c r="AH71" s="850">
        <f>IFERROR('DB7.80KMP'!AH72/'DB7.80KMP'!AH$4,"")</f>
        <v>0</v>
      </c>
      <c r="AI71" s="850">
        <f>IFERROR('DB7.80KMP'!AI72/'DB7.80KMP'!AI$4,"")</f>
        <v>0</v>
      </c>
      <c r="AJ71" s="851">
        <f>IFERROR('DB7.80KMP'!AJ72/'DB7.80KMP'!AJ$4,"")</f>
        <v>0</v>
      </c>
      <c r="AK71" s="849">
        <f>IFERROR('DB7.80KMP'!AK72/'DB7.80KMP'!AK$4,"")</f>
        <v>0</v>
      </c>
      <c r="AL71" s="850">
        <f>IFERROR('DB7.80KMP'!AL72/'DB7.80KMP'!AL$4,"")</f>
        <v>0</v>
      </c>
      <c r="AM71" s="850">
        <f>IFERROR('DB7.80KMP'!AM72/'DB7.80KMP'!AM$4,"")</f>
        <v>0</v>
      </c>
      <c r="AN71" s="850">
        <f>IFERROR('DB7.80KMP'!AN72/'DB7.80KMP'!AN$4,"")</f>
        <v>0</v>
      </c>
      <c r="AO71" s="850">
        <f>IFERROR('DB7.80KMP'!AO72/'DB7.80KMP'!AO$4,"")</f>
        <v>0</v>
      </c>
      <c r="AP71" s="850" t="str">
        <f>IFERROR('DB7.80KMP'!AP72/'DB7.80KMP'!AP$4,"")</f>
        <v/>
      </c>
      <c r="AQ71" s="850" t="str">
        <f>IFERROR('DB7.80KMP'!AQ72/'DB7.80KMP'!AQ$4,"")</f>
        <v/>
      </c>
      <c r="AR71" s="850" t="str">
        <f>IFERROR('DB7.80KMP'!AR72/'DB7.80KMP'!AR$4,"")</f>
        <v/>
      </c>
      <c r="AS71" s="850" t="str">
        <f>IFERROR('DB7.80KMP'!AS72/'DB7.80KMP'!AS$4,"")</f>
        <v/>
      </c>
      <c r="AT71" s="850" t="str">
        <f>IFERROR('DB7.80KMP'!AT72/'DB7.80KMP'!AT$4,"")</f>
        <v/>
      </c>
      <c r="AU71" s="850" t="str">
        <f>IFERROR('DB7.80KMP'!AU72/'DB7.80KMP'!AU$4,"")</f>
        <v/>
      </c>
      <c r="AV71" s="851" t="str">
        <f>IFERROR('DB7.80KMP'!AV72/'DB7.80KMP'!AV$4,"")</f>
        <v/>
      </c>
    </row>
    <row r="72" spans="2:48" ht="15.75" x14ac:dyDescent="0.25">
      <c r="B72" s="1159"/>
      <c r="C72" s="1160"/>
      <c r="D72" s="592" t="s">
        <v>270</v>
      </c>
      <c r="E72" s="9" t="s">
        <v>140</v>
      </c>
      <c r="F72" s="272" t="s">
        <v>226</v>
      </c>
      <c r="G72" s="849" t="str">
        <f>IFERROR('DB7.80KMP'!G73/'DB7.80KMP'!G$4,"")</f>
        <v/>
      </c>
      <c r="H72" s="850" t="str">
        <f>IFERROR('DB7.80KMP'!H73/'DB7.80KMP'!H$4,"")</f>
        <v/>
      </c>
      <c r="I72" s="850" t="str">
        <f>IFERROR('DB7.80KMP'!I73/'DB7.80KMP'!I$4,"")</f>
        <v/>
      </c>
      <c r="J72" s="850" t="str">
        <f>IFERROR('DB7.80KMP'!J73/'DB7.80KMP'!J$4,"")</f>
        <v/>
      </c>
      <c r="K72" s="850" t="str">
        <f>IFERROR('DB7.80KMP'!K73/'DB7.80KMP'!K$4,"")</f>
        <v/>
      </c>
      <c r="L72" s="850" t="str">
        <f>IFERROR('DB7.80KMP'!L73/'DB7.80KMP'!L$4,"")</f>
        <v/>
      </c>
      <c r="M72" s="850" t="str">
        <f>IFERROR('DB7.80KMP'!M73/'DB7.80KMP'!M$4,"")</f>
        <v/>
      </c>
      <c r="N72" s="850" t="str">
        <f>IFERROR('DB7.80KMP'!N73/'DB7.80KMP'!N$4,"")</f>
        <v/>
      </c>
      <c r="O72" s="850" t="str">
        <f>IFERROR('DB7.80KMP'!O73/'DB7.80KMP'!O$4,"")</f>
        <v/>
      </c>
      <c r="P72" s="850" t="str">
        <f>IFERROR('DB7.80KMP'!P73/'DB7.80KMP'!P$4,"")</f>
        <v/>
      </c>
      <c r="Q72" s="850" t="str">
        <f>IFERROR('DB7.80KMP'!Q73/'DB7.80KMP'!Q$4,"")</f>
        <v/>
      </c>
      <c r="R72" s="850" t="str">
        <f>IFERROR('DB7.80KMP'!R73/'DB7.80KMP'!R$4,"")</f>
        <v/>
      </c>
      <c r="S72" s="850" t="str">
        <f>IFERROR('DB7.80KMP'!S73/'DB7.80KMP'!S$4,"")</f>
        <v/>
      </c>
      <c r="T72" s="850" t="str">
        <f>IFERROR('DB7.80KMP'!T73/'DB7.80KMP'!T$4,"")</f>
        <v/>
      </c>
      <c r="U72" s="850" t="str">
        <f>IFERROR('DB7.80KMP'!U73/'DB7.80KMP'!U$4,"")</f>
        <v/>
      </c>
      <c r="V72" s="850" t="str">
        <f>IFERROR('DB7.80KMP'!V73/'DB7.80KMP'!V$4,"")</f>
        <v/>
      </c>
      <c r="W72" s="850">
        <f>IFERROR('DB7.80KMP'!W73/'DB7.80KMP'!W$4,"")</f>
        <v>8.925314684100117E-3</v>
      </c>
      <c r="X72" s="850">
        <f>IFERROR('DB7.80KMP'!X73/'DB7.80KMP'!X$4,"")</f>
        <v>1.0403531153066458E-2</v>
      </c>
      <c r="Y72" s="850">
        <f>IFERROR('DB7.80KMP'!Y73/'DB7.80KMP'!Y$4,"")</f>
        <v>7.2824718071465211E-3</v>
      </c>
      <c r="Z72" s="850">
        <f>IFERROR('DB7.80KMP'!Z73/'DB7.80KMP'!Z$4,"")</f>
        <v>5.8329240147267682E-3</v>
      </c>
      <c r="AA72" s="850">
        <f>IFERROR('DB7.80KMP'!AA73/'DB7.80KMP'!AA$4,"")</f>
        <v>7.0348536752364143E-3</v>
      </c>
      <c r="AB72" s="850">
        <f>IFERROR('DB7.80KMP'!AB73/'DB7.80KMP'!AB$4,"")</f>
        <v>5.8329240147267682E-3</v>
      </c>
      <c r="AC72" s="850">
        <f>IFERROR('DB7.80KMP'!AC73/'DB7.80KMP'!AC$4,"")</f>
        <v>5.8329240147267682E-3</v>
      </c>
      <c r="AD72" s="850">
        <f>IFERROR('DB7.80KMP'!AD73/'DB7.80KMP'!AD$4,"")</f>
        <v>5.8329240147267682E-3</v>
      </c>
      <c r="AE72" s="850">
        <f>IFERROR('DB7.80KMP'!AE73/'DB7.80KMP'!AE$4,"")</f>
        <v>6.4338888449815912E-3</v>
      </c>
      <c r="AF72" s="850">
        <f>IFERROR('DB7.80KMP'!AF73/'DB7.80KMP'!AF$4,"")</f>
        <v>5.375264091997442E-3</v>
      </c>
      <c r="AG72" s="850">
        <f>IFERROR('DB7.80KMP'!AG73/'DB7.80KMP'!AG$4,"")</f>
        <v>5.375264091997442E-3</v>
      </c>
      <c r="AH72" s="850">
        <f>IFERROR('DB7.80KMP'!AH73/'DB7.80KMP'!AH$4,"")</f>
        <v>5.375264091997442E-3</v>
      </c>
      <c r="AI72" s="850">
        <f>IFERROR('DB7.80KMP'!AI73/'DB7.80KMP'!AI$4,"")</f>
        <v>6.3855662511241636E-3</v>
      </c>
      <c r="AJ72" s="851">
        <f>IFERROR('DB7.80KMP'!AJ73/'DB7.80KMP'!AJ$4,"")</f>
        <v>5.5713517030178969E-3</v>
      </c>
      <c r="AK72" s="849">
        <f>IFERROR('DB7.80KMP'!AK73/'DB7.80KMP'!AK$4,"")</f>
        <v>1.9900671039913047E-2</v>
      </c>
      <c r="AL72" s="850">
        <f>IFERROR('DB7.80KMP'!AL73/'DB7.80KMP'!AL$4,"")</f>
        <v>3.4635198892056826E-3</v>
      </c>
      <c r="AM72" s="850">
        <f>IFERROR('DB7.80KMP'!AM73/'DB7.80KMP'!AM$4,"")</f>
        <v>2.0078089373699978E-3</v>
      </c>
      <c r="AN72" s="850">
        <f>IFERROR('DB7.80KMP'!AN73/'DB7.80KMP'!AN$4,"")</f>
        <v>1.8379079607099486E-3</v>
      </c>
      <c r="AO72" s="850">
        <f>IFERROR('DB7.80KMP'!AO73/'DB7.80KMP'!AO$4,"")</f>
        <v>2.1229722013288072E-3</v>
      </c>
      <c r="AP72" s="850" t="str">
        <f>IFERROR('DB7.80KMP'!AP73/'DB7.80KMP'!AP$4,"")</f>
        <v/>
      </c>
      <c r="AQ72" s="850" t="str">
        <f>IFERROR('DB7.80KMP'!AQ73/'DB7.80KMP'!AQ$4,"")</f>
        <v/>
      </c>
      <c r="AR72" s="850" t="str">
        <f>IFERROR('DB7.80KMP'!AR73/'DB7.80KMP'!AR$4,"")</f>
        <v/>
      </c>
      <c r="AS72" s="850" t="str">
        <f>IFERROR('DB7.80KMP'!AS73/'DB7.80KMP'!AS$4,"")</f>
        <v/>
      </c>
      <c r="AT72" s="850" t="str">
        <f>IFERROR('DB7.80KMP'!AT73/'DB7.80KMP'!AT$4,"")</f>
        <v/>
      </c>
      <c r="AU72" s="850" t="str">
        <f>IFERROR('DB7.80KMP'!AU73/'DB7.80KMP'!AU$4,"")</f>
        <v/>
      </c>
      <c r="AV72" s="851" t="str">
        <f>IFERROR('DB7.80KMP'!AV73/'DB7.80KMP'!AV$4,"")</f>
        <v/>
      </c>
    </row>
    <row r="73" spans="2:48" ht="15.75" x14ac:dyDescent="0.25">
      <c r="B73" s="1159"/>
      <c r="C73" s="1160"/>
      <c r="D73" s="592" t="s">
        <v>271</v>
      </c>
      <c r="E73" s="12" t="s">
        <v>272</v>
      </c>
      <c r="F73" s="272" t="s">
        <v>226</v>
      </c>
      <c r="G73" s="849" t="str">
        <f>IFERROR('DB7.80KMP'!G74/'DB7.80KMP'!G$4,"")</f>
        <v/>
      </c>
      <c r="H73" s="850" t="str">
        <f>IFERROR('DB7.80KMP'!H74/'DB7.80KMP'!H$4,"")</f>
        <v/>
      </c>
      <c r="I73" s="850" t="str">
        <f>IFERROR('DB7.80KMP'!I74/'DB7.80KMP'!I$4,"")</f>
        <v/>
      </c>
      <c r="J73" s="850" t="str">
        <f>IFERROR('DB7.80KMP'!J74/'DB7.80KMP'!J$4,"")</f>
        <v/>
      </c>
      <c r="K73" s="850" t="str">
        <f>IFERROR('DB7.80KMP'!K74/'DB7.80KMP'!K$4,"")</f>
        <v/>
      </c>
      <c r="L73" s="850" t="str">
        <f>IFERROR('DB7.80KMP'!L74/'DB7.80KMP'!L$4,"")</f>
        <v/>
      </c>
      <c r="M73" s="850" t="str">
        <f>IFERROR('DB7.80KMP'!M74/'DB7.80KMP'!M$4,"")</f>
        <v/>
      </c>
      <c r="N73" s="850" t="str">
        <f>IFERROR('DB7.80KMP'!N74/'DB7.80KMP'!N$4,"")</f>
        <v/>
      </c>
      <c r="O73" s="850" t="str">
        <f>IFERROR('DB7.80KMP'!O74/'DB7.80KMP'!O$4,"")</f>
        <v/>
      </c>
      <c r="P73" s="850" t="str">
        <f>IFERROR('DB7.80KMP'!P74/'DB7.80KMP'!P$4,"")</f>
        <v/>
      </c>
      <c r="Q73" s="850" t="str">
        <f>IFERROR('DB7.80KMP'!Q74/'DB7.80KMP'!Q$4,"")</f>
        <v/>
      </c>
      <c r="R73" s="850" t="str">
        <f>IFERROR('DB7.80KMP'!R74/'DB7.80KMP'!R$4,"")</f>
        <v/>
      </c>
      <c r="S73" s="850" t="str">
        <f>IFERROR('DB7.80KMP'!S74/'DB7.80KMP'!S$4,"")</f>
        <v/>
      </c>
      <c r="T73" s="850" t="str">
        <f>IFERROR('DB7.80KMP'!T74/'DB7.80KMP'!T$4,"")</f>
        <v/>
      </c>
      <c r="U73" s="850" t="str">
        <f>IFERROR('DB7.80KMP'!U74/'DB7.80KMP'!U$4,"")</f>
        <v/>
      </c>
      <c r="V73" s="850" t="str">
        <f>IFERROR('DB7.80KMP'!V74/'DB7.80KMP'!V$4,"")</f>
        <v/>
      </c>
      <c r="W73" s="850">
        <f>IFERROR('DB7.80KMP'!W74/'DB7.80KMP'!W$4,"")</f>
        <v>0</v>
      </c>
      <c r="X73" s="850">
        <f>IFERROR('DB7.80KMP'!X74/'DB7.80KMP'!X$4,"")</f>
        <v>0</v>
      </c>
      <c r="Y73" s="850">
        <f>IFERROR('DB7.80KMP'!Y74/'DB7.80KMP'!Y$4,"")</f>
        <v>0</v>
      </c>
      <c r="Z73" s="850">
        <f>IFERROR('DB7.80KMP'!Z74/'DB7.80KMP'!Z$4,"")</f>
        <v>0</v>
      </c>
      <c r="AA73" s="850">
        <f>IFERROR('DB7.80KMP'!AA74/'DB7.80KMP'!AA$4,"")</f>
        <v>0</v>
      </c>
      <c r="AB73" s="850">
        <f>IFERROR('DB7.80KMP'!AB74/'DB7.80KMP'!AB$4,"")</f>
        <v>0</v>
      </c>
      <c r="AC73" s="850">
        <f>IFERROR('DB7.80KMP'!AC74/'DB7.80KMP'!AC$4,"")</f>
        <v>0</v>
      </c>
      <c r="AD73" s="850">
        <f>IFERROR('DB7.80KMP'!AD74/'DB7.80KMP'!AD$4,"")</f>
        <v>0</v>
      </c>
      <c r="AE73" s="850">
        <f>IFERROR('DB7.80KMP'!AE74/'DB7.80KMP'!AE$4,"")</f>
        <v>0</v>
      </c>
      <c r="AF73" s="850">
        <f>IFERROR('DB7.80KMP'!AF74/'DB7.80KMP'!AF$4,"")</f>
        <v>0</v>
      </c>
      <c r="AG73" s="850">
        <f>IFERROR('DB7.80KMP'!AG74/'DB7.80KMP'!AG$4,"")</f>
        <v>0</v>
      </c>
      <c r="AH73" s="850">
        <f>IFERROR('DB7.80KMP'!AH74/'DB7.80KMP'!AH$4,"")</f>
        <v>0</v>
      </c>
      <c r="AI73" s="850">
        <f>IFERROR('DB7.80KMP'!AI74/'DB7.80KMP'!AI$4,"")</f>
        <v>0</v>
      </c>
      <c r="AJ73" s="851">
        <f>IFERROR('DB7.80KMP'!AJ74/'DB7.80KMP'!AJ$4,"")</f>
        <v>0</v>
      </c>
      <c r="AK73" s="849">
        <f>IFERROR('DB7.80KMP'!AK74/'DB7.80KMP'!AK$4,"")</f>
        <v>0</v>
      </c>
      <c r="AL73" s="850">
        <f>IFERROR('DB7.80KMP'!AL74/'DB7.80KMP'!AL$4,"")</f>
        <v>0</v>
      </c>
      <c r="AM73" s="850">
        <f>IFERROR('DB7.80KMP'!AM74/'DB7.80KMP'!AM$4,"")</f>
        <v>0</v>
      </c>
      <c r="AN73" s="850">
        <f>IFERROR('DB7.80KMP'!AN74/'DB7.80KMP'!AN$4,"")</f>
        <v>0</v>
      </c>
      <c r="AO73" s="850">
        <f>IFERROR('DB7.80KMP'!AO74/'DB7.80KMP'!AO$4,"")</f>
        <v>0</v>
      </c>
      <c r="AP73" s="850" t="str">
        <f>IFERROR('DB7.80KMP'!AP74/'DB7.80KMP'!AP$4,"")</f>
        <v/>
      </c>
      <c r="AQ73" s="850" t="str">
        <f>IFERROR('DB7.80KMP'!AQ74/'DB7.80KMP'!AQ$4,"")</f>
        <v/>
      </c>
      <c r="AR73" s="850" t="str">
        <f>IFERROR('DB7.80KMP'!AR74/'DB7.80KMP'!AR$4,"")</f>
        <v/>
      </c>
      <c r="AS73" s="850" t="str">
        <f>IFERROR('DB7.80KMP'!AS74/'DB7.80KMP'!AS$4,"")</f>
        <v/>
      </c>
      <c r="AT73" s="850" t="str">
        <f>IFERROR('DB7.80KMP'!AT74/'DB7.80KMP'!AT$4,"")</f>
        <v/>
      </c>
      <c r="AU73" s="850" t="str">
        <f>IFERROR('DB7.80KMP'!AU74/'DB7.80KMP'!AU$4,"")</f>
        <v/>
      </c>
      <c r="AV73" s="851" t="str">
        <f>IFERROR('DB7.80KMP'!AV74/'DB7.80KMP'!AV$4,"")</f>
        <v/>
      </c>
    </row>
    <row r="74" spans="2:48" ht="15.75" x14ac:dyDescent="0.25">
      <c r="B74" s="1159"/>
      <c r="C74" s="1160"/>
      <c r="D74" s="592" t="s">
        <v>273</v>
      </c>
      <c r="E74" s="12" t="s">
        <v>136</v>
      </c>
      <c r="F74" s="272" t="s">
        <v>226</v>
      </c>
      <c r="G74" s="849" t="str">
        <f>IFERROR('DB7.80KMP'!G75/'DB7.80KMP'!G$4,"")</f>
        <v/>
      </c>
      <c r="H74" s="850" t="str">
        <f>IFERROR('DB7.80KMP'!H75/'DB7.80KMP'!H$4,"")</f>
        <v/>
      </c>
      <c r="I74" s="850" t="str">
        <f>IFERROR('DB7.80KMP'!I75/'DB7.80KMP'!I$4,"")</f>
        <v/>
      </c>
      <c r="J74" s="850" t="str">
        <f>IFERROR('DB7.80KMP'!J75/'DB7.80KMP'!J$4,"")</f>
        <v/>
      </c>
      <c r="K74" s="850" t="str">
        <f>IFERROR('DB7.80KMP'!K75/'DB7.80KMP'!K$4,"")</f>
        <v/>
      </c>
      <c r="L74" s="850" t="str">
        <f>IFERROR('DB7.80KMP'!L75/'DB7.80KMP'!L$4,"")</f>
        <v/>
      </c>
      <c r="M74" s="850" t="str">
        <f>IFERROR('DB7.80KMP'!M75/'DB7.80KMP'!M$4,"")</f>
        <v/>
      </c>
      <c r="N74" s="850" t="str">
        <f>IFERROR('DB7.80KMP'!N75/'DB7.80KMP'!N$4,"")</f>
        <v/>
      </c>
      <c r="O74" s="850" t="str">
        <f>IFERROR('DB7.80KMP'!O75/'DB7.80KMP'!O$4,"")</f>
        <v/>
      </c>
      <c r="P74" s="850" t="str">
        <f>IFERROR('DB7.80KMP'!P75/'DB7.80KMP'!P$4,"")</f>
        <v/>
      </c>
      <c r="Q74" s="850" t="str">
        <f>IFERROR('DB7.80KMP'!Q75/'DB7.80KMP'!Q$4,"")</f>
        <v/>
      </c>
      <c r="R74" s="850" t="str">
        <f>IFERROR('DB7.80KMP'!R75/'DB7.80KMP'!R$4,"")</f>
        <v/>
      </c>
      <c r="S74" s="850" t="str">
        <f>IFERROR('DB7.80KMP'!S75/'DB7.80KMP'!S$4,"")</f>
        <v/>
      </c>
      <c r="T74" s="850" t="str">
        <f>IFERROR('DB7.80KMP'!T75/'DB7.80KMP'!T$4,"")</f>
        <v/>
      </c>
      <c r="U74" s="850" t="str">
        <f>IFERROR('DB7.80KMP'!U75/'DB7.80KMP'!U$4,"")</f>
        <v/>
      </c>
      <c r="V74" s="850" t="str">
        <f>IFERROR('DB7.80KMP'!V75/'DB7.80KMP'!V$4,"")</f>
        <v/>
      </c>
      <c r="W74" s="850">
        <f>IFERROR('DB7.80KMP'!W75/'DB7.80KMP'!W$4,"")</f>
        <v>1.002503586829386E-2</v>
      </c>
      <c r="X74" s="850">
        <f>IFERROR('DB7.80KMP'!X75/'DB7.80KMP'!X$4,"")</f>
        <v>1.2889331830663535E-2</v>
      </c>
      <c r="Y74" s="850">
        <f>IFERROR('DB7.80KMP'!Y75/'DB7.80KMP'!Y$4,"")</f>
        <v>9.0225322814644748E-3</v>
      </c>
      <c r="Z74" s="850">
        <f>IFERROR('DB7.80KMP'!Z75/'DB7.80KMP'!Z$4,"")</f>
        <v>7.2266321946562644E-3</v>
      </c>
      <c r="AA74" s="850">
        <f>IFERROR('DB7.80KMP'!AA75/'DB7.80KMP'!AA$4,"")</f>
        <v>7.2266321946562644E-3</v>
      </c>
      <c r="AB74" s="850">
        <f>IFERROR('DB7.80KMP'!AB75/'DB7.80KMP'!AB$4,"")</f>
        <v>7.2266321946562644E-3</v>
      </c>
      <c r="AC74" s="850">
        <f>IFERROR('DB7.80KMP'!AC75/'DB7.80KMP'!AC$4,"")</f>
        <v>7.2266321946562644E-3</v>
      </c>
      <c r="AD74" s="850">
        <f>IFERROR('DB7.80KMP'!AD75/'DB7.80KMP'!AD$4,"")</f>
        <v>7.2266321946562644E-3</v>
      </c>
      <c r="AE74" s="850">
        <f>IFERROR('DB7.80KMP'!AE75/'DB7.80KMP'!AE$4,"")</f>
        <v>7.2266321946562644E-3</v>
      </c>
      <c r="AF74" s="850">
        <f>IFERROR('DB7.80KMP'!AF75/'DB7.80KMP'!AF$4,"")</f>
        <v>6.6596198482842929E-3</v>
      </c>
      <c r="AG74" s="850">
        <f>IFERROR('DB7.80KMP'!AG75/'DB7.80KMP'!AG$4,"")</f>
        <v>6.6596198482842929E-3</v>
      </c>
      <c r="AH74" s="850">
        <f>IFERROR('DB7.80KMP'!AH75/'DB7.80KMP'!AH$4,"")</f>
        <v>6.6596198482842929E-3</v>
      </c>
      <c r="AI74" s="850">
        <f>IFERROR('DB7.80KMP'!AI75/'DB7.80KMP'!AI$4,"")</f>
        <v>7.6486424589956182E-3</v>
      </c>
      <c r="AJ74" s="851">
        <f>IFERROR('DB7.80KMP'!AJ75/'DB7.80KMP'!AJ$4,"")</f>
        <v>6.9103908743893593E-3</v>
      </c>
      <c r="AK74" s="849">
        <f>IFERROR('DB7.80KMP'!AK75/'DB7.80KMP'!AK$4,"")</f>
        <v>8.1517956881263041E-3</v>
      </c>
      <c r="AL74" s="850">
        <f>IFERROR('DB7.80KMP'!AL75/'DB7.80KMP'!AL$4,"")</f>
        <v>1.1091112778987878E-2</v>
      </c>
      <c r="AM74" s="850">
        <f>IFERROR('DB7.80KMP'!AM75/'DB7.80KMP'!AM$4,"")</f>
        <v>5.4352473086053937E-3</v>
      </c>
      <c r="AN74" s="850">
        <f>IFERROR('DB7.80KMP'!AN75/'DB7.80KMP'!AN$4,"")</f>
        <v>5.5735407532034285E-3</v>
      </c>
      <c r="AO74" s="850">
        <f>IFERROR('DB7.80KMP'!AO75/'DB7.80KMP'!AO$4,"")</f>
        <v>6.2747873641957694E-3</v>
      </c>
      <c r="AP74" s="850" t="str">
        <f>IFERROR('DB7.80KMP'!AP75/'DB7.80KMP'!AP$4,"")</f>
        <v/>
      </c>
      <c r="AQ74" s="850" t="str">
        <f>IFERROR('DB7.80KMP'!AQ75/'DB7.80KMP'!AQ$4,"")</f>
        <v/>
      </c>
      <c r="AR74" s="850" t="str">
        <f>IFERROR('DB7.80KMP'!AR75/'DB7.80KMP'!AR$4,"")</f>
        <v/>
      </c>
      <c r="AS74" s="850" t="str">
        <f>IFERROR('DB7.80KMP'!AS75/'DB7.80KMP'!AS$4,"")</f>
        <v/>
      </c>
      <c r="AT74" s="850" t="str">
        <f>IFERROR('DB7.80KMP'!AT75/'DB7.80KMP'!AT$4,"")</f>
        <v/>
      </c>
      <c r="AU74" s="850" t="str">
        <f>IFERROR('DB7.80KMP'!AU75/'DB7.80KMP'!AU$4,"")</f>
        <v/>
      </c>
      <c r="AV74" s="851" t="str">
        <f>IFERROR('DB7.80KMP'!AV75/'DB7.80KMP'!AV$4,"")</f>
        <v/>
      </c>
    </row>
    <row r="75" spans="2:48" ht="15.75" x14ac:dyDescent="0.25">
      <c r="B75" s="1159"/>
      <c r="C75" s="1160"/>
      <c r="D75" s="592" t="s">
        <v>274</v>
      </c>
      <c r="E75" s="9" t="s">
        <v>153</v>
      </c>
      <c r="F75" s="272" t="s">
        <v>226</v>
      </c>
      <c r="G75" s="849" t="str">
        <f>IFERROR('DB7.80KMP'!G76/'DB7.80KMP'!G$4,"")</f>
        <v/>
      </c>
      <c r="H75" s="850" t="str">
        <f>IFERROR('DB7.80KMP'!H76/'DB7.80KMP'!H$4,"")</f>
        <v/>
      </c>
      <c r="I75" s="850" t="str">
        <f>IFERROR('DB7.80KMP'!I76/'DB7.80KMP'!I$4,"")</f>
        <v/>
      </c>
      <c r="J75" s="850" t="str">
        <f>IFERROR('DB7.80KMP'!J76/'DB7.80KMP'!J$4,"")</f>
        <v/>
      </c>
      <c r="K75" s="850" t="str">
        <f>IFERROR('DB7.80KMP'!K76/'DB7.80KMP'!K$4,"")</f>
        <v/>
      </c>
      <c r="L75" s="850" t="str">
        <f>IFERROR('DB7.80KMP'!L76/'DB7.80KMP'!L$4,"")</f>
        <v/>
      </c>
      <c r="M75" s="850" t="str">
        <f>IFERROR('DB7.80KMP'!M76/'DB7.80KMP'!M$4,"")</f>
        <v/>
      </c>
      <c r="N75" s="850" t="str">
        <f>IFERROR('DB7.80KMP'!N76/'DB7.80KMP'!N$4,"")</f>
        <v/>
      </c>
      <c r="O75" s="850" t="str">
        <f>IFERROR('DB7.80KMP'!O76/'DB7.80KMP'!O$4,"")</f>
        <v/>
      </c>
      <c r="P75" s="850" t="str">
        <f>IFERROR('DB7.80KMP'!P76/'DB7.80KMP'!P$4,"")</f>
        <v/>
      </c>
      <c r="Q75" s="850" t="str">
        <f>IFERROR('DB7.80KMP'!Q76/'DB7.80KMP'!Q$4,"")</f>
        <v/>
      </c>
      <c r="R75" s="850" t="str">
        <f>IFERROR('DB7.80KMP'!R76/'DB7.80KMP'!R$4,"")</f>
        <v/>
      </c>
      <c r="S75" s="850" t="str">
        <f>IFERROR('DB7.80KMP'!S76/'DB7.80KMP'!S$4,"")</f>
        <v/>
      </c>
      <c r="T75" s="850" t="str">
        <f>IFERROR('DB7.80KMP'!T76/'DB7.80KMP'!T$4,"")</f>
        <v/>
      </c>
      <c r="U75" s="850" t="str">
        <f>IFERROR('DB7.80KMP'!U76/'DB7.80KMP'!U$4,"")</f>
        <v/>
      </c>
      <c r="V75" s="850" t="str">
        <f>IFERROR('DB7.80KMP'!V76/'DB7.80KMP'!V$4,"")</f>
        <v/>
      </c>
      <c r="W75" s="850">
        <f>IFERROR('DB7.80KMP'!W76/'DB7.80KMP'!W$4,"")</f>
        <v>5.4947235804790942E-4</v>
      </c>
      <c r="X75" s="850">
        <f>IFERROR('DB7.80KMP'!X76/'DB7.80KMP'!X$4,"")</f>
        <v>6.6705133896950816E-4</v>
      </c>
      <c r="Y75" s="850">
        <f>IFERROR('DB7.80KMP'!Y76/'DB7.80KMP'!Y$4,"")</f>
        <v>6.5035784578560438E-4</v>
      </c>
      <c r="Z75" s="850">
        <f>IFERROR('DB7.80KMP'!Z76/'DB7.80KMP'!Z$4,"")</f>
        <v>4.2487220655036017E-4</v>
      </c>
      <c r="AA75" s="850">
        <f>IFERROR('DB7.80KMP'!AA76/'DB7.80KMP'!AA$4,"")</f>
        <v>4.2487217525010861E-4</v>
      </c>
      <c r="AB75" s="850">
        <f>IFERROR('DB7.80KMP'!AB76/'DB7.80KMP'!AB$4,"")</f>
        <v>4.4130479480728829E-4</v>
      </c>
      <c r="AC75" s="850">
        <f>IFERROR('DB7.80KMP'!AC76/'DB7.80KMP'!AC$4,"")</f>
        <v>4.4130478228718761E-4</v>
      </c>
      <c r="AD75" s="850">
        <f>IFERROR('DB7.80KMP'!AD76/'DB7.80KMP'!AD$4,"")</f>
        <v>4.4130476976708699E-4</v>
      </c>
      <c r="AE75" s="850">
        <f>IFERROR('DB7.80KMP'!AE76/'DB7.80KMP'!AE$4,"")</f>
        <v>2.981348962592287E-4</v>
      </c>
      <c r="AF75" s="850">
        <f>IFERROR('DB7.80KMP'!AF76/'DB7.80KMP'!AF$4,"")</f>
        <v>4.0934992731695189E-4</v>
      </c>
      <c r="AG75" s="850">
        <f>IFERROR('DB7.80KMP'!AG76/'DB7.80KMP'!AG$4,"")</f>
        <v>4.0934992731695189E-4</v>
      </c>
      <c r="AH75" s="850">
        <f>IFERROR('DB7.80KMP'!AH76/'DB7.80KMP'!AH$4,"")</f>
        <v>4.0934992731695189E-4</v>
      </c>
      <c r="AI75" s="850">
        <f>IFERROR('DB7.80KMP'!AI76/'DB7.80KMP'!AI$4,"")</f>
        <v>4.4941231687298987E-4</v>
      </c>
      <c r="AJ75" s="851">
        <f>IFERROR('DB7.80KMP'!AJ76/'DB7.80KMP'!AJ$4,"")</f>
        <v>3.2648741909573932E-4</v>
      </c>
      <c r="AK75" s="849">
        <f>IFERROR('DB7.80KMP'!AK76/'DB7.80KMP'!AK$4,"")</f>
        <v>3.6747530364292707E-4</v>
      </c>
      <c r="AL75" s="850">
        <f>IFERROR('DB7.80KMP'!AL76/'DB7.80KMP'!AL$4,"")</f>
        <v>6.3386242234548531E-4</v>
      </c>
      <c r="AM75" s="850">
        <f>IFERROR('DB7.80KMP'!AM76/'DB7.80KMP'!AM$4,"")</f>
        <v>2.6075175054105247E-4</v>
      </c>
      <c r="AN75" s="850">
        <f>IFERROR('DB7.80KMP'!AN76/'DB7.80KMP'!AN$4,"")</f>
        <v>2.0920404570024149E-4</v>
      </c>
      <c r="AO75" s="850">
        <f>IFERROR('DB7.80KMP'!AO76/'DB7.80KMP'!AO$4,"")</f>
        <v>2.9798238418677036E-4</v>
      </c>
      <c r="AP75" s="850" t="str">
        <f>IFERROR('DB7.80KMP'!AP76/'DB7.80KMP'!AP$4,"")</f>
        <v/>
      </c>
      <c r="AQ75" s="850" t="str">
        <f>IFERROR('DB7.80KMP'!AQ76/'DB7.80KMP'!AQ$4,"")</f>
        <v/>
      </c>
      <c r="AR75" s="850" t="str">
        <f>IFERROR('DB7.80KMP'!AR76/'DB7.80KMP'!AR$4,"")</f>
        <v/>
      </c>
      <c r="AS75" s="850" t="str">
        <f>IFERROR('DB7.80KMP'!AS76/'DB7.80KMP'!AS$4,"")</f>
        <v/>
      </c>
      <c r="AT75" s="850" t="str">
        <f>IFERROR('DB7.80KMP'!AT76/'DB7.80KMP'!AT$4,"")</f>
        <v/>
      </c>
      <c r="AU75" s="850" t="str">
        <f>IFERROR('DB7.80KMP'!AU76/'DB7.80KMP'!AU$4,"")</f>
        <v/>
      </c>
      <c r="AV75" s="851" t="str">
        <f>IFERROR('DB7.80KMP'!AV76/'DB7.80KMP'!AV$4,"")</f>
        <v/>
      </c>
    </row>
    <row r="76" spans="2:48" ht="15.75" x14ac:dyDescent="0.25">
      <c r="B76" s="1159"/>
      <c r="C76" s="1160"/>
      <c r="D76" s="592" t="s">
        <v>275</v>
      </c>
      <c r="E76" s="12" t="s">
        <v>150</v>
      </c>
      <c r="F76" s="272" t="s">
        <v>226</v>
      </c>
      <c r="G76" s="849" t="str">
        <f>IFERROR('DB7.80KMP'!G77/'DB7.80KMP'!G$4,"")</f>
        <v/>
      </c>
      <c r="H76" s="850" t="str">
        <f>IFERROR('DB7.80KMP'!H77/'DB7.80KMP'!H$4,"")</f>
        <v/>
      </c>
      <c r="I76" s="850" t="str">
        <f>IFERROR('DB7.80KMP'!I77/'DB7.80KMP'!I$4,"")</f>
        <v/>
      </c>
      <c r="J76" s="850" t="str">
        <f>IFERROR('DB7.80KMP'!J77/'DB7.80KMP'!J$4,"")</f>
        <v/>
      </c>
      <c r="K76" s="850" t="str">
        <f>IFERROR('DB7.80KMP'!K77/'DB7.80KMP'!K$4,"")</f>
        <v/>
      </c>
      <c r="L76" s="850" t="str">
        <f>IFERROR('DB7.80KMP'!L77/'DB7.80KMP'!L$4,"")</f>
        <v/>
      </c>
      <c r="M76" s="850" t="str">
        <f>IFERROR('DB7.80KMP'!M77/'DB7.80KMP'!M$4,"")</f>
        <v/>
      </c>
      <c r="N76" s="850" t="str">
        <f>IFERROR('DB7.80KMP'!N77/'DB7.80KMP'!N$4,"")</f>
        <v/>
      </c>
      <c r="O76" s="850" t="str">
        <f>IFERROR('DB7.80KMP'!O77/'DB7.80KMP'!O$4,"")</f>
        <v/>
      </c>
      <c r="P76" s="850" t="str">
        <f>IFERROR('DB7.80KMP'!P77/'DB7.80KMP'!P$4,"")</f>
        <v/>
      </c>
      <c r="Q76" s="850" t="str">
        <f>IFERROR('DB7.80KMP'!Q77/'DB7.80KMP'!Q$4,"")</f>
        <v/>
      </c>
      <c r="R76" s="850" t="str">
        <f>IFERROR('DB7.80KMP'!R77/'DB7.80KMP'!R$4,"")</f>
        <v/>
      </c>
      <c r="S76" s="850" t="str">
        <f>IFERROR('DB7.80KMP'!S77/'DB7.80KMP'!S$4,"")</f>
        <v/>
      </c>
      <c r="T76" s="850" t="str">
        <f>IFERROR('DB7.80KMP'!T77/'DB7.80KMP'!T$4,"")</f>
        <v/>
      </c>
      <c r="U76" s="850" t="str">
        <f>IFERROR('DB7.80KMP'!U77/'DB7.80KMP'!U$4,"")</f>
        <v/>
      </c>
      <c r="V76" s="850" t="str">
        <f>IFERROR('DB7.80KMP'!V77/'DB7.80KMP'!V$4,"")</f>
        <v/>
      </c>
      <c r="W76" s="850">
        <f>IFERROR('DB7.80KMP'!W77/'DB7.80KMP'!W$4,"")</f>
        <v>2.7439886888818332E-4</v>
      </c>
      <c r="X76" s="850">
        <f>IFERROR('DB7.80KMP'!X77/'DB7.80KMP'!X$4,"")</f>
        <v>5.9843620922467127E-4</v>
      </c>
      <c r="Y76" s="850">
        <f>IFERROR('DB7.80KMP'!Y77/'DB7.80KMP'!Y$4,"")</f>
        <v>4.1890534645726984E-4</v>
      </c>
      <c r="Z76" s="850">
        <f>IFERROR('DB7.80KMP'!Z77/'DB7.80KMP'!Z$4,"")</f>
        <v>3.3552386057302935E-4</v>
      </c>
      <c r="AA76" s="850">
        <f>IFERROR('DB7.80KMP'!AA77/'DB7.80KMP'!AA$4,"")</f>
        <v>3.3552386057302935E-4</v>
      </c>
      <c r="AB76" s="850">
        <f>IFERROR('DB7.80KMP'!AB77/'DB7.80KMP'!AB$4,"")</f>
        <v>3.3552386057302935E-4</v>
      </c>
      <c r="AC76" s="850">
        <f>IFERROR('DB7.80KMP'!AC77/'DB7.80KMP'!AC$4,"")</f>
        <v>3.3552386057302935E-4</v>
      </c>
      <c r="AD76" s="850">
        <f>IFERROR('DB7.80KMP'!AD77/'DB7.80KMP'!AD$4,"")</f>
        <v>3.3552386057302935E-4</v>
      </c>
      <c r="AE76" s="850">
        <f>IFERROR('DB7.80KMP'!AE77/'DB7.80KMP'!AE$4,"")</f>
        <v>3.3552386057302935E-4</v>
      </c>
      <c r="AF76" s="850">
        <f>IFERROR('DB7.80KMP'!AF77/'DB7.80KMP'!AF$4,"")</f>
        <v>3.0919815776668297E-4</v>
      </c>
      <c r="AG76" s="850">
        <f>IFERROR('DB7.80KMP'!AG77/'DB7.80KMP'!AG$4,"")</f>
        <v>3.0919815776668297E-4</v>
      </c>
      <c r="AH76" s="850">
        <f>IFERROR('DB7.80KMP'!AH77/'DB7.80KMP'!AH$4,"")</f>
        <v>3.0919815776668297E-4</v>
      </c>
      <c r="AI76" s="850">
        <f>IFERROR('DB7.80KMP'!AI77/'DB7.80KMP'!AI$4,"")</f>
        <v>3.429703288785777E-4</v>
      </c>
      <c r="AJ76" s="851">
        <f>IFERROR('DB7.80KMP'!AJ77/'DB7.80KMP'!AJ$4,"")</f>
        <v>0</v>
      </c>
      <c r="AK76" s="849">
        <f>IFERROR('DB7.80KMP'!AK77/'DB7.80KMP'!AK$4,"")</f>
        <v>0</v>
      </c>
      <c r="AL76" s="850">
        <f>IFERROR('DB7.80KMP'!AL77/'DB7.80KMP'!AL$4,"")</f>
        <v>0</v>
      </c>
      <c r="AM76" s="850">
        <f>IFERROR('DB7.80KMP'!AM77/'DB7.80KMP'!AM$4,"")</f>
        <v>0</v>
      </c>
      <c r="AN76" s="850">
        <f>IFERROR('DB7.80KMP'!AN77/'DB7.80KMP'!AN$4,"")</f>
        <v>0</v>
      </c>
      <c r="AO76" s="850">
        <f>IFERROR('DB7.80KMP'!AO77/'DB7.80KMP'!AO$4,"")</f>
        <v>0</v>
      </c>
      <c r="AP76" s="850" t="str">
        <f>IFERROR('DB7.80KMP'!AP77/'DB7.80KMP'!AP$4,"")</f>
        <v/>
      </c>
      <c r="AQ76" s="850" t="str">
        <f>IFERROR('DB7.80KMP'!AQ77/'DB7.80KMP'!AQ$4,"")</f>
        <v/>
      </c>
      <c r="AR76" s="850" t="str">
        <f>IFERROR('DB7.80KMP'!AR77/'DB7.80KMP'!AR$4,"")</f>
        <v/>
      </c>
      <c r="AS76" s="850" t="str">
        <f>IFERROR('DB7.80KMP'!AS77/'DB7.80KMP'!AS$4,"")</f>
        <v/>
      </c>
      <c r="AT76" s="850" t="str">
        <f>IFERROR('DB7.80KMP'!AT77/'DB7.80KMP'!AT$4,"")</f>
        <v/>
      </c>
      <c r="AU76" s="850" t="str">
        <f>IFERROR('DB7.80KMP'!AU77/'DB7.80KMP'!AU$4,"")</f>
        <v/>
      </c>
      <c r="AV76" s="851" t="str">
        <f>IFERROR('DB7.80KMP'!AV77/'DB7.80KMP'!AV$4,"")</f>
        <v/>
      </c>
    </row>
    <row r="77" spans="2:48" ht="15.75" x14ac:dyDescent="0.25">
      <c r="B77" s="1159"/>
      <c r="C77" s="1160"/>
      <c r="D77" s="592" t="s">
        <v>276</v>
      </c>
      <c r="E77" s="12" t="s">
        <v>137</v>
      </c>
      <c r="F77" s="272" t="s">
        <v>226</v>
      </c>
      <c r="G77" s="849" t="str">
        <f>IFERROR('DB7.80KMP'!G78/'DB7.80KMP'!G$4,"")</f>
        <v/>
      </c>
      <c r="H77" s="850" t="str">
        <f>IFERROR('DB7.80KMP'!H78/'DB7.80KMP'!H$4,"")</f>
        <v/>
      </c>
      <c r="I77" s="850" t="str">
        <f>IFERROR('DB7.80KMP'!I78/'DB7.80KMP'!I$4,"")</f>
        <v/>
      </c>
      <c r="J77" s="850" t="str">
        <f>IFERROR('DB7.80KMP'!J78/'DB7.80KMP'!J$4,"")</f>
        <v/>
      </c>
      <c r="K77" s="850" t="str">
        <f>IFERROR('DB7.80KMP'!K78/'DB7.80KMP'!K$4,"")</f>
        <v/>
      </c>
      <c r="L77" s="850" t="str">
        <f>IFERROR('DB7.80KMP'!L78/'DB7.80KMP'!L$4,"")</f>
        <v/>
      </c>
      <c r="M77" s="850" t="str">
        <f>IFERROR('DB7.80KMP'!M78/'DB7.80KMP'!M$4,"")</f>
        <v/>
      </c>
      <c r="N77" s="850" t="str">
        <f>IFERROR('DB7.80KMP'!N78/'DB7.80KMP'!N$4,"")</f>
        <v/>
      </c>
      <c r="O77" s="850" t="str">
        <f>IFERROR('DB7.80KMP'!O78/'DB7.80KMP'!O$4,"")</f>
        <v/>
      </c>
      <c r="P77" s="850" t="str">
        <f>IFERROR('DB7.80KMP'!P78/'DB7.80KMP'!P$4,"")</f>
        <v/>
      </c>
      <c r="Q77" s="850" t="str">
        <f>IFERROR('DB7.80KMP'!Q78/'DB7.80KMP'!Q$4,"")</f>
        <v/>
      </c>
      <c r="R77" s="850" t="str">
        <f>IFERROR('DB7.80KMP'!R78/'DB7.80KMP'!R$4,"")</f>
        <v/>
      </c>
      <c r="S77" s="850" t="str">
        <f>IFERROR('DB7.80KMP'!S78/'DB7.80KMP'!S$4,"")</f>
        <v/>
      </c>
      <c r="T77" s="850" t="str">
        <f>IFERROR('DB7.80KMP'!T78/'DB7.80KMP'!T$4,"")</f>
        <v/>
      </c>
      <c r="U77" s="850" t="str">
        <f>IFERROR('DB7.80KMP'!U78/'DB7.80KMP'!U$4,"")</f>
        <v/>
      </c>
      <c r="V77" s="850" t="str">
        <f>IFERROR('DB7.80KMP'!V78/'DB7.80KMP'!V$4,"")</f>
        <v/>
      </c>
      <c r="W77" s="850">
        <f>IFERROR('DB7.80KMP'!W78/'DB7.80KMP'!W$4,"")</f>
        <v>7.3576543249307819E-3</v>
      </c>
      <c r="X77" s="850">
        <f>IFERROR('DB7.80KMP'!X78/'DB7.80KMP'!X$4,"")</f>
        <v>7.2092420226135875E-3</v>
      </c>
      <c r="Y77" s="850">
        <f>IFERROR('DB7.80KMP'!Y78/'DB7.80KMP'!Y$4,"")</f>
        <v>7.1596902290050517E-3</v>
      </c>
      <c r="Z77" s="850">
        <f>IFERROR('DB7.80KMP'!Z78/'DB7.80KMP'!Z$4,"")</f>
        <v>5.9666416918749063E-3</v>
      </c>
      <c r="AA77" s="850">
        <f>IFERROR('DB7.80KMP'!AA78/'DB7.80KMP'!AA$4,"")</f>
        <v>5.4567606057441386E-3</v>
      </c>
      <c r="AB77" s="850">
        <f>IFERROR('DB7.80KMP'!AB78/'DB7.80KMP'!AB$4,"")</f>
        <v>6.0589774340234336E-3</v>
      </c>
      <c r="AC77" s="850">
        <f>IFERROR('DB7.80KMP'!AC78/'DB7.80KMP'!AC$4,"")</f>
        <v>6.1047384042349244E-3</v>
      </c>
      <c r="AD77" s="850">
        <f>IFERROR('DB7.80KMP'!AD78/'DB7.80KMP'!AD$4,"")</f>
        <v>6.1047384042349244E-3</v>
      </c>
      <c r="AE77" s="850">
        <f>IFERROR('DB7.80KMP'!AE78/'DB7.80KMP'!AE$4,"")</f>
        <v>5.5964849215552493E-3</v>
      </c>
      <c r="AF77" s="850">
        <f>IFERROR('DB7.80KMP'!AF78/'DB7.80KMP'!AF$4,"")</f>
        <v>5.7313796667528075E-3</v>
      </c>
      <c r="AG77" s="850">
        <f>IFERROR('DB7.80KMP'!AG78/'DB7.80KMP'!AG$4,"")</f>
        <v>5.8936581842942001E-3</v>
      </c>
      <c r="AH77" s="850">
        <f>IFERROR('DB7.80KMP'!AH78/'DB7.80KMP'!AH$4,"")</f>
        <v>5.7656467964414104E-3</v>
      </c>
      <c r="AI77" s="850">
        <f>IFERROR('DB7.80KMP'!AI78/'DB7.80KMP'!AI$4,"")</f>
        <v>6.1069567783607805E-3</v>
      </c>
      <c r="AJ77" s="851">
        <f>IFERROR('DB7.80KMP'!AJ78/'DB7.80KMP'!AJ$4,"")</f>
        <v>3.4821408212179121E-3</v>
      </c>
      <c r="AK77" s="849">
        <f>IFERROR('DB7.80KMP'!AK78/'DB7.80KMP'!AK$4,"")</f>
        <v>3.9042065908943178E-3</v>
      </c>
      <c r="AL77" s="850">
        <f>IFERROR('DB7.80KMP'!AL78/'DB7.80KMP'!AL$4,"")</f>
        <v>3.5072062055381634E-3</v>
      </c>
      <c r="AM77" s="850">
        <f>IFERROR('DB7.80KMP'!AM78/'DB7.80KMP'!AM$4,"")</f>
        <v>3.23284659597259E-3</v>
      </c>
      <c r="AN77" s="850">
        <f>IFERROR('DB7.80KMP'!AN78/'DB7.80KMP'!AN$4,"")</f>
        <v>3.1743848167082038E-3</v>
      </c>
      <c r="AO77" s="850">
        <f>IFERROR('DB7.80KMP'!AO78/'DB7.80KMP'!AO$4,"")</f>
        <v>3.7032516800232056E-3</v>
      </c>
      <c r="AP77" s="850" t="str">
        <f>IFERROR('DB7.80KMP'!AP78/'DB7.80KMP'!AP$4,"")</f>
        <v/>
      </c>
      <c r="AQ77" s="850" t="str">
        <f>IFERROR('DB7.80KMP'!AQ78/'DB7.80KMP'!AQ$4,"")</f>
        <v/>
      </c>
      <c r="AR77" s="850" t="str">
        <f>IFERROR('DB7.80KMP'!AR78/'DB7.80KMP'!AR$4,"")</f>
        <v/>
      </c>
      <c r="AS77" s="850" t="str">
        <f>IFERROR('DB7.80KMP'!AS78/'DB7.80KMP'!AS$4,"")</f>
        <v/>
      </c>
      <c r="AT77" s="850" t="str">
        <f>IFERROR('DB7.80KMP'!AT78/'DB7.80KMP'!AT$4,"")</f>
        <v/>
      </c>
      <c r="AU77" s="850" t="str">
        <f>IFERROR('DB7.80KMP'!AU78/'DB7.80KMP'!AU$4,"")</f>
        <v/>
      </c>
      <c r="AV77" s="851" t="str">
        <f>IFERROR('DB7.80KMP'!AV78/'DB7.80KMP'!AV$4,"")</f>
        <v/>
      </c>
    </row>
    <row r="78" spans="2:48" ht="14.1" customHeight="1" x14ac:dyDescent="0.25">
      <c r="B78" s="1159"/>
      <c r="C78" s="1160"/>
      <c r="D78" s="592" t="s">
        <v>277</v>
      </c>
      <c r="E78" s="9" t="s">
        <v>147</v>
      </c>
      <c r="F78" s="272" t="s">
        <v>226</v>
      </c>
      <c r="G78" s="849" t="str">
        <f>IFERROR('DB7.80KMP'!G79/'DB7.80KMP'!G$4,"")</f>
        <v/>
      </c>
      <c r="H78" s="850" t="str">
        <f>IFERROR('DB7.80KMP'!H79/'DB7.80KMP'!H$4,"")</f>
        <v/>
      </c>
      <c r="I78" s="850" t="str">
        <f>IFERROR('DB7.80KMP'!I79/'DB7.80KMP'!I$4,"")</f>
        <v/>
      </c>
      <c r="J78" s="850" t="str">
        <f>IFERROR('DB7.80KMP'!J79/'DB7.80KMP'!J$4,"")</f>
        <v/>
      </c>
      <c r="K78" s="850" t="str">
        <f>IFERROR('DB7.80KMP'!K79/'DB7.80KMP'!K$4,"")</f>
        <v/>
      </c>
      <c r="L78" s="850" t="str">
        <f>IFERROR('DB7.80KMP'!L79/'DB7.80KMP'!L$4,"")</f>
        <v/>
      </c>
      <c r="M78" s="850" t="str">
        <f>IFERROR('DB7.80KMP'!M79/'DB7.80KMP'!M$4,"")</f>
        <v/>
      </c>
      <c r="N78" s="850" t="str">
        <f>IFERROR('DB7.80KMP'!N79/'DB7.80KMP'!N$4,"")</f>
        <v/>
      </c>
      <c r="O78" s="850" t="str">
        <f>IFERROR('DB7.80KMP'!O79/'DB7.80KMP'!O$4,"")</f>
        <v/>
      </c>
      <c r="P78" s="850" t="str">
        <f>IFERROR('DB7.80KMP'!P79/'DB7.80KMP'!P$4,"")</f>
        <v/>
      </c>
      <c r="Q78" s="850" t="str">
        <f>IFERROR('DB7.80KMP'!Q79/'DB7.80KMP'!Q$4,"")</f>
        <v/>
      </c>
      <c r="R78" s="850" t="str">
        <f>IFERROR('DB7.80KMP'!R79/'DB7.80KMP'!R$4,"")</f>
        <v/>
      </c>
      <c r="S78" s="850" t="str">
        <f>IFERROR('DB7.80KMP'!S79/'DB7.80KMP'!S$4,"")</f>
        <v/>
      </c>
      <c r="T78" s="850" t="str">
        <f>IFERROR('DB7.80KMP'!T79/'DB7.80KMP'!T$4,"")</f>
        <v/>
      </c>
      <c r="U78" s="850" t="str">
        <f>IFERROR('DB7.80KMP'!U79/'DB7.80KMP'!U$4,"")</f>
        <v/>
      </c>
      <c r="V78" s="850" t="str">
        <f>IFERROR('DB7.80KMP'!V79/'DB7.80KMP'!V$4,"")</f>
        <v/>
      </c>
      <c r="W78" s="850">
        <f>IFERROR('DB7.80KMP'!W79/'DB7.80KMP'!W$4,"")</f>
        <v>4.833458620430752E-4</v>
      </c>
      <c r="X78" s="850">
        <f>IFERROR('DB7.80KMP'!X79/'DB7.80KMP'!X$4,"")</f>
        <v>6.2144467976966815E-4</v>
      </c>
      <c r="Y78" s="850">
        <f>IFERROR('DB7.80KMP'!Y79/'DB7.80KMP'!Y$4,"")</f>
        <v>4.3501127583876769E-4</v>
      </c>
      <c r="Z78" s="850">
        <f>IFERROR('DB7.80KMP'!Z79/'DB7.80KMP'!Z$4,"")</f>
        <v>3.484239671243024E-4</v>
      </c>
      <c r="AA78" s="850">
        <f>IFERROR('DB7.80KMP'!AA79/'DB7.80KMP'!AA$4,"")</f>
        <v>3.484239671243024E-4</v>
      </c>
      <c r="AB78" s="850">
        <f>IFERROR('DB7.80KMP'!AB79/'DB7.80KMP'!AB$4,"")</f>
        <v>3.484239671243024E-4</v>
      </c>
      <c r="AC78" s="850">
        <f>IFERROR('DB7.80KMP'!AC79/'DB7.80KMP'!AC$4,"")</f>
        <v>3.484239671243024E-4</v>
      </c>
      <c r="AD78" s="850">
        <f>IFERROR('DB7.80KMP'!AD79/'DB7.80KMP'!AD$4,"")</f>
        <v>3.484239671243024E-4</v>
      </c>
      <c r="AE78" s="850">
        <f>IFERROR('DB7.80KMP'!AE79/'DB7.80KMP'!AE$4,"")</f>
        <v>3.484239671243024E-4</v>
      </c>
      <c r="AF78" s="850">
        <f>IFERROR('DB7.80KMP'!AF79/'DB7.80KMP'!AF$4,"")</f>
        <v>3.2108610270697839E-4</v>
      </c>
      <c r="AG78" s="850">
        <f>IFERROR('DB7.80KMP'!AG79/'DB7.80KMP'!AG$4,"")</f>
        <v>3.2108610270697839E-4</v>
      </c>
      <c r="AH78" s="850">
        <f>IFERROR('DB7.80KMP'!AH79/'DB7.80KMP'!AH$4,"")</f>
        <v>3.2108610270697839E-4</v>
      </c>
      <c r="AI78" s="850">
        <f>IFERROR('DB7.80KMP'!AI79/'DB7.80KMP'!AI$4,"")</f>
        <v>3.6877071876568541E-4</v>
      </c>
      <c r="AJ78" s="851">
        <f>IFERROR('DB7.80KMP'!AJ79/'DB7.80KMP'!AJ$4,"")</f>
        <v>4.6799087442431724E-4</v>
      </c>
      <c r="AK78" s="849">
        <f>IFERROR('DB7.80KMP'!AK79/'DB7.80KMP'!AK$4,"")</f>
        <v>1.4402467380438853E-4</v>
      </c>
      <c r="AL78" s="850">
        <f>IFERROR('DB7.80KMP'!AL79/'DB7.80KMP'!AL$4,"")</f>
        <v>5.0918930740662149E-4</v>
      </c>
      <c r="AM78" s="850">
        <f>IFERROR('DB7.80KMP'!AM79/'DB7.80KMP'!AM$4,"")</f>
        <v>1.2230386505143092E-3</v>
      </c>
      <c r="AN78" s="850">
        <f>IFERROR('DB7.80KMP'!AN79/'DB7.80KMP'!AN$4,"")</f>
        <v>2.6103271977839559E-4</v>
      </c>
      <c r="AO78" s="850">
        <f>IFERROR('DB7.80KMP'!AO79/'DB7.80KMP'!AO$4,"")</f>
        <v>1.17165024904689E-4</v>
      </c>
      <c r="AP78" s="850" t="str">
        <f>IFERROR('DB7.80KMP'!AP79/'DB7.80KMP'!AP$4,"")</f>
        <v/>
      </c>
      <c r="AQ78" s="850" t="str">
        <f>IFERROR('DB7.80KMP'!AQ79/'DB7.80KMP'!AQ$4,"")</f>
        <v/>
      </c>
      <c r="AR78" s="850" t="str">
        <f>IFERROR('DB7.80KMP'!AR79/'DB7.80KMP'!AR$4,"")</f>
        <v/>
      </c>
      <c r="AS78" s="850" t="str">
        <f>IFERROR('DB7.80KMP'!AS79/'DB7.80KMP'!AS$4,"")</f>
        <v/>
      </c>
      <c r="AT78" s="850" t="str">
        <f>IFERROR('DB7.80KMP'!AT79/'DB7.80KMP'!AT$4,"")</f>
        <v/>
      </c>
      <c r="AU78" s="850" t="str">
        <f>IFERROR('DB7.80KMP'!AU79/'DB7.80KMP'!AU$4,"")</f>
        <v/>
      </c>
      <c r="AV78" s="851" t="str">
        <f>IFERROR('DB7.80KMP'!AV79/'DB7.80KMP'!AV$4,"")</f>
        <v/>
      </c>
    </row>
    <row r="79" spans="2:48" ht="15.75" x14ac:dyDescent="0.25">
      <c r="B79" s="1159"/>
      <c r="C79" s="1160"/>
      <c r="D79" s="592" t="s">
        <v>278</v>
      </c>
      <c r="E79" s="12" t="s">
        <v>172</v>
      </c>
      <c r="F79" s="272" t="s">
        <v>226</v>
      </c>
      <c r="G79" s="849" t="str">
        <f>IFERROR('DB7.80KMP'!G80/'DB7.80KMP'!G$4,"")</f>
        <v/>
      </c>
      <c r="H79" s="850" t="str">
        <f>IFERROR('DB7.80KMP'!H80/'DB7.80KMP'!H$4,"")</f>
        <v/>
      </c>
      <c r="I79" s="850" t="str">
        <f>IFERROR('DB7.80KMP'!I80/'DB7.80KMP'!I$4,"")</f>
        <v/>
      </c>
      <c r="J79" s="850" t="str">
        <f>IFERROR('DB7.80KMP'!J80/'DB7.80KMP'!J$4,"")</f>
        <v/>
      </c>
      <c r="K79" s="850" t="str">
        <f>IFERROR('DB7.80KMP'!K80/'DB7.80KMP'!K$4,"")</f>
        <v/>
      </c>
      <c r="L79" s="850" t="str">
        <f>IFERROR('DB7.80KMP'!L80/'DB7.80KMP'!L$4,"")</f>
        <v/>
      </c>
      <c r="M79" s="850" t="str">
        <f>IFERROR('DB7.80KMP'!M80/'DB7.80KMP'!M$4,"")</f>
        <v/>
      </c>
      <c r="N79" s="850" t="str">
        <f>IFERROR('DB7.80KMP'!N80/'DB7.80KMP'!N$4,"")</f>
        <v/>
      </c>
      <c r="O79" s="850" t="str">
        <f>IFERROR('DB7.80KMP'!O80/'DB7.80KMP'!O$4,"")</f>
        <v/>
      </c>
      <c r="P79" s="850" t="str">
        <f>IFERROR('DB7.80KMP'!P80/'DB7.80KMP'!P$4,"")</f>
        <v/>
      </c>
      <c r="Q79" s="850" t="str">
        <f>IFERROR('DB7.80KMP'!Q80/'DB7.80KMP'!Q$4,"")</f>
        <v/>
      </c>
      <c r="R79" s="850" t="str">
        <f>IFERROR('DB7.80KMP'!R80/'DB7.80KMP'!R$4,"")</f>
        <v/>
      </c>
      <c r="S79" s="850" t="str">
        <f>IFERROR('DB7.80KMP'!S80/'DB7.80KMP'!S$4,"")</f>
        <v/>
      </c>
      <c r="T79" s="850" t="str">
        <f>IFERROR('DB7.80KMP'!T80/'DB7.80KMP'!T$4,"")</f>
        <v/>
      </c>
      <c r="U79" s="850" t="str">
        <f>IFERROR('DB7.80KMP'!U80/'DB7.80KMP'!U$4,"")</f>
        <v/>
      </c>
      <c r="V79" s="850" t="str">
        <f>IFERROR('DB7.80KMP'!V80/'DB7.80KMP'!V$4,"")</f>
        <v/>
      </c>
      <c r="W79" s="850">
        <f>IFERROR('DB7.80KMP'!W80/'DB7.80KMP'!W$4,"")</f>
        <v>4.7849720614295752E-3</v>
      </c>
      <c r="X79" s="850">
        <f>IFERROR('DB7.80KMP'!X80/'DB7.80KMP'!X$4,"")</f>
        <v>0</v>
      </c>
      <c r="Y79" s="850">
        <f>IFERROR('DB7.80KMP'!Y80/'DB7.80KMP'!Y$4,"")</f>
        <v>0</v>
      </c>
      <c r="Z79" s="850">
        <f>IFERROR('DB7.80KMP'!Z80/'DB7.80KMP'!Z$4,"")</f>
        <v>0</v>
      </c>
      <c r="AA79" s="850">
        <f>IFERROR('DB7.80KMP'!AA80/'DB7.80KMP'!AA$4,"")</f>
        <v>0</v>
      </c>
      <c r="AB79" s="850">
        <f>IFERROR('DB7.80KMP'!AB80/'DB7.80KMP'!AB$4,"")</f>
        <v>0</v>
      </c>
      <c r="AC79" s="850">
        <f>IFERROR('DB7.80KMP'!AC80/'DB7.80KMP'!AC$4,"")</f>
        <v>0</v>
      </c>
      <c r="AD79" s="850">
        <f>IFERROR('DB7.80KMP'!AD80/'DB7.80KMP'!AD$4,"")</f>
        <v>0</v>
      </c>
      <c r="AE79" s="850">
        <f>IFERROR('DB7.80KMP'!AE80/'DB7.80KMP'!AE$4,"")</f>
        <v>0</v>
      </c>
      <c r="AF79" s="850">
        <f>IFERROR('DB7.80KMP'!AF80/'DB7.80KMP'!AF$4,"")</f>
        <v>0</v>
      </c>
      <c r="AG79" s="850">
        <f>IFERROR('DB7.80KMP'!AG80/'DB7.80KMP'!AG$4,"")</f>
        <v>0</v>
      </c>
      <c r="AH79" s="850">
        <f>IFERROR('DB7.80KMP'!AH80/'DB7.80KMP'!AH$4,"")</f>
        <v>0</v>
      </c>
      <c r="AI79" s="850">
        <f>IFERROR('DB7.80KMP'!AI80/'DB7.80KMP'!AI$4,"")</f>
        <v>3.0422618062568146E-4</v>
      </c>
      <c r="AJ79" s="851">
        <f>IFERROR('DB7.80KMP'!AJ80/'DB7.80KMP'!AJ$4,"")</f>
        <v>6.8581080762381453E-4</v>
      </c>
      <c r="AK79" s="849">
        <f>IFERROR('DB7.80KMP'!AK80/'DB7.80KMP'!AK$4,"")</f>
        <v>3.5517121461726797E-3</v>
      </c>
      <c r="AL79" s="850">
        <f>IFERROR('DB7.80KMP'!AL80/'DB7.80KMP'!AL$4,"")</f>
        <v>0</v>
      </c>
      <c r="AM79" s="850">
        <f>IFERROR('DB7.80KMP'!AM80/'DB7.80KMP'!AM$4,"")</f>
        <v>5.9027172675805603E-5</v>
      </c>
      <c r="AN79" s="850">
        <f>IFERROR('DB7.80KMP'!AN80/'DB7.80KMP'!AN$4,"")</f>
        <v>0</v>
      </c>
      <c r="AO79" s="850">
        <f>IFERROR('DB7.80KMP'!AO80/'DB7.80KMP'!AO$4,"")</f>
        <v>0</v>
      </c>
      <c r="AP79" s="850" t="str">
        <f>IFERROR('DB7.80KMP'!AP80/'DB7.80KMP'!AP$4,"")</f>
        <v/>
      </c>
      <c r="AQ79" s="850" t="str">
        <f>IFERROR('DB7.80KMP'!AQ80/'DB7.80KMP'!AQ$4,"")</f>
        <v/>
      </c>
      <c r="AR79" s="850" t="str">
        <f>IFERROR('DB7.80KMP'!AR80/'DB7.80KMP'!AR$4,"")</f>
        <v/>
      </c>
      <c r="AS79" s="850" t="str">
        <f>IFERROR('DB7.80KMP'!AS80/'DB7.80KMP'!AS$4,"")</f>
        <v/>
      </c>
      <c r="AT79" s="850" t="str">
        <f>IFERROR('DB7.80KMP'!AT80/'DB7.80KMP'!AT$4,"")</f>
        <v/>
      </c>
      <c r="AU79" s="850" t="str">
        <f>IFERROR('DB7.80KMP'!AU80/'DB7.80KMP'!AU$4,"")</f>
        <v/>
      </c>
      <c r="AV79" s="851" t="str">
        <f>IFERROR('DB7.80KMP'!AV80/'DB7.80KMP'!AV$4,"")</f>
        <v/>
      </c>
    </row>
    <row r="80" spans="2:48" ht="15.75" x14ac:dyDescent="0.25">
      <c r="B80" s="1159"/>
      <c r="C80" s="1160"/>
      <c r="D80" s="592" t="s">
        <v>279</v>
      </c>
      <c r="E80" s="12" t="s">
        <v>169</v>
      </c>
      <c r="F80" s="272" t="s">
        <v>226</v>
      </c>
      <c r="G80" s="849" t="str">
        <f>IFERROR('DB7.80KMP'!G81/'DB7.80KMP'!G$4,"")</f>
        <v/>
      </c>
      <c r="H80" s="850" t="str">
        <f>IFERROR('DB7.80KMP'!H81/'DB7.80KMP'!H$4,"")</f>
        <v/>
      </c>
      <c r="I80" s="850" t="str">
        <f>IFERROR('DB7.80KMP'!I81/'DB7.80KMP'!I$4,"")</f>
        <v/>
      </c>
      <c r="J80" s="850" t="str">
        <f>IFERROR('DB7.80KMP'!J81/'DB7.80KMP'!J$4,"")</f>
        <v/>
      </c>
      <c r="K80" s="850" t="str">
        <f>IFERROR('DB7.80KMP'!K81/'DB7.80KMP'!K$4,"")</f>
        <v/>
      </c>
      <c r="L80" s="850" t="str">
        <f>IFERROR('DB7.80KMP'!L81/'DB7.80KMP'!L$4,"")</f>
        <v/>
      </c>
      <c r="M80" s="850" t="str">
        <f>IFERROR('DB7.80KMP'!M81/'DB7.80KMP'!M$4,"")</f>
        <v/>
      </c>
      <c r="N80" s="850" t="str">
        <f>IFERROR('DB7.80KMP'!N81/'DB7.80KMP'!N$4,"")</f>
        <v/>
      </c>
      <c r="O80" s="850" t="str">
        <f>IFERROR('DB7.80KMP'!O81/'DB7.80KMP'!O$4,"")</f>
        <v/>
      </c>
      <c r="P80" s="850" t="str">
        <f>IFERROR('DB7.80KMP'!P81/'DB7.80KMP'!P$4,"")</f>
        <v/>
      </c>
      <c r="Q80" s="850" t="str">
        <f>IFERROR('DB7.80KMP'!Q81/'DB7.80KMP'!Q$4,"")</f>
        <v/>
      </c>
      <c r="R80" s="850" t="str">
        <f>IFERROR('DB7.80KMP'!R81/'DB7.80KMP'!R$4,"")</f>
        <v/>
      </c>
      <c r="S80" s="850" t="str">
        <f>IFERROR('DB7.80KMP'!S81/'DB7.80KMP'!S$4,"")</f>
        <v/>
      </c>
      <c r="T80" s="850" t="str">
        <f>IFERROR('DB7.80KMP'!T81/'DB7.80KMP'!T$4,"")</f>
        <v/>
      </c>
      <c r="U80" s="850" t="str">
        <f>IFERROR('DB7.80KMP'!U81/'DB7.80KMP'!U$4,"")</f>
        <v/>
      </c>
      <c r="V80" s="850" t="str">
        <f>IFERROR('DB7.80KMP'!V81/'DB7.80KMP'!V$4,"")</f>
        <v/>
      </c>
      <c r="W80" s="850">
        <f>IFERROR('DB7.80KMP'!W81/'DB7.80KMP'!W$4,"")</f>
        <v>0</v>
      </c>
      <c r="X80" s="850">
        <f>IFERROR('DB7.80KMP'!X81/'DB7.80KMP'!X$4,"")</f>
        <v>0</v>
      </c>
      <c r="Y80" s="850">
        <f>IFERROR('DB7.80KMP'!Y81/'DB7.80KMP'!Y$4,"")</f>
        <v>0</v>
      </c>
      <c r="Z80" s="850">
        <f>IFERROR('DB7.80KMP'!Z81/'DB7.80KMP'!Z$4,"")</f>
        <v>0</v>
      </c>
      <c r="AA80" s="850">
        <f>IFERROR('DB7.80KMP'!AA81/'DB7.80KMP'!AA$4,"")</f>
        <v>0</v>
      </c>
      <c r="AB80" s="850">
        <f>IFERROR('DB7.80KMP'!AB81/'DB7.80KMP'!AB$4,"")</f>
        <v>0</v>
      </c>
      <c r="AC80" s="850">
        <f>IFERROR('DB7.80KMP'!AC81/'DB7.80KMP'!AC$4,"")</f>
        <v>0</v>
      </c>
      <c r="AD80" s="850">
        <f>IFERROR('DB7.80KMP'!AD81/'DB7.80KMP'!AD$4,"")</f>
        <v>0</v>
      </c>
      <c r="AE80" s="850">
        <f>IFERROR('DB7.80KMP'!AE81/'DB7.80KMP'!AE$4,"")</f>
        <v>0</v>
      </c>
      <c r="AF80" s="850">
        <f>IFERROR('DB7.80KMP'!AF81/'DB7.80KMP'!AF$4,"")</f>
        <v>0</v>
      </c>
      <c r="AG80" s="850">
        <f>IFERROR('DB7.80KMP'!AG81/'DB7.80KMP'!AG$4,"")</f>
        <v>0</v>
      </c>
      <c r="AH80" s="850">
        <f>IFERROR('DB7.80KMP'!AH81/'DB7.80KMP'!AH$4,"")</f>
        <v>0</v>
      </c>
      <c r="AI80" s="850">
        <f>IFERROR('DB7.80KMP'!AI81/'DB7.80KMP'!AI$4,"")</f>
        <v>0</v>
      </c>
      <c r="AJ80" s="851">
        <f>IFERROR('DB7.80KMP'!AJ81/'DB7.80KMP'!AJ$4,"")</f>
        <v>0</v>
      </c>
      <c r="AK80" s="849">
        <f>IFERROR('DB7.80KMP'!AK81/'DB7.80KMP'!AK$4,"")</f>
        <v>0</v>
      </c>
      <c r="AL80" s="850">
        <f>IFERROR('DB7.80KMP'!AL81/'DB7.80KMP'!AL$4,"")</f>
        <v>0</v>
      </c>
      <c r="AM80" s="850">
        <f>IFERROR('DB7.80KMP'!AM81/'DB7.80KMP'!AM$4,"")</f>
        <v>0</v>
      </c>
      <c r="AN80" s="850">
        <f>IFERROR('DB7.80KMP'!AN81/'DB7.80KMP'!AN$4,"")</f>
        <v>0</v>
      </c>
      <c r="AO80" s="850">
        <f>IFERROR('DB7.80KMP'!AO81/'DB7.80KMP'!AO$4,"")</f>
        <v>0</v>
      </c>
      <c r="AP80" s="850" t="str">
        <f>IFERROR('DB7.80KMP'!AP81/'DB7.80KMP'!AP$4,"")</f>
        <v/>
      </c>
      <c r="AQ80" s="850" t="str">
        <f>IFERROR('DB7.80KMP'!AQ81/'DB7.80KMP'!AQ$4,"")</f>
        <v/>
      </c>
      <c r="AR80" s="850" t="str">
        <f>IFERROR('DB7.80KMP'!AR81/'DB7.80KMP'!AR$4,"")</f>
        <v/>
      </c>
      <c r="AS80" s="850" t="str">
        <f>IFERROR('DB7.80KMP'!AS81/'DB7.80KMP'!AS$4,"")</f>
        <v/>
      </c>
      <c r="AT80" s="850" t="str">
        <f>IFERROR('DB7.80KMP'!AT81/'DB7.80KMP'!AT$4,"")</f>
        <v/>
      </c>
      <c r="AU80" s="850" t="str">
        <f>IFERROR('DB7.80KMP'!AU81/'DB7.80KMP'!AU$4,"")</f>
        <v/>
      </c>
      <c r="AV80" s="851" t="str">
        <f>IFERROR('DB7.80KMP'!AV81/'DB7.80KMP'!AV$4,"")</f>
        <v/>
      </c>
    </row>
    <row r="81" spans="2:48" ht="14.1" customHeight="1" x14ac:dyDescent="0.25">
      <c r="B81" s="1159"/>
      <c r="C81" s="1160"/>
      <c r="D81" s="592" t="s">
        <v>280</v>
      </c>
      <c r="E81" s="9" t="s">
        <v>166</v>
      </c>
      <c r="F81" s="272" t="s">
        <v>226</v>
      </c>
      <c r="G81" s="849" t="str">
        <f>IFERROR('DB7.80KMP'!G82/'DB7.80KMP'!G$4,"")</f>
        <v/>
      </c>
      <c r="H81" s="850" t="str">
        <f>IFERROR('DB7.80KMP'!H82/'DB7.80KMP'!H$4,"")</f>
        <v/>
      </c>
      <c r="I81" s="850" t="str">
        <f>IFERROR('DB7.80KMP'!I82/'DB7.80KMP'!I$4,"")</f>
        <v/>
      </c>
      <c r="J81" s="850" t="str">
        <f>IFERROR('DB7.80KMP'!J82/'DB7.80KMP'!J$4,"")</f>
        <v/>
      </c>
      <c r="K81" s="850" t="str">
        <f>IFERROR('DB7.80KMP'!K82/'DB7.80KMP'!K$4,"")</f>
        <v/>
      </c>
      <c r="L81" s="850" t="str">
        <f>IFERROR('DB7.80KMP'!L82/'DB7.80KMP'!L$4,"")</f>
        <v/>
      </c>
      <c r="M81" s="850" t="str">
        <f>IFERROR('DB7.80KMP'!M82/'DB7.80KMP'!M$4,"")</f>
        <v/>
      </c>
      <c r="N81" s="850" t="str">
        <f>IFERROR('DB7.80KMP'!N82/'DB7.80KMP'!N$4,"")</f>
        <v/>
      </c>
      <c r="O81" s="850" t="str">
        <f>IFERROR('DB7.80KMP'!O82/'DB7.80KMP'!O$4,"")</f>
        <v/>
      </c>
      <c r="P81" s="850" t="str">
        <f>IFERROR('DB7.80KMP'!P82/'DB7.80KMP'!P$4,"")</f>
        <v/>
      </c>
      <c r="Q81" s="850" t="str">
        <f>IFERROR('DB7.80KMP'!Q82/'DB7.80KMP'!Q$4,"")</f>
        <v/>
      </c>
      <c r="R81" s="850" t="str">
        <f>IFERROR('DB7.80KMP'!R82/'DB7.80KMP'!R$4,"")</f>
        <v/>
      </c>
      <c r="S81" s="850" t="str">
        <f>IFERROR('DB7.80KMP'!S82/'DB7.80KMP'!S$4,"")</f>
        <v/>
      </c>
      <c r="T81" s="850" t="str">
        <f>IFERROR('DB7.80KMP'!T82/'DB7.80KMP'!T$4,"")</f>
        <v/>
      </c>
      <c r="U81" s="850" t="str">
        <f>IFERROR('DB7.80KMP'!U82/'DB7.80KMP'!U$4,"")</f>
        <v/>
      </c>
      <c r="V81" s="850" t="str">
        <f>IFERROR('DB7.80KMP'!V82/'DB7.80KMP'!V$4,"")</f>
        <v/>
      </c>
      <c r="W81" s="850">
        <f>IFERROR('DB7.80KMP'!W82/'DB7.80KMP'!W$4,"")</f>
        <v>4.057239468420867E-3</v>
      </c>
      <c r="X81" s="850">
        <f>IFERROR('DB7.80KMP'!X82/'DB7.80KMP'!X$4,"")</f>
        <v>5.2164507451125429E-3</v>
      </c>
      <c r="Y81" s="850">
        <f>IFERROR('DB7.80KMP'!Y82/'DB7.80KMP'!Y$4,"")</f>
        <v>3.6515155215787803E-3</v>
      </c>
      <c r="Z81" s="850">
        <f>IFERROR('DB7.80KMP'!Z82/'DB7.80KMP'!Z$4,"")</f>
        <v>2.9246955072401394E-3</v>
      </c>
      <c r="AA81" s="850">
        <f>IFERROR('DB7.80KMP'!AA82/'DB7.80KMP'!AA$4,"")</f>
        <v>2.9246955072401394E-3</v>
      </c>
      <c r="AB81" s="850">
        <f>IFERROR('DB7.80KMP'!AB82/'DB7.80KMP'!AB$4,"")</f>
        <v>2.9246955072401394E-3</v>
      </c>
      <c r="AC81" s="850">
        <f>IFERROR('DB7.80KMP'!AC82/'DB7.80KMP'!AC$4,"")</f>
        <v>2.9246955072401394E-3</v>
      </c>
      <c r="AD81" s="850">
        <f>IFERROR('DB7.80KMP'!AD82/'DB7.80KMP'!AD$4,"")</f>
        <v>2.9246955072401394E-3</v>
      </c>
      <c r="AE81" s="850">
        <f>IFERROR('DB7.80KMP'!AE82/'DB7.80KMP'!AE$4,"")</f>
        <v>2.9246955072401394E-3</v>
      </c>
      <c r="AF81" s="850">
        <f>IFERROR('DB7.80KMP'!AF82/'DB7.80KMP'!AF$4,"")</f>
        <v>2.6952195331882076E-3</v>
      </c>
      <c r="AG81" s="850">
        <f>IFERROR('DB7.80KMP'!AG82/'DB7.80KMP'!AG$4,"")</f>
        <v>2.6952195331882076E-3</v>
      </c>
      <c r="AH81" s="850">
        <f>IFERROR('DB7.80KMP'!AH82/'DB7.80KMP'!AH$4,"")</f>
        <v>2.6952195331882076E-3</v>
      </c>
      <c r="AI81" s="850">
        <f>IFERROR('DB7.80KMP'!AI82/'DB7.80KMP'!AI$4,"")</f>
        <v>3.0954875845005817E-3</v>
      </c>
      <c r="AJ81" s="851">
        <f>IFERROR('DB7.80KMP'!AJ82/'DB7.80KMP'!AJ$4,"")</f>
        <v>3.4549029935940384E-3</v>
      </c>
      <c r="AK81" s="849">
        <f>IFERROR('DB7.80KMP'!AK82/'DB7.80KMP'!AK$4,"")</f>
        <v>3.6014388727290685E-3</v>
      </c>
      <c r="AL81" s="850">
        <f>IFERROR('DB7.80KMP'!AL82/'DB7.80KMP'!AL$4,"")</f>
        <v>4.6674870480143587E-3</v>
      </c>
      <c r="AM81" s="850">
        <f>IFERROR('DB7.80KMP'!AM82/'DB7.80KMP'!AM$4,"")</f>
        <v>2.9895165277881602E-3</v>
      </c>
      <c r="AN81" s="850">
        <f>IFERROR('DB7.80KMP'!AN82/'DB7.80KMP'!AN$4,"")</f>
        <v>3.4388137809336049E-3</v>
      </c>
      <c r="AO81" s="850">
        <f>IFERROR('DB7.80KMP'!AO82/'DB7.80KMP'!AO$4,"")</f>
        <v>3.0966237531655631E-3</v>
      </c>
      <c r="AP81" s="850" t="str">
        <f>IFERROR('DB7.80KMP'!AP82/'DB7.80KMP'!AP$4,"")</f>
        <v/>
      </c>
      <c r="AQ81" s="850" t="str">
        <f>IFERROR('DB7.80KMP'!AQ82/'DB7.80KMP'!AQ$4,"")</f>
        <v/>
      </c>
      <c r="AR81" s="850" t="str">
        <f>IFERROR('DB7.80KMP'!AR82/'DB7.80KMP'!AR$4,"")</f>
        <v/>
      </c>
      <c r="AS81" s="850" t="str">
        <f>IFERROR('DB7.80KMP'!AS82/'DB7.80KMP'!AS$4,"")</f>
        <v/>
      </c>
      <c r="AT81" s="850" t="str">
        <f>IFERROR('DB7.80KMP'!AT82/'DB7.80KMP'!AT$4,"")</f>
        <v/>
      </c>
      <c r="AU81" s="850" t="str">
        <f>IFERROR('DB7.80KMP'!AU82/'DB7.80KMP'!AU$4,"")</f>
        <v/>
      </c>
      <c r="AV81" s="851" t="str">
        <f>IFERROR('DB7.80KMP'!AV82/'DB7.80KMP'!AV$4,"")</f>
        <v/>
      </c>
    </row>
    <row r="82" spans="2:48" ht="15.75" x14ac:dyDescent="0.25">
      <c r="B82" s="1159"/>
      <c r="C82" s="1160"/>
      <c r="D82" s="592" t="s">
        <v>281</v>
      </c>
      <c r="E82" s="12" t="s">
        <v>171</v>
      </c>
      <c r="F82" s="272" t="s">
        <v>226</v>
      </c>
      <c r="G82" s="849" t="str">
        <f>IFERROR('DB7.80KMP'!G83/'DB7.80KMP'!G$4,"")</f>
        <v/>
      </c>
      <c r="H82" s="850" t="str">
        <f>IFERROR('DB7.80KMP'!H83/'DB7.80KMP'!H$4,"")</f>
        <v/>
      </c>
      <c r="I82" s="850" t="str">
        <f>IFERROR('DB7.80KMP'!I83/'DB7.80KMP'!I$4,"")</f>
        <v/>
      </c>
      <c r="J82" s="850" t="str">
        <f>IFERROR('DB7.80KMP'!J83/'DB7.80KMP'!J$4,"")</f>
        <v/>
      </c>
      <c r="K82" s="850" t="str">
        <f>IFERROR('DB7.80KMP'!K83/'DB7.80KMP'!K$4,"")</f>
        <v/>
      </c>
      <c r="L82" s="850" t="str">
        <f>IFERROR('DB7.80KMP'!L83/'DB7.80KMP'!L$4,"")</f>
        <v/>
      </c>
      <c r="M82" s="850" t="str">
        <f>IFERROR('DB7.80KMP'!M83/'DB7.80KMP'!M$4,"")</f>
        <v/>
      </c>
      <c r="N82" s="850" t="str">
        <f>IFERROR('DB7.80KMP'!N83/'DB7.80KMP'!N$4,"")</f>
        <v/>
      </c>
      <c r="O82" s="850" t="str">
        <f>IFERROR('DB7.80KMP'!O83/'DB7.80KMP'!O$4,"")</f>
        <v/>
      </c>
      <c r="P82" s="850" t="str">
        <f>IFERROR('DB7.80KMP'!P83/'DB7.80KMP'!P$4,"")</f>
        <v/>
      </c>
      <c r="Q82" s="850" t="str">
        <f>IFERROR('DB7.80KMP'!Q83/'DB7.80KMP'!Q$4,"")</f>
        <v/>
      </c>
      <c r="R82" s="850" t="str">
        <f>IFERROR('DB7.80KMP'!R83/'DB7.80KMP'!R$4,"")</f>
        <v/>
      </c>
      <c r="S82" s="850" t="str">
        <f>IFERROR('DB7.80KMP'!S83/'DB7.80KMP'!S$4,"")</f>
        <v/>
      </c>
      <c r="T82" s="850" t="str">
        <f>IFERROR('DB7.80KMP'!T83/'DB7.80KMP'!T$4,"")</f>
        <v/>
      </c>
      <c r="U82" s="850" t="str">
        <f>IFERROR('DB7.80KMP'!U83/'DB7.80KMP'!U$4,"")</f>
        <v/>
      </c>
      <c r="V82" s="850" t="str">
        <f>IFERROR('DB7.80KMP'!V83/'DB7.80KMP'!V$4,"")</f>
        <v/>
      </c>
      <c r="W82" s="850">
        <f>IFERROR('DB7.80KMP'!W83/'DB7.80KMP'!W$4,"")</f>
        <v>0</v>
      </c>
      <c r="X82" s="850">
        <f>IFERROR('DB7.80KMP'!X83/'DB7.80KMP'!X$4,"")</f>
        <v>0</v>
      </c>
      <c r="Y82" s="850">
        <f>IFERROR('DB7.80KMP'!Y83/'DB7.80KMP'!Y$4,"")</f>
        <v>0</v>
      </c>
      <c r="Z82" s="850">
        <f>IFERROR('DB7.80KMP'!Z83/'DB7.80KMP'!Z$4,"")</f>
        <v>0</v>
      </c>
      <c r="AA82" s="850">
        <f>IFERROR('DB7.80KMP'!AA83/'DB7.80KMP'!AA$4,"")</f>
        <v>0</v>
      </c>
      <c r="AB82" s="850">
        <f>IFERROR('DB7.80KMP'!AB83/'DB7.80KMP'!AB$4,"")</f>
        <v>0</v>
      </c>
      <c r="AC82" s="850">
        <f>IFERROR('DB7.80KMP'!AC83/'DB7.80KMP'!AC$4,"")</f>
        <v>0</v>
      </c>
      <c r="AD82" s="850">
        <f>IFERROR('DB7.80KMP'!AD83/'DB7.80KMP'!AD$4,"")</f>
        <v>0</v>
      </c>
      <c r="AE82" s="850">
        <f>IFERROR('DB7.80KMP'!AE83/'DB7.80KMP'!AE$4,"")</f>
        <v>0</v>
      </c>
      <c r="AF82" s="850">
        <f>IFERROR('DB7.80KMP'!AF83/'DB7.80KMP'!AF$4,"")</f>
        <v>0</v>
      </c>
      <c r="AG82" s="850">
        <f>IFERROR('DB7.80KMP'!AG83/'DB7.80KMP'!AG$4,"")</f>
        <v>0</v>
      </c>
      <c r="AH82" s="850">
        <f>IFERROR('DB7.80KMP'!AH83/'DB7.80KMP'!AH$4,"")</f>
        <v>0</v>
      </c>
      <c r="AI82" s="850">
        <f>IFERROR('DB7.80KMP'!AI83/'DB7.80KMP'!AI$4,"")</f>
        <v>0</v>
      </c>
      <c r="AJ82" s="851">
        <f>IFERROR('DB7.80KMP'!AJ83/'DB7.80KMP'!AJ$4,"")</f>
        <v>0</v>
      </c>
      <c r="AK82" s="849">
        <f>IFERROR('DB7.80KMP'!AK83/'DB7.80KMP'!AK$4,"")</f>
        <v>0</v>
      </c>
      <c r="AL82" s="850">
        <f>IFERROR('DB7.80KMP'!AL83/'DB7.80KMP'!AL$4,"")</f>
        <v>0</v>
      </c>
      <c r="AM82" s="850">
        <f>IFERROR('DB7.80KMP'!AM83/'DB7.80KMP'!AM$4,"")</f>
        <v>0</v>
      </c>
      <c r="AN82" s="850">
        <f>IFERROR('DB7.80KMP'!AN83/'DB7.80KMP'!AN$4,"")</f>
        <v>0</v>
      </c>
      <c r="AO82" s="850">
        <f>IFERROR('DB7.80KMP'!AO83/'DB7.80KMP'!AO$4,"")</f>
        <v>0</v>
      </c>
      <c r="AP82" s="850" t="str">
        <f>IFERROR('DB7.80KMP'!AP83/'DB7.80KMP'!AP$4,"")</f>
        <v/>
      </c>
      <c r="AQ82" s="850" t="str">
        <f>IFERROR('DB7.80KMP'!AQ83/'DB7.80KMP'!AQ$4,"")</f>
        <v/>
      </c>
      <c r="AR82" s="850" t="str">
        <f>IFERROR('DB7.80KMP'!AR83/'DB7.80KMP'!AR$4,"")</f>
        <v/>
      </c>
      <c r="AS82" s="850" t="str">
        <f>IFERROR('DB7.80KMP'!AS83/'DB7.80KMP'!AS$4,"")</f>
        <v/>
      </c>
      <c r="AT82" s="850" t="str">
        <f>IFERROR('DB7.80KMP'!AT83/'DB7.80KMP'!AT$4,"")</f>
        <v/>
      </c>
      <c r="AU82" s="850" t="str">
        <f>IFERROR('DB7.80KMP'!AU83/'DB7.80KMP'!AU$4,"")</f>
        <v/>
      </c>
      <c r="AV82" s="851" t="str">
        <f>IFERROR('DB7.80KMP'!AV83/'DB7.80KMP'!AV$4,"")</f>
        <v/>
      </c>
    </row>
    <row r="83" spans="2:48" ht="15.75" x14ac:dyDescent="0.25">
      <c r="B83" s="1159"/>
      <c r="C83" s="1160"/>
      <c r="D83" s="592" t="s">
        <v>282</v>
      </c>
      <c r="E83" s="12" t="s">
        <v>151</v>
      </c>
      <c r="F83" s="272" t="s">
        <v>226</v>
      </c>
      <c r="G83" s="849" t="str">
        <f>IFERROR('DB7.80KMP'!G84/'DB7.80KMP'!G$4,"")</f>
        <v/>
      </c>
      <c r="H83" s="850" t="str">
        <f>IFERROR('DB7.80KMP'!H84/'DB7.80KMP'!H$4,"")</f>
        <v/>
      </c>
      <c r="I83" s="850" t="str">
        <f>IFERROR('DB7.80KMP'!I84/'DB7.80KMP'!I$4,"")</f>
        <v/>
      </c>
      <c r="J83" s="850" t="str">
        <f>IFERROR('DB7.80KMP'!J84/'DB7.80KMP'!J$4,"")</f>
        <v/>
      </c>
      <c r="K83" s="850" t="str">
        <f>IFERROR('DB7.80KMP'!K84/'DB7.80KMP'!K$4,"")</f>
        <v/>
      </c>
      <c r="L83" s="850" t="str">
        <f>IFERROR('DB7.80KMP'!L84/'DB7.80KMP'!L$4,"")</f>
        <v/>
      </c>
      <c r="M83" s="850" t="str">
        <f>IFERROR('DB7.80KMP'!M84/'DB7.80KMP'!M$4,"")</f>
        <v/>
      </c>
      <c r="N83" s="850" t="str">
        <f>IFERROR('DB7.80KMP'!N84/'DB7.80KMP'!N$4,"")</f>
        <v/>
      </c>
      <c r="O83" s="850" t="str">
        <f>IFERROR('DB7.80KMP'!O84/'DB7.80KMP'!O$4,"")</f>
        <v/>
      </c>
      <c r="P83" s="850" t="str">
        <f>IFERROR('DB7.80KMP'!P84/'DB7.80KMP'!P$4,"")</f>
        <v/>
      </c>
      <c r="Q83" s="850" t="str">
        <f>IFERROR('DB7.80KMP'!Q84/'DB7.80KMP'!Q$4,"")</f>
        <v/>
      </c>
      <c r="R83" s="850" t="str">
        <f>IFERROR('DB7.80KMP'!R84/'DB7.80KMP'!R$4,"")</f>
        <v/>
      </c>
      <c r="S83" s="850" t="str">
        <f>IFERROR('DB7.80KMP'!S84/'DB7.80KMP'!S$4,"")</f>
        <v/>
      </c>
      <c r="T83" s="850" t="str">
        <f>IFERROR('DB7.80KMP'!T84/'DB7.80KMP'!T$4,"")</f>
        <v/>
      </c>
      <c r="U83" s="850" t="str">
        <f>IFERROR('DB7.80KMP'!U84/'DB7.80KMP'!U$4,"")</f>
        <v/>
      </c>
      <c r="V83" s="850" t="str">
        <f>IFERROR('DB7.80KMP'!V84/'DB7.80KMP'!V$4,"")</f>
        <v/>
      </c>
      <c r="W83" s="850">
        <f>IFERROR('DB7.80KMP'!W84/'DB7.80KMP'!W$4,"")</f>
        <v>8.6841598211063073E-5</v>
      </c>
      <c r="X83" s="850">
        <f>IFERROR('DB7.80KMP'!X84/'DB7.80KMP'!X$4,"")</f>
        <v>1.1165348341422396E-4</v>
      </c>
      <c r="Y83" s="850">
        <f>IFERROR('DB7.80KMP'!Y84/'DB7.80KMP'!Y$4,"")</f>
        <v>7.8157438389956773E-5</v>
      </c>
      <c r="Z83" s="850">
        <f>IFERROR('DB7.80KMP'!Z84/'DB7.80KMP'!Z$4,"")</f>
        <v>6.2600503151544087E-5</v>
      </c>
      <c r="AA83" s="850">
        <f>IFERROR('DB7.80KMP'!AA84/'DB7.80KMP'!AA$4,"")</f>
        <v>6.2600503151544087E-5</v>
      </c>
      <c r="AB83" s="850">
        <f>IFERROR('DB7.80KMP'!AB84/'DB7.80KMP'!AB$4,"")</f>
        <v>1.9823492664655624E-4</v>
      </c>
      <c r="AC83" s="850">
        <f>IFERROR('DB7.80KMP'!AC84/'DB7.80KMP'!AC$4,"")</f>
        <v>1.9823492664655624E-4</v>
      </c>
      <c r="AD83" s="850">
        <f>IFERROR('DB7.80KMP'!AD84/'DB7.80KMP'!AD$4,"")</f>
        <v>1.9823492664655624E-4</v>
      </c>
      <c r="AE83" s="850">
        <f>IFERROR('DB7.80KMP'!AE84/'DB7.80KMP'!AE$4,"")</f>
        <v>1.9823492664655624E-4</v>
      </c>
      <c r="AF83" s="850">
        <f>IFERROR('DB7.80KMP'!AF84/'DB7.80KMP'!AF$4,"")</f>
        <v>1.8268111847380116E-4</v>
      </c>
      <c r="AG83" s="850">
        <f>IFERROR('DB7.80KMP'!AG84/'DB7.80KMP'!AG$4,"")</f>
        <v>1.8268111847380116E-4</v>
      </c>
      <c r="AH83" s="850">
        <f>IFERROR('DB7.80KMP'!AH84/'DB7.80KMP'!AH$4,"")</f>
        <v>1.8268111847380116E-4</v>
      </c>
      <c r="AI83" s="850">
        <f>IFERROR('DB7.80KMP'!AI84/'DB7.80KMP'!AI$4,"")</f>
        <v>1.4999657423468262E-4</v>
      </c>
      <c r="AJ83" s="851">
        <f>IFERROR('DB7.80KMP'!AJ84/'DB7.80KMP'!AJ$4,"")</f>
        <v>1.7732812172827365E-4</v>
      </c>
      <c r="AK83" s="849">
        <f>IFERROR('DB7.80KMP'!AK84/'DB7.80KMP'!AK$4,"")</f>
        <v>8.4920208611078139E-5</v>
      </c>
      <c r="AL83" s="850">
        <f>IFERROR('DB7.80KMP'!AL84/'DB7.80KMP'!AL$4,"")</f>
        <v>1.8584265785073886E-4</v>
      </c>
      <c r="AM83" s="850">
        <f>IFERROR('DB7.80KMP'!AM84/'DB7.80KMP'!AM$4,"")</f>
        <v>6.8239505983590294E-5</v>
      </c>
      <c r="AN83" s="850">
        <f>IFERROR('DB7.80KMP'!AN84/'DB7.80KMP'!AN$4,"")</f>
        <v>4.6886427817900169E-4</v>
      </c>
      <c r="AO83" s="850">
        <f>IFERROR('DB7.80KMP'!AO84/'DB7.80KMP'!AO$4,"")</f>
        <v>5.7060888752283599E-5</v>
      </c>
      <c r="AP83" s="850" t="str">
        <f>IFERROR('DB7.80KMP'!AP84/'DB7.80KMP'!AP$4,"")</f>
        <v/>
      </c>
      <c r="AQ83" s="850" t="str">
        <f>IFERROR('DB7.80KMP'!AQ84/'DB7.80KMP'!AQ$4,"")</f>
        <v/>
      </c>
      <c r="AR83" s="850" t="str">
        <f>IFERROR('DB7.80KMP'!AR84/'DB7.80KMP'!AR$4,"")</f>
        <v/>
      </c>
      <c r="AS83" s="850" t="str">
        <f>IFERROR('DB7.80KMP'!AS84/'DB7.80KMP'!AS$4,"")</f>
        <v/>
      </c>
      <c r="AT83" s="850" t="str">
        <f>IFERROR('DB7.80KMP'!AT84/'DB7.80KMP'!AT$4,"")</f>
        <v/>
      </c>
      <c r="AU83" s="850" t="str">
        <f>IFERROR('DB7.80KMP'!AU84/'DB7.80KMP'!AU$4,"")</f>
        <v/>
      </c>
      <c r="AV83" s="851" t="str">
        <f>IFERROR('DB7.80KMP'!AV84/'DB7.80KMP'!AV$4,"")</f>
        <v/>
      </c>
    </row>
    <row r="84" spans="2:48" ht="14.1" customHeight="1" x14ac:dyDescent="0.25">
      <c r="B84" s="1158"/>
      <c r="C84" s="1156"/>
      <c r="D84" s="591" t="s">
        <v>283</v>
      </c>
      <c r="E84" s="10" t="s">
        <v>152</v>
      </c>
      <c r="F84" s="273" t="s">
        <v>226</v>
      </c>
      <c r="G84" s="846" t="str">
        <f>IFERROR('DB7.80KMP'!G85/'DB7.80KMP'!G$4,"")</f>
        <v/>
      </c>
      <c r="H84" s="847" t="str">
        <f>IFERROR('DB7.80KMP'!H85/'DB7.80KMP'!H$4,"")</f>
        <v/>
      </c>
      <c r="I84" s="847" t="str">
        <f>IFERROR('DB7.80KMP'!I85/'DB7.80KMP'!I$4,"")</f>
        <v/>
      </c>
      <c r="J84" s="847" t="str">
        <f>IFERROR('DB7.80KMP'!J85/'DB7.80KMP'!J$4,"")</f>
        <v/>
      </c>
      <c r="K84" s="847" t="str">
        <f>IFERROR('DB7.80KMP'!K85/'DB7.80KMP'!K$4,"")</f>
        <v/>
      </c>
      <c r="L84" s="847" t="str">
        <f>IFERROR('DB7.80KMP'!L85/'DB7.80KMP'!L$4,"")</f>
        <v/>
      </c>
      <c r="M84" s="847" t="str">
        <f>IFERROR('DB7.80KMP'!M85/'DB7.80KMP'!M$4,"")</f>
        <v/>
      </c>
      <c r="N84" s="847" t="str">
        <f>IFERROR('DB7.80KMP'!N85/'DB7.80KMP'!N$4,"")</f>
        <v/>
      </c>
      <c r="O84" s="847" t="str">
        <f>IFERROR('DB7.80KMP'!O85/'DB7.80KMP'!O$4,"")</f>
        <v/>
      </c>
      <c r="P84" s="847" t="str">
        <f>IFERROR('DB7.80KMP'!P85/'DB7.80KMP'!P$4,"")</f>
        <v/>
      </c>
      <c r="Q84" s="847" t="str">
        <f>IFERROR('DB7.80KMP'!Q85/'DB7.80KMP'!Q$4,"")</f>
        <v/>
      </c>
      <c r="R84" s="847" t="str">
        <f>IFERROR('DB7.80KMP'!R85/'DB7.80KMP'!R$4,"")</f>
        <v/>
      </c>
      <c r="S84" s="847" t="str">
        <f>IFERROR('DB7.80KMP'!S85/'DB7.80KMP'!S$4,"")</f>
        <v/>
      </c>
      <c r="T84" s="847" t="str">
        <f>IFERROR('DB7.80KMP'!T85/'DB7.80KMP'!T$4,"")</f>
        <v/>
      </c>
      <c r="U84" s="847" t="str">
        <f>IFERROR('DB7.80KMP'!U85/'DB7.80KMP'!U$4,"")</f>
        <v/>
      </c>
      <c r="V84" s="847" t="str">
        <f>IFERROR('DB7.80KMP'!V85/'DB7.80KMP'!V$4,"")</f>
        <v/>
      </c>
      <c r="W84" s="847">
        <f>IFERROR('DB7.80KMP'!W85/'DB7.80KMP'!W$4,"")</f>
        <v>0</v>
      </c>
      <c r="X84" s="847">
        <f>IFERROR('DB7.80KMP'!X85/'DB7.80KMP'!X$4,"")</f>
        <v>0</v>
      </c>
      <c r="Y84" s="847">
        <f>IFERROR('DB7.80KMP'!Y85/'DB7.80KMP'!Y$4,"")</f>
        <v>0</v>
      </c>
      <c r="Z84" s="847">
        <f>IFERROR('DB7.80KMP'!Z85/'DB7.80KMP'!Z$4,"")</f>
        <v>0</v>
      </c>
      <c r="AA84" s="847">
        <f>IFERROR('DB7.80KMP'!AA85/'DB7.80KMP'!AA$4,"")</f>
        <v>0</v>
      </c>
      <c r="AB84" s="847">
        <f>IFERROR('DB7.80KMP'!AB85/'DB7.80KMP'!AB$4,"")</f>
        <v>1.0329083020004773E-2</v>
      </c>
      <c r="AC84" s="847">
        <f>IFERROR('DB7.80KMP'!AC85/'DB7.80KMP'!AC$4,"")</f>
        <v>0</v>
      </c>
      <c r="AD84" s="847">
        <f>IFERROR('DB7.80KMP'!AD85/'DB7.80KMP'!AD$4,"")</f>
        <v>0</v>
      </c>
      <c r="AE84" s="847">
        <f>IFERROR('DB7.80KMP'!AE85/'DB7.80KMP'!AE$4,"")</f>
        <v>0</v>
      </c>
      <c r="AF84" s="847">
        <f>IFERROR('DB7.80KMP'!AF85/'DB7.80KMP'!AF$4,"")</f>
        <v>0</v>
      </c>
      <c r="AG84" s="847">
        <f>IFERROR('DB7.80KMP'!AG85/'DB7.80KMP'!AG$4,"")</f>
        <v>0</v>
      </c>
      <c r="AH84" s="847">
        <f>IFERROR('DB7.80KMP'!AH85/'DB7.80KMP'!AH$4,"")</f>
        <v>0</v>
      </c>
      <c r="AI84" s="847">
        <f>IFERROR('DB7.80KMP'!AI85/'DB7.80KMP'!AI$4,"")</f>
        <v>9.1102213798979021E-4</v>
      </c>
      <c r="AJ84" s="848">
        <f>IFERROR('DB7.80KMP'!AJ85/'DB7.80KMP'!AJ$4,"")</f>
        <v>1.602899705432639E-5</v>
      </c>
      <c r="AK84" s="846">
        <f>IFERROR('DB7.80KMP'!AK85/'DB7.80KMP'!AK$4,"")</f>
        <v>1.6282176198045067E-5</v>
      </c>
      <c r="AL84" s="847">
        <f>IFERROR('DB7.80KMP'!AL85/'DB7.80KMP'!AL$4,"")</f>
        <v>2.407496173613863E-5</v>
      </c>
      <c r="AM84" s="847">
        <f>IFERROR('DB7.80KMP'!AM85/'DB7.80KMP'!AM$4,"")</f>
        <v>1.4243495604942835E-5</v>
      </c>
      <c r="AN84" s="847">
        <f>IFERROR('DB7.80KMP'!AN85/'DB7.80KMP'!AN$4,"")</f>
        <v>1.4555005883541659E-5</v>
      </c>
      <c r="AO84" s="847">
        <f>IFERROR('DB7.80KMP'!AO85/'DB7.80KMP'!AO$4,"")</f>
        <v>1.4341303373073945E-5</v>
      </c>
      <c r="AP84" s="847" t="str">
        <f>IFERROR('DB7.80KMP'!AP85/'DB7.80KMP'!AP$4,"")</f>
        <v/>
      </c>
      <c r="AQ84" s="847" t="str">
        <f>IFERROR('DB7.80KMP'!AQ85/'DB7.80KMP'!AQ$4,"")</f>
        <v/>
      </c>
      <c r="AR84" s="847" t="str">
        <f>IFERROR('DB7.80KMP'!AR85/'DB7.80KMP'!AR$4,"")</f>
        <v/>
      </c>
      <c r="AS84" s="847" t="str">
        <f>IFERROR('DB7.80KMP'!AS85/'DB7.80KMP'!AS$4,"")</f>
        <v/>
      </c>
      <c r="AT84" s="847" t="str">
        <f>IFERROR('DB7.80KMP'!AT85/'DB7.80KMP'!AT$4,"")</f>
        <v/>
      </c>
      <c r="AU84" s="847" t="str">
        <f>IFERROR('DB7.80KMP'!AU85/'DB7.80KMP'!AU$4,"")</f>
        <v/>
      </c>
      <c r="AV84" s="848" t="str">
        <f>IFERROR('DB7.80KMP'!AV85/'DB7.80KMP'!AV$4,"")</f>
        <v/>
      </c>
    </row>
    <row r="85" spans="2:48" s="602" customFormat="1" ht="15.75" x14ac:dyDescent="0.25">
      <c r="B85" s="616" t="s">
        <v>284</v>
      </c>
      <c r="C85" s="617" t="s">
        <v>108</v>
      </c>
      <c r="D85" s="623" t="str">
        <f t="shared" ref="D85:E85" si="5">IF($B$1="x","",B85)</f>
        <v>V</v>
      </c>
      <c r="E85" s="624" t="str">
        <f t="shared" si="5"/>
        <v>Chi phí tài chính</v>
      </c>
      <c r="F85" s="627"/>
      <c r="G85" s="873" t="str">
        <f>IFERROR('DB7.80KMP'!G86/'DB7.80KMP'!G$4,"")</f>
        <v/>
      </c>
      <c r="H85" s="874" t="str">
        <f>IFERROR('DB7.80KMP'!H86/'DB7.80KMP'!H$4,"")</f>
        <v/>
      </c>
      <c r="I85" s="874" t="str">
        <f>IFERROR('DB7.80KMP'!I86/'DB7.80KMP'!I$4,"")</f>
        <v/>
      </c>
      <c r="J85" s="874" t="str">
        <f>IFERROR('DB7.80KMP'!J86/'DB7.80KMP'!J$4,"")</f>
        <v/>
      </c>
      <c r="K85" s="874" t="str">
        <f>IFERROR('DB7.80KMP'!K86/'DB7.80KMP'!K$4,"")</f>
        <v/>
      </c>
      <c r="L85" s="874" t="str">
        <f>IFERROR('DB7.80KMP'!L86/'DB7.80KMP'!L$4,"")</f>
        <v/>
      </c>
      <c r="M85" s="874" t="str">
        <f>IFERROR('DB7.80KMP'!M86/'DB7.80KMP'!M$4,"")</f>
        <v/>
      </c>
      <c r="N85" s="874" t="str">
        <f>IFERROR('DB7.80KMP'!N86/'DB7.80KMP'!N$4,"")</f>
        <v/>
      </c>
      <c r="O85" s="874" t="str">
        <f>IFERROR('DB7.80KMP'!O86/'DB7.80KMP'!O$4,"")</f>
        <v/>
      </c>
      <c r="P85" s="874" t="str">
        <f>IFERROR('DB7.80KMP'!P86/'DB7.80KMP'!P$4,"")</f>
        <v/>
      </c>
      <c r="Q85" s="874" t="str">
        <f>IFERROR('DB7.80KMP'!Q86/'DB7.80KMP'!Q$4,"")</f>
        <v/>
      </c>
      <c r="R85" s="874" t="str">
        <f>IFERROR('DB7.80KMP'!R86/'DB7.80KMP'!R$4,"")</f>
        <v/>
      </c>
      <c r="S85" s="874" t="str">
        <f>IFERROR('DB7.80KMP'!S86/'DB7.80KMP'!S$4,"")</f>
        <v/>
      </c>
      <c r="T85" s="874" t="str">
        <f>IFERROR('DB7.80KMP'!T86/'DB7.80KMP'!T$4,"")</f>
        <v/>
      </c>
      <c r="U85" s="874" t="str">
        <f>IFERROR('DB7.80KMP'!U86/'DB7.80KMP'!U$4,"")</f>
        <v/>
      </c>
      <c r="V85" s="874" t="str">
        <f>IFERROR('DB7.80KMP'!V86/'DB7.80KMP'!V$4,"")</f>
        <v/>
      </c>
      <c r="W85" s="874">
        <f>IFERROR('DB7.80KMP'!W86/'DB7.80KMP'!W$4,"")</f>
        <v>6.0789118747744151E-5</v>
      </c>
      <c r="X85" s="874">
        <f>IFERROR('DB7.80KMP'!X86/'DB7.80KMP'!X$4,"")</f>
        <v>7.8157438389956773E-5</v>
      </c>
      <c r="Y85" s="874">
        <f>IFERROR('DB7.80KMP'!Y86/'DB7.80KMP'!Y$4,"")</f>
        <v>5.471020687296974E-5</v>
      </c>
      <c r="Z85" s="874">
        <f>IFERROR('DB7.80KMP'!Z86/'DB7.80KMP'!Z$4,"")</f>
        <v>4.382035220608086E-5</v>
      </c>
      <c r="AA85" s="874">
        <f>IFERROR('DB7.80KMP'!AA86/'DB7.80KMP'!AA$4,"")</f>
        <v>4.382035220608086E-5</v>
      </c>
      <c r="AB85" s="874">
        <f>IFERROR('DB7.80KMP'!AB86/'DB7.80KMP'!AB$4,"")</f>
        <v>4.382035220608086E-5</v>
      </c>
      <c r="AC85" s="874">
        <f>IFERROR('DB7.80KMP'!AC86/'DB7.80KMP'!AC$4,"")</f>
        <v>4.382035220608086E-5</v>
      </c>
      <c r="AD85" s="874">
        <f>IFERROR('DB7.80KMP'!AD86/'DB7.80KMP'!AD$4,"")</f>
        <v>4.382035220608086E-5</v>
      </c>
      <c r="AE85" s="874">
        <f>IFERROR('DB7.80KMP'!AE86/'DB7.80KMP'!AE$4,"")</f>
        <v>4.382035220608086E-5</v>
      </c>
      <c r="AF85" s="874">
        <f>IFERROR('DB7.80KMP'!AF86/'DB7.80KMP'!AF$4,"")</f>
        <v>4.0382141978419209E-5</v>
      </c>
      <c r="AG85" s="874">
        <f>IFERROR('DB7.80KMP'!AG86/'DB7.80KMP'!AG$4,"")</f>
        <v>4.0382141978419209E-5</v>
      </c>
      <c r="AH85" s="874">
        <f>IFERROR('DB7.80KMP'!AH86/'DB7.80KMP'!AH$4,"")</f>
        <v>4.0382141978419209E-5</v>
      </c>
      <c r="AI85" s="874">
        <f>IFERROR('DB7.80KMP'!AI86/'DB7.80KMP'!AI$4,"")</f>
        <v>4.6379308843116592E-5</v>
      </c>
      <c r="AJ85" s="875">
        <f>IFERROR('DB7.80KMP'!AJ86/'DB7.80KMP'!AJ$4,"")</f>
        <v>3.7253004417768846E-4</v>
      </c>
      <c r="AK85" s="873">
        <f>IFERROR('DB7.80KMP'!AK86/'DB7.80KMP'!AK$4,"")</f>
        <v>6.2221962479610822E-4</v>
      </c>
      <c r="AL85" s="874">
        <f>IFERROR('DB7.80KMP'!AL86/'DB7.80KMP'!AL$4,"")</f>
        <v>1.2669892074341467E-3</v>
      </c>
      <c r="AM85" s="874">
        <f>IFERROR('DB7.80KMP'!AM86/'DB7.80KMP'!AM$4,"")</f>
        <v>7.9642941589002088E-5</v>
      </c>
      <c r="AN85" s="874">
        <f>IFERROR('DB7.80KMP'!AN86/'DB7.80KMP'!AN$4,"")</f>
        <v>1.8444224651830294E-4</v>
      </c>
      <c r="AO85" s="874">
        <f>IFERROR('DB7.80KMP'!AO86/'DB7.80KMP'!AO$4,"")</f>
        <v>1.1820467429775559E-4</v>
      </c>
      <c r="AP85" s="874" t="str">
        <f>IFERROR('DB7.80KMP'!AP86/'DB7.80KMP'!AP$4,"")</f>
        <v/>
      </c>
      <c r="AQ85" s="874" t="str">
        <f>IFERROR('DB7.80KMP'!AQ86/'DB7.80KMP'!AQ$4,"")</f>
        <v/>
      </c>
      <c r="AR85" s="874" t="str">
        <f>IFERROR('DB7.80KMP'!AR86/'DB7.80KMP'!AR$4,"")</f>
        <v/>
      </c>
      <c r="AS85" s="874" t="str">
        <f>IFERROR('DB7.80KMP'!AS86/'DB7.80KMP'!AS$4,"")</f>
        <v/>
      </c>
      <c r="AT85" s="874" t="str">
        <f>IFERROR('DB7.80KMP'!AT86/'DB7.80KMP'!AT$4,"")</f>
        <v/>
      </c>
      <c r="AU85" s="874" t="str">
        <f>IFERROR('DB7.80KMP'!AU86/'DB7.80KMP'!AU$4,"")</f>
        <v/>
      </c>
      <c r="AV85" s="875" t="str">
        <f>IFERROR('DB7.80KMP'!AV86/'DB7.80KMP'!AV$4,"")</f>
        <v/>
      </c>
    </row>
    <row r="86" spans="2:48" ht="15.75" x14ac:dyDescent="0.25">
      <c r="B86" s="1157" t="s">
        <v>285</v>
      </c>
      <c r="C86" s="1155" t="s">
        <v>108</v>
      </c>
      <c r="D86" s="590" t="s">
        <v>286</v>
      </c>
      <c r="E86" s="7" t="s">
        <v>158</v>
      </c>
      <c r="F86" s="268" t="s">
        <v>226</v>
      </c>
      <c r="G86" s="843" t="str">
        <f>IFERROR('DB7.80KMP'!G87/'DB7.80KMP'!G$4,"")</f>
        <v/>
      </c>
      <c r="H86" s="844" t="str">
        <f>IFERROR('DB7.80KMP'!H87/'DB7.80KMP'!H$4,"")</f>
        <v/>
      </c>
      <c r="I86" s="844" t="str">
        <f>IFERROR('DB7.80KMP'!I87/'DB7.80KMP'!I$4,"")</f>
        <v/>
      </c>
      <c r="J86" s="844" t="str">
        <f>IFERROR('DB7.80KMP'!J87/'DB7.80KMP'!J$4,"")</f>
        <v/>
      </c>
      <c r="K86" s="844" t="str">
        <f>IFERROR('DB7.80KMP'!K87/'DB7.80KMP'!K$4,"")</f>
        <v/>
      </c>
      <c r="L86" s="844" t="str">
        <f>IFERROR('DB7.80KMP'!L87/'DB7.80KMP'!L$4,"")</f>
        <v/>
      </c>
      <c r="M86" s="844" t="str">
        <f>IFERROR('DB7.80KMP'!M87/'DB7.80KMP'!M$4,"")</f>
        <v/>
      </c>
      <c r="N86" s="844" t="str">
        <f>IFERROR('DB7.80KMP'!N87/'DB7.80KMP'!N$4,"")</f>
        <v/>
      </c>
      <c r="O86" s="844" t="str">
        <f>IFERROR('DB7.80KMP'!O87/'DB7.80KMP'!O$4,"")</f>
        <v/>
      </c>
      <c r="P86" s="844" t="str">
        <f>IFERROR('DB7.80KMP'!P87/'DB7.80KMP'!P$4,"")</f>
        <v/>
      </c>
      <c r="Q86" s="844" t="str">
        <f>IFERROR('DB7.80KMP'!Q87/'DB7.80KMP'!Q$4,"")</f>
        <v/>
      </c>
      <c r="R86" s="844" t="str">
        <f>IFERROR('DB7.80KMP'!R87/'DB7.80KMP'!R$4,"")</f>
        <v/>
      </c>
      <c r="S86" s="844" t="str">
        <f>IFERROR('DB7.80KMP'!S87/'DB7.80KMP'!S$4,"")</f>
        <v/>
      </c>
      <c r="T86" s="844" t="str">
        <f>IFERROR('DB7.80KMP'!T87/'DB7.80KMP'!T$4,"")</f>
        <v/>
      </c>
      <c r="U86" s="844" t="str">
        <f>IFERROR('DB7.80KMP'!U87/'DB7.80KMP'!U$4,"")</f>
        <v/>
      </c>
      <c r="V86" s="844" t="str">
        <f>IFERROR('DB7.80KMP'!V87/'DB7.80KMP'!V$4,"")</f>
        <v/>
      </c>
      <c r="W86" s="844">
        <f>IFERROR('DB7.80KMP'!W87/'DB7.80KMP'!W$4,"")</f>
        <v>0</v>
      </c>
      <c r="X86" s="844">
        <f>IFERROR('DB7.80KMP'!X87/'DB7.80KMP'!X$4,"")</f>
        <v>0</v>
      </c>
      <c r="Y86" s="844">
        <f>IFERROR('DB7.80KMP'!Y87/'DB7.80KMP'!Y$4,"")</f>
        <v>0</v>
      </c>
      <c r="Z86" s="844">
        <f>IFERROR('DB7.80KMP'!Z87/'DB7.80KMP'!Z$4,"")</f>
        <v>0</v>
      </c>
      <c r="AA86" s="844">
        <f>IFERROR('DB7.80KMP'!AA87/'DB7.80KMP'!AA$4,"")</f>
        <v>0</v>
      </c>
      <c r="AB86" s="844">
        <f>IFERROR('DB7.80KMP'!AB87/'DB7.80KMP'!AB$4,"")</f>
        <v>0</v>
      </c>
      <c r="AC86" s="844">
        <f>IFERROR('DB7.80KMP'!AC87/'DB7.80KMP'!AC$4,"")</f>
        <v>0</v>
      </c>
      <c r="AD86" s="844">
        <f>IFERROR('DB7.80KMP'!AD87/'DB7.80KMP'!AD$4,"")</f>
        <v>0</v>
      </c>
      <c r="AE86" s="844">
        <f>IFERROR('DB7.80KMP'!AE87/'DB7.80KMP'!AE$4,"")</f>
        <v>0</v>
      </c>
      <c r="AF86" s="844">
        <f>IFERROR('DB7.80KMP'!AF87/'DB7.80KMP'!AF$4,"")</f>
        <v>0</v>
      </c>
      <c r="AG86" s="844">
        <f>IFERROR('DB7.80KMP'!AG87/'DB7.80KMP'!AG$4,"")</f>
        <v>0</v>
      </c>
      <c r="AH86" s="844">
        <f>IFERROR('DB7.80KMP'!AH87/'DB7.80KMP'!AH$4,"")</f>
        <v>0</v>
      </c>
      <c r="AI86" s="844">
        <f>IFERROR('DB7.80KMP'!AI87/'DB7.80KMP'!AI$4,"")</f>
        <v>0</v>
      </c>
      <c r="AJ86" s="845">
        <f>IFERROR('DB7.80KMP'!AJ87/'DB7.80KMP'!AJ$4,"")</f>
        <v>0</v>
      </c>
      <c r="AK86" s="843">
        <f>IFERROR('DB7.80KMP'!AK87/'DB7.80KMP'!AK$4,"")</f>
        <v>0</v>
      </c>
      <c r="AL86" s="844">
        <f>IFERROR('DB7.80KMP'!AL87/'DB7.80KMP'!AL$4,"")</f>
        <v>0</v>
      </c>
      <c r="AM86" s="844">
        <f>IFERROR('DB7.80KMP'!AM87/'DB7.80KMP'!AM$4,"")</f>
        <v>0</v>
      </c>
      <c r="AN86" s="844">
        <f>IFERROR('DB7.80KMP'!AN87/'DB7.80KMP'!AN$4,"")</f>
        <v>0</v>
      </c>
      <c r="AO86" s="844">
        <f>IFERROR('DB7.80KMP'!AO87/'DB7.80KMP'!AO$4,"")</f>
        <v>0</v>
      </c>
      <c r="AP86" s="844" t="str">
        <f>IFERROR('DB7.80KMP'!AP87/'DB7.80KMP'!AP$4,"")</f>
        <v/>
      </c>
      <c r="AQ86" s="844" t="str">
        <f>IFERROR('DB7.80KMP'!AQ87/'DB7.80KMP'!AQ$4,"")</f>
        <v/>
      </c>
      <c r="AR86" s="844" t="str">
        <f>IFERROR('DB7.80KMP'!AR87/'DB7.80KMP'!AR$4,"")</f>
        <v/>
      </c>
      <c r="AS86" s="844" t="str">
        <f>IFERROR('DB7.80KMP'!AS87/'DB7.80KMP'!AS$4,"")</f>
        <v/>
      </c>
      <c r="AT86" s="844" t="str">
        <f>IFERROR('DB7.80KMP'!AT87/'DB7.80KMP'!AT$4,"")</f>
        <v/>
      </c>
      <c r="AU86" s="844" t="str">
        <f>IFERROR('DB7.80KMP'!AU87/'DB7.80KMP'!AU$4,"")</f>
        <v/>
      </c>
      <c r="AV86" s="845" t="str">
        <f>IFERROR('DB7.80KMP'!AV87/'DB7.80KMP'!AV$4,"")</f>
        <v/>
      </c>
    </row>
    <row r="87" spans="2:48" ht="15.75" x14ac:dyDescent="0.25">
      <c r="B87" s="1159"/>
      <c r="C87" s="1160"/>
      <c r="D87" s="592" t="s">
        <v>287</v>
      </c>
      <c r="E87" s="9" t="s">
        <v>157</v>
      </c>
      <c r="F87" s="272" t="s">
        <v>226</v>
      </c>
      <c r="G87" s="849" t="str">
        <f>IFERROR('DB7.80KMP'!G88/'DB7.80KMP'!G$4,"")</f>
        <v/>
      </c>
      <c r="H87" s="850" t="str">
        <f>IFERROR('DB7.80KMP'!H88/'DB7.80KMP'!H$4,"")</f>
        <v/>
      </c>
      <c r="I87" s="850" t="str">
        <f>IFERROR('DB7.80KMP'!I88/'DB7.80KMP'!I$4,"")</f>
        <v/>
      </c>
      <c r="J87" s="850" t="str">
        <f>IFERROR('DB7.80KMP'!J88/'DB7.80KMP'!J$4,"")</f>
        <v/>
      </c>
      <c r="K87" s="850" t="str">
        <f>IFERROR('DB7.80KMP'!K88/'DB7.80KMP'!K$4,"")</f>
        <v/>
      </c>
      <c r="L87" s="850" t="str">
        <f>IFERROR('DB7.80KMP'!L88/'DB7.80KMP'!L$4,"")</f>
        <v/>
      </c>
      <c r="M87" s="850" t="str">
        <f>IFERROR('DB7.80KMP'!M88/'DB7.80KMP'!M$4,"")</f>
        <v/>
      </c>
      <c r="N87" s="850" t="str">
        <f>IFERROR('DB7.80KMP'!N88/'DB7.80KMP'!N$4,"")</f>
        <v/>
      </c>
      <c r="O87" s="850" t="str">
        <f>IFERROR('DB7.80KMP'!O88/'DB7.80KMP'!O$4,"")</f>
        <v/>
      </c>
      <c r="P87" s="850" t="str">
        <f>IFERROR('DB7.80KMP'!P88/'DB7.80KMP'!P$4,"")</f>
        <v/>
      </c>
      <c r="Q87" s="850" t="str">
        <f>IFERROR('DB7.80KMP'!Q88/'DB7.80KMP'!Q$4,"")</f>
        <v/>
      </c>
      <c r="R87" s="850" t="str">
        <f>IFERROR('DB7.80KMP'!R88/'DB7.80KMP'!R$4,"")</f>
        <v/>
      </c>
      <c r="S87" s="850" t="str">
        <f>IFERROR('DB7.80KMP'!S88/'DB7.80KMP'!S$4,"")</f>
        <v/>
      </c>
      <c r="T87" s="850" t="str">
        <f>IFERROR('DB7.80KMP'!T88/'DB7.80KMP'!T$4,"")</f>
        <v/>
      </c>
      <c r="U87" s="850" t="str">
        <f>IFERROR('DB7.80KMP'!U88/'DB7.80KMP'!U$4,"")</f>
        <v/>
      </c>
      <c r="V87" s="850" t="str">
        <f>IFERROR('DB7.80KMP'!V88/'DB7.80KMP'!V$4,"")</f>
        <v/>
      </c>
      <c r="W87" s="850">
        <f>IFERROR('DB7.80KMP'!W88/'DB7.80KMP'!W$4,"")</f>
        <v>6.0789118747744151E-5</v>
      </c>
      <c r="X87" s="850">
        <f>IFERROR('DB7.80KMP'!X88/'DB7.80KMP'!X$4,"")</f>
        <v>7.8157438389956773E-5</v>
      </c>
      <c r="Y87" s="850">
        <f>IFERROR('DB7.80KMP'!Y88/'DB7.80KMP'!Y$4,"")</f>
        <v>5.471020687296974E-5</v>
      </c>
      <c r="Z87" s="850">
        <f>IFERROR('DB7.80KMP'!Z88/'DB7.80KMP'!Z$4,"")</f>
        <v>4.382035220608086E-5</v>
      </c>
      <c r="AA87" s="850">
        <f>IFERROR('DB7.80KMP'!AA88/'DB7.80KMP'!AA$4,"")</f>
        <v>4.382035220608086E-5</v>
      </c>
      <c r="AB87" s="850">
        <f>IFERROR('DB7.80KMP'!AB88/'DB7.80KMP'!AB$4,"")</f>
        <v>4.382035220608086E-5</v>
      </c>
      <c r="AC87" s="850">
        <f>IFERROR('DB7.80KMP'!AC88/'DB7.80KMP'!AC$4,"")</f>
        <v>4.382035220608086E-5</v>
      </c>
      <c r="AD87" s="850">
        <f>IFERROR('DB7.80KMP'!AD88/'DB7.80KMP'!AD$4,"")</f>
        <v>4.382035220608086E-5</v>
      </c>
      <c r="AE87" s="850">
        <f>IFERROR('DB7.80KMP'!AE88/'DB7.80KMP'!AE$4,"")</f>
        <v>4.382035220608086E-5</v>
      </c>
      <c r="AF87" s="850">
        <f>IFERROR('DB7.80KMP'!AF88/'DB7.80KMP'!AF$4,"")</f>
        <v>4.0382141978419209E-5</v>
      </c>
      <c r="AG87" s="850">
        <f>IFERROR('DB7.80KMP'!AG88/'DB7.80KMP'!AG$4,"")</f>
        <v>4.0382141978419209E-5</v>
      </c>
      <c r="AH87" s="850">
        <f>IFERROR('DB7.80KMP'!AH88/'DB7.80KMP'!AH$4,"")</f>
        <v>4.0382141978419209E-5</v>
      </c>
      <c r="AI87" s="850">
        <f>IFERROR('DB7.80KMP'!AI88/'DB7.80KMP'!AI$4,"")</f>
        <v>4.6379308843116592E-5</v>
      </c>
      <c r="AJ87" s="851">
        <f>IFERROR('DB7.80KMP'!AJ88/'DB7.80KMP'!AJ$4,"")</f>
        <v>2.1187502318053514E-4</v>
      </c>
      <c r="AK87" s="849">
        <f>IFERROR('DB7.80KMP'!AK88/'DB7.80KMP'!AK$4,"")</f>
        <v>6.2221962479610822E-4</v>
      </c>
      <c r="AL87" s="850">
        <f>IFERROR('DB7.80KMP'!AL88/'DB7.80KMP'!AL$4,"")</f>
        <v>1.5106325568957991E-4</v>
      </c>
      <c r="AM87" s="850">
        <f>IFERROR('DB7.80KMP'!AM88/'DB7.80KMP'!AM$4,"")</f>
        <v>7.9642941589002088E-5</v>
      </c>
      <c r="AN87" s="850">
        <f>IFERROR('DB7.80KMP'!AN88/'DB7.80KMP'!AN$4,"")</f>
        <v>1.5529278069047805E-4</v>
      </c>
      <c r="AO87" s="850">
        <f>IFERROR('DB7.80KMP'!AO88/'DB7.80KMP'!AO$4,"")</f>
        <v>9.1932852060799196E-5</v>
      </c>
      <c r="AP87" s="850" t="str">
        <f>IFERROR('DB7.80KMP'!AP88/'DB7.80KMP'!AP$4,"")</f>
        <v/>
      </c>
      <c r="AQ87" s="850" t="str">
        <f>IFERROR('DB7.80KMP'!AQ88/'DB7.80KMP'!AQ$4,"")</f>
        <v/>
      </c>
      <c r="AR87" s="850" t="str">
        <f>IFERROR('DB7.80KMP'!AR88/'DB7.80KMP'!AR$4,"")</f>
        <v/>
      </c>
      <c r="AS87" s="850" t="str">
        <f>IFERROR('DB7.80KMP'!AS88/'DB7.80KMP'!AS$4,"")</f>
        <v/>
      </c>
      <c r="AT87" s="850" t="str">
        <f>IFERROR('DB7.80KMP'!AT88/'DB7.80KMP'!AT$4,"")</f>
        <v/>
      </c>
      <c r="AU87" s="850" t="str">
        <f>IFERROR('DB7.80KMP'!AU88/'DB7.80KMP'!AU$4,"")</f>
        <v/>
      </c>
      <c r="AV87" s="851" t="str">
        <f>IFERROR('DB7.80KMP'!AV88/'DB7.80KMP'!AV$4,"")</f>
        <v/>
      </c>
    </row>
    <row r="88" spans="2:48" ht="15.75" x14ac:dyDescent="0.25">
      <c r="B88" s="1159"/>
      <c r="C88" s="1160"/>
      <c r="D88" s="592" t="s">
        <v>288</v>
      </c>
      <c r="E88" s="9" t="s">
        <v>289</v>
      </c>
      <c r="F88" s="272" t="s">
        <v>226</v>
      </c>
      <c r="G88" s="849" t="str">
        <f>IFERROR('DB7.80KMP'!G89/'DB7.80KMP'!G$4,"")</f>
        <v/>
      </c>
      <c r="H88" s="850" t="str">
        <f>IFERROR('DB7.80KMP'!H89/'DB7.80KMP'!H$4,"")</f>
        <v/>
      </c>
      <c r="I88" s="850" t="str">
        <f>IFERROR('DB7.80KMP'!I89/'DB7.80KMP'!I$4,"")</f>
        <v/>
      </c>
      <c r="J88" s="850" t="str">
        <f>IFERROR('DB7.80KMP'!J89/'DB7.80KMP'!J$4,"")</f>
        <v/>
      </c>
      <c r="K88" s="850" t="str">
        <f>IFERROR('DB7.80KMP'!K89/'DB7.80KMP'!K$4,"")</f>
        <v/>
      </c>
      <c r="L88" s="850" t="str">
        <f>IFERROR('DB7.80KMP'!L89/'DB7.80KMP'!L$4,"")</f>
        <v/>
      </c>
      <c r="M88" s="850" t="str">
        <f>IFERROR('DB7.80KMP'!M89/'DB7.80KMP'!M$4,"")</f>
        <v/>
      </c>
      <c r="N88" s="850" t="str">
        <f>IFERROR('DB7.80KMP'!N89/'DB7.80KMP'!N$4,"")</f>
        <v/>
      </c>
      <c r="O88" s="850" t="str">
        <f>IFERROR('DB7.80KMP'!O89/'DB7.80KMP'!O$4,"")</f>
        <v/>
      </c>
      <c r="P88" s="850" t="str">
        <f>IFERROR('DB7.80KMP'!P89/'DB7.80KMP'!P$4,"")</f>
        <v/>
      </c>
      <c r="Q88" s="850" t="str">
        <f>IFERROR('DB7.80KMP'!Q89/'DB7.80KMP'!Q$4,"")</f>
        <v/>
      </c>
      <c r="R88" s="850" t="str">
        <f>IFERROR('DB7.80KMP'!R89/'DB7.80KMP'!R$4,"")</f>
        <v/>
      </c>
      <c r="S88" s="850" t="str">
        <f>IFERROR('DB7.80KMP'!S89/'DB7.80KMP'!S$4,"")</f>
        <v/>
      </c>
      <c r="T88" s="850" t="str">
        <f>IFERROR('DB7.80KMP'!T89/'DB7.80KMP'!T$4,"")</f>
        <v/>
      </c>
      <c r="U88" s="850" t="str">
        <f>IFERROR('DB7.80KMP'!U89/'DB7.80KMP'!U$4,"")</f>
        <v/>
      </c>
      <c r="V88" s="850" t="str">
        <f>IFERROR('DB7.80KMP'!V89/'DB7.80KMP'!V$4,"")</f>
        <v/>
      </c>
      <c r="W88" s="850">
        <f>IFERROR('DB7.80KMP'!W89/'DB7.80KMP'!W$4,"")</f>
        <v>0</v>
      </c>
      <c r="X88" s="850">
        <f>IFERROR('DB7.80KMP'!X89/'DB7.80KMP'!X$4,"")</f>
        <v>0</v>
      </c>
      <c r="Y88" s="850">
        <f>IFERROR('DB7.80KMP'!Y89/'DB7.80KMP'!Y$4,"")</f>
        <v>0</v>
      </c>
      <c r="Z88" s="850">
        <f>IFERROR('DB7.80KMP'!Z89/'DB7.80KMP'!Z$4,"")</f>
        <v>0</v>
      </c>
      <c r="AA88" s="850">
        <f>IFERROR('DB7.80KMP'!AA89/'DB7.80KMP'!AA$4,"")</f>
        <v>0</v>
      </c>
      <c r="AB88" s="850">
        <f>IFERROR('DB7.80KMP'!AB89/'DB7.80KMP'!AB$4,"")</f>
        <v>0</v>
      </c>
      <c r="AC88" s="850">
        <f>IFERROR('DB7.80KMP'!AC89/'DB7.80KMP'!AC$4,"")</f>
        <v>0</v>
      </c>
      <c r="AD88" s="850">
        <f>IFERROR('DB7.80KMP'!AD89/'DB7.80KMP'!AD$4,"")</f>
        <v>0</v>
      </c>
      <c r="AE88" s="850">
        <f>IFERROR('DB7.80KMP'!AE89/'DB7.80KMP'!AE$4,"")</f>
        <v>0</v>
      </c>
      <c r="AF88" s="850">
        <f>IFERROR('DB7.80KMP'!AF89/'DB7.80KMP'!AF$4,"")</f>
        <v>0</v>
      </c>
      <c r="AG88" s="850">
        <f>IFERROR('DB7.80KMP'!AG89/'DB7.80KMP'!AG$4,"")</f>
        <v>0</v>
      </c>
      <c r="AH88" s="850">
        <f>IFERROR('DB7.80KMP'!AH89/'DB7.80KMP'!AH$4,"")</f>
        <v>0</v>
      </c>
      <c r="AI88" s="850">
        <f>IFERROR('DB7.80KMP'!AI89/'DB7.80KMP'!AI$4,"")</f>
        <v>0</v>
      </c>
      <c r="AJ88" s="851">
        <f>IFERROR('DB7.80KMP'!AJ89/'DB7.80KMP'!AJ$4,"")</f>
        <v>0</v>
      </c>
      <c r="AK88" s="849">
        <f>IFERROR('DB7.80KMP'!AK89/'DB7.80KMP'!AK$4,"")</f>
        <v>0</v>
      </c>
      <c r="AL88" s="850">
        <f>IFERROR('DB7.80KMP'!AL89/'DB7.80KMP'!AL$4,"")</f>
        <v>0</v>
      </c>
      <c r="AM88" s="850">
        <f>IFERROR('DB7.80KMP'!AM89/'DB7.80KMP'!AM$4,"")</f>
        <v>0</v>
      </c>
      <c r="AN88" s="850">
        <f>IFERROR('DB7.80KMP'!AN89/'DB7.80KMP'!AN$4,"")</f>
        <v>0</v>
      </c>
      <c r="AO88" s="850">
        <f>IFERROR('DB7.80KMP'!AO89/'DB7.80KMP'!AO$4,"")</f>
        <v>0</v>
      </c>
      <c r="AP88" s="850" t="str">
        <f>IFERROR('DB7.80KMP'!AP89/'DB7.80KMP'!AP$4,"")</f>
        <v/>
      </c>
      <c r="AQ88" s="850" t="str">
        <f>IFERROR('DB7.80KMP'!AQ89/'DB7.80KMP'!AQ$4,"")</f>
        <v/>
      </c>
      <c r="AR88" s="850" t="str">
        <f>IFERROR('DB7.80KMP'!AR89/'DB7.80KMP'!AR$4,"")</f>
        <v/>
      </c>
      <c r="AS88" s="850" t="str">
        <f>IFERROR('DB7.80KMP'!AS89/'DB7.80KMP'!AS$4,"")</f>
        <v/>
      </c>
      <c r="AT88" s="850" t="str">
        <f>IFERROR('DB7.80KMP'!AT89/'DB7.80KMP'!AT$4,"")</f>
        <v/>
      </c>
      <c r="AU88" s="850" t="str">
        <f>IFERROR('DB7.80KMP'!AU89/'DB7.80KMP'!AU$4,"")</f>
        <v/>
      </c>
      <c r="AV88" s="851" t="str">
        <f>IFERROR('DB7.80KMP'!AV89/'DB7.80KMP'!AV$4,"")</f>
        <v/>
      </c>
    </row>
    <row r="89" spans="2:48" ht="15.75" x14ac:dyDescent="0.25">
      <c r="B89" s="1158"/>
      <c r="C89" s="1156"/>
      <c r="D89" s="591" t="s">
        <v>290</v>
      </c>
      <c r="E89" s="10" t="s">
        <v>167</v>
      </c>
      <c r="F89" s="273" t="s">
        <v>226</v>
      </c>
      <c r="G89" s="846" t="str">
        <f>IFERROR('DB7.80KMP'!G90/'DB7.80KMP'!G$4,"")</f>
        <v/>
      </c>
      <c r="H89" s="847" t="str">
        <f>IFERROR('DB7.80KMP'!H90/'DB7.80KMP'!H$4,"")</f>
        <v/>
      </c>
      <c r="I89" s="847" t="str">
        <f>IFERROR('DB7.80KMP'!I90/'DB7.80KMP'!I$4,"")</f>
        <v/>
      </c>
      <c r="J89" s="847" t="str">
        <f>IFERROR('DB7.80KMP'!J90/'DB7.80KMP'!J$4,"")</f>
        <v/>
      </c>
      <c r="K89" s="847" t="str">
        <f>IFERROR('DB7.80KMP'!K90/'DB7.80KMP'!K$4,"")</f>
        <v/>
      </c>
      <c r="L89" s="847" t="str">
        <f>IFERROR('DB7.80KMP'!L90/'DB7.80KMP'!L$4,"")</f>
        <v/>
      </c>
      <c r="M89" s="847" t="str">
        <f>IFERROR('DB7.80KMP'!M90/'DB7.80KMP'!M$4,"")</f>
        <v/>
      </c>
      <c r="N89" s="847" t="str">
        <f>IFERROR('DB7.80KMP'!N90/'DB7.80KMP'!N$4,"")</f>
        <v/>
      </c>
      <c r="O89" s="847" t="str">
        <f>IFERROR('DB7.80KMP'!O90/'DB7.80KMP'!O$4,"")</f>
        <v/>
      </c>
      <c r="P89" s="847" t="str">
        <f>IFERROR('DB7.80KMP'!P90/'DB7.80KMP'!P$4,"")</f>
        <v/>
      </c>
      <c r="Q89" s="847" t="str">
        <f>IFERROR('DB7.80KMP'!Q90/'DB7.80KMP'!Q$4,"")</f>
        <v/>
      </c>
      <c r="R89" s="847" t="str">
        <f>IFERROR('DB7.80KMP'!R90/'DB7.80KMP'!R$4,"")</f>
        <v/>
      </c>
      <c r="S89" s="847" t="str">
        <f>IFERROR('DB7.80KMP'!S90/'DB7.80KMP'!S$4,"")</f>
        <v/>
      </c>
      <c r="T89" s="847" t="str">
        <f>IFERROR('DB7.80KMP'!T90/'DB7.80KMP'!T$4,"")</f>
        <v/>
      </c>
      <c r="U89" s="847" t="str">
        <f>IFERROR('DB7.80KMP'!U90/'DB7.80KMP'!U$4,"")</f>
        <v/>
      </c>
      <c r="V89" s="847" t="str">
        <f>IFERROR('DB7.80KMP'!V90/'DB7.80KMP'!V$4,"")</f>
        <v/>
      </c>
      <c r="W89" s="847">
        <f>IFERROR('DB7.80KMP'!W90/'DB7.80KMP'!W$4,"")</f>
        <v>0</v>
      </c>
      <c r="X89" s="847">
        <f>IFERROR('DB7.80KMP'!X90/'DB7.80KMP'!X$4,"")</f>
        <v>0</v>
      </c>
      <c r="Y89" s="847">
        <f>IFERROR('DB7.80KMP'!Y90/'DB7.80KMP'!Y$4,"")</f>
        <v>0</v>
      </c>
      <c r="Z89" s="847">
        <f>IFERROR('DB7.80KMP'!Z90/'DB7.80KMP'!Z$4,"")</f>
        <v>0</v>
      </c>
      <c r="AA89" s="847">
        <f>IFERROR('DB7.80KMP'!AA90/'DB7.80KMP'!AA$4,"")</f>
        <v>0</v>
      </c>
      <c r="AB89" s="847">
        <f>IFERROR('DB7.80KMP'!AB90/'DB7.80KMP'!AB$4,"")</f>
        <v>0</v>
      </c>
      <c r="AC89" s="847">
        <f>IFERROR('DB7.80KMP'!AC90/'DB7.80KMP'!AC$4,"")</f>
        <v>0</v>
      </c>
      <c r="AD89" s="847">
        <f>IFERROR('DB7.80KMP'!AD90/'DB7.80KMP'!AD$4,"")</f>
        <v>0</v>
      </c>
      <c r="AE89" s="847">
        <f>IFERROR('DB7.80KMP'!AE90/'DB7.80KMP'!AE$4,"")</f>
        <v>0</v>
      </c>
      <c r="AF89" s="847">
        <f>IFERROR('DB7.80KMP'!AF90/'DB7.80KMP'!AF$4,"")</f>
        <v>0</v>
      </c>
      <c r="AG89" s="847">
        <f>IFERROR('DB7.80KMP'!AG90/'DB7.80KMP'!AG$4,"")</f>
        <v>0</v>
      </c>
      <c r="AH89" s="847">
        <f>IFERROR('DB7.80KMP'!AH90/'DB7.80KMP'!AH$4,"")</f>
        <v>0</v>
      </c>
      <c r="AI89" s="847">
        <f>IFERROR('DB7.80KMP'!AI90/'DB7.80KMP'!AI$4,"")</f>
        <v>0</v>
      </c>
      <c r="AJ89" s="848">
        <f>IFERROR('DB7.80KMP'!AJ90/'DB7.80KMP'!AJ$4,"")</f>
        <v>1.6065502099715332E-4</v>
      </c>
      <c r="AK89" s="846">
        <f>IFERROR('DB7.80KMP'!AK90/'DB7.80KMP'!AK$4,"")</f>
        <v>0</v>
      </c>
      <c r="AL89" s="847">
        <f>IFERROR('DB7.80KMP'!AL90/'DB7.80KMP'!AL$4,"")</f>
        <v>1.1159259517445667E-3</v>
      </c>
      <c r="AM89" s="847">
        <f>IFERROR('DB7.80KMP'!AM90/'DB7.80KMP'!AM$4,"")</f>
        <v>0</v>
      </c>
      <c r="AN89" s="847">
        <f>IFERROR('DB7.80KMP'!AN90/'DB7.80KMP'!AN$4,"")</f>
        <v>2.9149465827824897E-5</v>
      </c>
      <c r="AO89" s="847">
        <f>IFERROR('DB7.80KMP'!AO90/'DB7.80KMP'!AO$4,"")</f>
        <v>2.6271822236956408E-5</v>
      </c>
      <c r="AP89" s="847" t="str">
        <f>IFERROR('DB7.80KMP'!AP90/'DB7.80KMP'!AP$4,"")</f>
        <v/>
      </c>
      <c r="AQ89" s="847" t="str">
        <f>IFERROR('DB7.80KMP'!AQ90/'DB7.80KMP'!AQ$4,"")</f>
        <v/>
      </c>
      <c r="AR89" s="847" t="str">
        <f>IFERROR('DB7.80KMP'!AR90/'DB7.80KMP'!AR$4,"")</f>
        <v/>
      </c>
      <c r="AS89" s="847" t="str">
        <f>IFERROR('DB7.80KMP'!AS90/'DB7.80KMP'!AS$4,"")</f>
        <v/>
      </c>
      <c r="AT89" s="847" t="str">
        <f>IFERROR('DB7.80KMP'!AT90/'DB7.80KMP'!AT$4,"")</f>
        <v/>
      </c>
      <c r="AU89" s="847" t="str">
        <f>IFERROR('DB7.80KMP'!AU90/'DB7.80KMP'!AU$4,"")</f>
        <v/>
      </c>
      <c r="AV89" s="848" t="str">
        <f>IFERROR('DB7.80KMP'!AV90/'DB7.80KMP'!AV$4,"")</f>
        <v/>
      </c>
    </row>
    <row r="90" spans="2:48" s="602" customFormat="1" ht="15.75" x14ac:dyDescent="0.25">
      <c r="B90" s="616" t="s">
        <v>291</v>
      </c>
      <c r="C90" s="617" t="s">
        <v>292</v>
      </c>
      <c r="D90" s="623" t="str">
        <f t="shared" ref="D90:E90" si="6">IF($B$1="x","",B90)</f>
        <v>VI</v>
      </c>
      <c r="E90" s="624" t="str">
        <f t="shared" si="6"/>
        <v>Chi phi khấu hao</v>
      </c>
      <c r="F90" s="627"/>
      <c r="G90" s="873" t="str">
        <f>IFERROR('DB7.80KMP'!G91/'DB7.80KMP'!G$4,"")</f>
        <v/>
      </c>
      <c r="H90" s="874" t="str">
        <f>IFERROR('DB7.80KMP'!H91/'DB7.80KMP'!H$4,"")</f>
        <v/>
      </c>
      <c r="I90" s="874" t="str">
        <f>IFERROR('DB7.80KMP'!I91/'DB7.80KMP'!I$4,"")</f>
        <v/>
      </c>
      <c r="J90" s="874" t="str">
        <f>IFERROR('DB7.80KMP'!J91/'DB7.80KMP'!J$4,"")</f>
        <v/>
      </c>
      <c r="K90" s="874" t="str">
        <f>IFERROR('DB7.80KMP'!K91/'DB7.80KMP'!K$4,"")</f>
        <v/>
      </c>
      <c r="L90" s="874" t="str">
        <f>IFERROR('DB7.80KMP'!L91/'DB7.80KMP'!L$4,"")</f>
        <v/>
      </c>
      <c r="M90" s="874" t="str">
        <f>IFERROR('DB7.80KMP'!M91/'DB7.80KMP'!M$4,"")</f>
        <v/>
      </c>
      <c r="N90" s="874" t="str">
        <f>IFERROR('DB7.80KMP'!N91/'DB7.80KMP'!N$4,"")</f>
        <v/>
      </c>
      <c r="O90" s="874" t="str">
        <f>IFERROR('DB7.80KMP'!O91/'DB7.80KMP'!O$4,"")</f>
        <v/>
      </c>
      <c r="P90" s="874" t="str">
        <f>IFERROR('DB7.80KMP'!P91/'DB7.80KMP'!P$4,"")</f>
        <v/>
      </c>
      <c r="Q90" s="874" t="str">
        <f>IFERROR('DB7.80KMP'!Q91/'DB7.80KMP'!Q$4,"")</f>
        <v/>
      </c>
      <c r="R90" s="874" t="str">
        <f>IFERROR('DB7.80KMP'!R91/'DB7.80KMP'!R$4,"")</f>
        <v/>
      </c>
      <c r="S90" s="874" t="str">
        <f>IFERROR('DB7.80KMP'!S91/'DB7.80KMP'!S$4,"")</f>
        <v/>
      </c>
      <c r="T90" s="874" t="str">
        <f>IFERROR('DB7.80KMP'!T91/'DB7.80KMP'!T$4,"")</f>
        <v/>
      </c>
      <c r="U90" s="874" t="str">
        <f>IFERROR('DB7.80KMP'!U91/'DB7.80KMP'!U$4,"")</f>
        <v/>
      </c>
      <c r="V90" s="874" t="str">
        <f>IFERROR('DB7.80KMP'!V91/'DB7.80KMP'!V$4,"")</f>
        <v/>
      </c>
      <c r="W90" s="874">
        <f>IFERROR('DB7.80KMP'!W91/'DB7.80KMP'!W$4,"")</f>
        <v>3.3010929842766122E-2</v>
      </c>
      <c r="X90" s="874">
        <f>IFERROR('DB7.80KMP'!X91/'DB7.80KMP'!X$4,"")</f>
        <v>4.2442624083556438E-2</v>
      </c>
      <c r="Y90" s="874">
        <f>IFERROR('DB7.80KMP'!Y91/'DB7.80KMP'!Y$4,"")</f>
        <v>2.9509469635765232E-2</v>
      </c>
      <c r="Z90" s="874">
        <f>IFERROR('DB7.80KMP'!Z91/'DB7.80KMP'!Z$4,"")</f>
        <v>2.3635724058882344E-2</v>
      </c>
      <c r="AA90" s="874">
        <f>IFERROR('DB7.80KMP'!AA91/'DB7.80KMP'!AA$4,"")</f>
        <v>2.3635724058882344E-2</v>
      </c>
      <c r="AB90" s="874">
        <f>IFERROR('DB7.80KMP'!AB91/'DB7.80KMP'!AB$4,"")</f>
        <v>2.3635724058882344E-2</v>
      </c>
      <c r="AC90" s="874">
        <f>IFERROR('DB7.80KMP'!AC91/'DB7.80KMP'!AC$4,"")</f>
        <v>2.3635724058882344E-2</v>
      </c>
      <c r="AD90" s="874">
        <f>IFERROR('DB7.80KMP'!AD91/'DB7.80KMP'!AD$4,"")</f>
        <v>2.3635724058882344E-2</v>
      </c>
      <c r="AE90" s="874">
        <f>IFERROR('DB7.80KMP'!AE91/'DB7.80KMP'!AE$4,"")</f>
        <v>2.3635724058882344E-2</v>
      </c>
      <c r="AF90" s="874">
        <f>IFERROR('DB7.80KMP'!AF91/'DB7.80KMP'!AF$4,"")</f>
        <v>2.2782771097085656E-2</v>
      </c>
      <c r="AG90" s="874">
        <f>IFERROR('DB7.80KMP'!AG91/'DB7.80KMP'!AG$4,"")</f>
        <v>2.2782771097085656E-2</v>
      </c>
      <c r="AH90" s="874">
        <f>IFERROR('DB7.80KMP'!AH91/'DB7.80KMP'!AH$4,"")</f>
        <v>2.2782771097085656E-2</v>
      </c>
      <c r="AI90" s="874">
        <f>IFERROR('DB7.80KMP'!AI91/'DB7.80KMP'!AI$4,"")</f>
        <v>2.5331847958839544E-2</v>
      </c>
      <c r="AJ90" s="875">
        <f>IFERROR('DB7.80KMP'!AJ91/'DB7.80KMP'!AJ$4,"")</f>
        <v>2.8998764567603197E-2</v>
      </c>
      <c r="AK90" s="873">
        <f>IFERROR('DB7.80KMP'!AK91/'DB7.80KMP'!AK$4,"")</f>
        <v>3.0504130474363733E-2</v>
      </c>
      <c r="AL90" s="874">
        <f>IFERROR('DB7.80KMP'!AL91/'DB7.80KMP'!AL$4,"")</f>
        <v>4.3696664191837771E-2</v>
      </c>
      <c r="AM90" s="874">
        <f>IFERROR('DB7.80KMP'!AM91/'DB7.80KMP'!AM$4,"")</f>
        <v>2.4502213088042863E-2</v>
      </c>
      <c r="AN90" s="874">
        <f>IFERROR('DB7.80KMP'!AN91/'DB7.80KMP'!AN$4,"")</f>
        <v>2.5185501619306834E-2</v>
      </c>
      <c r="AO90" s="874">
        <f>IFERROR('DB7.80KMP'!AO91/'DB7.80KMP'!AO$4,"")</f>
        <v>2.7585731824644653E-2</v>
      </c>
      <c r="AP90" s="874" t="str">
        <f>IFERROR('DB7.80KMP'!AP91/'DB7.80KMP'!AP$4,"")</f>
        <v/>
      </c>
      <c r="AQ90" s="874" t="str">
        <f>IFERROR('DB7.80KMP'!AQ91/'DB7.80KMP'!AQ$4,"")</f>
        <v/>
      </c>
      <c r="AR90" s="874" t="str">
        <f>IFERROR('DB7.80KMP'!AR91/'DB7.80KMP'!AR$4,"")</f>
        <v/>
      </c>
      <c r="AS90" s="874" t="str">
        <f>IFERROR('DB7.80KMP'!AS91/'DB7.80KMP'!AS$4,"")</f>
        <v/>
      </c>
      <c r="AT90" s="874" t="str">
        <f>IFERROR('DB7.80KMP'!AT91/'DB7.80KMP'!AT$4,"")</f>
        <v/>
      </c>
      <c r="AU90" s="874" t="str">
        <f>IFERROR('DB7.80KMP'!AU91/'DB7.80KMP'!AU$4,"")</f>
        <v/>
      </c>
      <c r="AV90" s="875" t="str">
        <f>IFERROR('DB7.80KMP'!AV91/'DB7.80KMP'!AV$4,"")</f>
        <v/>
      </c>
    </row>
    <row r="91" spans="2:48" ht="16.5" customHeight="1" thickBot="1" x14ac:dyDescent="0.3">
      <c r="B91" s="403" t="s">
        <v>293</v>
      </c>
      <c r="C91" s="25" t="s">
        <v>130</v>
      </c>
      <c r="D91" s="404" t="s">
        <v>294</v>
      </c>
      <c r="E91" s="595" t="s">
        <v>130</v>
      </c>
      <c r="F91" s="596" t="s">
        <v>226</v>
      </c>
      <c r="G91" s="876" t="str">
        <f>IFERROR('DB7.80KMP'!G92/'DB7.80KMP'!G$4,"")</f>
        <v/>
      </c>
      <c r="H91" s="877" t="str">
        <f>IFERROR('DB7.80KMP'!H92/'DB7.80KMP'!H$4,"")</f>
        <v/>
      </c>
      <c r="I91" s="877" t="str">
        <f>IFERROR('DB7.80KMP'!I92/'DB7.80KMP'!I$4,"")</f>
        <v/>
      </c>
      <c r="J91" s="877" t="str">
        <f>IFERROR('DB7.80KMP'!J92/'DB7.80KMP'!J$4,"")</f>
        <v/>
      </c>
      <c r="K91" s="877" t="str">
        <f>IFERROR('DB7.80KMP'!K92/'DB7.80KMP'!K$4,"")</f>
        <v/>
      </c>
      <c r="L91" s="877" t="str">
        <f>IFERROR('DB7.80KMP'!L92/'DB7.80KMP'!L$4,"")</f>
        <v/>
      </c>
      <c r="M91" s="877" t="str">
        <f>IFERROR('DB7.80KMP'!M92/'DB7.80KMP'!M$4,"")</f>
        <v/>
      </c>
      <c r="N91" s="877" t="str">
        <f>IFERROR('DB7.80KMP'!N92/'DB7.80KMP'!N$4,"")</f>
        <v/>
      </c>
      <c r="O91" s="877" t="str">
        <f>IFERROR('DB7.80KMP'!O92/'DB7.80KMP'!O$4,"")</f>
        <v/>
      </c>
      <c r="P91" s="877" t="str">
        <f>IFERROR('DB7.80KMP'!P92/'DB7.80KMP'!P$4,"")</f>
        <v/>
      </c>
      <c r="Q91" s="877" t="str">
        <f>IFERROR('DB7.80KMP'!Q92/'DB7.80KMP'!Q$4,"")</f>
        <v/>
      </c>
      <c r="R91" s="877" t="str">
        <f>IFERROR('DB7.80KMP'!R92/'DB7.80KMP'!R$4,"")</f>
        <v/>
      </c>
      <c r="S91" s="877" t="str">
        <f>IFERROR('DB7.80KMP'!S92/'DB7.80KMP'!S$4,"")</f>
        <v/>
      </c>
      <c r="T91" s="877" t="str">
        <f>IFERROR('DB7.80KMP'!T92/'DB7.80KMP'!T$4,"")</f>
        <v/>
      </c>
      <c r="U91" s="877" t="str">
        <f>IFERROR('DB7.80KMP'!U92/'DB7.80KMP'!U$4,"")</f>
        <v/>
      </c>
      <c r="V91" s="877" t="str">
        <f>IFERROR('DB7.80KMP'!V92/'DB7.80KMP'!V$4,"")</f>
        <v/>
      </c>
      <c r="W91" s="877">
        <f>IFERROR('DB7.80KMP'!W92/'DB7.80KMP'!W$4,"")</f>
        <v>3.3010929842766122E-2</v>
      </c>
      <c r="X91" s="877">
        <f>IFERROR('DB7.80KMP'!X92/'DB7.80KMP'!X$4,"")</f>
        <v>4.2442624083556438E-2</v>
      </c>
      <c r="Y91" s="877">
        <f>IFERROR('DB7.80KMP'!Y92/'DB7.80KMP'!Y$4,"")</f>
        <v>2.9509469635765232E-2</v>
      </c>
      <c r="Z91" s="877">
        <f>IFERROR('DB7.80KMP'!Z92/'DB7.80KMP'!Z$4,"")</f>
        <v>2.3635724058882344E-2</v>
      </c>
      <c r="AA91" s="877">
        <f>IFERROR('DB7.80KMP'!AA92/'DB7.80KMP'!AA$4,"")</f>
        <v>2.3635724058882344E-2</v>
      </c>
      <c r="AB91" s="877">
        <f>IFERROR('DB7.80KMP'!AB92/'DB7.80KMP'!AB$4,"")</f>
        <v>2.3635724058882344E-2</v>
      </c>
      <c r="AC91" s="877">
        <f>IFERROR('DB7.80KMP'!AC92/'DB7.80KMP'!AC$4,"")</f>
        <v>2.3635724058882344E-2</v>
      </c>
      <c r="AD91" s="877">
        <f>IFERROR('DB7.80KMP'!AD92/'DB7.80KMP'!AD$4,"")</f>
        <v>2.3635724058882344E-2</v>
      </c>
      <c r="AE91" s="877">
        <f>IFERROR('DB7.80KMP'!AE92/'DB7.80KMP'!AE$4,"")</f>
        <v>2.3635724058882344E-2</v>
      </c>
      <c r="AF91" s="877">
        <f>IFERROR('DB7.80KMP'!AF92/'DB7.80KMP'!AF$4,"")</f>
        <v>2.2782771097085656E-2</v>
      </c>
      <c r="AG91" s="877">
        <f>IFERROR('DB7.80KMP'!AG92/'DB7.80KMP'!AG$4,"")</f>
        <v>2.2782771097085656E-2</v>
      </c>
      <c r="AH91" s="877">
        <f>IFERROR('DB7.80KMP'!AH92/'DB7.80KMP'!AH$4,"")</f>
        <v>2.2782771097085656E-2</v>
      </c>
      <c r="AI91" s="877">
        <f>IFERROR('DB7.80KMP'!AI92/'DB7.80KMP'!AI$4,"")</f>
        <v>2.5331847958839544E-2</v>
      </c>
      <c r="AJ91" s="878">
        <f>IFERROR('DB7.80KMP'!AJ92/'DB7.80KMP'!AJ$4,"")</f>
        <v>2.8998764567603197E-2</v>
      </c>
      <c r="AK91" s="876">
        <f>IFERROR('DB7.80KMP'!AK92/'DB7.80KMP'!AK$4,"")</f>
        <v>3.0504130474363733E-2</v>
      </c>
      <c r="AL91" s="877">
        <f>IFERROR('DB7.80KMP'!AL92/'DB7.80KMP'!AL$4,"")</f>
        <v>4.3696664191837771E-2</v>
      </c>
      <c r="AM91" s="877">
        <f>IFERROR('DB7.80KMP'!AM92/'DB7.80KMP'!AM$4,"")</f>
        <v>2.4502213088042863E-2</v>
      </c>
      <c r="AN91" s="877">
        <f>IFERROR('DB7.80KMP'!AN92/'DB7.80KMP'!AN$4,"")</f>
        <v>2.5185501619306834E-2</v>
      </c>
      <c r="AO91" s="877">
        <f>IFERROR('DB7.80KMP'!AO92/'DB7.80KMP'!AO$4,"")</f>
        <v>2.7585731824644653E-2</v>
      </c>
      <c r="AP91" s="877" t="str">
        <f>IFERROR('DB7.80KMP'!AP92/'DB7.80KMP'!AP$4,"")</f>
        <v/>
      </c>
      <c r="AQ91" s="877" t="str">
        <f>IFERROR('DB7.80KMP'!AQ92/'DB7.80KMP'!AQ$4,"")</f>
        <v/>
      </c>
      <c r="AR91" s="877" t="str">
        <f>IFERROR('DB7.80KMP'!AR92/'DB7.80KMP'!AR$4,"")</f>
        <v/>
      </c>
      <c r="AS91" s="877" t="str">
        <f>IFERROR('DB7.80KMP'!AS92/'DB7.80KMP'!AS$4,"")</f>
        <v/>
      </c>
      <c r="AT91" s="877" t="str">
        <f>IFERROR('DB7.80KMP'!AT92/'DB7.80KMP'!AT$4,"")</f>
        <v/>
      </c>
      <c r="AU91" s="877" t="str">
        <f>IFERROR('DB7.80KMP'!AU92/'DB7.80KMP'!AU$4,"")</f>
        <v/>
      </c>
      <c r="AV91" s="878" t="str">
        <f>IFERROR('DB7.80KMP'!AV92/'DB7.80KMP'!AV$4,"")</f>
        <v/>
      </c>
    </row>
    <row r="92" spans="2:48" s="3" customFormat="1" x14ac:dyDescent="0.25">
      <c r="B92" s="666"/>
      <c r="C92" s="667"/>
      <c r="D92" s="666"/>
      <c r="E92" s="676"/>
      <c r="F92" s="666"/>
      <c r="G92" s="891"/>
      <c r="H92" s="891"/>
      <c r="I92" s="891"/>
      <c r="J92" s="891"/>
      <c r="K92" s="891"/>
      <c r="L92" s="891"/>
      <c r="M92" s="891"/>
      <c r="N92" s="891"/>
      <c r="O92" s="891"/>
      <c r="P92" s="891"/>
      <c r="Q92" s="891"/>
      <c r="R92" s="891"/>
      <c r="S92" s="891"/>
      <c r="T92" s="891"/>
      <c r="U92" s="891"/>
      <c r="V92" s="891"/>
      <c r="W92" s="891"/>
      <c r="X92" s="891"/>
      <c r="Y92" s="891"/>
      <c r="Z92" s="891"/>
      <c r="AA92" s="891"/>
      <c r="AB92" s="891"/>
      <c r="AC92" s="891"/>
      <c r="AD92" s="891"/>
      <c r="AE92" s="891"/>
      <c r="AF92" s="891"/>
      <c r="AG92" s="891"/>
      <c r="AH92" s="891"/>
      <c r="AI92" s="891"/>
      <c r="AJ92" s="891"/>
      <c r="AK92" s="891"/>
      <c r="AL92" s="891"/>
      <c r="AM92" s="891"/>
      <c r="AN92" s="891"/>
      <c r="AO92" s="891"/>
      <c r="AP92" s="891"/>
      <c r="AQ92" s="891"/>
      <c r="AR92" s="891"/>
      <c r="AS92" s="891"/>
      <c r="AT92" s="891"/>
      <c r="AU92" s="891"/>
      <c r="AV92" s="891"/>
    </row>
  </sheetData>
  <mergeCells count="24">
    <mergeCell ref="B2:E2"/>
    <mergeCell ref="F2:F3"/>
    <mergeCell ref="G2:AJ2"/>
    <mergeCell ref="AK2:AV2"/>
    <mergeCell ref="B12:B13"/>
    <mergeCell ref="C12:C13"/>
    <mergeCell ref="B14:B15"/>
    <mergeCell ref="C14:C15"/>
    <mergeCell ref="B16:B20"/>
    <mergeCell ref="C16:C20"/>
    <mergeCell ref="B24:B27"/>
    <mergeCell ref="C24:C27"/>
    <mergeCell ref="B30:B35"/>
    <mergeCell ref="C30:C35"/>
    <mergeCell ref="B38:B39"/>
    <mergeCell ref="C38:C39"/>
    <mergeCell ref="B86:B89"/>
    <mergeCell ref="C86:C89"/>
    <mergeCell ref="B45:B48"/>
    <mergeCell ref="C45:C48"/>
    <mergeCell ref="B49:B52"/>
    <mergeCell ref="C49:C52"/>
    <mergeCell ref="B68:B84"/>
    <mergeCell ref="C68:C84"/>
  </mergeCells>
  <conditionalFormatting sqref="E24">
    <cfRule type="duplicateValues" dxfId="20" priority="4"/>
  </conditionalFormatting>
  <conditionalFormatting sqref="E27">
    <cfRule type="duplicateValues" dxfId="19" priority="3"/>
  </conditionalFormatting>
  <conditionalFormatting sqref="E50">
    <cfRule type="duplicateValues" dxfId="18" priority="2"/>
  </conditionalFormatting>
  <printOptions horizontalCentered="1"/>
  <pageMargins left="0" right="0" top="0.5" bottom="0.75" header="0.3" footer="0.3"/>
  <pageSetup paperSize="8" scale="8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514B-C8E7-4234-B575-026802D1FF16}">
  <sheetPr>
    <tabColor theme="3" tint="0.499984740745262"/>
  </sheetPr>
  <dimension ref="A1:BL207"/>
  <sheetViews>
    <sheetView workbookViewId="0">
      <pane ySplit="4" topLeftCell="A5" activePane="bottomLeft" state="frozen"/>
      <selection pane="bottomLeft" activeCell="AS21" sqref="AS21"/>
    </sheetView>
  </sheetViews>
  <sheetFormatPr defaultColWidth="8.7109375" defaultRowHeight="15" outlineLevelCol="1" x14ac:dyDescent="0.25"/>
  <cols>
    <col min="1" max="1" width="0.42578125" style="1" customWidth="1"/>
    <col min="2" max="2" width="7.28515625" style="5" hidden="1" customWidth="1" outlineLevel="1"/>
    <col min="3" max="3" width="20.7109375" style="1" hidden="1" customWidth="1" outlineLevel="1"/>
    <col min="4" max="4" width="6.28515625" style="5" customWidth="1" collapsed="1"/>
    <col min="5" max="5" width="23.42578125" style="1" customWidth="1"/>
    <col min="6" max="6" width="6.7109375" style="5" customWidth="1"/>
    <col min="7" max="7" width="10" style="5" hidden="1" customWidth="1" outlineLevel="1"/>
    <col min="8" max="8" width="32.7109375" style="1" customWidth="1" collapsed="1"/>
    <col min="9" max="9" width="12.42578125" style="5" hidden="1" customWidth="1" outlineLevel="1"/>
    <col min="10" max="11" width="10" style="5" hidden="1" customWidth="1" outlineLevel="1"/>
    <col min="12" max="12" width="8.28515625" style="133" hidden="1" customWidth="1" outlineLevel="1"/>
    <col min="13" max="14" width="9.5703125" style="133" hidden="1" customWidth="1" outlineLevel="1"/>
    <col min="15" max="18" width="7.7109375" style="26" hidden="1" customWidth="1" outlineLevel="1"/>
    <col min="19" max="19" width="8.7109375" style="26" hidden="1" customWidth="1" outlineLevel="1"/>
    <col min="20" max="20" width="10.42578125" style="26" hidden="1" customWidth="1" outlineLevel="1"/>
    <col min="21" max="21" width="7.7109375" style="26" hidden="1" customWidth="1" outlineLevel="1"/>
    <col min="22" max="22" width="8.7109375" style="26" hidden="1" customWidth="1" outlineLevel="1"/>
    <col min="23" max="26" width="7.7109375" style="26" hidden="1" customWidth="1" outlineLevel="1"/>
    <col min="27" max="27" width="9.28515625" style="133" bestFit="1" customWidth="1" collapsed="1"/>
    <col min="28" max="28" width="9.42578125" style="26" customWidth="1" outlineLevel="1"/>
    <col min="29" max="39" width="7.5703125" style="26" customWidth="1" outlineLevel="1"/>
    <col min="40" max="40" width="9.28515625" style="133" bestFit="1" customWidth="1"/>
    <col min="41" max="41" width="10.42578125" style="133" customWidth="1"/>
    <col min="42" max="44" width="8.5703125" style="26" customWidth="1" outlineLevel="1"/>
    <col min="45" max="45" width="8.7109375" style="26" customWidth="1" outlineLevel="1"/>
    <col min="46" max="46" width="8.42578125" style="26" customWidth="1" outlineLevel="1"/>
    <col min="47" max="53" width="5.28515625" style="26" customWidth="1" outlineLevel="1"/>
    <col min="54" max="55" width="10.28515625" style="26" bestFit="1" customWidth="1"/>
    <col min="56" max="56" width="9.5703125" style="26" customWidth="1"/>
    <col min="57" max="57" width="10.28515625" style="26" bestFit="1" customWidth="1"/>
    <col min="58" max="58" width="10.42578125" style="26" bestFit="1" customWidth="1"/>
    <col min="59" max="60" width="10.28515625" style="133" bestFit="1" customWidth="1"/>
    <col min="61" max="61" width="9.7109375" style="133" bestFit="1" customWidth="1"/>
    <col min="62" max="62" width="9.5703125" style="26" bestFit="1" customWidth="1"/>
    <col min="63" max="64" width="9.7109375" style="26" bestFit="1" customWidth="1"/>
    <col min="65" max="65" width="8.7109375" style="1"/>
    <col min="66" max="69" width="12.7109375" style="1" customWidth="1"/>
    <col min="70" max="16384" width="8.7109375" style="1"/>
  </cols>
  <sheetData>
    <row r="1" spans="2:64" s="326" customFormat="1" x14ac:dyDescent="0.25">
      <c r="B1" s="325"/>
      <c r="D1" s="325"/>
      <c r="F1" s="325"/>
      <c r="G1" s="325"/>
      <c r="I1" s="325"/>
      <c r="J1" s="325"/>
      <c r="K1" s="325"/>
      <c r="L1" s="327">
        <v>2022</v>
      </c>
      <c r="M1" s="327">
        <v>2023</v>
      </c>
      <c r="N1" s="327">
        <v>2024</v>
      </c>
      <c r="O1" s="328">
        <v>2025</v>
      </c>
      <c r="P1" s="328">
        <v>2025</v>
      </c>
      <c r="Q1" s="328">
        <v>2025</v>
      </c>
      <c r="R1" s="328">
        <v>2025</v>
      </c>
      <c r="S1" s="328">
        <v>2025</v>
      </c>
      <c r="T1" s="328">
        <v>2025</v>
      </c>
      <c r="U1" s="328">
        <v>2025</v>
      </c>
      <c r="V1" s="328">
        <v>2025</v>
      </c>
      <c r="W1" s="328">
        <v>2025</v>
      </c>
      <c r="X1" s="328">
        <v>2025</v>
      </c>
      <c r="Y1" s="328">
        <v>2025</v>
      </c>
      <c r="Z1" s="328">
        <v>2025</v>
      </c>
      <c r="AA1" s="327"/>
      <c r="AB1" s="1068">
        <f>SUM(AB26:AB52,AB130)</f>
        <v>2654350836.2634106</v>
      </c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7"/>
      <c r="AO1" s="327"/>
      <c r="AP1" s="328">
        <v>2026</v>
      </c>
      <c r="AQ1" s="328">
        <v>2026</v>
      </c>
      <c r="AR1" s="328">
        <v>2026</v>
      </c>
      <c r="AS1" s="328">
        <v>2026</v>
      </c>
      <c r="AT1" s="328">
        <v>2026</v>
      </c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7"/>
      <c r="BH1" s="327"/>
      <c r="BI1" s="327"/>
      <c r="BJ1" s="328"/>
      <c r="BK1" s="328"/>
      <c r="BL1" s="328"/>
    </row>
    <row r="2" spans="2:64" s="326" customFormat="1" ht="16.5" customHeight="1" thickBot="1" x14ac:dyDescent="0.3">
      <c r="B2" s="715"/>
      <c r="C2" s="962" t="s">
        <v>302</v>
      </c>
      <c r="D2" s="962" t="str">
        <f>IF($B$2="x","",C2)</f>
        <v>10 - 170 KHOẢN MỤC CHI PHÍ (TRIỆU ĐỒNG)</v>
      </c>
      <c r="E2" s="966"/>
      <c r="F2" s="967"/>
      <c r="G2" s="967"/>
      <c r="H2" s="966"/>
      <c r="I2" s="967"/>
      <c r="J2" s="967"/>
      <c r="K2" s="967"/>
      <c r="L2" s="968"/>
      <c r="M2" s="968"/>
      <c r="N2" s="968"/>
      <c r="O2" s="969">
        <v>1</v>
      </c>
      <c r="P2" s="969">
        <v>2</v>
      </c>
      <c r="Q2" s="969">
        <v>3</v>
      </c>
      <c r="R2" s="969">
        <v>4</v>
      </c>
      <c r="S2" s="969">
        <v>5</v>
      </c>
      <c r="T2" s="969">
        <v>6</v>
      </c>
      <c r="U2" s="969">
        <v>7</v>
      </c>
      <c r="V2" s="969">
        <v>8</v>
      </c>
      <c r="W2" s="969">
        <v>9</v>
      </c>
      <c r="X2" s="969">
        <v>10</v>
      </c>
      <c r="Y2" s="969">
        <v>11</v>
      </c>
      <c r="Z2" s="969">
        <v>12</v>
      </c>
      <c r="AA2" s="968"/>
      <c r="AB2" s="969"/>
      <c r="AC2" s="969"/>
      <c r="AD2" s="969"/>
      <c r="AE2" s="969"/>
      <c r="AF2" s="969"/>
      <c r="AG2" s="969"/>
      <c r="AH2" s="969"/>
      <c r="AI2" s="969"/>
      <c r="AJ2" s="969"/>
      <c r="AK2" s="969"/>
      <c r="AL2" s="969"/>
      <c r="AM2" s="969"/>
      <c r="AN2" s="968"/>
      <c r="AO2" s="968"/>
      <c r="AP2" s="969">
        <v>1</v>
      </c>
      <c r="AQ2" s="969">
        <v>2</v>
      </c>
      <c r="AR2" s="969">
        <v>3</v>
      </c>
      <c r="AS2" s="969">
        <v>4</v>
      </c>
      <c r="AT2" s="969">
        <v>5</v>
      </c>
      <c r="AU2" s="969"/>
      <c r="AV2" s="969"/>
      <c r="AW2" s="969"/>
      <c r="AX2" s="969"/>
      <c r="AY2" s="969"/>
      <c r="AZ2" s="969"/>
      <c r="BA2" s="969"/>
      <c r="BB2" s="969"/>
      <c r="BC2" s="969"/>
      <c r="BD2" s="969"/>
      <c r="BE2" s="969"/>
      <c r="BF2" s="969"/>
      <c r="BG2" s="968"/>
      <c r="BH2" s="968"/>
      <c r="BI2" s="968"/>
      <c r="BJ2" s="969"/>
      <c r="BK2" s="969"/>
      <c r="BL2" s="969"/>
    </row>
    <row r="3" spans="2:64" ht="19.5" thickBot="1" x14ac:dyDescent="0.3">
      <c r="B3" s="1148" t="s">
        <v>181</v>
      </c>
      <c r="C3" s="1149"/>
      <c r="D3" s="1149"/>
      <c r="E3" s="1149"/>
      <c r="F3" s="1149"/>
      <c r="G3" s="1149"/>
      <c r="H3" s="1184"/>
      <c r="I3" s="1150" t="s">
        <v>182</v>
      </c>
      <c r="J3" s="1182" t="s">
        <v>303</v>
      </c>
      <c r="K3" s="1182" t="s">
        <v>304</v>
      </c>
      <c r="L3" s="1152" t="s">
        <v>1</v>
      </c>
      <c r="M3" s="1153"/>
      <c r="N3" s="1153"/>
      <c r="O3" s="1153"/>
      <c r="P3" s="1153"/>
      <c r="Q3" s="1153"/>
      <c r="R3" s="1153"/>
      <c r="S3" s="1153"/>
      <c r="T3" s="1153"/>
      <c r="U3" s="1153"/>
      <c r="V3" s="1153"/>
      <c r="W3" s="1153"/>
      <c r="X3" s="1153"/>
      <c r="Y3" s="1153"/>
      <c r="Z3" s="1153"/>
      <c r="AA3" s="1153"/>
      <c r="AB3" s="1153"/>
      <c r="AC3" s="1153"/>
      <c r="AD3" s="1153"/>
      <c r="AE3" s="1153"/>
      <c r="AF3" s="1153"/>
      <c r="AG3" s="1153"/>
      <c r="AH3" s="1153"/>
      <c r="AI3" s="1153"/>
      <c r="AJ3" s="1153"/>
      <c r="AK3" s="1153"/>
      <c r="AL3" s="1153"/>
      <c r="AM3" s="1153"/>
      <c r="AN3" s="1153"/>
      <c r="AO3" s="1154"/>
      <c r="AP3" s="1140" t="s">
        <v>2318</v>
      </c>
      <c r="AQ3" s="1141"/>
      <c r="AR3" s="1141"/>
      <c r="AS3" s="1141"/>
      <c r="AT3" s="1141"/>
      <c r="AU3" s="1141"/>
      <c r="AV3" s="1141"/>
      <c r="AW3" s="1141"/>
      <c r="AX3" s="1141"/>
      <c r="AY3" s="1141"/>
      <c r="AZ3" s="1141"/>
      <c r="BA3" s="1142"/>
      <c r="BB3" s="1137" t="s">
        <v>2316</v>
      </c>
      <c r="BC3" s="1138"/>
      <c r="BD3" s="1138"/>
      <c r="BE3" s="1138"/>
      <c r="BF3" s="1138"/>
      <c r="BG3" s="1137" t="s">
        <v>2317</v>
      </c>
      <c r="BH3" s="1138"/>
      <c r="BI3" s="1138"/>
      <c r="BJ3" s="1138"/>
      <c r="BK3" s="1138"/>
      <c r="BL3" s="1139"/>
    </row>
    <row r="4" spans="2:64" s="4" customFormat="1" ht="57.75" thickBot="1" x14ac:dyDescent="0.3">
      <c r="B4" s="166" t="s">
        <v>305</v>
      </c>
      <c r="C4" s="167" t="s">
        <v>184</v>
      </c>
      <c r="D4" s="167" t="s">
        <v>305</v>
      </c>
      <c r="E4" s="167" t="s">
        <v>186</v>
      </c>
      <c r="F4" s="167" t="s">
        <v>2</v>
      </c>
      <c r="G4" s="254" t="s">
        <v>305</v>
      </c>
      <c r="H4" s="168" t="s">
        <v>306</v>
      </c>
      <c r="I4" s="1151"/>
      <c r="J4" s="1183"/>
      <c r="K4" s="1183"/>
      <c r="L4" s="785">
        <v>2022</v>
      </c>
      <c r="M4" s="786">
        <v>2023</v>
      </c>
      <c r="N4" s="786">
        <v>2024</v>
      </c>
      <c r="O4" s="787">
        <v>1</v>
      </c>
      <c r="P4" s="787">
        <v>2</v>
      </c>
      <c r="Q4" s="787">
        <v>3</v>
      </c>
      <c r="R4" s="787">
        <v>4</v>
      </c>
      <c r="S4" s="787">
        <v>5</v>
      </c>
      <c r="T4" s="787">
        <v>6</v>
      </c>
      <c r="U4" s="787">
        <v>7</v>
      </c>
      <c r="V4" s="787">
        <v>8</v>
      </c>
      <c r="W4" s="787">
        <v>9</v>
      </c>
      <c r="X4" s="787">
        <v>10</v>
      </c>
      <c r="Y4" s="787">
        <v>11</v>
      </c>
      <c r="Z4" s="787">
        <v>12</v>
      </c>
      <c r="AA4" s="104">
        <v>2025</v>
      </c>
      <c r="AB4" s="99">
        <v>1</v>
      </c>
      <c r="AC4" s="99">
        <v>2</v>
      </c>
      <c r="AD4" s="99">
        <v>3</v>
      </c>
      <c r="AE4" s="99">
        <v>4</v>
      </c>
      <c r="AF4" s="99">
        <v>5</v>
      </c>
      <c r="AG4" s="99">
        <v>6</v>
      </c>
      <c r="AH4" s="99">
        <v>7</v>
      </c>
      <c r="AI4" s="99">
        <v>8</v>
      </c>
      <c r="AJ4" s="99">
        <v>9</v>
      </c>
      <c r="AK4" s="99">
        <v>10</v>
      </c>
      <c r="AL4" s="99">
        <v>11</v>
      </c>
      <c r="AM4" s="99">
        <v>12</v>
      </c>
      <c r="AN4" s="707" t="s">
        <v>5</v>
      </c>
      <c r="AO4" s="708" t="s">
        <v>6</v>
      </c>
      <c r="AP4" s="102">
        <v>1</v>
      </c>
      <c r="AQ4" s="103">
        <v>2</v>
      </c>
      <c r="AR4" s="103">
        <v>3</v>
      </c>
      <c r="AS4" s="103">
        <v>4</v>
      </c>
      <c r="AT4" s="103">
        <v>5</v>
      </c>
      <c r="AU4" s="104">
        <v>6</v>
      </c>
      <c r="AV4" s="104">
        <v>7</v>
      </c>
      <c r="AW4" s="105">
        <v>8</v>
      </c>
      <c r="AX4" s="105">
        <v>9</v>
      </c>
      <c r="AY4" s="105">
        <v>10</v>
      </c>
      <c r="AZ4" s="105">
        <v>11</v>
      </c>
      <c r="BA4" s="106">
        <v>12</v>
      </c>
      <c r="BB4" s="781" t="s">
        <v>7</v>
      </c>
      <c r="BC4" s="782" t="s">
        <v>2315</v>
      </c>
      <c r="BD4" s="684" t="s">
        <v>2312</v>
      </c>
      <c r="BE4" s="107" t="s">
        <v>2313</v>
      </c>
      <c r="BF4" s="109" t="s">
        <v>2314</v>
      </c>
      <c r="BG4" s="781" t="s">
        <v>8</v>
      </c>
      <c r="BH4" s="782" t="s">
        <v>9</v>
      </c>
      <c r="BI4" s="684" t="s">
        <v>10</v>
      </c>
      <c r="BJ4" s="107" t="s">
        <v>11</v>
      </c>
      <c r="BK4" s="109" t="s">
        <v>12</v>
      </c>
      <c r="BL4" s="108" t="s">
        <v>13</v>
      </c>
    </row>
    <row r="5" spans="2:64" s="180" customFormat="1" ht="14.1" customHeight="1" x14ac:dyDescent="0.25">
      <c r="B5" s="536" t="s">
        <v>189</v>
      </c>
      <c r="C5" s="537" t="s">
        <v>190</v>
      </c>
      <c r="D5" s="539" t="str">
        <f>IF($B$2="x","",B5)</f>
        <v>A</v>
      </c>
      <c r="E5" s="537" t="str">
        <f>IF($B$2="x","",C5)</f>
        <v>Doanh thu</v>
      </c>
      <c r="F5" s="539"/>
      <c r="G5" s="538"/>
      <c r="H5" s="540"/>
      <c r="I5" s="541"/>
      <c r="J5" s="542"/>
      <c r="K5" s="542"/>
      <c r="L5" s="543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>
        <v>12000000000</v>
      </c>
      <c r="AB5" s="544">
        <v>11515218750</v>
      </c>
      <c r="AC5" s="544">
        <v>8956281250</v>
      </c>
      <c r="AD5" s="544">
        <v>12794687500</v>
      </c>
      <c r="AE5" s="544">
        <v>15974312500</v>
      </c>
      <c r="AF5" s="544">
        <v>15974312500</v>
      </c>
      <c r="AG5" s="544">
        <v>15974312500</v>
      </c>
      <c r="AH5" s="544">
        <v>15974312500</v>
      </c>
      <c r="AI5" s="544">
        <v>15974312500</v>
      </c>
      <c r="AJ5" s="544">
        <v>15974312500</v>
      </c>
      <c r="AK5" s="544">
        <v>17334395000</v>
      </c>
      <c r="AL5" s="544">
        <v>17334395000</v>
      </c>
      <c r="AM5" s="544">
        <v>17334395000</v>
      </c>
      <c r="AN5" s="544">
        <f>SUM(AB5:AM5)</f>
        <v>181115247500</v>
      </c>
      <c r="AO5" s="545">
        <f>SUM(AP5:BA5)</f>
        <v>62246190240</v>
      </c>
      <c r="AP5" s="546">
        <v>11775760050</v>
      </c>
      <c r="AQ5" s="547">
        <v>8275817930</v>
      </c>
      <c r="AR5" s="547">
        <v>14654267870</v>
      </c>
      <c r="AS5" s="547">
        <v>14396490230</v>
      </c>
      <c r="AT5" s="547">
        <v>13143854160</v>
      </c>
      <c r="AU5" s="547"/>
      <c r="AV5" s="547"/>
      <c r="AW5" s="547"/>
      <c r="AX5" s="547"/>
      <c r="AY5" s="547"/>
      <c r="AZ5" s="547"/>
      <c r="BA5" s="548"/>
      <c r="BB5" s="543">
        <f>AS5</f>
        <v>14396490230</v>
      </c>
      <c r="BC5" s="544">
        <f>AT5</f>
        <v>13143854160</v>
      </c>
      <c r="BD5" s="544">
        <f>AF5</f>
        <v>15974312500</v>
      </c>
      <c r="BE5" s="745">
        <f>IFERROR(BC5/BB5,"")</f>
        <v>0.91299017677310645</v>
      </c>
      <c r="BF5" s="746">
        <f>IFERROR(BC5/BD5,"")</f>
        <v>0.82281188376651582</v>
      </c>
      <c r="BG5" s="543">
        <f>SUM(O5:S5)</f>
        <v>0</v>
      </c>
      <c r="BH5" s="544">
        <f>SUM(AP5:AT5)</f>
        <v>62246190240</v>
      </c>
      <c r="BI5" s="544">
        <f>SUM(AB5:AF5)</f>
        <v>65214812500</v>
      </c>
      <c r="BJ5" s="745" t="str">
        <f>IFERROR(BH5/BG5,"")</f>
        <v/>
      </c>
      <c r="BK5" s="745">
        <f>IFERROR(BH5/BI5,"")</f>
        <v>0.95447932538332458</v>
      </c>
      <c r="BL5" s="746">
        <f>IFERROR(BH5/AN5,"")</f>
        <v>0.34368277160099397</v>
      </c>
    </row>
    <row r="6" spans="2:64" s="180" customFormat="1" ht="14.1" customHeight="1" x14ac:dyDescent="0.25">
      <c r="B6" s="549" t="s">
        <v>191</v>
      </c>
      <c r="C6" s="550" t="s">
        <v>192</v>
      </c>
      <c r="D6" s="551" t="str">
        <f t="shared" ref="D6:D8" si="0">IF($B$2="x","",B6)</f>
        <v>B</v>
      </c>
      <c r="E6" s="550" t="str">
        <f t="shared" ref="E6:E8" si="1">IF($B$2="x","",C6)</f>
        <v>Tổng chi phí</v>
      </c>
      <c r="F6" s="552"/>
      <c r="G6" s="551"/>
      <c r="H6" s="553"/>
      <c r="I6" s="554"/>
      <c r="J6" s="555"/>
      <c r="K6" s="555"/>
      <c r="L6" s="556">
        <f t="shared" ref="L6:BA6" si="2">L8+L14+L52+L130+L159+L167</f>
        <v>0</v>
      </c>
      <c r="M6" s="557">
        <f t="shared" si="2"/>
        <v>0</v>
      </c>
      <c r="N6" s="557">
        <f t="shared" si="2"/>
        <v>0</v>
      </c>
      <c r="O6" s="557">
        <f t="shared" si="2"/>
        <v>0</v>
      </c>
      <c r="P6" s="557">
        <f t="shared" si="2"/>
        <v>0</v>
      </c>
      <c r="Q6" s="557">
        <f t="shared" si="2"/>
        <v>0</v>
      </c>
      <c r="R6" s="557">
        <f t="shared" si="2"/>
        <v>0</v>
      </c>
      <c r="S6" s="557">
        <f t="shared" si="2"/>
        <v>0</v>
      </c>
      <c r="T6" s="557">
        <f t="shared" si="2"/>
        <v>0</v>
      </c>
      <c r="U6" s="557">
        <f t="shared" si="2"/>
        <v>0</v>
      </c>
      <c r="V6" s="557">
        <f t="shared" si="2"/>
        <v>0</v>
      </c>
      <c r="W6" s="557">
        <f t="shared" si="2"/>
        <v>0</v>
      </c>
      <c r="X6" s="557">
        <f t="shared" si="2"/>
        <v>0</v>
      </c>
      <c r="Y6" s="557">
        <f t="shared" si="2"/>
        <v>0</v>
      </c>
      <c r="Z6" s="557">
        <f t="shared" si="2"/>
        <v>0</v>
      </c>
      <c r="AA6" s="557">
        <f t="shared" si="2"/>
        <v>0</v>
      </c>
      <c r="AB6" s="557">
        <f t="shared" si="2"/>
        <v>12294279539.543768</v>
      </c>
      <c r="AC6" s="557">
        <f t="shared" si="2"/>
        <v>9889917155.9106312</v>
      </c>
      <c r="AD6" s="557">
        <f t="shared" si="2"/>
        <v>13379996698.123156</v>
      </c>
      <c r="AE6" s="557">
        <f t="shared" si="2"/>
        <v>16104627540.825953</v>
      </c>
      <c r="AF6" s="557">
        <f t="shared" si="2"/>
        <v>16107072890.809446</v>
      </c>
      <c r="AG6" s="557">
        <f t="shared" si="2"/>
        <v>16309173277.819439</v>
      </c>
      <c r="AH6" s="557">
        <f t="shared" si="2"/>
        <v>16160766346.769011</v>
      </c>
      <c r="AI6" s="557">
        <f t="shared" si="2"/>
        <v>16198392368.902344</v>
      </c>
      <c r="AJ6" s="557">
        <f t="shared" si="2"/>
        <v>16166336072.418583</v>
      </c>
      <c r="AK6" s="557">
        <f t="shared" si="2"/>
        <v>17162716330.39292</v>
      </c>
      <c r="AL6" s="557">
        <f t="shared" si="2"/>
        <v>17217421662.315998</v>
      </c>
      <c r="AM6" s="557">
        <f t="shared" si="2"/>
        <v>17199563268.243347</v>
      </c>
      <c r="AN6" s="557">
        <f t="shared" si="2"/>
        <v>184190263152.07458</v>
      </c>
      <c r="AO6" s="558">
        <f>SUM(AP6:BA6)</f>
        <v>63390811648</v>
      </c>
      <c r="AP6" s="559">
        <f t="shared" si="2"/>
        <v>12198965304</v>
      </c>
      <c r="AQ6" s="560">
        <f t="shared" si="2"/>
        <v>9232029997</v>
      </c>
      <c r="AR6" s="560">
        <f t="shared" si="2"/>
        <v>14497410211</v>
      </c>
      <c r="AS6" s="560">
        <f t="shared" si="2"/>
        <v>14420626788</v>
      </c>
      <c r="AT6" s="560">
        <f t="shared" si="2"/>
        <v>13041779348</v>
      </c>
      <c r="AU6" s="560">
        <f t="shared" si="2"/>
        <v>0</v>
      </c>
      <c r="AV6" s="560">
        <f t="shared" si="2"/>
        <v>0</v>
      </c>
      <c r="AW6" s="560">
        <f t="shared" si="2"/>
        <v>0</v>
      </c>
      <c r="AX6" s="560">
        <f t="shared" si="2"/>
        <v>0</v>
      </c>
      <c r="AY6" s="560">
        <f t="shared" si="2"/>
        <v>0</v>
      </c>
      <c r="AZ6" s="560">
        <f t="shared" si="2"/>
        <v>0</v>
      </c>
      <c r="BA6" s="561">
        <f t="shared" si="2"/>
        <v>0</v>
      </c>
      <c r="BB6" s="556">
        <f>AS6</f>
        <v>14420626788</v>
      </c>
      <c r="BC6" s="557">
        <f>AT6</f>
        <v>13041779348</v>
      </c>
      <c r="BD6" s="557">
        <f>AF6</f>
        <v>16107072890.809446</v>
      </c>
      <c r="BE6" s="747">
        <f>IFERROR(BC6/BB6,"")</f>
        <v>0.90438366790357572</v>
      </c>
      <c r="BF6" s="748">
        <f t="shared" ref="BF6:BF67" si="3">IFERROR(BC6/BD6,"")</f>
        <v>0.80969270061734955</v>
      </c>
      <c r="BG6" s="556">
        <f>SUM(O6:S6)</f>
        <v>0</v>
      </c>
      <c r="BH6" s="557">
        <f>SUM(AP6:AT6)</f>
        <v>63390811648</v>
      </c>
      <c r="BI6" s="557">
        <f>SUM(AB6:AF6)</f>
        <v>67775893825.212952</v>
      </c>
      <c r="BJ6" s="775" t="str">
        <f t="shared" ref="BJ6:BJ67" si="4">IFERROR(BH6/BG6,"")</f>
        <v/>
      </c>
      <c r="BK6" s="775">
        <f t="shared" ref="BK6:BK67" si="5">IFERROR(BH6/BI6,"")</f>
        <v>0.93530026784269893</v>
      </c>
      <c r="BL6" s="776">
        <f t="shared" ref="BL6:BL67" si="6">IFERROR(BH6/AN6,"")</f>
        <v>0.3441594064918736</v>
      </c>
    </row>
    <row r="7" spans="2:64" s="572" customFormat="1" ht="14.1" customHeight="1" x14ac:dyDescent="0.25">
      <c r="B7" s="562"/>
      <c r="C7" s="563" t="s">
        <v>193</v>
      </c>
      <c r="D7" s="564"/>
      <c r="E7" s="563" t="str">
        <f t="shared" si="1"/>
        <v>% chi phí / Doanh thu</v>
      </c>
      <c r="F7" s="565"/>
      <c r="G7" s="564"/>
      <c r="H7" s="566"/>
      <c r="I7" s="567"/>
      <c r="J7" s="568"/>
      <c r="K7" s="568"/>
      <c r="L7" s="569">
        <f>IFERROR(L6/L5,0)</f>
        <v>0</v>
      </c>
      <c r="M7" s="570">
        <f>IFERROR(M6/M5,0)</f>
        <v>0</v>
      </c>
      <c r="N7" s="570">
        <f t="shared" ref="N7:BA7" si="7">IFERROR(N6/N5,0)</f>
        <v>0</v>
      </c>
      <c r="O7" s="570">
        <f t="shared" si="7"/>
        <v>0</v>
      </c>
      <c r="P7" s="570">
        <f t="shared" si="7"/>
        <v>0</v>
      </c>
      <c r="Q7" s="570">
        <f t="shared" si="7"/>
        <v>0</v>
      </c>
      <c r="R7" s="570">
        <f t="shared" si="7"/>
        <v>0</v>
      </c>
      <c r="S7" s="570">
        <f t="shared" si="7"/>
        <v>0</v>
      </c>
      <c r="T7" s="570">
        <f t="shared" si="7"/>
        <v>0</v>
      </c>
      <c r="U7" s="570">
        <f t="shared" si="7"/>
        <v>0</v>
      </c>
      <c r="V7" s="570">
        <f t="shared" si="7"/>
        <v>0</v>
      </c>
      <c r="W7" s="570">
        <f t="shared" si="7"/>
        <v>0</v>
      </c>
      <c r="X7" s="570">
        <f t="shared" si="7"/>
        <v>0</v>
      </c>
      <c r="Y7" s="570">
        <f t="shared" si="7"/>
        <v>0</v>
      </c>
      <c r="Z7" s="570">
        <f t="shared" si="7"/>
        <v>0</v>
      </c>
      <c r="AA7" s="570">
        <f t="shared" si="7"/>
        <v>0</v>
      </c>
      <c r="AB7" s="570">
        <f t="shared" si="7"/>
        <v>1.0676548840675535</v>
      </c>
      <c r="AC7" s="570">
        <f t="shared" si="7"/>
        <v>1.1042437011355166</v>
      </c>
      <c r="AD7" s="570">
        <f t="shared" si="7"/>
        <v>1.0457462675913856</v>
      </c>
      <c r="AE7" s="570">
        <f t="shared" si="7"/>
        <v>1.0081577871239187</v>
      </c>
      <c r="AF7" s="570">
        <f t="shared" si="7"/>
        <v>1.008310867263267</v>
      </c>
      <c r="AG7" s="570">
        <f t="shared" si="7"/>
        <v>1.0209624531772143</v>
      </c>
      <c r="AH7" s="570">
        <f t="shared" si="7"/>
        <v>1.011672104622281</v>
      </c>
      <c r="AI7" s="570">
        <f t="shared" si="7"/>
        <v>1.0140275125394187</v>
      </c>
      <c r="AJ7" s="570">
        <f t="shared" si="7"/>
        <v>1.0120207722503602</v>
      </c>
      <c r="AK7" s="570">
        <f t="shared" si="7"/>
        <v>0.99009606798465821</v>
      </c>
      <c r="AL7" s="570">
        <f t="shared" si="7"/>
        <v>0.9932519515285072</v>
      </c>
      <c r="AM7" s="570">
        <f t="shared" si="7"/>
        <v>0.99222172266429531</v>
      </c>
      <c r="AN7" s="570">
        <f t="shared" si="7"/>
        <v>1.0169782262648792</v>
      </c>
      <c r="AO7" s="571">
        <f t="shared" si="7"/>
        <v>1.0183886178991313</v>
      </c>
      <c r="AP7" s="569">
        <f t="shared" si="7"/>
        <v>1.0359386784549842</v>
      </c>
      <c r="AQ7" s="570">
        <f t="shared" si="7"/>
        <v>1.1155429076724503</v>
      </c>
      <c r="AR7" s="570">
        <f t="shared" si="7"/>
        <v>0.9892961108400975</v>
      </c>
      <c r="AS7" s="570">
        <f t="shared" si="7"/>
        <v>1.0016765584954661</v>
      </c>
      <c r="AT7" s="570">
        <f t="shared" si="7"/>
        <v>0.99223402734407695</v>
      </c>
      <c r="AU7" s="570">
        <f t="shared" si="7"/>
        <v>0</v>
      </c>
      <c r="AV7" s="570">
        <f t="shared" si="7"/>
        <v>0</v>
      </c>
      <c r="AW7" s="570">
        <f t="shared" si="7"/>
        <v>0</v>
      </c>
      <c r="AX7" s="570">
        <f t="shared" si="7"/>
        <v>0</v>
      </c>
      <c r="AY7" s="570">
        <f t="shared" si="7"/>
        <v>0</v>
      </c>
      <c r="AZ7" s="570">
        <f t="shared" si="7"/>
        <v>0</v>
      </c>
      <c r="BA7" s="571">
        <f t="shared" si="7"/>
        <v>0</v>
      </c>
      <c r="BB7" s="569">
        <f t="shared" ref="BB7" si="8">AR7</f>
        <v>0.9892961108400975</v>
      </c>
      <c r="BC7" s="570">
        <f t="shared" ref="BC7" si="9">AS7</f>
        <v>1.0016765584954661</v>
      </c>
      <c r="BD7" s="570">
        <f t="shared" ref="BD7" si="10">AE7</f>
        <v>1.0081577871239187</v>
      </c>
      <c r="BE7" s="570">
        <f>IFERROR(BC7/BB7,"")</f>
        <v>1.0125144004102626</v>
      </c>
      <c r="BF7" s="571">
        <f t="shared" si="3"/>
        <v>0.99357121602269993</v>
      </c>
      <c r="BG7" s="569">
        <f>IFERROR(BG6/BG5,0)</f>
        <v>0</v>
      </c>
      <c r="BH7" s="570">
        <f>IFERROR(BH6/BH5,0)</f>
        <v>1.0183886178991313</v>
      </c>
      <c r="BI7" s="570">
        <f>IFERROR(BI6/BI5,0)</f>
        <v>1.0392714665125036</v>
      </c>
      <c r="BJ7" s="570" t="str">
        <f t="shared" si="4"/>
        <v/>
      </c>
      <c r="BK7" s="570">
        <f t="shared" si="5"/>
        <v>0.97990626194766117</v>
      </c>
      <c r="BL7" s="571">
        <f t="shared" si="6"/>
        <v>1.0013868454582671</v>
      </c>
    </row>
    <row r="8" spans="2:64" s="180" customFormat="1" ht="14.1" customHeight="1" x14ac:dyDescent="0.25">
      <c r="B8" s="573" t="s">
        <v>194</v>
      </c>
      <c r="C8" s="574" t="s">
        <v>22</v>
      </c>
      <c r="D8" s="575" t="str">
        <f t="shared" si="0"/>
        <v>I</v>
      </c>
      <c r="E8" s="574" t="str">
        <f t="shared" si="1"/>
        <v>Biến phí bán hàng</v>
      </c>
      <c r="F8" s="576"/>
      <c r="G8" s="575"/>
      <c r="H8" s="577"/>
      <c r="I8" s="578"/>
      <c r="J8" s="579"/>
      <c r="K8" s="579"/>
      <c r="L8" s="580">
        <f>SUM(L9:L13)</f>
        <v>0</v>
      </c>
      <c r="M8" s="581">
        <f t="shared" ref="M8:AA8" si="11">SUM(M9:M13)</f>
        <v>0</v>
      </c>
      <c r="N8" s="581">
        <f t="shared" si="11"/>
        <v>0</v>
      </c>
      <c r="O8" s="581">
        <f t="shared" si="11"/>
        <v>0</v>
      </c>
      <c r="P8" s="581">
        <f t="shared" si="11"/>
        <v>0</v>
      </c>
      <c r="Q8" s="581">
        <f t="shared" si="11"/>
        <v>0</v>
      </c>
      <c r="R8" s="581">
        <f t="shared" si="11"/>
        <v>0</v>
      </c>
      <c r="S8" s="581">
        <f t="shared" si="11"/>
        <v>0</v>
      </c>
      <c r="T8" s="581">
        <f t="shared" si="11"/>
        <v>0</v>
      </c>
      <c r="U8" s="581">
        <f t="shared" si="11"/>
        <v>0</v>
      </c>
      <c r="V8" s="581">
        <f t="shared" si="11"/>
        <v>0</v>
      </c>
      <c r="W8" s="581">
        <f t="shared" si="11"/>
        <v>0</v>
      </c>
      <c r="X8" s="581">
        <f t="shared" si="11"/>
        <v>0</v>
      </c>
      <c r="Y8" s="581">
        <f t="shared" si="11"/>
        <v>0</v>
      </c>
      <c r="Z8" s="581">
        <f t="shared" si="11"/>
        <v>0</v>
      </c>
      <c r="AA8" s="581">
        <f t="shared" si="11"/>
        <v>0</v>
      </c>
      <c r="AB8" s="581">
        <f t="shared" ref="AB8:AN8" si="12">SUM(AB9:AB13)</f>
        <v>259100625</v>
      </c>
      <c r="AC8" s="581">
        <f t="shared" si="12"/>
        <v>201522708.33333331</v>
      </c>
      <c r="AD8" s="581">
        <f t="shared" si="12"/>
        <v>287889583.33333331</v>
      </c>
      <c r="AE8" s="581">
        <f t="shared" si="12"/>
        <v>359368750</v>
      </c>
      <c r="AF8" s="581">
        <f t="shared" si="12"/>
        <v>359368750</v>
      </c>
      <c r="AG8" s="581">
        <f t="shared" si="12"/>
        <v>359368750</v>
      </c>
      <c r="AH8" s="581">
        <f t="shared" si="12"/>
        <v>359368750</v>
      </c>
      <c r="AI8" s="581">
        <f t="shared" si="12"/>
        <v>359368750</v>
      </c>
      <c r="AJ8" s="581">
        <f t="shared" si="12"/>
        <v>359368750</v>
      </c>
      <c r="AK8" s="581">
        <f t="shared" si="12"/>
        <v>329657033.33333337</v>
      </c>
      <c r="AL8" s="581">
        <f t="shared" si="12"/>
        <v>329657033.33333337</v>
      </c>
      <c r="AM8" s="581">
        <f t="shared" si="12"/>
        <v>329657033.33333337</v>
      </c>
      <c r="AN8" s="581">
        <f t="shared" si="12"/>
        <v>3893696516.666667</v>
      </c>
      <c r="AO8" s="582">
        <f>SUM(AO9:AO13)</f>
        <v>1403800000</v>
      </c>
      <c r="AP8" s="583">
        <f t="shared" ref="AP8:BA8" si="13">SUM(AP9:AP13)</f>
        <v>252400000</v>
      </c>
      <c r="AQ8" s="584">
        <f t="shared" si="13"/>
        <v>167700000</v>
      </c>
      <c r="AR8" s="584">
        <f t="shared" si="13"/>
        <v>349500000</v>
      </c>
      <c r="AS8" s="584">
        <f t="shared" si="13"/>
        <v>338100000</v>
      </c>
      <c r="AT8" s="584">
        <f t="shared" ref="AT8" si="14">SUM(AT9:AT13)</f>
        <v>296100000</v>
      </c>
      <c r="AU8" s="584">
        <f t="shared" si="13"/>
        <v>0</v>
      </c>
      <c r="AV8" s="584">
        <f t="shared" si="13"/>
        <v>0</v>
      </c>
      <c r="AW8" s="584">
        <f t="shared" si="13"/>
        <v>0</v>
      </c>
      <c r="AX8" s="584">
        <f t="shared" si="13"/>
        <v>0</v>
      </c>
      <c r="AY8" s="584">
        <f t="shared" si="13"/>
        <v>0</v>
      </c>
      <c r="AZ8" s="584">
        <f t="shared" si="13"/>
        <v>0</v>
      </c>
      <c r="BA8" s="585">
        <f t="shared" si="13"/>
        <v>0</v>
      </c>
      <c r="BB8" s="580">
        <f t="shared" ref="BB8:BB39" si="15">AS8</f>
        <v>338100000</v>
      </c>
      <c r="BC8" s="581">
        <f t="shared" ref="BC8:BC39" si="16">AT8</f>
        <v>296100000</v>
      </c>
      <c r="BD8" s="581">
        <f t="shared" ref="BD8:BD39" si="17">AF8</f>
        <v>359368750</v>
      </c>
      <c r="BE8" s="749">
        <f t="shared" ref="BE8:BE67" si="18">IFERROR(BC8/BB8,"")</f>
        <v>0.87577639751552794</v>
      </c>
      <c r="BF8" s="750">
        <f t="shared" si="3"/>
        <v>0.82394476425676966</v>
      </c>
      <c r="BG8" s="580">
        <f t="shared" ref="BG8:BG39" si="19">SUM(O8:S8)</f>
        <v>0</v>
      </c>
      <c r="BH8" s="581">
        <f t="shared" ref="BH8:BH39" si="20">SUM(AP8:AT8)</f>
        <v>1403800000</v>
      </c>
      <c r="BI8" s="581">
        <f t="shared" ref="BI8:BI39" si="21">SUM(AB8:AF8)</f>
        <v>1467250416.6666665</v>
      </c>
      <c r="BJ8" s="586" t="str">
        <f t="shared" si="4"/>
        <v/>
      </c>
      <c r="BK8" s="586">
        <f t="shared" si="5"/>
        <v>0.95675556404964968</v>
      </c>
      <c r="BL8" s="587">
        <f t="shared" si="6"/>
        <v>0.36053143689836703</v>
      </c>
    </row>
    <row r="9" spans="2:64" s="2" customFormat="1" ht="14.1" customHeight="1" x14ac:dyDescent="0.25">
      <c r="B9" s="1185" t="s">
        <v>195</v>
      </c>
      <c r="C9" s="1187" t="s">
        <v>161</v>
      </c>
      <c r="D9" s="1174" t="s">
        <v>196</v>
      </c>
      <c r="E9" s="1163" t="s">
        <v>161</v>
      </c>
      <c r="F9" s="504">
        <v>1</v>
      </c>
      <c r="G9" s="505" t="str">
        <f>VLOOKUP(H9,'Mapping account'!E:F,2,0)</f>
        <v>03602</v>
      </c>
      <c r="H9" s="17" t="s">
        <v>307</v>
      </c>
      <c r="I9" s="474" t="s">
        <v>197</v>
      </c>
      <c r="J9" s="475" t="s">
        <v>195</v>
      </c>
      <c r="K9" s="475" t="s">
        <v>196</v>
      </c>
      <c r="L9" s="506">
        <f>SUMIFS(M.account_DTR!$AD$7:$AD$414,M.account_DTR!$I$7:$I$414,'10. 170KMP'!$F9)</f>
        <v>0</v>
      </c>
      <c r="M9" s="507">
        <f>SUMIFS(M.account_DTR!$AR$7:$AR$414,M.account_DTR!$I$7:$I$414,'10. 170KMP'!$F9)</f>
        <v>0</v>
      </c>
      <c r="N9" s="507">
        <f>SUMIFS(M.account_DTR!$BF$7:$BF$414,M.account_DTR!$I$7:$I$414,'10. 170KMP'!$F9)</f>
        <v>0</v>
      </c>
      <c r="O9" s="507">
        <f>SUMIFS(M.account_DTR!BH$7:BH$414,M.account_DTR!$I$7:$I$414,'10. 170KMP'!$F9)</f>
        <v>0</v>
      </c>
      <c r="P9" s="507">
        <f>SUMIFS(M.account_DTR!BI$7:BI$414,M.account_DTR!$I$7:$I$414,'10. 170KMP'!$F9)</f>
        <v>0</v>
      </c>
      <c r="Q9" s="507">
        <f>SUMIFS(M.account_DTR!BJ$7:BJ$414,M.account_DTR!$I$7:$I$414,'10. 170KMP'!$F9)</f>
        <v>0</v>
      </c>
      <c r="R9" s="507">
        <f>SUMIFS(M.account_DTR!BK$7:BK$414,M.account_DTR!$I$7:$I$414,'10. 170KMP'!$F9)</f>
        <v>0</v>
      </c>
      <c r="S9" s="507">
        <f>SUMIFS(M.account_DTR!BL$7:BL$414,M.account_DTR!$I$7:$I$414,'10. 170KMP'!$F9)</f>
        <v>0</v>
      </c>
      <c r="T9" s="507">
        <f>SUMIFS(M.account_DTR!BM$7:BM$414,M.account_DTR!$I$7:$I$414,'10. 170KMP'!$F9)</f>
        <v>0</v>
      </c>
      <c r="U9" s="507">
        <f>SUMIFS(M.account_DTR!BN$7:BN$414,M.account_DTR!$I$7:$I$414,'10. 170KMP'!$F9)</f>
        <v>0</v>
      </c>
      <c r="V9" s="507">
        <f>SUMIFS(M.account_DTR!BO$7:BO$414,M.account_DTR!$I$7:$I$414,'10. 170KMP'!$F9)</f>
        <v>0</v>
      </c>
      <c r="W9" s="507">
        <f>SUMIFS(M.account_DTR!BP$7:BP$414,M.account_DTR!$I$7:$I$414,'10. 170KMP'!$F9)</f>
        <v>0</v>
      </c>
      <c r="X9" s="507">
        <f>SUMIFS(M.account_DTR!BQ$7:BQ$414,M.account_DTR!$I$7:$I$414,'10. 170KMP'!$F9)</f>
        <v>0</v>
      </c>
      <c r="Y9" s="507">
        <f>SUMIFS(M.account_DTR!BR$7:BR$414,M.account_DTR!$I$7:$I$414,'10. 170KMP'!$F9)</f>
        <v>0</v>
      </c>
      <c r="Z9" s="507">
        <f>SUMIFS(M.account_DTR!BS$7:BS$414,M.account_DTR!$I$7:$I$414,'10. 170KMP'!$F9)</f>
        <v>0</v>
      </c>
      <c r="AA9" s="507">
        <f>SUM(O9:Z9)</f>
        <v>0</v>
      </c>
      <c r="AB9" s="507">
        <f>SUMIFS(M.account_DTR!BV$7:BV$414,M.account_DTR!$I$7:$I$414,'10. 170KMP'!$F9)</f>
        <v>259100625</v>
      </c>
      <c r="AC9" s="507">
        <f>SUMIFS(M.account_DTR!BW$7:BW$414,M.account_DTR!$I$7:$I$414,'10. 170KMP'!$F9)</f>
        <v>201522708.33333331</v>
      </c>
      <c r="AD9" s="507">
        <f>SUMIFS(M.account_DTR!BX$7:BX$414,M.account_DTR!$I$7:$I$414,'10. 170KMP'!$F9)</f>
        <v>287889583.33333331</v>
      </c>
      <c r="AE9" s="507">
        <f>SUMIFS(M.account_DTR!BY$7:BY$414,M.account_DTR!$I$7:$I$414,'10. 170KMP'!$F9)</f>
        <v>359368750</v>
      </c>
      <c r="AF9" s="507">
        <f>SUMIFS(M.account_DTR!BZ$7:BZ$414,M.account_DTR!$I$7:$I$414,'10. 170KMP'!$F9)</f>
        <v>359368750</v>
      </c>
      <c r="AG9" s="507">
        <f>SUMIFS(M.account_DTR!CA$7:CA$414,M.account_DTR!$I$7:$I$414,'10. 170KMP'!$F9)</f>
        <v>359368750</v>
      </c>
      <c r="AH9" s="507">
        <f>SUMIFS(M.account_DTR!CB$7:CB$414,M.account_DTR!$I$7:$I$414,'10. 170KMP'!$F9)</f>
        <v>359368750</v>
      </c>
      <c r="AI9" s="507">
        <f>SUMIFS(M.account_DTR!CC$7:CC$414,M.account_DTR!$I$7:$I$414,'10. 170KMP'!$F9)</f>
        <v>359368750</v>
      </c>
      <c r="AJ9" s="507">
        <f>SUMIFS(M.account_DTR!CD$7:CD$414,M.account_DTR!$I$7:$I$414,'10. 170KMP'!$F9)</f>
        <v>359368750</v>
      </c>
      <c r="AK9" s="507">
        <f>SUMIFS(M.account_DTR!CE$7:CE$414,M.account_DTR!$I$7:$I$414,'10. 170KMP'!$F9)</f>
        <v>329657033.33333337</v>
      </c>
      <c r="AL9" s="507">
        <f>SUMIFS(M.account_DTR!CF$7:CF$414,M.account_DTR!$I$7:$I$414,'10. 170KMP'!$F9)</f>
        <v>329657033.33333337</v>
      </c>
      <c r="AM9" s="507">
        <f>SUMIFS(M.account_DTR!CG$7:CG$414,M.account_DTR!$I$7:$I$414,'10. 170KMP'!$F9)</f>
        <v>329657033.33333337</v>
      </c>
      <c r="AN9" s="507">
        <f>SUM(AB9:AM9)</f>
        <v>3893696516.666667</v>
      </c>
      <c r="AO9" s="508">
        <f>SUM(AP9:BA9)</f>
        <v>1403800000</v>
      </c>
      <c r="AP9" s="509">
        <f>SUMIFS(M.account_DTR!CJ$7:CJ$414,M.account_DTR!$I$7:$I$414,'10. 170KMP'!$F9)</f>
        <v>252400000</v>
      </c>
      <c r="AQ9" s="510">
        <f>SUMIFS(M.account_DTR!CK$7:CK$414,M.account_DTR!$I$7:$I$414,'10. 170KMP'!$F9)</f>
        <v>167700000</v>
      </c>
      <c r="AR9" s="510">
        <f>SUMIFS(M.account_DTR!CL$7:CL$414,M.account_DTR!$I$7:$I$414,'10. 170KMP'!$F9)</f>
        <v>349500000</v>
      </c>
      <c r="AS9" s="510">
        <f>SUMIFS(M.account_DTR!CM$7:CM$414,M.account_DTR!$I$7:$I$414,'10. 170KMP'!$F9)</f>
        <v>338100000</v>
      </c>
      <c r="AT9" s="510">
        <f>SUMIFS(M.account_DTR!CN$7:CN$414,M.account_DTR!$I$7:$I$414,'10. 170KMP'!$F9)</f>
        <v>296100000</v>
      </c>
      <c r="AU9" s="510"/>
      <c r="AV9" s="510"/>
      <c r="AW9" s="510"/>
      <c r="AX9" s="510"/>
      <c r="AY9" s="510"/>
      <c r="AZ9" s="510"/>
      <c r="BA9" s="511"/>
      <c r="BB9" s="506">
        <f t="shared" si="15"/>
        <v>338100000</v>
      </c>
      <c r="BC9" s="507">
        <f t="shared" si="16"/>
        <v>296100000</v>
      </c>
      <c r="BD9" s="507">
        <f t="shared" si="17"/>
        <v>359368750</v>
      </c>
      <c r="BE9" s="751">
        <f t="shared" si="18"/>
        <v>0.87577639751552794</v>
      </c>
      <c r="BF9" s="752">
        <f t="shared" si="3"/>
        <v>0.82394476425676966</v>
      </c>
      <c r="BG9" s="506">
        <f t="shared" si="19"/>
        <v>0</v>
      </c>
      <c r="BH9" s="507">
        <f t="shared" si="20"/>
        <v>1403800000</v>
      </c>
      <c r="BI9" s="507">
        <f t="shared" si="21"/>
        <v>1467250416.6666665</v>
      </c>
      <c r="BJ9" s="514" t="str">
        <f t="shared" si="4"/>
        <v/>
      </c>
      <c r="BK9" s="514">
        <f t="shared" si="5"/>
        <v>0.95675556404964968</v>
      </c>
      <c r="BL9" s="515">
        <f t="shared" si="6"/>
        <v>0.36053143689836703</v>
      </c>
    </row>
    <row r="10" spans="2:64" s="2" customFormat="1" x14ac:dyDescent="0.25">
      <c r="B10" s="1186"/>
      <c r="C10" s="1188"/>
      <c r="D10" s="1169"/>
      <c r="E10" s="1168"/>
      <c r="F10" s="23">
        <f>IF(H10=0,"",MAX($F9:F$9)+1)</f>
        <v>2</v>
      </c>
      <c r="G10" s="880" t="str">
        <f>VLOOKUP(H10,'Mapping account'!E:F,2,0)</f>
        <v>03605</v>
      </c>
      <c r="H10" s="16" t="s">
        <v>308</v>
      </c>
      <c r="I10" s="266" t="s">
        <v>197</v>
      </c>
      <c r="J10" s="277" t="s">
        <v>195</v>
      </c>
      <c r="K10" s="277" t="s">
        <v>196</v>
      </c>
      <c r="L10" s="85">
        <f>SUMIFS(M.account_DTR!$AD$7:$AD$414,M.account_DTR!$I$7:$I$414,'10. 170KMP'!$F10)</f>
        <v>0</v>
      </c>
      <c r="M10" s="61">
        <f>SUMIFS(M.account_DTR!$AR$7:$AR$414,M.account_DTR!$I$7:$I$414,'10. 170KMP'!$F10)</f>
        <v>0</v>
      </c>
      <c r="N10" s="61">
        <f>SUMIFS(M.account_DTR!$BF$7:$BF$414,M.account_DTR!$I$7:$I$414,'10. 170KMP'!$F10)</f>
        <v>0</v>
      </c>
      <c r="O10" s="61">
        <f>SUMIFS(M.account_DTR!BH$7:BH$414,M.account_DTR!$I$7:$I$414,'10. 170KMP'!$F10)</f>
        <v>0</v>
      </c>
      <c r="P10" s="61">
        <f>SUMIFS(M.account_DTR!BI$7:BI$414,M.account_DTR!$I$7:$I$414,'10. 170KMP'!$F10)</f>
        <v>0</v>
      </c>
      <c r="Q10" s="61">
        <f>SUMIFS(M.account_DTR!BJ$7:BJ$414,M.account_DTR!$I$7:$I$414,'10. 170KMP'!$F10)</f>
        <v>0</v>
      </c>
      <c r="R10" s="61">
        <f>SUMIFS(M.account_DTR!BK$7:BK$414,M.account_DTR!$I$7:$I$414,'10. 170KMP'!$F10)</f>
        <v>0</v>
      </c>
      <c r="S10" s="61">
        <f>SUMIFS(M.account_DTR!BL$7:BL$414,M.account_DTR!$I$7:$I$414,'10. 170KMP'!$F10)</f>
        <v>0</v>
      </c>
      <c r="T10" s="61">
        <f>SUMIFS(M.account_DTR!BM$7:BM$414,M.account_DTR!$I$7:$I$414,'10. 170KMP'!$F10)</f>
        <v>0</v>
      </c>
      <c r="U10" s="61">
        <f>SUMIFS(M.account_DTR!BN$7:BN$414,M.account_DTR!$I$7:$I$414,'10. 170KMP'!$F10)</f>
        <v>0</v>
      </c>
      <c r="V10" s="61">
        <f>SUMIFS(M.account_DTR!BO$7:BO$414,M.account_DTR!$I$7:$I$414,'10. 170KMP'!$F10)</f>
        <v>0</v>
      </c>
      <c r="W10" s="61">
        <f>SUMIFS(M.account_DTR!BP$7:BP$414,M.account_DTR!$I$7:$I$414,'10. 170KMP'!$F10)</f>
        <v>0</v>
      </c>
      <c r="X10" s="61">
        <f>SUMIFS(M.account_DTR!BQ$7:BQ$414,M.account_DTR!$I$7:$I$414,'10. 170KMP'!$F10)</f>
        <v>0</v>
      </c>
      <c r="Y10" s="61">
        <f>SUMIFS(M.account_DTR!BR$7:BR$414,M.account_DTR!$I$7:$I$414,'10. 170KMP'!$F10)</f>
        <v>0</v>
      </c>
      <c r="Z10" s="61">
        <f>SUMIFS(M.account_DTR!BS$7:BS$414,M.account_DTR!$I$7:$I$414,'10. 170KMP'!$F10)</f>
        <v>0</v>
      </c>
      <c r="AA10" s="61">
        <f t="shared" ref="AA10:AA74" si="22">SUM(O10:Z10)</f>
        <v>0</v>
      </c>
      <c r="AB10" s="61">
        <f>SUMIFS(M.account_DTR!BV$7:BV$414,M.account_DTR!$I$7:$I$414,'10. 170KMP'!$F10)</f>
        <v>0</v>
      </c>
      <c r="AC10" s="61">
        <f>SUMIFS(M.account_DTR!BW$7:BW$414,M.account_DTR!$I$7:$I$414,'10. 170KMP'!$F10)</f>
        <v>0</v>
      </c>
      <c r="AD10" s="61">
        <f>SUMIFS(M.account_DTR!BX$7:BX$414,M.account_DTR!$I$7:$I$414,'10. 170KMP'!$F10)</f>
        <v>0</v>
      </c>
      <c r="AE10" s="61">
        <f>SUMIFS(M.account_DTR!BY$7:BY$414,M.account_DTR!$I$7:$I$414,'10. 170KMP'!$F10)</f>
        <v>0</v>
      </c>
      <c r="AF10" s="61">
        <f>SUMIFS(M.account_DTR!BZ$7:BZ$414,M.account_DTR!$I$7:$I$414,'10. 170KMP'!$F10)</f>
        <v>0</v>
      </c>
      <c r="AG10" s="61">
        <f>SUMIFS(M.account_DTR!CA$7:CA$414,M.account_DTR!$I$7:$I$414,'10. 170KMP'!$F10)</f>
        <v>0</v>
      </c>
      <c r="AH10" s="61">
        <f>SUMIFS(M.account_DTR!CB$7:CB$414,M.account_DTR!$I$7:$I$414,'10. 170KMP'!$F10)</f>
        <v>0</v>
      </c>
      <c r="AI10" s="61">
        <f>SUMIFS(M.account_DTR!CC$7:CC$414,M.account_DTR!$I$7:$I$414,'10. 170KMP'!$F10)</f>
        <v>0</v>
      </c>
      <c r="AJ10" s="61">
        <f>SUMIFS(M.account_DTR!CD$7:CD$414,M.account_DTR!$I$7:$I$414,'10. 170KMP'!$F10)</f>
        <v>0</v>
      </c>
      <c r="AK10" s="61">
        <f>SUMIFS(M.account_DTR!CE$7:CE$414,M.account_DTR!$I$7:$I$414,'10. 170KMP'!$F10)</f>
        <v>0</v>
      </c>
      <c r="AL10" s="61">
        <f>SUMIFS(M.account_DTR!CF$7:CF$414,M.account_DTR!$I$7:$I$414,'10. 170KMP'!$F10)</f>
        <v>0</v>
      </c>
      <c r="AM10" s="61">
        <f>SUMIFS(M.account_DTR!CG$7:CG$414,M.account_DTR!$I$7:$I$414,'10. 170KMP'!$F10)</f>
        <v>0</v>
      </c>
      <c r="AN10" s="61">
        <f t="shared" ref="AN10:AN74" si="23">SUM(AB10:AM10)</f>
        <v>0</v>
      </c>
      <c r="AO10" s="91">
        <f t="shared" ref="AO10:AO73" si="24">SUM(AP10:BA10)</f>
        <v>0</v>
      </c>
      <c r="AP10" s="339">
        <f>SUMIFS(M.account_DTR!CJ$7:CJ$414,M.account_DTR!$I$7:$I$414,'10. 170KMP'!$F10)</f>
        <v>0</v>
      </c>
      <c r="AQ10" s="340">
        <f>SUMIFS(M.account_DTR!CK$7:CK$414,M.account_DTR!$I$7:$I$414,'10. 170KMP'!$F10)</f>
        <v>0</v>
      </c>
      <c r="AR10" s="340">
        <f>SUMIFS(M.account_DTR!CL$7:CL$414,M.account_DTR!$I$7:$I$414,'10. 170KMP'!$F10)</f>
        <v>0</v>
      </c>
      <c r="AS10" s="340">
        <f>SUMIFS(M.account_DTR!CM$7:CM$414,M.account_DTR!$I$7:$I$414,'10. 170KMP'!$F10)</f>
        <v>0</v>
      </c>
      <c r="AT10" s="340">
        <f>SUMIFS(M.account_DTR!CN$7:CN$414,M.account_DTR!$I$7:$I$414,'10. 170KMP'!$F10)</f>
        <v>0</v>
      </c>
      <c r="AU10" s="340"/>
      <c r="AV10" s="340"/>
      <c r="AW10" s="340"/>
      <c r="AX10" s="340"/>
      <c r="AY10" s="340"/>
      <c r="AZ10" s="340"/>
      <c r="BA10" s="341"/>
      <c r="BB10" s="85">
        <f t="shared" si="15"/>
        <v>0</v>
      </c>
      <c r="BC10" s="61">
        <f t="shared" si="16"/>
        <v>0</v>
      </c>
      <c r="BD10" s="61">
        <f t="shared" si="17"/>
        <v>0</v>
      </c>
      <c r="BE10" s="753" t="str">
        <f t="shared" si="18"/>
        <v/>
      </c>
      <c r="BF10" s="754" t="str">
        <f t="shared" si="3"/>
        <v/>
      </c>
      <c r="BG10" s="85">
        <f t="shared" si="19"/>
        <v>0</v>
      </c>
      <c r="BH10" s="61">
        <f t="shared" si="20"/>
        <v>0</v>
      </c>
      <c r="BI10" s="61">
        <f t="shared" si="21"/>
        <v>0</v>
      </c>
      <c r="BJ10" s="512" t="str">
        <f t="shared" si="4"/>
        <v/>
      </c>
      <c r="BK10" s="512" t="str">
        <f t="shared" si="5"/>
        <v/>
      </c>
      <c r="BL10" s="513" t="str">
        <f t="shared" si="6"/>
        <v/>
      </c>
    </row>
    <row r="11" spans="2:64" s="2" customFormat="1" ht="14.1" customHeight="1" x14ac:dyDescent="0.25">
      <c r="B11" s="1186" t="s">
        <v>198</v>
      </c>
      <c r="C11" s="1168" t="s">
        <v>160</v>
      </c>
      <c r="D11" s="1169" t="s">
        <v>199</v>
      </c>
      <c r="E11" s="1168" t="s">
        <v>160</v>
      </c>
      <c r="F11" s="177">
        <f>IF(H11=0,"",MAX($F$10:F10)+1)</f>
        <v>3</v>
      </c>
      <c r="G11" s="250" t="str">
        <f>VLOOKUP(H11,'Mapping account'!E:F,2,0)</f>
        <v>03901</v>
      </c>
      <c r="H11" s="14" t="s">
        <v>309</v>
      </c>
      <c r="I11" s="267" t="s">
        <v>197</v>
      </c>
      <c r="J11" s="278" t="s">
        <v>195</v>
      </c>
      <c r="K11" s="278" t="s">
        <v>199</v>
      </c>
      <c r="L11" s="408">
        <f>SUMIFS(M.account_DTR!$AD$7:$AD$414,M.account_DTR!$I$7:$I$414,'10. 170KMP'!$F11)</f>
        <v>0</v>
      </c>
      <c r="M11" s="409">
        <f>SUMIFS(M.account_DTR!$AR$7:$AR$414,M.account_DTR!$I$7:$I$414,'10. 170KMP'!$F11)</f>
        <v>0</v>
      </c>
      <c r="N11" s="409">
        <f>SUMIFS(M.account_DTR!$BF$7:$BF$414,M.account_DTR!$I$7:$I$414,'10. 170KMP'!$F11)</f>
        <v>0</v>
      </c>
      <c r="O11" s="409">
        <f>SUMIFS(M.account_DTR!BH$7:BH$414,M.account_DTR!$I$7:$I$414,'10. 170KMP'!$F11)</f>
        <v>0</v>
      </c>
      <c r="P11" s="409">
        <f>SUMIFS(M.account_DTR!BI$7:BI$414,M.account_DTR!$I$7:$I$414,'10. 170KMP'!$F11)</f>
        <v>0</v>
      </c>
      <c r="Q11" s="409">
        <f>SUMIFS(M.account_DTR!BJ$7:BJ$414,M.account_DTR!$I$7:$I$414,'10. 170KMP'!$F11)</f>
        <v>0</v>
      </c>
      <c r="R11" s="409">
        <f>SUMIFS(M.account_DTR!BK$7:BK$414,M.account_DTR!$I$7:$I$414,'10. 170KMP'!$F11)</f>
        <v>0</v>
      </c>
      <c r="S11" s="409">
        <f>SUMIFS(M.account_DTR!BL$7:BL$414,M.account_DTR!$I$7:$I$414,'10. 170KMP'!$F11)</f>
        <v>0</v>
      </c>
      <c r="T11" s="409">
        <f>SUMIFS(M.account_DTR!BM$7:BM$414,M.account_DTR!$I$7:$I$414,'10. 170KMP'!$F11)</f>
        <v>0</v>
      </c>
      <c r="U11" s="409">
        <f>SUMIFS(M.account_DTR!BN$7:BN$414,M.account_DTR!$I$7:$I$414,'10. 170KMP'!$F11)</f>
        <v>0</v>
      </c>
      <c r="V11" s="409">
        <f>SUMIFS(M.account_DTR!BO$7:BO$414,M.account_DTR!$I$7:$I$414,'10. 170KMP'!$F11)</f>
        <v>0</v>
      </c>
      <c r="W11" s="409">
        <f>SUMIFS(M.account_DTR!BP$7:BP$414,M.account_DTR!$I$7:$I$414,'10. 170KMP'!$F11)</f>
        <v>0</v>
      </c>
      <c r="X11" s="409">
        <f>SUMIFS(M.account_DTR!BQ$7:BQ$414,M.account_DTR!$I$7:$I$414,'10. 170KMP'!$F11)</f>
        <v>0</v>
      </c>
      <c r="Y11" s="409">
        <f>SUMIFS(M.account_DTR!BR$7:BR$414,M.account_DTR!$I$7:$I$414,'10. 170KMP'!$F11)</f>
        <v>0</v>
      </c>
      <c r="Z11" s="409">
        <f>SUMIFS(M.account_DTR!BS$7:BS$414,M.account_DTR!$I$7:$I$414,'10. 170KMP'!$F11)</f>
        <v>0</v>
      </c>
      <c r="AA11" s="409">
        <f t="shared" si="22"/>
        <v>0</v>
      </c>
      <c r="AB11" s="409">
        <f>SUMIFS(M.account_DTR!BV$7:BV$414,M.account_DTR!$I$7:$I$414,'10. 170KMP'!$F11)</f>
        <v>0</v>
      </c>
      <c r="AC11" s="409">
        <f>SUMIFS(M.account_DTR!BW$7:BW$414,M.account_DTR!$I$7:$I$414,'10. 170KMP'!$F11)</f>
        <v>0</v>
      </c>
      <c r="AD11" s="409">
        <f>SUMIFS(M.account_DTR!BX$7:BX$414,M.account_DTR!$I$7:$I$414,'10. 170KMP'!$F11)</f>
        <v>0</v>
      </c>
      <c r="AE11" s="409">
        <f>SUMIFS(M.account_DTR!BY$7:BY$414,M.account_DTR!$I$7:$I$414,'10. 170KMP'!$F11)</f>
        <v>0</v>
      </c>
      <c r="AF11" s="409">
        <f>SUMIFS(M.account_DTR!BZ$7:BZ$414,M.account_DTR!$I$7:$I$414,'10. 170KMP'!$F11)</f>
        <v>0</v>
      </c>
      <c r="AG11" s="409">
        <f>SUMIFS(M.account_DTR!CA$7:CA$414,M.account_DTR!$I$7:$I$414,'10. 170KMP'!$F11)</f>
        <v>0</v>
      </c>
      <c r="AH11" s="409">
        <f>SUMIFS(M.account_DTR!CB$7:CB$414,M.account_DTR!$I$7:$I$414,'10. 170KMP'!$F11)</f>
        <v>0</v>
      </c>
      <c r="AI11" s="409">
        <f>SUMIFS(M.account_DTR!CC$7:CC$414,M.account_DTR!$I$7:$I$414,'10. 170KMP'!$F11)</f>
        <v>0</v>
      </c>
      <c r="AJ11" s="409">
        <f>SUMIFS(M.account_DTR!CD$7:CD$414,M.account_DTR!$I$7:$I$414,'10. 170KMP'!$F11)</f>
        <v>0</v>
      </c>
      <c r="AK11" s="409">
        <f>SUMIFS(M.account_DTR!CE$7:CE$414,M.account_DTR!$I$7:$I$414,'10. 170KMP'!$F11)</f>
        <v>0</v>
      </c>
      <c r="AL11" s="409">
        <f>SUMIFS(M.account_DTR!CF$7:CF$414,M.account_DTR!$I$7:$I$414,'10. 170KMP'!$F11)</f>
        <v>0</v>
      </c>
      <c r="AM11" s="409">
        <f>SUMIFS(M.account_DTR!CG$7:CG$414,M.account_DTR!$I$7:$I$414,'10. 170KMP'!$F11)</f>
        <v>0</v>
      </c>
      <c r="AN11" s="409">
        <f t="shared" si="23"/>
        <v>0</v>
      </c>
      <c r="AO11" s="410">
        <f t="shared" si="24"/>
        <v>0</v>
      </c>
      <c r="AP11" s="411">
        <f>SUMIFS(M.account_DTR!CJ$7:CJ$414,M.account_DTR!$I$7:$I$414,'10. 170KMP'!$F11)</f>
        <v>0</v>
      </c>
      <c r="AQ11" s="412">
        <f>SUMIFS(M.account_DTR!CK$7:CK$414,M.account_DTR!$I$7:$I$414,'10. 170KMP'!$F11)</f>
        <v>0</v>
      </c>
      <c r="AR11" s="412">
        <f>SUMIFS(M.account_DTR!CL$7:CL$414,M.account_DTR!$I$7:$I$414,'10. 170KMP'!$F11)</f>
        <v>0</v>
      </c>
      <c r="AS11" s="412">
        <f>SUMIFS(M.account_DTR!CM$7:CM$414,M.account_DTR!$I$7:$I$414,'10. 170KMP'!$F11)</f>
        <v>0</v>
      </c>
      <c r="AT11" s="412">
        <f>SUMIFS(M.account_DTR!CN$7:CN$414,M.account_DTR!$I$7:$I$414,'10. 170KMP'!$F11)</f>
        <v>0</v>
      </c>
      <c r="AU11" s="412"/>
      <c r="AV11" s="412"/>
      <c r="AW11" s="412"/>
      <c r="AX11" s="412"/>
      <c r="AY11" s="412"/>
      <c r="AZ11" s="412"/>
      <c r="BA11" s="413"/>
      <c r="BB11" s="408">
        <f t="shared" si="15"/>
        <v>0</v>
      </c>
      <c r="BC11" s="409">
        <f t="shared" si="16"/>
        <v>0</v>
      </c>
      <c r="BD11" s="409">
        <f t="shared" si="17"/>
        <v>0</v>
      </c>
      <c r="BE11" s="755" t="str">
        <f t="shared" si="18"/>
        <v/>
      </c>
      <c r="BF11" s="756" t="str">
        <f t="shared" si="3"/>
        <v/>
      </c>
      <c r="BG11" s="408">
        <f t="shared" si="19"/>
        <v>0</v>
      </c>
      <c r="BH11" s="409">
        <f t="shared" si="20"/>
        <v>0</v>
      </c>
      <c r="BI11" s="409">
        <f t="shared" si="21"/>
        <v>0</v>
      </c>
      <c r="BJ11" s="516" t="str">
        <f t="shared" si="4"/>
        <v/>
      </c>
      <c r="BK11" s="516" t="str">
        <f t="shared" si="5"/>
        <v/>
      </c>
      <c r="BL11" s="517" t="str">
        <f t="shared" si="6"/>
        <v/>
      </c>
    </row>
    <row r="12" spans="2:64" s="2" customFormat="1" x14ac:dyDescent="0.25">
      <c r="B12" s="1186"/>
      <c r="C12" s="1168"/>
      <c r="D12" s="1169"/>
      <c r="E12" s="1168"/>
      <c r="F12" s="23">
        <f>IF(H12=0,"",MAX($F$10:F11)+1)</f>
        <v>4</v>
      </c>
      <c r="G12" s="880" t="str">
        <f>VLOOKUP(H12,'Mapping account'!E:F,2,0)</f>
        <v>03902</v>
      </c>
      <c r="H12" s="16" t="s">
        <v>310</v>
      </c>
      <c r="I12" s="266" t="s">
        <v>197</v>
      </c>
      <c r="J12" s="277" t="s">
        <v>195</v>
      </c>
      <c r="K12" s="277" t="s">
        <v>199</v>
      </c>
      <c r="L12" s="85">
        <f>SUMIFS(M.account_DTR!$AD$7:$AD$414,M.account_DTR!$I$7:$I$414,'10. 170KMP'!$F12)</f>
        <v>0</v>
      </c>
      <c r="M12" s="61">
        <f>SUMIFS(M.account_DTR!$AR$7:$AR$414,M.account_DTR!$I$7:$I$414,'10. 170KMP'!$F12)</f>
        <v>0</v>
      </c>
      <c r="N12" s="414">
        <f>SUMIFS(M.account_DTR!$BF$7:$BF$414,M.account_DTR!$I$7:$I$414,'10. 170KMP'!$F12)</f>
        <v>0</v>
      </c>
      <c r="O12" s="61">
        <f>SUMIFS(M.account_DTR!BH$7:BH$414,M.account_DTR!$I$7:$I$414,'10. 170KMP'!$F12)</f>
        <v>0</v>
      </c>
      <c r="P12" s="61">
        <f>SUMIFS(M.account_DTR!BI$7:BI$414,M.account_DTR!$I$7:$I$414,'10. 170KMP'!$F12)</f>
        <v>0</v>
      </c>
      <c r="Q12" s="61">
        <f>SUMIFS(M.account_DTR!BJ$7:BJ$414,M.account_DTR!$I$7:$I$414,'10. 170KMP'!$F12)</f>
        <v>0</v>
      </c>
      <c r="R12" s="61">
        <f>SUMIFS(M.account_DTR!BK$7:BK$414,M.account_DTR!$I$7:$I$414,'10. 170KMP'!$F12)</f>
        <v>0</v>
      </c>
      <c r="S12" s="61">
        <f>SUMIFS(M.account_DTR!BL$7:BL$414,M.account_DTR!$I$7:$I$414,'10. 170KMP'!$F12)</f>
        <v>0</v>
      </c>
      <c r="T12" s="61">
        <f>SUMIFS(M.account_DTR!BM$7:BM$414,M.account_DTR!$I$7:$I$414,'10. 170KMP'!$F12)</f>
        <v>0</v>
      </c>
      <c r="U12" s="61">
        <f>SUMIFS(M.account_DTR!BN$7:BN$414,M.account_DTR!$I$7:$I$414,'10. 170KMP'!$F12)</f>
        <v>0</v>
      </c>
      <c r="V12" s="61">
        <f>SUMIFS(M.account_DTR!BO$7:BO$414,M.account_DTR!$I$7:$I$414,'10. 170KMP'!$F12)</f>
        <v>0</v>
      </c>
      <c r="W12" s="61">
        <f>SUMIFS(M.account_DTR!BP$7:BP$414,M.account_DTR!$I$7:$I$414,'10. 170KMP'!$F12)</f>
        <v>0</v>
      </c>
      <c r="X12" s="61">
        <f>SUMIFS(M.account_DTR!BQ$7:BQ$414,M.account_DTR!$I$7:$I$414,'10. 170KMP'!$F12)</f>
        <v>0</v>
      </c>
      <c r="Y12" s="61">
        <f>SUMIFS(M.account_DTR!BR$7:BR$414,M.account_DTR!$I$7:$I$414,'10. 170KMP'!$F12)</f>
        <v>0</v>
      </c>
      <c r="Z12" s="61">
        <f>SUMIFS(M.account_DTR!BS$7:BS$414,M.account_DTR!$I$7:$I$414,'10. 170KMP'!$F12)</f>
        <v>0</v>
      </c>
      <c r="AA12" s="61">
        <f t="shared" si="22"/>
        <v>0</v>
      </c>
      <c r="AB12" s="61">
        <f>SUMIFS(M.account_DTR!BV$7:BV$414,M.account_DTR!$I$7:$I$414,'10. 170KMP'!$F12)</f>
        <v>0</v>
      </c>
      <c r="AC12" s="61">
        <f>SUMIFS(M.account_DTR!BW$7:BW$414,M.account_DTR!$I$7:$I$414,'10. 170KMP'!$F12)</f>
        <v>0</v>
      </c>
      <c r="AD12" s="61">
        <f>SUMIFS(M.account_DTR!BX$7:BX$414,M.account_DTR!$I$7:$I$414,'10. 170KMP'!$F12)</f>
        <v>0</v>
      </c>
      <c r="AE12" s="61">
        <f>SUMIFS(M.account_DTR!BY$7:BY$414,M.account_DTR!$I$7:$I$414,'10. 170KMP'!$F12)</f>
        <v>0</v>
      </c>
      <c r="AF12" s="61">
        <f>SUMIFS(M.account_DTR!BZ$7:BZ$414,M.account_DTR!$I$7:$I$414,'10. 170KMP'!$F12)</f>
        <v>0</v>
      </c>
      <c r="AG12" s="61">
        <f>SUMIFS(M.account_DTR!CA$7:CA$414,M.account_DTR!$I$7:$I$414,'10. 170KMP'!$F12)</f>
        <v>0</v>
      </c>
      <c r="AH12" s="61">
        <f>SUMIFS(M.account_DTR!CB$7:CB$414,M.account_DTR!$I$7:$I$414,'10. 170KMP'!$F12)</f>
        <v>0</v>
      </c>
      <c r="AI12" s="61">
        <f>SUMIFS(M.account_DTR!CC$7:CC$414,M.account_DTR!$I$7:$I$414,'10. 170KMP'!$F12)</f>
        <v>0</v>
      </c>
      <c r="AJ12" s="61">
        <f>SUMIFS(M.account_DTR!CD$7:CD$414,M.account_DTR!$I$7:$I$414,'10. 170KMP'!$F12)</f>
        <v>0</v>
      </c>
      <c r="AK12" s="61">
        <f>SUMIFS(M.account_DTR!CE$7:CE$414,M.account_DTR!$I$7:$I$414,'10. 170KMP'!$F12)</f>
        <v>0</v>
      </c>
      <c r="AL12" s="61">
        <f>SUMIFS(M.account_DTR!CF$7:CF$414,M.account_DTR!$I$7:$I$414,'10. 170KMP'!$F12)</f>
        <v>0</v>
      </c>
      <c r="AM12" s="61">
        <f>SUMIFS(M.account_DTR!CG$7:CG$414,M.account_DTR!$I$7:$I$414,'10. 170KMP'!$F12)</f>
        <v>0</v>
      </c>
      <c r="AN12" s="61">
        <f t="shared" si="23"/>
        <v>0</v>
      </c>
      <c r="AO12" s="91">
        <f t="shared" si="24"/>
        <v>0</v>
      </c>
      <c r="AP12" s="339">
        <f>SUMIFS(M.account_DTR!CJ$7:CJ$414,M.account_DTR!$I$7:$I$414,'10. 170KMP'!$F12)</f>
        <v>0</v>
      </c>
      <c r="AQ12" s="340">
        <f>SUMIFS(M.account_DTR!CK$7:CK$414,M.account_DTR!$I$7:$I$414,'10. 170KMP'!$F12)</f>
        <v>0</v>
      </c>
      <c r="AR12" s="340">
        <f>SUMIFS(M.account_DTR!CL$7:CL$414,M.account_DTR!$I$7:$I$414,'10. 170KMP'!$F12)</f>
        <v>0</v>
      </c>
      <c r="AS12" s="340">
        <f>SUMIFS(M.account_DTR!CM$7:CM$414,M.account_DTR!$I$7:$I$414,'10. 170KMP'!$F12)</f>
        <v>0</v>
      </c>
      <c r="AT12" s="340">
        <f>SUMIFS(M.account_DTR!CN$7:CN$414,M.account_DTR!$I$7:$I$414,'10. 170KMP'!$F12)</f>
        <v>0</v>
      </c>
      <c r="AU12" s="340"/>
      <c r="AV12" s="340"/>
      <c r="AW12" s="340"/>
      <c r="AX12" s="340"/>
      <c r="AY12" s="340"/>
      <c r="AZ12" s="340"/>
      <c r="BA12" s="341"/>
      <c r="BB12" s="85">
        <f t="shared" si="15"/>
        <v>0</v>
      </c>
      <c r="BC12" s="61">
        <f t="shared" si="16"/>
        <v>0</v>
      </c>
      <c r="BD12" s="61">
        <f t="shared" si="17"/>
        <v>0</v>
      </c>
      <c r="BE12" s="753" t="str">
        <f t="shared" si="18"/>
        <v/>
      </c>
      <c r="BF12" s="754" t="str">
        <f t="shared" si="3"/>
        <v/>
      </c>
      <c r="BG12" s="85">
        <f t="shared" si="19"/>
        <v>0</v>
      </c>
      <c r="BH12" s="61">
        <f t="shared" si="20"/>
        <v>0</v>
      </c>
      <c r="BI12" s="61">
        <f t="shared" si="21"/>
        <v>0</v>
      </c>
      <c r="BJ12" s="512" t="str">
        <f t="shared" si="4"/>
        <v/>
      </c>
      <c r="BK12" s="512" t="str">
        <f t="shared" si="5"/>
        <v/>
      </c>
      <c r="BL12" s="513" t="str">
        <f t="shared" si="6"/>
        <v/>
      </c>
    </row>
    <row r="13" spans="2:64" s="2" customFormat="1" x14ac:dyDescent="0.25">
      <c r="B13" s="400" t="s">
        <v>200</v>
      </c>
      <c r="C13" s="132" t="s">
        <v>159</v>
      </c>
      <c r="D13" s="244" t="s">
        <v>201</v>
      </c>
      <c r="E13" s="132" t="s">
        <v>159</v>
      </c>
      <c r="F13" s="23">
        <f>IF(H13=0,"",MAX($F$10:F12)+1)</f>
        <v>5</v>
      </c>
      <c r="G13" s="881" t="str">
        <f>VLOOKUP(H13,'Mapping account'!E:F,2,0)</f>
        <v>03701</v>
      </c>
      <c r="H13" s="415" t="s">
        <v>159</v>
      </c>
      <c r="I13" s="416" t="s">
        <v>197</v>
      </c>
      <c r="J13" s="417" t="s">
        <v>195</v>
      </c>
      <c r="K13" s="417" t="s">
        <v>201</v>
      </c>
      <c r="L13" s="418">
        <f>SUMIFS(M.account_DTR!$AD$7:$AD$414,M.account_DTR!$I$7:$I$414,'10. 170KMP'!$F13)</f>
        <v>0</v>
      </c>
      <c r="M13" s="419">
        <f>SUMIFS(M.account_DTR!$AR$7:$AR$414,M.account_DTR!$I$7:$I$414,'10. 170KMP'!$F13)</f>
        <v>0</v>
      </c>
      <c r="N13" s="419">
        <f>SUMIFS(M.account_DTR!$BF$7:$BF$414,M.account_DTR!$I$7:$I$414,'10. 170KMP'!$F13)</f>
        <v>0</v>
      </c>
      <c r="O13" s="419">
        <f>SUMIFS(M.account_DTR!BH$7:BH$414,M.account_DTR!$I$7:$I$414,'10. 170KMP'!$F13)</f>
        <v>0</v>
      </c>
      <c r="P13" s="419">
        <f>SUMIFS(M.account_DTR!BI$7:BI$414,M.account_DTR!$I$7:$I$414,'10. 170KMP'!$F13)</f>
        <v>0</v>
      </c>
      <c r="Q13" s="419">
        <f>SUMIFS(M.account_DTR!BJ$7:BJ$414,M.account_DTR!$I$7:$I$414,'10. 170KMP'!$F13)</f>
        <v>0</v>
      </c>
      <c r="R13" s="419">
        <f>SUMIFS(M.account_DTR!BK$7:BK$414,M.account_DTR!$I$7:$I$414,'10. 170KMP'!$F13)</f>
        <v>0</v>
      </c>
      <c r="S13" s="419">
        <f>SUMIFS(M.account_DTR!BL$7:BL$414,M.account_DTR!$I$7:$I$414,'10. 170KMP'!$F13)</f>
        <v>0</v>
      </c>
      <c r="T13" s="419">
        <f>SUMIFS(M.account_DTR!BM$7:BM$414,M.account_DTR!$I$7:$I$414,'10. 170KMP'!$F13)</f>
        <v>0</v>
      </c>
      <c r="U13" s="419">
        <f>SUMIFS(M.account_DTR!BN$7:BN$414,M.account_DTR!$I$7:$I$414,'10. 170KMP'!$F13)</f>
        <v>0</v>
      </c>
      <c r="V13" s="419">
        <f>SUMIFS(M.account_DTR!BO$7:BO$414,M.account_DTR!$I$7:$I$414,'10. 170KMP'!$F13)</f>
        <v>0</v>
      </c>
      <c r="W13" s="419">
        <f>SUMIFS(M.account_DTR!BP$7:BP$414,M.account_DTR!$I$7:$I$414,'10. 170KMP'!$F13)</f>
        <v>0</v>
      </c>
      <c r="X13" s="419">
        <f>SUMIFS(M.account_DTR!BQ$7:BQ$414,M.account_DTR!$I$7:$I$414,'10. 170KMP'!$F13)</f>
        <v>0</v>
      </c>
      <c r="Y13" s="419">
        <f>SUMIFS(M.account_DTR!BR$7:BR$414,M.account_DTR!$I$7:$I$414,'10. 170KMP'!$F13)</f>
        <v>0</v>
      </c>
      <c r="Z13" s="419">
        <f>SUMIFS(M.account_DTR!BS$7:BS$414,M.account_DTR!$I$7:$I$414,'10. 170KMP'!$F13)</f>
        <v>0</v>
      </c>
      <c r="AA13" s="419">
        <f t="shared" si="22"/>
        <v>0</v>
      </c>
      <c r="AB13" s="419">
        <f>SUMIFS(M.account_DTR!BV$7:BV$414,M.account_DTR!$I$7:$I$414,'10. 170KMP'!$F13)</f>
        <v>0</v>
      </c>
      <c r="AC13" s="419">
        <f>SUMIFS(M.account_DTR!BW$7:BW$414,M.account_DTR!$I$7:$I$414,'10. 170KMP'!$F13)</f>
        <v>0</v>
      </c>
      <c r="AD13" s="419">
        <f>SUMIFS(M.account_DTR!BX$7:BX$414,M.account_DTR!$I$7:$I$414,'10. 170KMP'!$F13)</f>
        <v>0</v>
      </c>
      <c r="AE13" s="419">
        <f>SUMIFS(M.account_DTR!BY$7:BY$414,M.account_DTR!$I$7:$I$414,'10. 170KMP'!$F13)</f>
        <v>0</v>
      </c>
      <c r="AF13" s="419">
        <f>SUMIFS(M.account_DTR!BZ$7:BZ$414,M.account_DTR!$I$7:$I$414,'10. 170KMP'!$F13)</f>
        <v>0</v>
      </c>
      <c r="AG13" s="419">
        <f>SUMIFS(M.account_DTR!CA$7:CA$414,M.account_DTR!$I$7:$I$414,'10. 170KMP'!$F13)</f>
        <v>0</v>
      </c>
      <c r="AH13" s="419">
        <f>SUMIFS(M.account_DTR!CB$7:CB$414,M.account_DTR!$I$7:$I$414,'10. 170KMP'!$F13)</f>
        <v>0</v>
      </c>
      <c r="AI13" s="419">
        <f>SUMIFS(M.account_DTR!CC$7:CC$414,M.account_DTR!$I$7:$I$414,'10. 170KMP'!$F13)</f>
        <v>0</v>
      </c>
      <c r="AJ13" s="419">
        <f>SUMIFS(M.account_DTR!CD$7:CD$414,M.account_DTR!$I$7:$I$414,'10. 170KMP'!$F13)</f>
        <v>0</v>
      </c>
      <c r="AK13" s="419">
        <f>SUMIFS(M.account_DTR!CE$7:CE$414,M.account_DTR!$I$7:$I$414,'10. 170KMP'!$F13)</f>
        <v>0</v>
      </c>
      <c r="AL13" s="419">
        <f>SUMIFS(M.account_DTR!CF$7:CF$414,M.account_DTR!$I$7:$I$414,'10. 170KMP'!$F13)</f>
        <v>0</v>
      </c>
      <c r="AM13" s="419">
        <f>SUMIFS(M.account_DTR!CG$7:CG$414,M.account_DTR!$I$7:$I$414,'10. 170KMP'!$F13)</f>
        <v>0</v>
      </c>
      <c r="AN13" s="419">
        <f t="shared" si="23"/>
        <v>0</v>
      </c>
      <c r="AO13" s="420">
        <f t="shared" si="24"/>
        <v>0</v>
      </c>
      <c r="AP13" s="421">
        <f>SUMIFS(M.account_DTR!CJ$7:CJ$414,M.account_DTR!$I$7:$I$414,'10. 170KMP'!$F13)</f>
        <v>0</v>
      </c>
      <c r="AQ13" s="422">
        <f>SUMIFS(M.account_DTR!CK$7:CK$414,M.account_DTR!$I$7:$I$414,'10. 170KMP'!$F13)</f>
        <v>0</v>
      </c>
      <c r="AR13" s="422">
        <f>SUMIFS(M.account_DTR!CL$7:CL$414,M.account_DTR!$I$7:$I$414,'10. 170KMP'!$F13)</f>
        <v>0</v>
      </c>
      <c r="AS13" s="422">
        <f>SUMIFS(M.account_DTR!CM$7:CM$414,M.account_DTR!$I$7:$I$414,'10. 170KMP'!$F13)</f>
        <v>0</v>
      </c>
      <c r="AT13" s="422">
        <f>SUMIFS(M.account_DTR!CN$7:CN$414,M.account_DTR!$I$7:$I$414,'10. 170KMP'!$F13)</f>
        <v>0</v>
      </c>
      <c r="AU13" s="422"/>
      <c r="AV13" s="422"/>
      <c r="AW13" s="422"/>
      <c r="AX13" s="422"/>
      <c r="AY13" s="422"/>
      <c r="AZ13" s="422"/>
      <c r="BA13" s="423"/>
      <c r="BB13" s="418">
        <f t="shared" si="15"/>
        <v>0</v>
      </c>
      <c r="BC13" s="419">
        <f t="shared" si="16"/>
        <v>0</v>
      </c>
      <c r="BD13" s="419">
        <f t="shared" si="17"/>
        <v>0</v>
      </c>
      <c r="BE13" s="757" t="str">
        <f t="shared" si="18"/>
        <v/>
      </c>
      <c r="BF13" s="758" t="str">
        <f t="shared" si="3"/>
        <v/>
      </c>
      <c r="BG13" s="418">
        <f t="shared" si="19"/>
        <v>0</v>
      </c>
      <c r="BH13" s="419">
        <f t="shared" si="20"/>
        <v>0</v>
      </c>
      <c r="BI13" s="419">
        <f t="shared" si="21"/>
        <v>0</v>
      </c>
      <c r="BJ13" s="518" t="str">
        <f t="shared" si="4"/>
        <v/>
      </c>
      <c r="BK13" s="518" t="str">
        <f t="shared" si="5"/>
        <v/>
      </c>
      <c r="BL13" s="519" t="str">
        <f t="shared" si="6"/>
        <v/>
      </c>
    </row>
    <row r="14" spans="2:64" s="180" customFormat="1" ht="14.1" customHeight="1" x14ac:dyDescent="0.25">
      <c r="B14" s="573" t="s">
        <v>202</v>
      </c>
      <c r="C14" s="574" t="s">
        <v>24</v>
      </c>
      <c r="D14" s="575" t="str">
        <f>IF($B$2="x","",B14)</f>
        <v>II</v>
      </c>
      <c r="E14" s="574" t="str">
        <f>IF($B$2="x","",C14)</f>
        <v>Biến phí sản xuất</v>
      </c>
      <c r="F14" s="576"/>
      <c r="G14" s="575"/>
      <c r="H14" s="577"/>
      <c r="I14" s="578"/>
      <c r="J14" s="579"/>
      <c r="K14" s="579"/>
      <c r="L14" s="580">
        <f t="shared" ref="L14:BA14" si="25">SUM(L15:L51)</f>
        <v>0</v>
      </c>
      <c r="M14" s="581">
        <f t="shared" si="25"/>
        <v>0</v>
      </c>
      <c r="N14" s="581">
        <f t="shared" si="25"/>
        <v>0</v>
      </c>
      <c r="O14" s="581">
        <f t="shared" si="25"/>
        <v>0</v>
      </c>
      <c r="P14" s="581">
        <f t="shared" si="25"/>
        <v>0</v>
      </c>
      <c r="Q14" s="581">
        <f t="shared" si="25"/>
        <v>0</v>
      </c>
      <c r="R14" s="581">
        <f t="shared" si="25"/>
        <v>0</v>
      </c>
      <c r="S14" s="581">
        <f t="shared" si="25"/>
        <v>0</v>
      </c>
      <c r="T14" s="581">
        <f t="shared" si="25"/>
        <v>0</v>
      </c>
      <c r="U14" s="581">
        <f t="shared" si="25"/>
        <v>0</v>
      </c>
      <c r="V14" s="581">
        <f t="shared" si="25"/>
        <v>0</v>
      </c>
      <c r="W14" s="581">
        <f t="shared" si="25"/>
        <v>0</v>
      </c>
      <c r="X14" s="581">
        <f t="shared" si="25"/>
        <v>0</v>
      </c>
      <c r="Y14" s="581">
        <f t="shared" si="25"/>
        <v>0</v>
      </c>
      <c r="Z14" s="581">
        <f t="shared" si="25"/>
        <v>0</v>
      </c>
      <c r="AA14" s="581">
        <f t="shared" si="25"/>
        <v>0</v>
      </c>
      <c r="AB14" s="581">
        <f t="shared" si="25"/>
        <v>9444586853.8683395</v>
      </c>
      <c r="AC14" s="581">
        <f t="shared" si="25"/>
        <v>7346485664.1198187</v>
      </c>
      <c r="AD14" s="581">
        <f t="shared" si="25"/>
        <v>10489158948.742598</v>
      </c>
      <c r="AE14" s="581">
        <f t="shared" si="25"/>
        <v>13107281513.894114</v>
      </c>
      <c r="AF14" s="581">
        <f t="shared" si="25"/>
        <v>13106012459.296412</v>
      </c>
      <c r="AG14" s="581">
        <f t="shared" si="25"/>
        <v>13105701737.698711</v>
      </c>
      <c r="AH14" s="581">
        <f t="shared" si="25"/>
        <v>13105078404.698711</v>
      </c>
      <c r="AI14" s="581">
        <f t="shared" si="25"/>
        <v>13105193404.698711</v>
      </c>
      <c r="AJ14" s="581">
        <f t="shared" si="25"/>
        <v>13104928404.698711</v>
      </c>
      <c r="AK14" s="581">
        <f t="shared" si="25"/>
        <v>14035959320.673048</v>
      </c>
      <c r="AL14" s="581">
        <f t="shared" si="25"/>
        <v>14034419320.673048</v>
      </c>
      <c r="AM14" s="581">
        <f t="shared" si="25"/>
        <v>14034534320.673048</v>
      </c>
      <c r="AN14" s="581">
        <f t="shared" si="25"/>
        <v>148019340353.73529</v>
      </c>
      <c r="AO14" s="582">
        <f t="shared" si="25"/>
        <v>48937228705</v>
      </c>
      <c r="AP14" s="583">
        <f t="shared" si="25"/>
        <v>9506260835</v>
      </c>
      <c r="AQ14" s="584">
        <f t="shared" si="25"/>
        <v>6330274656</v>
      </c>
      <c r="AR14" s="584">
        <f t="shared" si="25"/>
        <v>11603024115</v>
      </c>
      <c r="AS14" s="584">
        <f t="shared" si="25"/>
        <v>11179425481</v>
      </c>
      <c r="AT14" s="584">
        <f t="shared" si="25"/>
        <v>10318243618</v>
      </c>
      <c r="AU14" s="584">
        <f t="shared" si="25"/>
        <v>0</v>
      </c>
      <c r="AV14" s="584">
        <f t="shared" si="25"/>
        <v>0</v>
      </c>
      <c r="AW14" s="584">
        <f t="shared" si="25"/>
        <v>0</v>
      </c>
      <c r="AX14" s="584">
        <f t="shared" si="25"/>
        <v>0</v>
      </c>
      <c r="AY14" s="584">
        <f t="shared" si="25"/>
        <v>0</v>
      </c>
      <c r="AZ14" s="584">
        <f t="shared" si="25"/>
        <v>0</v>
      </c>
      <c r="BA14" s="585">
        <f t="shared" si="25"/>
        <v>0</v>
      </c>
      <c r="BB14" s="580">
        <f t="shared" si="15"/>
        <v>11179425481</v>
      </c>
      <c r="BC14" s="581">
        <f t="shared" si="16"/>
        <v>10318243618</v>
      </c>
      <c r="BD14" s="581">
        <f t="shared" si="17"/>
        <v>13106012459.296412</v>
      </c>
      <c r="BE14" s="749">
        <f t="shared" si="18"/>
        <v>0.92296725225606435</v>
      </c>
      <c r="BF14" s="750">
        <f t="shared" si="3"/>
        <v>0.78729084456813714</v>
      </c>
      <c r="BG14" s="580">
        <f t="shared" si="19"/>
        <v>0</v>
      </c>
      <c r="BH14" s="581">
        <f t="shared" si="20"/>
        <v>48937228705</v>
      </c>
      <c r="BI14" s="581">
        <f t="shared" si="21"/>
        <v>53493525439.92128</v>
      </c>
      <c r="BJ14" s="586" t="str">
        <f t="shared" si="4"/>
        <v/>
      </c>
      <c r="BK14" s="586">
        <f t="shared" si="5"/>
        <v>0.9148252672178343</v>
      </c>
      <c r="BL14" s="587">
        <f t="shared" si="6"/>
        <v>0.33061374674451494</v>
      </c>
    </row>
    <row r="15" spans="2:64" s="2" customFormat="1" x14ac:dyDescent="0.25">
      <c r="B15" s="1167" t="s">
        <v>28</v>
      </c>
      <c r="C15" s="1168" t="s">
        <v>27</v>
      </c>
      <c r="D15" s="1169" t="s">
        <v>203</v>
      </c>
      <c r="E15" s="1168" t="s">
        <v>27</v>
      </c>
      <c r="F15" s="177">
        <f>IF(H15=0,"",MAX($F$10:F13)+1)</f>
        <v>6</v>
      </c>
      <c r="G15" s="250" t="str">
        <f>VLOOKUP(H15,'Mapping account'!E:F,2,0)</f>
        <v>00103</v>
      </c>
      <c r="H15" s="14" t="s">
        <v>311</v>
      </c>
      <c r="I15" s="267" t="s">
        <v>197</v>
      </c>
      <c r="J15" s="278" t="s">
        <v>28</v>
      </c>
      <c r="K15" s="278" t="s">
        <v>203</v>
      </c>
      <c r="L15" s="408">
        <f>SUMIFS(M.account_DTR!$AD$7:$AD$414,M.account_DTR!$I$7:$I$414,'10. 170KMP'!$F15)</f>
        <v>0</v>
      </c>
      <c r="M15" s="409">
        <f>SUMIFS(M.account_DTR!$AR$7:$AR$414,M.account_DTR!$I$7:$I$414,'10. 170KMP'!$F15)</f>
        <v>0</v>
      </c>
      <c r="N15" s="409">
        <f>SUMIFS(M.account_DTR!$BF$7:$BF$414,M.account_DTR!$I$7:$I$414,'10. 170KMP'!$F15)</f>
        <v>0</v>
      </c>
      <c r="O15" s="409">
        <f>SUMIFS(M.account_DTR!BH$7:BH$414,M.account_DTR!$I$7:$I$414,'10. 170KMP'!$F15)</f>
        <v>0</v>
      </c>
      <c r="P15" s="409">
        <f>SUMIFS(M.account_DTR!BI$7:BI$414,M.account_DTR!$I$7:$I$414,'10. 170KMP'!$F15)</f>
        <v>0</v>
      </c>
      <c r="Q15" s="409">
        <f>SUMIFS(M.account_DTR!BJ$7:BJ$414,M.account_DTR!$I$7:$I$414,'10. 170KMP'!$F15)</f>
        <v>0</v>
      </c>
      <c r="R15" s="409">
        <f>SUMIFS(M.account_DTR!BK$7:BK$414,M.account_DTR!$I$7:$I$414,'10. 170KMP'!$F15)</f>
        <v>0</v>
      </c>
      <c r="S15" s="409">
        <f>SUMIFS(M.account_DTR!BL$7:BL$414,M.account_DTR!$I$7:$I$414,'10. 170KMP'!$F15)</f>
        <v>0</v>
      </c>
      <c r="T15" s="409">
        <f>SUMIFS(M.account_DTR!BM$7:BM$414,M.account_DTR!$I$7:$I$414,'10. 170KMP'!$F15)</f>
        <v>0</v>
      </c>
      <c r="U15" s="409">
        <f>SUMIFS(M.account_DTR!BN$7:BN$414,M.account_DTR!$I$7:$I$414,'10. 170KMP'!$F15)</f>
        <v>0</v>
      </c>
      <c r="V15" s="409">
        <f>SUMIFS(M.account_DTR!BO$7:BO$414,M.account_DTR!$I$7:$I$414,'10. 170KMP'!$F15)</f>
        <v>0</v>
      </c>
      <c r="W15" s="409">
        <f>SUMIFS(M.account_DTR!BP$7:BP$414,M.account_DTR!$I$7:$I$414,'10. 170KMP'!$F15)</f>
        <v>0</v>
      </c>
      <c r="X15" s="409">
        <f>SUMIFS(M.account_DTR!BQ$7:BQ$414,M.account_DTR!$I$7:$I$414,'10. 170KMP'!$F15)</f>
        <v>0</v>
      </c>
      <c r="Y15" s="409">
        <f>SUMIFS(M.account_DTR!BR$7:BR$414,M.account_DTR!$I$7:$I$414,'10. 170KMP'!$F15)</f>
        <v>0</v>
      </c>
      <c r="Z15" s="409">
        <f>SUMIFS(M.account_DTR!BS$7:BS$414,M.account_DTR!$I$7:$I$414,'10. 170KMP'!$F15)</f>
        <v>0</v>
      </c>
      <c r="AA15" s="409">
        <f t="shared" si="22"/>
        <v>0</v>
      </c>
      <c r="AB15" s="409">
        <f>SUMIFS(M.account_DTR!BV$7:BV$414,M.account_DTR!$I$7:$I$414,'10. 170KMP'!$F15)</f>
        <v>9000000000</v>
      </c>
      <c r="AC15" s="409">
        <f>SUMIFS(M.account_DTR!BW$7:BW$414,M.account_DTR!$I$7:$I$414,'10. 170KMP'!$F15)</f>
        <v>7000000000</v>
      </c>
      <c r="AD15" s="409">
        <f>SUMIFS(M.account_DTR!BX$7:BX$414,M.account_DTR!$I$7:$I$414,'10. 170KMP'!$F15)</f>
        <v>10000000000</v>
      </c>
      <c r="AE15" s="409">
        <f>SUMIFS(M.account_DTR!BY$7:BY$414,M.account_DTR!$I$7:$I$414,'10. 170KMP'!$F15)</f>
        <v>12500000000</v>
      </c>
      <c r="AF15" s="409">
        <f>SUMIFS(M.account_DTR!BZ$7:BZ$414,M.account_DTR!$I$7:$I$414,'10. 170KMP'!$F15)</f>
        <v>12500000000</v>
      </c>
      <c r="AG15" s="409">
        <f>SUMIFS(M.account_DTR!CA$7:CA$414,M.account_DTR!$I$7:$I$414,'10. 170KMP'!$F15)</f>
        <v>12500000000</v>
      </c>
      <c r="AH15" s="409">
        <f>SUMIFS(M.account_DTR!CB$7:CB$414,M.account_DTR!$I$7:$I$414,'10. 170KMP'!$F15)</f>
        <v>12500000000</v>
      </c>
      <c r="AI15" s="409">
        <f>SUMIFS(M.account_DTR!CC$7:CC$414,M.account_DTR!$I$7:$I$414,'10. 170KMP'!$F15)</f>
        <v>12500000000</v>
      </c>
      <c r="AJ15" s="409">
        <f>SUMIFS(M.account_DTR!CD$7:CD$414,M.account_DTR!$I$7:$I$414,'10. 170KMP'!$F15)</f>
        <v>12500000000</v>
      </c>
      <c r="AK15" s="409">
        <f>SUMIFS(M.account_DTR!CE$7:CE$414,M.account_DTR!$I$7:$I$414,'10. 170KMP'!$F15)</f>
        <v>13000000000</v>
      </c>
      <c r="AL15" s="409">
        <f>SUMIFS(M.account_DTR!CF$7:CF$414,M.account_DTR!$I$7:$I$414,'10. 170KMP'!$F15)</f>
        <v>13000000000</v>
      </c>
      <c r="AM15" s="409">
        <f>SUMIFS(M.account_DTR!CG$7:CG$414,M.account_DTR!$I$7:$I$414,'10. 170KMP'!$F15)</f>
        <v>13000000000</v>
      </c>
      <c r="AN15" s="409">
        <f t="shared" si="23"/>
        <v>140000000000</v>
      </c>
      <c r="AO15" s="410">
        <f t="shared" si="24"/>
        <v>46516650441</v>
      </c>
      <c r="AP15" s="411">
        <f>SUMIFS(M.account_DTR!CJ$7:CJ$414,M.account_DTR!$I$7:$I$414,'10. 170KMP'!$F15)</f>
        <v>9069607859</v>
      </c>
      <c r="AQ15" s="412">
        <f>SUMIFS(M.account_DTR!CK$7:CK$414,M.account_DTR!$I$7:$I$414,'10. 170KMP'!$F15)</f>
        <v>5963035131</v>
      </c>
      <c r="AR15" s="412">
        <f>SUMIFS(M.account_DTR!CL$7:CL$414,M.account_DTR!$I$7:$I$414,'10. 170KMP'!$F15)</f>
        <v>11064188424</v>
      </c>
      <c r="AS15" s="412">
        <f>SUMIFS(M.account_DTR!CM$7:CM$414,M.account_DTR!$I$7:$I$414,'10. 170KMP'!$F15)</f>
        <v>10571670369</v>
      </c>
      <c r="AT15" s="412">
        <f>SUMIFS(M.account_DTR!CN$7:CN$414,M.account_DTR!$I$7:$I$414,'10. 170KMP'!$F15)</f>
        <v>9848148658</v>
      </c>
      <c r="AU15" s="412"/>
      <c r="AV15" s="412"/>
      <c r="AW15" s="412"/>
      <c r="AX15" s="412"/>
      <c r="AY15" s="412"/>
      <c r="AZ15" s="412"/>
      <c r="BA15" s="413"/>
      <c r="BB15" s="408">
        <f t="shared" si="15"/>
        <v>10571670369</v>
      </c>
      <c r="BC15" s="409">
        <f t="shared" si="16"/>
        <v>9848148658</v>
      </c>
      <c r="BD15" s="409">
        <f t="shared" si="17"/>
        <v>12500000000</v>
      </c>
      <c r="BE15" s="755">
        <f t="shared" si="18"/>
        <v>0.93156032247073939</v>
      </c>
      <c r="BF15" s="756">
        <f t="shared" si="3"/>
        <v>0.78785189264</v>
      </c>
      <c r="BG15" s="408">
        <f t="shared" si="19"/>
        <v>0</v>
      </c>
      <c r="BH15" s="409">
        <f t="shared" si="20"/>
        <v>46516650441</v>
      </c>
      <c r="BI15" s="409">
        <f t="shared" si="21"/>
        <v>51000000000</v>
      </c>
      <c r="BJ15" s="516" t="str">
        <f t="shared" si="4"/>
        <v/>
      </c>
      <c r="BK15" s="516">
        <f t="shared" si="5"/>
        <v>0.91209118511764709</v>
      </c>
      <c r="BL15" s="517">
        <f t="shared" si="6"/>
        <v>0.3322617888642857</v>
      </c>
    </row>
    <row r="16" spans="2:64" s="2" customFormat="1" x14ac:dyDescent="0.25">
      <c r="B16" s="1167" t="str">
        <f>IF(C16=0,"",MAX($B$10:B15)+1)</f>
        <v/>
      </c>
      <c r="C16" s="1168"/>
      <c r="D16" s="1169"/>
      <c r="E16" s="1168"/>
      <c r="F16" s="179">
        <f>IF(H16=0,"",MAX($F$10:F15)+1)</f>
        <v>7</v>
      </c>
      <c r="G16" s="242" t="str">
        <f>VLOOKUP(H16,'Mapping account'!E:F,2,0)</f>
        <v>00104</v>
      </c>
      <c r="H16" s="198" t="s">
        <v>312</v>
      </c>
      <c r="I16" s="269" t="s">
        <v>197</v>
      </c>
      <c r="J16" s="279" t="s">
        <v>28</v>
      </c>
      <c r="K16" s="279" t="s">
        <v>203</v>
      </c>
      <c r="L16" s="425">
        <f>SUMIFS(M.account_DTR!$AD$7:$AD$414,M.account_DTR!$I$7:$I$414,'10. 170KMP'!$F16)</f>
        <v>0</v>
      </c>
      <c r="M16" s="426">
        <f>SUMIFS(M.account_DTR!$AR$7:$AR$414,M.account_DTR!$I$7:$I$414,'10. 170KMP'!$F16)</f>
        <v>0</v>
      </c>
      <c r="N16" s="426">
        <f>SUMIFS(M.account_DTR!$BF$7:$BF$414,M.account_DTR!$I$7:$I$414,'10. 170KMP'!$F16)</f>
        <v>0</v>
      </c>
      <c r="O16" s="426">
        <f>SUMIFS(M.account_DTR!BH$7:BH$414,M.account_DTR!$I$7:$I$414,'10. 170KMP'!$F16)</f>
        <v>0</v>
      </c>
      <c r="P16" s="426">
        <f>SUMIFS(M.account_DTR!BI$7:BI$414,M.account_DTR!$I$7:$I$414,'10. 170KMP'!$F16)</f>
        <v>0</v>
      </c>
      <c r="Q16" s="426">
        <f>SUMIFS(M.account_DTR!BJ$7:BJ$414,M.account_DTR!$I$7:$I$414,'10. 170KMP'!$F16)</f>
        <v>0</v>
      </c>
      <c r="R16" s="426">
        <f>SUMIFS(M.account_DTR!BK$7:BK$414,M.account_DTR!$I$7:$I$414,'10. 170KMP'!$F16)</f>
        <v>0</v>
      </c>
      <c r="S16" s="426">
        <f>SUMIFS(M.account_DTR!BL$7:BL$414,M.account_DTR!$I$7:$I$414,'10. 170KMP'!$F16)</f>
        <v>0</v>
      </c>
      <c r="T16" s="426">
        <f>SUMIFS(M.account_DTR!BM$7:BM$414,M.account_DTR!$I$7:$I$414,'10. 170KMP'!$F16)</f>
        <v>0</v>
      </c>
      <c r="U16" s="426">
        <f>SUMIFS(M.account_DTR!BN$7:BN$414,M.account_DTR!$I$7:$I$414,'10. 170KMP'!$F16)</f>
        <v>0</v>
      </c>
      <c r="V16" s="426">
        <f>SUMIFS(M.account_DTR!BO$7:BO$414,M.account_DTR!$I$7:$I$414,'10. 170KMP'!$F16)</f>
        <v>0</v>
      </c>
      <c r="W16" s="426">
        <f>SUMIFS(M.account_DTR!BP$7:BP$414,M.account_DTR!$I$7:$I$414,'10. 170KMP'!$F16)</f>
        <v>0</v>
      </c>
      <c r="X16" s="426">
        <f>SUMIFS(M.account_DTR!BQ$7:BQ$414,M.account_DTR!$I$7:$I$414,'10. 170KMP'!$F16)</f>
        <v>0</v>
      </c>
      <c r="Y16" s="426">
        <f>SUMIFS(M.account_DTR!BR$7:BR$414,M.account_DTR!$I$7:$I$414,'10. 170KMP'!$F16)</f>
        <v>0</v>
      </c>
      <c r="Z16" s="426">
        <f>SUMIFS(M.account_DTR!BS$7:BS$414,M.account_DTR!$I$7:$I$414,'10. 170KMP'!$F16)</f>
        <v>0</v>
      </c>
      <c r="AA16" s="426">
        <f t="shared" si="22"/>
        <v>0</v>
      </c>
      <c r="AB16" s="426">
        <f>SUMIFS(M.account_DTR!BV$7:BV$414,M.account_DTR!$I$7:$I$414,'10. 170KMP'!$F16)</f>
        <v>0</v>
      </c>
      <c r="AC16" s="426">
        <f>SUMIFS(M.account_DTR!BW$7:BW$414,M.account_DTR!$I$7:$I$414,'10. 170KMP'!$F16)</f>
        <v>0</v>
      </c>
      <c r="AD16" s="426">
        <f>SUMIFS(M.account_DTR!BX$7:BX$414,M.account_DTR!$I$7:$I$414,'10. 170KMP'!$F16)</f>
        <v>0</v>
      </c>
      <c r="AE16" s="426">
        <f>SUMIFS(M.account_DTR!BY$7:BY$414,M.account_DTR!$I$7:$I$414,'10. 170KMP'!$F16)</f>
        <v>0</v>
      </c>
      <c r="AF16" s="426">
        <f>SUMIFS(M.account_DTR!BZ$7:BZ$414,M.account_DTR!$I$7:$I$414,'10. 170KMP'!$F16)</f>
        <v>0</v>
      </c>
      <c r="AG16" s="426">
        <f>SUMIFS(M.account_DTR!CA$7:CA$414,M.account_DTR!$I$7:$I$414,'10. 170KMP'!$F16)</f>
        <v>0</v>
      </c>
      <c r="AH16" s="426">
        <f>SUMIFS(M.account_DTR!CB$7:CB$414,M.account_DTR!$I$7:$I$414,'10. 170KMP'!$F16)</f>
        <v>0</v>
      </c>
      <c r="AI16" s="426">
        <f>SUMIFS(M.account_DTR!CC$7:CC$414,M.account_DTR!$I$7:$I$414,'10. 170KMP'!$F16)</f>
        <v>0</v>
      </c>
      <c r="AJ16" s="426">
        <f>SUMIFS(M.account_DTR!CD$7:CD$414,M.account_DTR!$I$7:$I$414,'10. 170KMP'!$F16)</f>
        <v>0</v>
      </c>
      <c r="AK16" s="426">
        <f>SUMIFS(M.account_DTR!CE$7:CE$414,M.account_DTR!$I$7:$I$414,'10. 170KMP'!$F16)</f>
        <v>0</v>
      </c>
      <c r="AL16" s="426">
        <f>SUMIFS(M.account_DTR!CF$7:CF$414,M.account_DTR!$I$7:$I$414,'10. 170KMP'!$F16)</f>
        <v>0</v>
      </c>
      <c r="AM16" s="426">
        <f>SUMIFS(M.account_DTR!CG$7:CG$414,M.account_DTR!$I$7:$I$414,'10. 170KMP'!$F16)</f>
        <v>0</v>
      </c>
      <c r="AN16" s="426">
        <f t="shared" si="23"/>
        <v>0</v>
      </c>
      <c r="AO16" s="427">
        <f t="shared" si="24"/>
        <v>0</v>
      </c>
      <c r="AP16" s="428">
        <f>SUMIFS(M.account_DTR!CJ$7:CJ$414,M.account_DTR!$I$7:$I$414,'10. 170KMP'!$F16)</f>
        <v>0</v>
      </c>
      <c r="AQ16" s="429">
        <f>SUMIFS(M.account_DTR!CK$7:CK$414,M.account_DTR!$I$7:$I$414,'10. 170KMP'!$F16)</f>
        <v>0</v>
      </c>
      <c r="AR16" s="429">
        <f>SUMIFS(M.account_DTR!CL$7:CL$414,M.account_DTR!$I$7:$I$414,'10. 170KMP'!$F16)</f>
        <v>0</v>
      </c>
      <c r="AS16" s="429">
        <f>SUMIFS(M.account_DTR!CM$7:CM$414,M.account_DTR!$I$7:$I$414,'10. 170KMP'!$F16)</f>
        <v>0</v>
      </c>
      <c r="AT16" s="429">
        <f>SUMIFS(M.account_DTR!CN$7:CN$414,M.account_DTR!$I$7:$I$414,'10. 170KMP'!$F16)</f>
        <v>0</v>
      </c>
      <c r="AU16" s="429"/>
      <c r="AV16" s="429"/>
      <c r="AW16" s="429"/>
      <c r="AX16" s="429"/>
      <c r="AY16" s="429"/>
      <c r="AZ16" s="429"/>
      <c r="BA16" s="430"/>
      <c r="BB16" s="425">
        <f t="shared" si="15"/>
        <v>0</v>
      </c>
      <c r="BC16" s="426">
        <f t="shared" si="16"/>
        <v>0</v>
      </c>
      <c r="BD16" s="426">
        <f t="shared" si="17"/>
        <v>0</v>
      </c>
      <c r="BE16" s="759" t="str">
        <f t="shared" si="18"/>
        <v/>
      </c>
      <c r="BF16" s="760" t="str">
        <f t="shared" si="3"/>
        <v/>
      </c>
      <c r="BG16" s="425">
        <f t="shared" si="19"/>
        <v>0</v>
      </c>
      <c r="BH16" s="426">
        <f t="shared" si="20"/>
        <v>0</v>
      </c>
      <c r="BI16" s="426">
        <f t="shared" si="21"/>
        <v>0</v>
      </c>
      <c r="BJ16" s="520" t="str">
        <f t="shared" si="4"/>
        <v/>
      </c>
      <c r="BK16" s="520" t="str">
        <f t="shared" si="5"/>
        <v/>
      </c>
      <c r="BL16" s="521" t="str">
        <f t="shared" si="6"/>
        <v/>
      </c>
    </row>
    <row r="17" spans="2:64" s="2" customFormat="1" x14ac:dyDescent="0.25">
      <c r="B17" s="1167"/>
      <c r="C17" s="1168"/>
      <c r="D17" s="1169"/>
      <c r="E17" s="1168"/>
      <c r="F17" s="179">
        <f>IF(H17=0,"",MAX($F$10:F16)+1)</f>
        <v>8</v>
      </c>
      <c r="G17" s="242" t="str">
        <f>VLOOKUP(H17,'Mapping account'!E:F,2,0)</f>
        <v>00101</v>
      </c>
      <c r="H17" s="198" t="s">
        <v>313</v>
      </c>
      <c r="I17" s="269" t="s">
        <v>197</v>
      </c>
      <c r="J17" s="279" t="s">
        <v>28</v>
      </c>
      <c r="K17" s="279" t="s">
        <v>203</v>
      </c>
      <c r="L17" s="425">
        <f>SUMIFS(M.account_DTR!$AD$7:$AD$414,M.account_DTR!$I$7:$I$414,'10. 170KMP'!$F17)</f>
        <v>0</v>
      </c>
      <c r="M17" s="426">
        <f>SUMIFS(M.account_DTR!$AR$7:$AR$414,M.account_DTR!$I$7:$I$414,'10. 170KMP'!$F17)</f>
        <v>0</v>
      </c>
      <c r="N17" s="426">
        <f>SUMIFS(M.account_DTR!$BF$7:$BF$414,M.account_DTR!$I$7:$I$414,'10. 170KMP'!$F17)</f>
        <v>0</v>
      </c>
      <c r="O17" s="426">
        <f>SUMIFS(M.account_DTR!BH$7:BH$414,M.account_DTR!$I$7:$I$414,'10. 170KMP'!$F17)</f>
        <v>0</v>
      </c>
      <c r="P17" s="426">
        <f>SUMIFS(M.account_DTR!BI$7:BI$414,M.account_DTR!$I$7:$I$414,'10. 170KMP'!$F17)</f>
        <v>0</v>
      </c>
      <c r="Q17" s="426">
        <f>SUMIFS(M.account_DTR!BJ$7:BJ$414,M.account_DTR!$I$7:$I$414,'10. 170KMP'!$F17)</f>
        <v>0</v>
      </c>
      <c r="R17" s="426">
        <f>SUMIFS(M.account_DTR!BK$7:BK$414,M.account_DTR!$I$7:$I$414,'10. 170KMP'!$F17)</f>
        <v>0</v>
      </c>
      <c r="S17" s="426">
        <f>SUMIFS(M.account_DTR!BL$7:BL$414,M.account_DTR!$I$7:$I$414,'10. 170KMP'!$F17)</f>
        <v>0</v>
      </c>
      <c r="T17" s="426">
        <f>SUMIFS(M.account_DTR!BM$7:BM$414,M.account_DTR!$I$7:$I$414,'10. 170KMP'!$F17)</f>
        <v>0</v>
      </c>
      <c r="U17" s="426">
        <f>SUMIFS(M.account_DTR!BN$7:BN$414,M.account_DTR!$I$7:$I$414,'10. 170KMP'!$F17)</f>
        <v>0</v>
      </c>
      <c r="V17" s="426">
        <f>SUMIFS(M.account_DTR!BO$7:BO$414,M.account_DTR!$I$7:$I$414,'10. 170KMP'!$F17)</f>
        <v>0</v>
      </c>
      <c r="W17" s="426">
        <f>SUMIFS(M.account_DTR!BP$7:BP$414,M.account_DTR!$I$7:$I$414,'10. 170KMP'!$F17)</f>
        <v>0</v>
      </c>
      <c r="X17" s="426">
        <f>SUMIFS(M.account_DTR!BQ$7:BQ$414,M.account_DTR!$I$7:$I$414,'10. 170KMP'!$F17)</f>
        <v>0</v>
      </c>
      <c r="Y17" s="426">
        <f>SUMIFS(M.account_DTR!BR$7:BR$414,M.account_DTR!$I$7:$I$414,'10. 170KMP'!$F17)</f>
        <v>0</v>
      </c>
      <c r="Z17" s="426">
        <f>SUMIFS(M.account_DTR!BS$7:BS$414,M.account_DTR!$I$7:$I$414,'10. 170KMP'!$F17)</f>
        <v>0</v>
      </c>
      <c r="AA17" s="902">
        <f t="shared" si="22"/>
        <v>0</v>
      </c>
      <c r="AB17" s="902">
        <f>SUMIFS(M.account_DTR!BV$7:BV$414,M.account_DTR!$I$7:$I$414,'10. 170KMP'!$F17)</f>
        <v>0</v>
      </c>
      <c r="AC17" s="902">
        <f>SUMIFS(M.account_DTR!BW$7:BW$414,M.account_DTR!$I$7:$I$414,'10. 170KMP'!$F17)</f>
        <v>0</v>
      </c>
      <c r="AD17" s="902">
        <f>SUMIFS(M.account_DTR!BX$7:BX$414,M.account_DTR!$I$7:$I$414,'10. 170KMP'!$F17)</f>
        <v>0</v>
      </c>
      <c r="AE17" s="902">
        <f>SUMIFS(M.account_DTR!BY$7:BY$414,M.account_DTR!$I$7:$I$414,'10. 170KMP'!$F17)</f>
        <v>0</v>
      </c>
      <c r="AF17" s="902">
        <f>SUMIFS(M.account_DTR!BZ$7:BZ$414,M.account_DTR!$I$7:$I$414,'10. 170KMP'!$F17)</f>
        <v>0</v>
      </c>
      <c r="AG17" s="902">
        <f>SUMIFS(M.account_DTR!CA$7:CA$414,M.account_DTR!$I$7:$I$414,'10. 170KMP'!$F17)</f>
        <v>0</v>
      </c>
      <c r="AH17" s="902">
        <f>SUMIFS(M.account_DTR!CB$7:CB$414,M.account_DTR!$I$7:$I$414,'10. 170KMP'!$F17)</f>
        <v>0</v>
      </c>
      <c r="AI17" s="902">
        <f>SUMIFS(M.account_DTR!CC$7:CC$414,M.account_DTR!$I$7:$I$414,'10. 170KMP'!$F17)</f>
        <v>0</v>
      </c>
      <c r="AJ17" s="902">
        <f>SUMIFS(M.account_DTR!CD$7:CD$414,M.account_DTR!$I$7:$I$414,'10. 170KMP'!$F17)</f>
        <v>0</v>
      </c>
      <c r="AK17" s="902">
        <f>SUMIFS(M.account_DTR!CE$7:CE$414,M.account_DTR!$I$7:$I$414,'10. 170KMP'!$F17)</f>
        <v>0</v>
      </c>
      <c r="AL17" s="902">
        <f>SUMIFS(M.account_DTR!CF$7:CF$414,M.account_DTR!$I$7:$I$414,'10. 170KMP'!$F17)</f>
        <v>0</v>
      </c>
      <c r="AM17" s="902">
        <f>SUMIFS(M.account_DTR!CG$7:CG$414,M.account_DTR!$I$7:$I$414,'10. 170KMP'!$F17)</f>
        <v>0</v>
      </c>
      <c r="AN17" s="426">
        <f t="shared" si="23"/>
        <v>0</v>
      </c>
      <c r="AO17" s="427">
        <f t="shared" si="24"/>
        <v>0</v>
      </c>
      <c r="AP17" s="428">
        <f>SUMIFS(M.account_DTR!CJ$7:CJ$414,M.account_DTR!$I$7:$I$414,'10. 170KMP'!$F17)</f>
        <v>0</v>
      </c>
      <c r="AQ17" s="429">
        <f>SUMIFS(M.account_DTR!CK$7:CK$414,M.account_DTR!$I$7:$I$414,'10. 170KMP'!$F17)</f>
        <v>0</v>
      </c>
      <c r="AR17" s="429">
        <f>SUMIFS(M.account_DTR!CL$7:CL$414,M.account_DTR!$I$7:$I$414,'10. 170KMP'!$F17)</f>
        <v>0</v>
      </c>
      <c r="AS17" s="429">
        <f>SUMIFS(M.account_DTR!CM$7:CM$414,M.account_DTR!$I$7:$I$414,'10. 170KMP'!$F17)</f>
        <v>0</v>
      </c>
      <c r="AT17" s="429">
        <f>SUMIFS(M.account_DTR!CN$7:CN$414,M.account_DTR!$I$7:$I$414,'10. 170KMP'!$F17)</f>
        <v>0</v>
      </c>
      <c r="AU17" s="429"/>
      <c r="AV17" s="429"/>
      <c r="AW17" s="429"/>
      <c r="AX17" s="429"/>
      <c r="AY17" s="429"/>
      <c r="AZ17" s="429"/>
      <c r="BA17" s="430"/>
      <c r="BB17" s="425">
        <f t="shared" si="15"/>
        <v>0</v>
      </c>
      <c r="BC17" s="426">
        <f t="shared" si="16"/>
        <v>0</v>
      </c>
      <c r="BD17" s="426">
        <f t="shared" si="17"/>
        <v>0</v>
      </c>
      <c r="BE17" s="759" t="str">
        <f t="shared" si="18"/>
        <v/>
      </c>
      <c r="BF17" s="760" t="str">
        <f t="shared" si="3"/>
        <v/>
      </c>
      <c r="BG17" s="425">
        <f t="shared" si="19"/>
        <v>0</v>
      </c>
      <c r="BH17" s="426">
        <f t="shared" si="20"/>
        <v>0</v>
      </c>
      <c r="BI17" s="426">
        <f t="shared" si="21"/>
        <v>0</v>
      </c>
      <c r="BJ17" s="520" t="str">
        <f t="shared" si="4"/>
        <v/>
      </c>
      <c r="BK17" s="520" t="str">
        <f t="shared" si="5"/>
        <v/>
      </c>
      <c r="BL17" s="521" t="str">
        <f t="shared" si="6"/>
        <v/>
      </c>
    </row>
    <row r="18" spans="2:64" s="2" customFormat="1" x14ac:dyDescent="0.25">
      <c r="B18" s="1167" t="str">
        <f>IF(C18=0,"",MAX($B$10:B17)+1)</f>
        <v/>
      </c>
      <c r="C18" s="1168"/>
      <c r="D18" s="1169"/>
      <c r="E18" s="1168"/>
      <c r="F18" s="179">
        <f>IF(H18=0,"",MAX($F$10:F17)+1)</f>
        <v>9</v>
      </c>
      <c r="G18" s="242" t="str">
        <f>VLOOKUP(H18,'Mapping account'!E:F,2,0)</f>
        <v>00102</v>
      </c>
      <c r="H18" s="198" t="s">
        <v>314</v>
      </c>
      <c r="I18" s="269" t="s">
        <v>197</v>
      </c>
      <c r="J18" s="279" t="s">
        <v>28</v>
      </c>
      <c r="K18" s="279" t="s">
        <v>203</v>
      </c>
      <c r="L18" s="425">
        <f>SUMIFS(M.account_DTR!$AD$7:$AD$414,M.account_DTR!$I$7:$I$414,'10. 170KMP'!$F18)</f>
        <v>0</v>
      </c>
      <c r="M18" s="426">
        <f>SUMIFS(M.account_DTR!$AR$7:$AR$414,M.account_DTR!$I$7:$I$414,'10. 170KMP'!$F18)</f>
        <v>0</v>
      </c>
      <c r="N18" s="426">
        <f>SUMIFS(M.account_DTR!$BF$7:$BF$414,M.account_DTR!$I$7:$I$414,'10. 170KMP'!$F18)</f>
        <v>0</v>
      </c>
      <c r="O18" s="426">
        <f>SUMIFS(M.account_DTR!BH$7:BH$414,M.account_DTR!$I$7:$I$414,'10. 170KMP'!$F18)</f>
        <v>0</v>
      </c>
      <c r="P18" s="426">
        <f>SUMIFS(M.account_DTR!BI$7:BI$414,M.account_DTR!$I$7:$I$414,'10. 170KMP'!$F18)</f>
        <v>0</v>
      </c>
      <c r="Q18" s="426">
        <f>SUMIFS(M.account_DTR!BJ$7:BJ$414,M.account_DTR!$I$7:$I$414,'10. 170KMP'!$F18)</f>
        <v>0</v>
      </c>
      <c r="R18" s="426">
        <f>SUMIFS(M.account_DTR!BK$7:BK$414,M.account_DTR!$I$7:$I$414,'10. 170KMP'!$F18)</f>
        <v>0</v>
      </c>
      <c r="S18" s="426">
        <f>SUMIFS(M.account_DTR!BL$7:BL$414,M.account_DTR!$I$7:$I$414,'10. 170KMP'!$F18)</f>
        <v>0</v>
      </c>
      <c r="T18" s="426">
        <f>SUMIFS(M.account_DTR!BM$7:BM$414,M.account_DTR!$I$7:$I$414,'10. 170KMP'!$F18)</f>
        <v>0</v>
      </c>
      <c r="U18" s="426">
        <f>SUMIFS(M.account_DTR!BN$7:BN$414,M.account_DTR!$I$7:$I$414,'10. 170KMP'!$F18)</f>
        <v>0</v>
      </c>
      <c r="V18" s="426">
        <f>SUMIFS(M.account_DTR!BO$7:BO$414,M.account_DTR!$I$7:$I$414,'10. 170KMP'!$F18)</f>
        <v>0</v>
      </c>
      <c r="W18" s="426">
        <f>SUMIFS(M.account_DTR!BP$7:BP$414,M.account_DTR!$I$7:$I$414,'10. 170KMP'!$F18)</f>
        <v>0</v>
      </c>
      <c r="X18" s="426">
        <f>SUMIFS(M.account_DTR!BQ$7:BQ$414,M.account_DTR!$I$7:$I$414,'10. 170KMP'!$F18)</f>
        <v>0</v>
      </c>
      <c r="Y18" s="426">
        <f>SUMIFS(M.account_DTR!BR$7:BR$414,M.account_DTR!$I$7:$I$414,'10. 170KMP'!$F18)</f>
        <v>0</v>
      </c>
      <c r="Z18" s="426">
        <f>SUMIFS(M.account_DTR!BS$7:BS$414,M.account_DTR!$I$7:$I$414,'10. 170KMP'!$F18)</f>
        <v>0</v>
      </c>
      <c r="AA18" s="902">
        <f t="shared" si="22"/>
        <v>0</v>
      </c>
      <c r="AB18" s="902">
        <f>SUMIFS(M.account_DTR!BV$7:BV$414,M.account_DTR!$I$7:$I$414,'10. 170KMP'!$F18)</f>
        <v>0</v>
      </c>
      <c r="AC18" s="902">
        <f>SUMIFS(M.account_DTR!BW$7:BW$414,M.account_DTR!$I$7:$I$414,'10. 170KMP'!$F18)</f>
        <v>0</v>
      </c>
      <c r="AD18" s="902">
        <f>SUMIFS(M.account_DTR!BX$7:BX$414,M.account_DTR!$I$7:$I$414,'10. 170KMP'!$F18)</f>
        <v>0</v>
      </c>
      <c r="AE18" s="902">
        <f>SUMIFS(M.account_DTR!BY$7:BY$414,M.account_DTR!$I$7:$I$414,'10. 170KMP'!$F18)</f>
        <v>0</v>
      </c>
      <c r="AF18" s="902">
        <f>SUMIFS(M.account_DTR!BZ$7:BZ$414,M.account_DTR!$I$7:$I$414,'10. 170KMP'!$F18)</f>
        <v>0</v>
      </c>
      <c r="AG18" s="902">
        <f>SUMIFS(M.account_DTR!CA$7:CA$414,M.account_DTR!$I$7:$I$414,'10. 170KMP'!$F18)</f>
        <v>0</v>
      </c>
      <c r="AH18" s="902">
        <f>SUMIFS(M.account_DTR!CB$7:CB$414,M.account_DTR!$I$7:$I$414,'10. 170KMP'!$F18)</f>
        <v>0</v>
      </c>
      <c r="AI18" s="902">
        <f>SUMIFS(M.account_DTR!CC$7:CC$414,M.account_DTR!$I$7:$I$414,'10. 170KMP'!$F18)</f>
        <v>0</v>
      </c>
      <c r="AJ18" s="902">
        <f>SUMIFS(M.account_DTR!CD$7:CD$414,M.account_DTR!$I$7:$I$414,'10. 170KMP'!$F18)</f>
        <v>0</v>
      </c>
      <c r="AK18" s="902">
        <f>SUMIFS(M.account_DTR!CE$7:CE$414,M.account_DTR!$I$7:$I$414,'10. 170KMP'!$F18)</f>
        <v>0</v>
      </c>
      <c r="AL18" s="902">
        <f>SUMIFS(M.account_DTR!CF$7:CF$414,M.account_DTR!$I$7:$I$414,'10. 170KMP'!$F18)</f>
        <v>0</v>
      </c>
      <c r="AM18" s="902">
        <f>SUMIFS(M.account_DTR!CG$7:CG$414,M.account_DTR!$I$7:$I$414,'10. 170KMP'!$F18)</f>
        <v>0</v>
      </c>
      <c r="AN18" s="426">
        <f t="shared" si="23"/>
        <v>0</v>
      </c>
      <c r="AO18" s="427">
        <f t="shared" si="24"/>
        <v>0</v>
      </c>
      <c r="AP18" s="428">
        <f>SUMIFS(M.account_DTR!CJ$7:CJ$414,M.account_DTR!$I$7:$I$414,'10. 170KMP'!$F18)</f>
        <v>0</v>
      </c>
      <c r="AQ18" s="429">
        <f>SUMIFS(M.account_DTR!CK$7:CK$414,M.account_DTR!$I$7:$I$414,'10. 170KMP'!$F18)</f>
        <v>0</v>
      </c>
      <c r="AR18" s="429">
        <f>SUMIFS(M.account_DTR!CL$7:CL$414,M.account_DTR!$I$7:$I$414,'10. 170KMP'!$F18)</f>
        <v>0</v>
      </c>
      <c r="AS18" s="429">
        <f>SUMIFS(M.account_DTR!CM$7:CM$414,M.account_DTR!$I$7:$I$414,'10. 170KMP'!$F18)</f>
        <v>0</v>
      </c>
      <c r="AT18" s="429">
        <f>SUMIFS(M.account_DTR!CN$7:CN$414,M.account_DTR!$I$7:$I$414,'10. 170KMP'!$F18)</f>
        <v>0</v>
      </c>
      <c r="AU18" s="429"/>
      <c r="AV18" s="429"/>
      <c r="AW18" s="429"/>
      <c r="AX18" s="429"/>
      <c r="AY18" s="429"/>
      <c r="AZ18" s="429"/>
      <c r="BA18" s="430"/>
      <c r="BB18" s="425">
        <f t="shared" si="15"/>
        <v>0</v>
      </c>
      <c r="BC18" s="426">
        <f t="shared" si="16"/>
        <v>0</v>
      </c>
      <c r="BD18" s="426">
        <f t="shared" si="17"/>
        <v>0</v>
      </c>
      <c r="BE18" s="759" t="str">
        <f t="shared" si="18"/>
        <v/>
      </c>
      <c r="BF18" s="760" t="str">
        <f t="shared" si="3"/>
        <v/>
      </c>
      <c r="BG18" s="425">
        <f t="shared" si="19"/>
        <v>0</v>
      </c>
      <c r="BH18" s="426">
        <f t="shared" si="20"/>
        <v>0</v>
      </c>
      <c r="BI18" s="426">
        <f t="shared" si="21"/>
        <v>0</v>
      </c>
      <c r="BJ18" s="520" t="str">
        <f t="shared" si="4"/>
        <v/>
      </c>
      <c r="BK18" s="520" t="str">
        <f t="shared" si="5"/>
        <v/>
      </c>
      <c r="BL18" s="521" t="str">
        <f t="shared" si="6"/>
        <v/>
      </c>
    </row>
    <row r="19" spans="2:64" s="2" customFormat="1" x14ac:dyDescent="0.25">
      <c r="B19" s="1167"/>
      <c r="C19" s="1168"/>
      <c r="D19" s="1169"/>
      <c r="E19" s="1168"/>
      <c r="F19" s="179">
        <f>IF(H19=0,"",MAX($F$10:F18)+1)</f>
        <v>10</v>
      </c>
      <c r="G19" s="242" t="str">
        <f>VLOOKUP(H19,'Mapping account'!E:F,2,0)</f>
        <v>00301</v>
      </c>
      <c r="H19" s="198" t="s">
        <v>315</v>
      </c>
      <c r="I19" s="269" t="s">
        <v>197</v>
      </c>
      <c r="J19" s="279" t="s">
        <v>28</v>
      </c>
      <c r="K19" s="279" t="s">
        <v>203</v>
      </c>
      <c r="L19" s="908">
        <f>SUMIFS(M.account_DTR!$AD$7:$AD$414,M.account_DTR!$I$7:$I$414,'10. 170KMP'!$F19)</f>
        <v>0</v>
      </c>
      <c r="M19" s="902">
        <f>SUMIFS(M.account_DTR!$AR$7:$AR$414,M.account_DTR!$I$7:$I$414,'10. 170KMP'!$F19)</f>
        <v>0</v>
      </c>
      <c r="N19" s="902">
        <f>SUMIFS(M.account_DTR!$BF$7:$BF$414,M.account_DTR!$I$7:$I$414,'10. 170KMP'!$F19)</f>
        <v>0</v>
      </c>
      <c r="O19" s="902">
        <f>SUMIFS(M.account_DTR!BH$7:BH$414,M.account_DTR!$I$7:$I$414,'10. 170KMP'!$F19)</f>
        <v>0</v>
      </c>
      <c r="P19" s="902">
        <f>SUMIFS(M.account_DTR!BI$7:BI$414,M.account_DTR!$I$7:$I$414,'10. 170KMP'!$F19)</f>
        <v>0</v>
      </c>
      <c r="Q19" s="902">
        <f>SUMIFS(M.account_DTR!BJ$7:BJ$414,M.account_DTR!$I$7:$I$414,'10. 170KMP'!$F19)</f>
        <v>0</v>
      </c>
      <c r="R19" s="902">
        <f>SUMIFS(M.account_DTR!BK$7:BK$414,M.account_DTR!$I$7:$I$414,'10. 170KMP'!$F19)</f>
        <v>0</v>
      </c>
      <c r="S19" s="902">
        <f>SUMIFS(M.account_DTR!BL$7:BL$414,M.account_DTR!$I$7:$I$414,'10. 170KMP'!$F19)</f>
        <v>0</v>
      </c>
      <c r="T19" s="902">
        <f>SUMIFS(M.account_DTR!BM$7:BM$414,M.account_DTR!$I$7:$I$414,'10. 170KMP'!$F19)</f>
        <v>0</v>
      </c>
      <c r="U19" s="902">
        <f>SUMIFS(M.account_DTR!BN$7:BN$414,M.account_DTR!$I$7:$I$414,'10. 170KMP'!$F19)</f>
        <v>0</v>
      </c>
      <c r="V19" s="902">
        <f>SUMIFS(M.account_DTR!BO$7:BO$414,M.account_DTR!$I$7:$I$414,'10. 170KMP'!$F19)</f>
        <v>0</v>
      </c>
      <c r="W19" s="902">
        <f>SUMIFS(M.account_DTR!BP$7:BP$414,M.account_DTR!$I$7:$I$414,'10. 170KMP'!$F19)</f>
        <v>0</v>
      </c>
      <c r="X19" s="902">
        <f>SUMIFS(M.account_DTR!BQ$7:BQ$414,M.account_DTR!$I$7:$I$414,'10. 170KMP'!$F19)</f>
        <v>0</v>
      </c>
      <c r="Y19" s="902">
        <f>SUMIFS(M.account_DTR!BR$7:BR$414,M.account_DTR!$I$7:$I$414,'10. 170KMP'!$F19)</f>
        <v>0</v>
      </c>
      <c r="Z19" s="902">
        <f>SUMIFS(M.account_DTR!BS$7:BS$414,M.account_DTR!$I$7:$I$414,'10. 170KMP'!$F19)</f>
        <v>0</v>
      </c>
      <c r="AA19" s="902">
        <f t="shared" si="22"/>
        <v>0</v>
      </c>
      <c r="AB19" s="902">
        <f>SUMIFS(M.account_DTR!BV$7:BV$414,M.account_DTR!$I$7:$I$414,'10. 170KMP'!$F19)</f>
        <v>0</v>
      </c>
      <c r="AC19" s="902">
        <f>SUMIFS(M.account_DTR!BW$7:BW$414,M.account_DTR!$I$7:$I$414,'10. 170KMP'!$F19)</f>
        <v>0</v>
      </c>
      <c r="AD19" s="902">
        <f>SUMIFS(M.account_DTR!BX$7:BX$414,M.account_DTR!$I$7:$I$414,'10. 170KMP'!$F19)</f>
        <v>0</v>
      </c>
      <c r="AE19" s="902">
        <f>SUMIFS(M.account_DTR!BY$7:BY$414,M.account_DTR!$I$7:$I$414,'10. 170KMP'!$F19)</f>
        <v>0</v>
      </c>
      <c r="AF19" s="902">
        <f>SUMIFS(M.account_DTR!BZ$7:BZ$414,M.account_DTR!$I$7:$I$414,'10. 170KMP'!$F19)</f>
        <v>0</v>
      </c>
      <c r="AG19" s="902">
        <f>SUMIFS(M.account_DTR!CA$7:CA$414,M.account_DTR!$I$7:$I$414,'10. 170KMP'!$F19)</f>
        <v>0</v>
      </c>
      <c r="AH19" s="902">
        <f>SUMIFS(M.account_DTR!CB$7:CB$414,M.account_DTR!$I$7:$I$414,'10. 170KMP'!$F19)</f>
        <v>0</v>
      </c>
      <c r="AI19" s="902">
        <f>SUMIFS(M.account_DTR!CC$7:CC$414,M.account_DTR!$I$7:$I$414,'10. 170KMP'!$F19)</f>
        <v>0</v>
      </c>
      <c r="AJ19" s="902">
        <f>SUMIFS(M.account_DTR!CD$7:CD$414,M.account_DTR!$I$7:$I$414,'10. 170KMP'!$F19)</f>
        <v>0</v>
      </c>
      <c r="AK19" s="902">
        <f>SUMIFS(M.account_DTR!CE$7:CE$414,M.account_DTR!$I$7:$I$414,'10. 170KMP'!$F19)</f>
        <v>0</v>
      </c>
      <c r="AL19" s="902">
        <f>SUMIFS(M.account_DTR!CF$7:CF$414,M.account_DTR!$I$7:$I$414,'10. 170KMP'!$F19)</f>
        <v>0</v>
      </c>
      <c r="AM19" s="902">
        <f>SUMIFS(M.account_DTR!CG$7:CG$414,M.account_DTR!$I$7:$I$414,'10. 170KMP'!$F19)</f>
        <v>0</v>
      </c>
      <c r="AN19" s="426">
        <f t="shared" si="23"/>
        <v>0</v>
      </c>
      <c r="AO19" s="427">
        <f t="shared" si="24"/>
        <v>0</v>
      </c>
      <c r="AP19" s="428">
        <f>SUMIFS(M.account_DTR!CJ$7:CJ$414,M.account_DTR!$I$7:$I$414,'10. 170KMP'!$F19)</f>
        <v>0</v>
      </c>
      <c r="AQ19" s="429">
        <f>SUMIFS(M.account_DTR!CK$7:CK$414,M.account_DTR!$I$7:$I$414,'10. 170KMP'!$F19)</f>
        <v>0</v>
      </c>
      <c r="AR19" s="429">
        <f>SUMIFS(M.account_DTR!CL$7:CL$414,M.account_DTR!$I$7:$I$414,'10. 170KMP'!$F19)</f>
        <v>0</v>
      </c>
      <c r="AS19" s="429">
        <f>SUMIFS(M.account_DTR!CM$7:CM$414,M.account_DTR!$I$7:$I$414,'10. 170KMP'!$F19)</f>
        <v>0</v>
      </c>
      <c r="AT19" s="429">
        <f>SUMIFS(M.account_DTR!CN$7:CN$414,M.account_DTR!$I$7:$I$414,'10. 170KMP'!$F19)</f>
        <v>0</v>
      </c>
      <c r="AU19" s="429"/>
      <c r="AV19" s="429"/>
      <c r="AW19" s="429"/>
      <c r="AX19" s="429"/>
      <c r="AY19" s="429"/>
      <c r="AZ19" s="429"/>
      <c r="BA19" s="430"/>
      <c r="BB19" s="425">
        <f t="shared" si="15"/>
        <v>0</v>
      </c>
      <c r="BC19" s="426">
        <f t="shared" si="16"/>
        <v>0</v>
      </c>
      <c r="BD19" s="426">
        <f t="shared" si="17"/>
        <v>0</v>
      </c>
      <c r="BE19" s="759" t="str">
        <f t="shared" si="18"/>
        <v/>
      </c>
      <c r="BF19" s="760" t="str">
        <f t="shared" si="3"/>
        <v/>
      </c>
      <c r="BG19" s="425">
        <f t="shared" si="19"/>
        <v>0</v>
      </c>
      <c r="BH19" s="426">
        <f t="shared" si="20"/>
        <v>0</v>
      </c>
      <c r="BI19" s="426">
        <f t="shared" si="21"/>
        <v>0</v>
      </c>
      <c r="BJ19" s="520" t="str">
        <f t="shared" si="4"/>
        <v/>
      </c>
      <c r="BK19" s="520" t="str">
        <f t="shared" si="5"/>
        <v/>
      </c>
      <c r="BL19" s="521" t="str">
        <f t="shared" si="6"/>
        <v/>
      </c>
    </row>
    <row r="20" spans="2:64" s="2" customFormat="1" ht="14.1" customHeight="1" x14ac:dyDescent="0.25">
      <c r="B20" s="1167" t="str">
        <f>IF(C20=0,"",MAX($B$10:B19)+1)</f>
        <v/>
      </c>
      <c r="C20" s="1168"/>
      <c r="D20" s="1169"/>
      <c r="E20" s="1168"/>
      <c r="F20" s="23">
        <f>IF(H20=0,"",MAX($F$10:F19)+1)</f>
        <v>11</v>
      </c>
      <c r="G20" s="240" t="str">
        <f>VLOOKUP(H20,'Mapping account'!E:F,2,0)</f>
        <v>01201</v>
      </c>
      <c r="H20" s="16" t="s">
        <v>316</v>
      </c>
      <c r="I20" s="266" t="s">
        <v>197</v>
      </c>
      <c r="J20" s="277" t="s">
        <v>28</v>
      </c>
      <c r="K20" s="277" t="s">
        <v>203</v>
      </c>
      <c r="L20" s="909">
        <f>SUMIFS(M.account_DTR!$AD$7:$AD$414,M.account_DTR!$I$7:$I$414,'10. 170KMP'!$F20)</f>
        <v>0</v>
      </c>
      <c r="M20" s="903">
        <f>SUMIFS(M.account_DTR!$AR$7:$AR$414,M.account_DTR!$I$7:$I$414,'10. 170KMP'!$F20)</f>
        <v>0</v>
      </c>
      <c r="N20" s="903">
        <f>SUMIFS(M.account_DTR!$BF$7:$BF$414,M.account_DTR!$I$7:$I$414,'10. 170KMP'!$F20)</f>
        <v>0</v>
      </c>
      <c r="O20" s="903">
        <f>SUMIFS(M.account_DTR!BH$7:BH$414,M.account_DTR!$I$7:$I$414,'10. 170KMP'!$F20)</f>
        <v>0</v>
      </c>
      <c r="P20" s="903">
        <f>SUMIFS(M.account_DTR!BI$7:BI$414,M.account_DTR!$I$7:$I$414,'10. 170KMP'!$F20)</f>
        <v>0</v>
      </c>
      <c r="Q20" s="903">
        <f>SUMIFS(M.account_DTR!BJ$7:BJ$414,M.account_DTR!$I$7:$I$414,'10. 170KMP'!$F20)</f>
        <v>0</v>
      </c>
      <c r="R20" s="903">
        <f>SUMIFS(M.account_DTR!BK$7:BK$414,M.account_DTR!$I$7:$I$414,'10. 170KMP'!$F20)</f>
        <v>0</v>
      </c>
      <c r="S20" s="903">
        <f>SUMIFS(M.account_DTR!BL$7:BL$414,M.account_DTR!$I$7:$I$414,'10. 170KMP'!$F20)</f>
        <v>0</v>
      </c>
      <c r="T20" s="903">
        <f>SUMIFS(M.account_DTR!BM$7:BM$414,M.account_DTR!$I$7:$I$414,'10. 170KMP'!$F20)</f>
        <v>0</v>
      </c>
      <c r="U20" s="903">
        <f>SUMIFS(M.account_DTR!BN$7:BN$414,M.account_DTR!$I$7:$I$414,'10. 170KMP'!$F20)</f>
        <v>0</v>
      </c>
      <c r="V20" s="903">
        <f>SUMIFS(M.account_DTR!BO$7:BO$414,M.account_DTR!$I$7:$I$414,'10. 170KMP'!$F20)</f>
        <v>0</v>
      </c>
      <c r="W20" s="903">
        <f>SUMIFS(M.account_DTR!BP$7:BP$414,M.account_DTR!$I$7:$I$414,'10. 170KMP'!$F20)</f>
        <v>0</v>
      </c>
      <c r="X20" s="903">
        <f>SUMIFS(M.account_DTR!BQ$7:BQ$414,M.account_DTR!$I$7:$I$414,'10. 170KMP'!$F20)</f>
        <v>0</v>
      </c>
      <c r="Y20" s="903">
        <f>SUMIFS(M.account_DTR!BR$7:BR$414,M.account_DTR!$I$7:$I$414,'10. 170KMP'!$F20)</f>
        <v>0</v>
      </c>
      <c r="Z20" s="903">
        <f>SUMIFS(M.account_DTR!BS$7:BS$414,M.account_DTR!$I$7:$I$414,'10. 170KMP'!$F20)</f>
        <v>0</v>
      </c>
      <c r="AA20" s="903">
        <f t="shared" si="22"/>
        <v>0</v>
      </c>
      <c r="AB20" s="903">
        <f>SUMIFS(M.account_DTR!BV$7:BV$414,M.account_DTR!$I$7:$I$414,'10. 170KMP'!$F20)</f>
        <v>0</v>
      </c>
      <c r="AC20" s="903">
        <f>SUMIFS(M.account_DTR!BW$7:BW$414,M.account_DTR!$I$7:$I$414,'10. 170KMP'!$F20)</f>
        <v>0</v>
      </c>
      <c r="AD20" s="903">
        <f>SUMIFS(M.account_DTR!BX$7:BX$414,M.account_DTR!$I$7:$I$414,'10. 170KMP'!$F20)</f>
        <v>0</v>
      </c>
      <c r="AE20" s="903">
        <f>SUMIFS(M.account_DTR!BY$7:BY$414,M.account_DTR!$I$7:$I$414,'10. 170KMP'!$F20)</f>
        <v>0</v>
      </c>
      <c r="AF20" s="903">
        <f>SUMIFS(M.account_DTR!BZ$7:BZ$414,M.account_DTR!$I$7:$I$414,'10. 170KMP'!$F20)</f>
        <v>0</v>
      </c>
      <c r="AG20" s="903">
        <f>SUMIFS(M.account_DTR!CA$7:CA$414,M.account_DTR!$I$7:$I$414,'10. 170KMP'!$F20)</f>
        <v>0</v>
      </c>
      <c r="AH20" s="903">
        <f>SUMIFS(M.account_DTR!CB$7:CB$414,M.account_DTR!$I$7:$I$414,'10. 170KMP'!$F20)</f>
        <v>0</v>
      </c>
      <c r="AI20" s="903">
        <f>SUMIFS(M.account_DTR!CC$7:CC$414,M.account_DTR!$I$7:$I$414,'10. 170KMP'!$F20)</f>
        <v>0</v>
      </c>
      <c r="AJ20" s="903">
        <f>SUMIFS(M.account_DTR!CD$7:CD$414,M.account_DTR!$I$7:$I$414,'10. 170KMP'!$F20)</f>
        <v>0</v>
      </c>
      <c r="AK20" s="903">
        <f>SUMIFS(M.account_DTR!CE$7:CE$414,M.account_DTR!$I$7:$I$414,'10. 170KMP'!$F20)</f>
        <v>0</v>
      </c>
      <c r="AL20" s="903">
        <f>SUMIFS(M.account_DTR!CF$7:CF$414,M.account_DTR!$I$7:$I$414,'10. 170KMP'!$F20)</f>
        <v>0</v>
      </c>
      <c r="AM20" s="903">
        <f>SUMIFS(M.account_DTR!CG$7:CG$414,M.account_DTR!$I$7:$I$414,'10. 170KMP'!$F20)</f>
        <v>0</v>
      </c>
      <c r="AN20" s="61">
        <f t="shared" si="23"/>
        <v>0</v>
      </c>
      <c r="AO20" s="91">
        <f t="shared" si="24"/>
        <v>0</v>
      </c>
      <c r="AP20" s="892">
        <f>SUMIFS(M.account_DTR!CJ$7:CJ$414,M.account_DTR!$I$7:$I$414,'10. 170KMP'!$F20)</f>
        <v>0</v>
      </c>
      <c r="AQ20" s="893">
        <f>SUMIFS(M.account_DTR!CK$7:CK$414,M.account_DTR!$I$7:$I$414,'10. 170KMP'!$F20)</f>
        <v>0</v>
      </c>
      <c r="AR20" s="893">
        <f>SUMIFS(M.account_DTR!CL$7:CL$414,M.account_DTR!$I$7:$I$414,'10. 170KMP'!$F20)</f>
        <v>0</v>
      </c>
      <c r="AS20" s="893">
        <f>SUMIFS(M.account_DTR!CM$7:CM$414,M.account_DTR!$I$7:$I$414,'10. 170KMP'!$F20)</f>
        <v>0</v>
      </c>
      <c r="AT20" s="340">
        <f>SUMIFS(M.account_DTR!CN$7:CN$414,M.account_DTR!$I$7:$I$414,'10. 170KMP'!$F20)</f>
        <v>0</v>
      </c>
      <c r="AU20" s="340"/>
      <c r="AV20" s="340"/>
      <c r="AW20" s="340"/>
      <c r="AX20" s="340"/>
      <c r="AY20" s="340"/>
      <c r="AZ20" s="340"/>
      <c r="BA20" s="341"/>
      <c r="BB20" s="85">
        <f t="shared" si="15"/>
        <v>0</v>
      </c>
      <c r="BC20" s="61">
        <f t="shared" si="16"/>
        <v>0</v>
      </c>
      <c r="BD20" s="61">
        <f t="shared" si="17"/>
        <v>0</v>
      </c>
      <c r="BE20" s="753" t="str">
        <f t="shared" si="18"/>
        <v/>
      </c>
      <c r="BF20" s="754" t="str">
        <f t="shared" si="3"/>
        <v/>
      </c>
      <c r="BG20" s="85">
        <f t="shared" si="19"/>
        <v>0</v>
      </c>
      <c r="BH20" s="61">
        <f t="shared" si="20"/>
        <v>0</v>
      </c>
      <c r="BI20" s="61">
        <f t="shared" si="21"/>
        <v>0</v>
      </c>
      <c r="BJ20" s="512" t="str">
        <f t="shared" si="4"/>
        <v/>
      </c>
      <c r="BK20" s="512" t="str">
        <f t="shared" si="5"/>
        <v/>
      </c>
      <c r="BL20" s="513" t="str">
        <f t="shared" si="6"/>
        <v/>
      </c>
    </row>
    <row r="21" spans="2:64" s="169" customFormat="1" x14ac:dyDescent="0.25">
      <c r="B21" s="1167" t="s">
        <v>30</v>
      </c>
      <c r="C21" s="1168" t="s">
        <v>29</v>
      </c>
      <c r="D21" s="1169" t="s">
        <v>204</v>
      </c>
      <c r="E21" s="1168" t="s">
        <v>154</v>
      </c>
      <c r="F21" s="494">
        <f>IF(H21=0,"",MAX($F$10:F20)+1)</f>
        <v>12</v>
      </c>
      <c r="G21" s="495" t="str">
        <f>VLOOKUP(H21,'Mapping account'!E:F,2,0)</f>
        <v>00402</v>
      </c>
      <c r="H21" s="496" t="s">
        <v>317</v>
      </c>
      <c r="I21" s="497" t="s">
        <v>197</v>
      </c>
      <c r="J21" s="498" t="s">
        <v>30</v>
      </c>
      <c r="K21" s="498" t="s">
        <v>204</v>
      </c>
      <c r="L21" s="910">
        <f>SUMIFS(M.account_DTR!$AD$7:$AD$414,M.account_DTR!$I$7:$I$414,'10. 170KMP'!$F21)</f>
        <v>0</v>
      </c>
      <c r="M21" s="904">
        <f>SUMIFS(M.account_DTR!$AR$7:$AR$414,M.account_DTR!$I$7:$I$414,'10. 170KMP'!$F21)</f>
        <v>0</v>
      </c>
      <c r="N21" s="904">
        <f>SUMIFS(M.account_DTR!$BF$7:$BF$414,M.account_DTR!$I$7:$I$414,'10. 170KMP'!$F21)</f>
        <v>0</v>
      </c>
      <c r="O21" s="904">
        <f>SUMIFS(M.account_DTR!BH$7:BH$414,M.account_DTR!$I$7:$I$414,'10. 170KMP'!$F21)</f>
        <v>0</v>
      </c>
      <c r="P21" s="904">
        <f>SUMIFS(M.account_DTR!BI$7:BI$414,M.account_DTR!$I$7:$I$414,'10. 170KMP'!$F21)</f>
        <v>0</v>
      </c>
      <c r="Q21" s="904">
        <f>SUMIFS(M.account_DTR!BJ$7:BJ$414,M.account_DTR!$I$7:$I$414,'10. 170KMP'!$F21)</f>
        <v>0</v>
      </c>
      <c r="R21" s="904">
        <f>SUMIFS(M.account_DTR!BK$7:BK$414,M.account_DTR!$I$7:$I$414,'10. 170KMP'!$F21)</f>
        <v>0</v>
      </c>
      <c r="S21" s="904">
        <f>SUMIFS(M.account_DTR!BL$7:BL$414,M.account_DTR!$I$7:$I$414,'10. 170KMP'!$F21)</f>
        <v>0</v>
      </c>
      <c r="T21" s="904">
        <f>SUMIFS(M.account_DTR!BM$7:BM$414,M.account_DTR!$I$7:$I$414,'10. 170KMP'!$F21)</f>
        <v>0</v>
      </c>
      <c r="U21" s="904">
        <f>SUMIFS(M.account_DTR!BN$7:BN$414,M.account_DTR!$I$7:$I$414,'10. 170KMP'!$F21)</f>
        <v>0</v>
      </c>
      <c r="V21" s="904">
        <f>SUMIFS(M.account_DTR!BO$7:BO$414,M.account_DTR!$I$7:$I$414,'10. 170KMP'!$F21)</f>
        <v>0</v>
      </c>
      <c r="W21" s="904">
        <f>SUMIFS(M.account_DTR!BP$7:BP$414,M.account_DTR!$I$7:$I$414,'10. 170KMP'!$F21)</f>
        <v>0</v>
      </c>
      <c r="X21" s="904">
        <f>SUMIFS(M.account_DTR!BQ$7:BQ$414,M.account_DTR!$I$7:$I$414,'10. 170KMP'!$F21)</f>
        <v>0</v>
      </c>
      <c r="Y21" s="904">
        <f>SUMIFS(M.account_DTR!BR$7:BR$414,M.account_DTR!$I$7:$I$414,'10. 170KMP'!$F21)</f>
        <v>0</v>
      </c>
      <c r="Z21" s="904">
        <f>SUMIFS(M.account_DTR!BS$7:BS$414,M.account_DTR!$I$7:$I$414,'10. 170KMP'!$F21)</f>
        <v>0</v>
      </c>
      <c r="AA21" s="904">
        <f t="shared" ref="AA21" si="26">SUM(O21:Z21)</f>
        <v>0</v>
      </c>
      <c r="AB21" s="904">
        <f>SUMIFS(M.account_DTR!BV$7:BV$414,M.account_DTR!$I$7:$I$414,'10. 170KMP'!$F21)</f>
        <v>0</v>
      </c>
      <c r="AC21" s="904">
        <f>SUMIFS(M.account_DTR!BW$7:BW$414,M.account_DTR!$I$7:$I$414,'10. 170KMP'!$F21)</f>
        <v>0</v>
      </c>
      <c r="AD21" s="904">
        <f>SUMIFS(M.account_DTR!BX$7:BX$414,M.account_DTR!$I$7:$I$414,'10. 170KMP'!$F21)</f>
        <v>0</v>
      </c>
      <c r="AE21" s="904">
        <f>SUMIFS(M.account_DTR!BY$7:BY$414,M.account_DTR!$I$7:$I$414,'10. 170KMP'!$F21)</f>
        <v>0</v>
      </c>
      <c r="AF21" s="904">
        <f>SUMIFS(M.account_DTR!BZ$7:BZ$414,M.account_DTR!$I$7:$I$414,'10. 170KMP'!$F21)</f>
        <v>0</v>
      </c>
      <c r="AG21" s="904">
        <f>SUMIFS(M.account_DTR!CA$7:CA$414,M.account_DTR!$I$7:$I$414,'10. 170KMP'!$F21)</f>
        <v>0</v>
      </c>
      <c r="AH21" s="904">
        <f>SUMIFS(M.account_DTR!CB$7:CB$414,M.account_DTR!$I$7:$I$414,'10. 170KMP'!$F21)</f>
        <v>0</v>
      </c>
      <c r="AI21" s="904">
        <f>SUMIFS(M.account_DTR!CC$7:CC$414,M.account_DTR!$I$7:$I$414,'10. 170KMP'!$F21)</f>
        <v>0</v>
      </c>
      <c r="AJ21" s="904">
        <f>SUMIFS(M.account_DTR!CD$7:CD$414,M.account_DTR!$I$7:$I$414,'10. 170KMP'!$F21)</f>
        <v>0</v>
      </c>
      <c r="AK21" s="904">
        <f>SUMIFS(M.account_DTR!CE$7:CE$414,M.account_DTR!$I$7:$I$414,'10. 170KMP'!$F21)</f>
        <v>0</v>
      </c>
      <c r="AL21" s="904">
        <f>SUMIFS(M.account_DTR!CF$7:CF$414,M.account_DTR!$I$7:$I$414,'10. 170KMP'!$F21)</f>
        <v>0</v>
      </c>
      <c r="AM21" s="904">
        <f>SUMIFS(M.account_DTR!CG$7:CG$414,M.account_DTR!$I$7:$I$414,'10. 170KMP'!$F21)</f>
        <v>0</v>
      </c>
      <c r="AN21" s="264">
        <f t="shared" ref="AN21" si="27">SUM(AB21:AM21)</f>
        <v>0</v>
      </c>
      <c r="AO21" s="265">
        <f t="shared" ref="AO21" si="28">SUM(AP21:BA21)</f>
        <v>0</v>
      </c>
      <c r="AP21" s="894">
        <f>SUMIFS(M.account_DTR!CJ$7:CJ$414,M.account_DTR!$I$7:$I$414,'10. 170KMP'!$F21)</f>
        <v>0</v>
      </c>
      <c r="AQ21" s="895">
        <f>SUMIFS(M.account_DTR!CK$7:CK$414,M.account_DTR!$I$7:$I$414,'10. 170KMP'!$F21)</f>
        <v>0</v>
      </c>
      <c r="AR21" s="895">
        <f>SUMIFS(M.account_DTR!CL$7:CL$414,M.account_DTR!$I$7:$I$414,'10. 170KMP'!$F21)</f>
        <v>0</v>
      </c>
      <c r="AS21" s="895">
        <f>SUMIFS(M.account_DTR!CM$7:CM$414,M.account_DTR!$I$7:$I$414,'10. 170KMP'!$F21)</f>
        <v>0</v>
      </c>
      <c r="AT21" s="501">
        <f>SUMIFS(M.account_DTR!CN$7:CN$414,M.account_DTR!$I$7:$I$414,'10. 170KMP'!$F21)</f>
        <v>0</v>
      </c>
      <c r="AU21" s="501"/>
      <c r="AV21" s="501"/>
      <c r="AW21" s="501"/>
      <c r="AX21" s="501"/>
      <c r="AY21" s="501"/>
      <c r="AZ21" s="501"/>
      <c r="BA21" s="502"/>
      <c r="BB21" s="499">
        <f t="shared" si="15"/>
        <v>0</v>
      </c>
      <c r="BC21" s="500">
        <f t="shared" si="16"/>
        <v>0</v>
      </c>
      <c r="BD21" s="500">
        <f t="shared" si="17"/>
        <v>0</v>
      </c>
      <c r="BE21" s="761" t="str">
        <f t="shared" si="18"/>
        <v/>
      </c>
      <c r="BF21" s="762" t="str">
        <f t="shared" si="3"/>
        <v/>
      </c>
      <c r="BG21" s="499">
        <f t="shared" si="19"/>
        <v>0</v>
      </c>
      <c r="BH21" s="500">
        <f t="shared" si="20"/>
        <v>0</v>
      </c>
      <c r="BI21" s="500">
        <f t="shared" si="21"/>
        <v>0</v>
      </c>
      <c r="BJ21" s="522" t="str">
        <f t="shared" si="4"/>
        <v/>
      </c>
      <c r="BK21" s="522" t="str">
        <f t="shared" si="5"/>
        <v/>
      </c>
      <c r="BL21" s="523" t="str">
        <f t="shared" si="6"/>
        <v/>
      </c>
    </row>
    <row r="22" spans="2:64" s="2" customFormat="1" x14ac:dyDescent="0.25">
      <c r="B22" s="1167" t="str">
        <f>IF(C22=0,"",MAX($B$10:B21)+1)</f>
        <v/>
      </c>
      <c r="C22" s="1168"/>
      <c r="D22" s="1169"/>
      <c r="E22" s="1168"/>
      <c r="F22" s="179">
        <f>IF(H22=0,"",MAX($F$10:F21)+1)</f>
        <v>13</v>
      </c>
      <c r="G22" s="242" t="str">
        <f>VLOOKUP(H22,'Mapping account'!E:F,2,0)</f>
        <v>00401</v>
      </c>
      <c r="H22" s="198" t="s">
        <v>318</v>
      </c>
      <c r="I22" s="269" t="s">
        <v>197</v>
      </c>
      <c r="J22" s="279" t="s">
        <v>30</v>
      </c>
      <c r="K22" s="279" t="s">
        <v>204</v>
      </c>
      <c r="L22" s="908">
        <f>SUMIFS(M.account_DTR!$AD$7:$AD$414,M.account_DTR!$I$7:$I$414,'10. 170KMP'!$F22)</f>
        <v>0</v>
      </c>
      <c r="M22" s="902">
        <f>SUMIFS(M.account_DTR!$AR$7:$AR$414,M.account_DTR!$I$7:$I$414,'10. 170KMP'!$F22)</f>
        <v>0</v>
      </c>
      <c r="N22" s="902">
        <f>SUMIFS(M.account_DTR!$BF$7:$BF$414,M.account_DTR!$I$7:$I$414,'10. 170KMP'!$F22)</f>
        <v>0</v>
      </c>
      <c r="O22" s="902">
        <f>SUMIFS(M.account_DTR!BH$7:BH$414,M.account_DTR!$I$7:$I$414,'10. 170KMP'!$F22)</f>
        <v>0</v>
      </c>
      <c r="P22" s="902">
        <f>SUMIFS(M.account_DTR!BI$7:BI$414,M.account_DTR!$I$7:$I$414,'10. 170KMP'!$F22)</f>
        <v>0</v>
      </c>
      <c r="Q22" s="902">
        <f>SUMIFS(M.account_DTR!BJ$7:BJ$414,M.account_DTR!$I$7:$I$414,'10. 170KMP'!$F22)</f>
        <v>0</v>
      </c>
      <c r="R22" s="902">
        <f>SUMIFS(M.account_DTR!BK$7:BK$414,M.account_DTR!$I$7:$I$414,'10. 170KMP'!$F22)</f>
        <v>0</v>
      </c>
      <c r="S22" s="902">
        <f>SUMIFS(M.account_DTR!BL$7:BL$414,M.account_DTR!$I$7:$I$414,'10. 170KMP'!$F22)</f>
        <v>0</v>
      </c>
      <c r="T22" s="902">
        <f>SUMIFS(M.account_DTR!BM$7:BM$414,M.account_DTR!$I$7:$I$414,'10. 170KMP'!$F22)</f>
        <v>0</v>
      </c>
      <c r="U22" s="902">
        <f>SUMIFS(M.account_DTR!BN$7:BN$414,M.account_DTR!$I$7:$I$414,'10. 170KMP'!$F22)</f>
        <v>0</v>
      </c>
      <c r="V22" s="902">
        <f>SUMIFS(M.account_DTR!BO$7:BO$414,M.account_DTR!$I$7:$I$414,'10. 170KMP'!$F22)</f>
        <v>0</v>
      </c>
      <c r="W22" s="902">
        <f>SUMIFS(M.account_DTR!BP$7:BP$414,M.account_DTR!$I$7:$I$414,'10. 170KMP'!$F22)</f>
        <v>0</v>
      </c>
      <c r="X22" s="902">
        <f>SUMIFS(M.account_DTR!BQ$7:BQ$414,M.account_DTR!$I$7:$I$414,'10. 170KMP'!$F22)</f>
        <v>0</v>
      </c>
      <c r="Y22" s="902">
        <f>SUMIFS(M.account_DTR!BR$7:BR$414,M.account_DTR!$I$7:$I$414,'10. 170KMP'!$F22)</f>
        <v>0</v>
      </c>
      <c r="Z22" s="902">
        <f>SUMIFS(M.account_DTR!BS$7:BS$414,M.account_DTR!$I$7:$I$414,'10. 170KMP'!$F22)</f>
        <v>0</v>
      </c>
      <c r="AA22" s="902">
        <f t="shared" si="22"/>
        <v>0</v>
      </c>
      <c r="AB22" s="902">
        <f>SUMIFS(M.account_DTR!BV$7:BV$414,M.account_DTR!$I$7:$I$414,'10. 170KMP'!$F22)</f>
        <v>0</v>
      </c>
      <c r="AC22" s="902">
        <f>SUMIFS(M.account_DTR!BW$7:BW$414,M.account_DTR!$I$7:$I$414,'10. 170KMP'!$F22)</f>
        <v>0</v>
      </c>
      <c r="AD22" s="902">
        <f>SUMIFS(M.account_DTR!BX$7:BX$414,M.account_DTR!$I$7:$I$414,'10. 170KMP'!$F22)</f>
        <v>0</v>
      </c>
      <c r="AE22" s="902">
        <f>SUMIFS(M.account_DTR!BY$7:BY$414,M.account_DTR!$I$7:$I$414,'10. 170KMP'!$F22)</f>
        <v>0</v>
      </c>
      <c r="AF22" s="902">
        <f>SUMIFS(M.account_DTR!BZ$7:BZ$414,M.account_DTR!$I$7:$I$414,'10. 170KMP'!$F22)</f>
        <v>0</v>
      </c>
      <c r="AG22" s="902">
        <f>SUMIFS(M.account_DTR!CA$7:CA$414,M.account_DTR!$I$7:$I$414,'10. 170KMP'!$F22)</f>
        <v>0</v>
      </c>
      <c r="AH22" s="902">
        <f>SUMIFS(M.account_DTR!CB$7:CB$414,M.account_DTR!$I$7:$I$414,'10. 170KMP'!$F22)</f>
        <v>0</v>
      </c>
      <c r="AI22" s="902">
        <f>SUMIFS(M.account_DTR!CC$7:CC$414,M.account_DTR!$I$7:$I$414,'10. 170KMP'!$F22)</f>
        <v>0</v>
      </c>
      <c r="AJ22" s="902">
        <f>SUMIFS(M.account_DTR!CD$7:CD$414,M.account_DTR!$I$7:$I$414,'10. 170KMP'!$F22)</f>
        <v>0</v>
      </c>
      <c r="AK22" s="902">
        <f>SUMIFS(M.account_DTR!CE$7:CE$414,M.account_DTR!$I$7:$I$414,'10. 170KMP'!$F22)</f>
        <v>0</v>
      </c>
      <c r="AL22" s="902">
        <f>SUMIFS(M.account_DTR!CF$7:CF$414,M.account_DTR!$I$7:$I$414,'10. 170KMP'!$F22)</f>
        <v>0</v>
      </c>
      <c r="AM22" s="902">
        <f>SUMIFS(M.account_DTR!CG$7:CG$414,M.account_DTR!$I$7:$I$414,'10. 170KMP'!$F22)</f>
        <v>0</v>
      </c>
      <c r="AN22" s="426">
        <f t="shared" si="23"/>
        <v>0</v>
      </c>
      <c r="AO22" s="427">
        <f t="shared" si="24"/>
        <v>0</v>
      </c>
      <c r="AP22" s="896">
        <f>SUMIFS(M.account_DTR!CJ$7:CJ$414,M.account_DTR!$I$7:$I$414,'10. 170KMP'!$F22)</f>
        <v>0</v>
      </c>
      <c r="AQ22" s="897">
        <f>SUMIFS(M.account_DTR!CK$7:CK$414,M.account_DTR!$I$7:$I$414,'10. 170KMP'!$F22)</f>
        <v>0</v>
      </c>
      <c r="AR22" s="897">
        <f>SUMIFS(M.account_DTR!CL$7:CL$414,M.account_DTR!$I$7:$I$414,'10. 170KMP'!$F22)</f>
        <v>0</v>
      </c>
      <c r="AS22" s="897">
        <f>SUMIFS(M.account_DTR!CM$7:CM$414,M.account_DTR!$I$7:$I$414,'10. 170KMP'!$F22)</f>
        <v>0</v>
      </c>
      <c r="AT22" s="429">
        <f>SUMIFS(M.account_DTR!CN$7:CN$414,M.account_DTR!$I$7:$I$414,'10. 170KMP'!$F22)</f>
        <v>0</v>
      </c>
      <c r="AU22" s="429"/>
      <c r="AV22" s="429"/>
      <c r="AW22" s="429"/>
      <c r="AX22" s="429"/>
      <c r="AY22" s="429"/>
      <c r="AZ22" s="429"/>
      <c r="BA22" s="430"/>
      <c r="BB22" s="425">
        <f t="shared" si="15"/>
        <v>0</v>
      </c>
      <c r="BC22" s="426">
        <f t="shared" si="16"/>
        <v>0</v>
      </c>
      <c r="BD22" s="426">
        <f t="shared" si="17"/>
        <v>0</v>
      </c>
      <c r="BE22" s="759" t="str">
        <f t="shared" si="18"/>
        <v/>
      </c>
      <c r="BF22" s="760" t="str">
        <f t="shared" si="3"/>
        <v/>
      </c>
      <c r="BG22" s="425">
        <f t="shared" si="19"/>
        <v>0</v>
      </c>
      <c r="BH22" s="426">
        <f t="shared" si="20"/>
        <v>0</v>
      </c>
      <c r="BI22" s="426">
        <f t="shared" si="21"/>
        <v>0</v>
      </c>
      <c r="BJ22" s="520" t="str">
        <f t="shared" si="4"/>
        <v/>
      </c>
      <c r="BK22" s="520" t="str">
        <f t="shared" si="5"/>
        <v/>
      </c>
      <c r="BL22" s="521" t="str">
        <f t="shared" si="6"/>
        <v/>
      </c>
    </row>
    <row r="23" spans="2:64" s="2" customFormat="1" x14ac:dyDescent="0.25">
      <c r="B23" s="1167"/>
      <c r="C23" s="1168"/>
      <c r="D23" s="1169"/>
      <c r="E23" s="1168"/>
      <c r="F23" s="23">
        <f>IF(H23=0,"",MAX($F$10:F22)+1)</f>
        <v>14</v>
      </c>
      <c r="G23" s="240" t="str">
        <f>VLOOKUP(H23,'Mapping account'!E:F,2,0)</f>
        <v>00201</v>
      </c>
      <c r="H23" s="16" t="s">
        <v>319</v>
      </c>
      <c r="I23" s="266" t="s">
        <v>197</v>
      </c>
      <c r="J23" s="277" t="s">
        <v>30</v>
      </c>
      <c r="K23" s="277" t="s">
        <v>204</v>
      </c>
      <c r="L23" s="909">
        <f>SUMIFS(M.account_DTR!$AD$7:$AD$414,M.account_DTR!$I$7:$I$414,'10. 170KMP'!$F23)</f>
        <v>0</v>
      </c>
      <c r="M23" s="903">
        <f>SUMIFS(M.account_DTR!$AR$7:$AR$414,M.account_DTR!$I$7:$I$414,'10. 170KMP'!$F23)</f>
        <v>0</v>
      </c>
      <c r="N23" s="903">
        <f>SUMIFS(M.account_DTR!$BF$7:$BF$414,M.account_DTR!$I$7:$I$414,'10. 170KMP'!$F23)</f>
        <v>0</v>
      </c>
      <c r="O23" s="903">
        <f>SUMIFS(M.account_DTR!BH$7:BH$414,M.account_DTR!$I$7:$I$414,'10. 170KMP'!$F23)</f>
        <v>0</v>
      </c>
      <c r="P23" s="903">
        <f>SUMIFS(M.account_DTR!BI$7:BI$414,M.account_DTR!$I$7:$I$414,'10. 170KMP'!$F23)</f>
        <v>0</v>
      </c>
      <c r="Q23" s="903">
        <f>SUMIFS(M.account_DTR!BJ$7:BJ$414,M.account_DTR!$I$7:$I$414,'10. 170KMP'!$F23)</f>
        <v>0</v>
      </c>
      <c r="R23" s="903">
        <f>SUMIFS(M.account_DTR!BK$7:BK$414,M.account_DTR!$I$7:$I$414,'10. 170KMP'!$F23)</f>
        <v>0</v>
      </c>
      <c r="S23" s="903">
        <f>SUMIFS(M.account_DTR!BL$7:BL$414,M.account_DTR!$I$7:$I$414,'10. 170KMP'!$F23)</f>
        <v>0</v>
      </c>
      <c r="T23" s="903">
        <f>SUMIFS(M.account_DTR!BM$7:BM$414,M.account_DTR!$I$7:$I$414,'10. 170KMP'!$F23)</f>
        <v>0</v>
      </c>
      <c r="U23" s="903">
        <f>SUMIFS(M.account_DTR!BN$7:BN$414,M.account_DTR!$I$7:$I$414,'10. 170KMP'!$F23)</f>
        <v>0</v>
      </c>
      <c r="V23" s="903">
        <f>SUMIFS(M.account_DTR!BO$7:BO$414,M.account_DTR!$I$7:$I$414,'10. 170KMP'!$F23)</f>
        <v>0</v>
      </c>
      <c r="W23" s="903">
        <f>SUMIFS(M.account_DTR!BP$7:BP$414,M.account_DTR!$I$7:$I$414,'10. 170KMP'!$F23)</f>
        <v>0</v>
      </c>
      <c r="X23" s="903">
        <f>SUMIFS(M.account_DTR!BQ$7:BQ$414,M.account_DTR!$I$7:$I$414,'10. 170KMP'!$F23)</f>
        <v>0</v>
      </c>
      <c r="Y23" s="903">
        <f>SUMIFS(M.account_DTR!BR$7:BR$414,M.account_DTR!$I$7:$I$414,'10. 170KMP'!$F23)</f>
        <v>0</v>
      </c>
      <c r="Z23" s="903">
        <f>SUMIFS(M.account_DTR!BS$7:BS$414,M.account_DTR!$I$7:$I$414,'10. 170KMP'!$F23)</f>
        <v>0</v>
      </c>
      <c r="AA23" s="903">
        <f t="shared" si="22"/>
        <v>0</v>
      </c>
      <c r="AB23" s="903">
        <f>SUMIFS(M.account_DTR!BV$7:BV$414,M.account_DTR!$I$7:$I$414,'10. 170KMP'!$F23)</f>
        <v>0</v>
      </c>
      <c r="AC23" s="903">
        <f>SUMIFS(M.account_DTR!BW$7:BW$414,M.account_DTR!$I$7:$I$414,'10. 170KMP'!$F23)</f>
        <v>0</v>
      </c>
      <c r="AD23" s="903">
        <f>SUMIFS(M.account_DTR!BX$7:BX$414,M.account_DTR!$I$7:$I$414,'10. 170KMP'!$F23)</f>
        <v>0</v>
      </c>
      <c r="AE23" s="903">
        <f>SUMIFS(M.account_DTR!BY$7:BY$414,M.account_DTR!$I$7:$I$414,'10. 170KMP'!$F23)</f>
        <v>0</v>
      </c>
      <c r="AF23" s="903">
        <f>SUMIFS(M.account_DTR!BZ$7:BZ$414,M.account_DTR!$I$7:$I$414,'10. 170KMP'!$F23)</f>
        <v>0</v>
      </c>
      <c r="AG23" s="903">
        <f>SUMIFS(M.account_DTR!CA$7:CA$414,M.account_DTR!$I$7:$I$414,'10. 170KMP'!$F23)</f>
        <v>0</v>
      </c>
      <c r="AH23" s="903">
        <f>SUMIFS(M.account_DTR!CB$7:CB$414,M.account_DTR!$I$7:$I$414,'10. 170KMP'!$F23)</f>
        <v>0</v>
      </c>
      <c r="AI23" s="903">
        <f>SUMIFS(M.account_DTR!CC$7:CC$414,M.account_DTR!$I$7:$I$414,'10. 170KMP'!$F23)</f>
        <v>0</v>
      </c>
      <c r="AJ23" s="903">
        <f>SUMIFS(M.account_DTR!CD$7:CD$414,M.account_DTR!$I$7:$I$414,'10. 170KMP'!$F23)</f>
        <v>0</v>
      </c>
      <c r="AK23" s="903">
        <f>SUMIFS(M.account_DTR!CE$7:CE$414,M.account_DTR!$I$7:$I$414,'10. 170KMP'!$F23)</f>
        <v>0</v>
      </c>
      <c r="AL23" s="903">
        <f>SUMIFS(M.account_DTR!CF$7:CF$414,M.account_DTR!$I$7:$I$414,'10. 170KMP'!$F23)</f>
        <v>0</v>
      </c>
      <c r="AM23" s="903">
        <f>SUMIFS(M.account_DTR!CG$7:CG$414,M.account_DTR!$I$7:$I$414,'10. 170KMP'!$F23)</f>
        <v>0</v>
      </c>
      <c r="AN23" s="61">
        <f t="shared" si="23"/>
        <v>0</v>
      </c>
      <c r="AO23" s="91">
        <f t="shared" si="24"/>
        <v>0</v>
      </c>
      <c r="AP23" s="892">
        <f>SUMIFS(M.account_DTR!CJ$7:CJ$414,M.account_DTR!$I$7:$I$414,'10. 170KMP'!$F23)</f>
        <v>0</v>
      </c>
      <c r="AQ23" s="893">
        <f>SUMIFS(M.account_DTR!CK$7:CK$414,M.account_DTR!$I$7:$I$414,'10. 170KMP'!$F23)</f>
        <v>0</v>
      </c>
      <c r="AR23" s="893">
        <f>SUMIFS(M.account_DTR!CL$7:CL$414,M.account_DTR!$I$7:$I$414,'10. 170KMP'!$F23)</f>
        <v>0</v>
      </c>
      <c r="AS23" s="893">
        <f>SUMIFS(M.account_DTR!CM$7:CM$414,M.account_DTR!$I$7:$I$414,'10. 170KMP'!$F23)</f>
        <v>0</v>
      </c>
      <c r="AT23" s="340">
        <f>SUMIFS(M.account_DTR!CN$7:CN$414,M.account_DTR!$I$7:$I$414,'10. 170KMP'!$F23)</f>
        <v>0</v>
      </c>
      <c r="AU23" s="340"/>
      <c r="AV23" s="340"/>
      <c r="AW23" s="340"/>
      <c r="AX23" s="340"/>
      <c r="AY23" s="340"/>
      <c r="AZ23" s="340"/>
      <c r="BA23" s="341"/>
      <c r="BB23" s="85">
        <f t="shared" si="15"/>
        <v>0</v>
      </c>
      <c r="BC23" s="61">
        <f t="shared" si="16"/>
        <v>0</v>
      </c>
      <c r="BD23" s="61">
        <f t="shared" si="17"/>
        <v>0</v>
      </c>
      <c r="BE23" s="753" t="str">
        <f t="shared" si="18"/>
        <v/>
      </c>
      <c r="BF23" s="754" t="str">
        <f t="shared" si="3"/>
        <v/>
      </c>
      <c r="BG23" s="85">
        <f t="shared" si="19"/>
        <v>0</v>
      </c>
      <c r="BH23" s="61">
        <f t="shared" si="20"/>
        <v>0</v>
      </c>
      <c r="BI23" s="61">
        <f t="shared" si="21"/>
        <v>0</v>
      </c>
      <c r="BJ23" s="512" t="str">
        <f t="shared" si="4"/>
        <v/>
      </c>
      <c r="BK23" s="512" t="str">
        <f t="shared" si="5"/>
        <v/>
      </c>
      <c r="BL23" s="513" t="str">
        <f t="shared" si="6"/>
        <v/>
      </c>
    </row>
    <row r="24" spans="2:64" s="2" customFormat="1" ht="26.25" customHeight="1" x14ac:dyDescent="0.25">
      <c r="B24" s="1167" t="str">
        <f>IF(C24=0,"",MAX($B$10:B23)+1)</f>
        <v/>
      </c>
      <c r="C24" s="1168"/>
      <c r="D24" s="244" t="s">
        <v>205</v>
      </c>
      <c r="E24" s="132" t="s">
        <v>142</v>
      </c>
      <c r="F24" s="159">
        <f>IF(H24=0,"",MAX($F$10:F23)+1)</f>
        <v>15</v>
      </c>
      <c r="G24" s="243" t="str">
        <f>VLOOKUP(H24,'Mapping account'!E:F,2,0)</f>
        <v>00401</v>
      </c>
      <c r="H24" s="256" t="s">
        <v>142</v>
      </c>
      <c r="I24" s="271" t="s">
        <v>197</v>
      </c>
      <c r="J24" s="280" t="s">
        <v>30</v>
      </c>
      <c r="K24" s="280" t="s">
        <v>205</v>
      </c>
      <c r="L24" s="910">
        <f>SUMIFS(M.account_DTR!$AD$7:$AD$414,M.account_DTR!$I$7:$I$414,'10. 170KMP'!$F24)</f>
        <v>0</v>
      </c>
      <c r="M24" s="904">
        <f>SUMIFS(M.account_DTR!$AR$7:$AR$414,M.account_DTR!$I$7:$I$414,'10. 170KMP'!$F24)</f>
        <v>0</v>
      </c>
      <c r="N24" s="904">
        <f>SUMIFS(M.account_DTR!$BF$7:$BF$414,M.account_DTR!$I$7:$I$414,'10. 170KMP'!$F24)</f>
        <v>0</v>
      </c>
      <c r="O24" s="904">
        <f>SUMIFS(M.account_DTR!BH$7:BH$414,M.account_DTR!$I$7:$I$414,'10. 170KMP'!$F24)</f>
        <v>0</v>
      </c>
      <c r="P24" s="904">
        <f>SUMIFS(M.account_DTR!BI$7:BI$414,M.account_DTR!$I$7:$I$414,'10. 170KMP'!$F24)</f>
        <v>0</v>
      </c>
      <c r="Q24" s="904">
        <f>SUMIFS(M.account_DTR!BJ$7:BJ$414,M.account_DTR!$I$7:$I$414,'10. 170KMP'!$F24)</f>
        <v>0</v>
      </c>
      <c r="R24" s="904">
        <f>SUMIFS(M.account_DTR!BK$7:BK$414,M.account_DTR!$I$7:$I$414,'10. 170KMP'!$F24)</f>
        <v>0</v>
      </c>
      <c r="S24" s="904">
        <f>SUMIFS(M.account_DTR!BL$7:BL$414,M.account_DTR!$I$7:$I$414,'10. 170KMP'!$F24)</f>
        <v>0</v>
      </c>
      <c r="T24" s="904">
        <f>SUMIFS(M.account_DTR!BM$7:BM$414,M.account_DTR!$I$7:$I$414,'10. 170KMP'!$F24)</f>
        <v>0</v>
      </c>
      <c r="U24" s="904">
        <f>SUMIFS(M.account_DTR!BN$7:BN$414,M.account_DTR!$I$7:$I$414,'10. 170KMP'!$F24)</f>
        <v>0</v>
      </c>
      <c r="V24" s="904">
        <f>SUMIFS(M.account_DTR!BO$7:BO$414,M.account_DTR!$I$7:$I$414,'10. 170KMP'!$F24)</f>
        <v>0</v>
      </c>
      <c r="W24" s="904">
        <f>SUMIFS(M.account_DTR!BP$7:BP$414,M.account_DTR!$I$7:$I$414,'10. 170KMP'!$F24)</f>
        <v>0</v>
      </c>
      <c r="X24" s="904">
        <f>SUMIFS(M.account_DTR!BQ$7:BQ$414,M.account_DTR!$I$7:$I$414,'10. 170KMP'!$F24)</f>
        <v>0</v>
      </c>
      <c r="Y24" s="904">
        <f>SUMIFS(M.account_DTR!BR$7:BR$414,M.account_DTR!$I$7:$I$414,'10. 170KMP'!$F24)</f>
        <v>0</v>
      </c>
      <c r="Z24" s="904">
        <f>SUMIFS(M.account_DTR!BS$7:BS$414,M.account_DTR!$I$7:$I$414,'10. 170KMP'!$F24)</f>
        <v>0</v>
      </c>
      <c r="AA24" s="904">
        <f t="shared" si="22"/>
        <v>0</v>
      </c>
      <c r="AB24" s="904">
        <f>SUMIFS(M.account_DTR!BV$7:BV$414,M.account_DTR!$I$7:$I$414,'10. 170KMP'!$F24)</f>
        <v>0</v>
      </c>
      <c r="AC24" s="904">
        <f>SUMIFS(M.account_DTR!BW$7:BW$414,M.account_DTR!$I$7:$I$414,'10. 170KMP'!$F24)</f>
        <v>0</v>
      </c>
      <c r="AD24" s="904">
        <f>SUMIFS(M.account_DTR!BX$7:BX$414,M.account_DTR!$I$7:$I$414,'10. 170KMP'!$F24)</f>
        <v>0</v>
      </c>
      <c r="AE24" s="904">
        <f>SUMIFS(M.account_DTR!BY$7:BY$414,M.account_DTR!$I$7:$I$414,'10. 170KMP'!$F24)</f>
        <v>0</v>
      </c>
      <c r="AF24" s="904">
        <f>SUMIFS(M.account_DTR!BZ$7:BZ$414,M.account_DTR!$I$7:$I$414,'10. 170KMP'!$F24)</f>
        <v>0</v>
      </c>
      <c r="AG24" s="904">
        <f>SUMIFS(M.account_DTR!CA$7:CA$414,M.account_DTR!$I$7:$I$414,'10. 170KMP'!$F24)</f>
        <v>0</v>
      </c>
      <c r="AH24" s="904">
        <f>SUMIFS(M.account_DTR!CB$7:CB$414,M.account_DTR!$I$7:$I$414,'10. 170KMP'!$F24)</f>
        <v>0</v>
      </c>
      <c r="AI24" s="904">
        <f>SUMIFS(M.account_DTR!CC$7:CC$414,M.account_DTR!$I$7:$I$414,'10. 170KMP'!$F24)</f>
        <v>0</v>
      </c>
      <c r="AJ24" s="904">
        <f>SUMIFS(M.account_DTR!CD$7:CD$414,M.account_DTR!$I$7:$I$414,'10. 170KMP'!$F24)</f>
        <v>0</v>
      </c>
      <c r="AK24" s="904">
        <f>SUMIFS(M.account_DTR!CE$7:CE$414,M.account_DTR!$I$7:$I$414,'10. 170KMP'!$F24)</f>
        <v>0</v>
      </c>
      <c r="AL24" s="904">
        <f>SUMIFS(M.account_DTR!CF$7:CF$414,M.account_DTR!$I$7:$I$414,'10. 170KMP'!$F24)</f>
        <v>0</v>
      </c>
      <c r="AM24" s="904">
        <f>SUMIFS(M.account_DTR!CG$7:CG$414,M.account_DTR!$I$7:$I$414,'10. 170KMP'!$F24)</f>
        <v>0</v>
      </c>
      <c r="AN24" s="264">
        <f t="shared" si="23"/>
        <v>0</v>
      </c>
      <c r="AO24" s="265">
        <f t="shared" si="24"/>
        <v>19346564</v>
      </c>
      <c r="AP24" s="894">
        <f>SUMIFS(M.account_DTR!CJ$7:CJ$414,M.account_DTR!$I$7:$I$414,'10. 170KMP'!$F24)</f>
        <v>1000000</v>
      </c>
      <c r="AQ24" s="895">
        <f>SUMIFS(M.account_DTR!CK$7:CK$414,M.account_DTR!$I$7:$I$414,'10. 170KMP'!$F24)</f>
        <v>1000000</v>
      </c>
      <c r="AR24" s="895">
        <f>SUMIFS(M.account_DTR!CL$7:CL$414,M.account_DTR!$I$7:$I$414,'10. 170KMP'!$F24)</f>
        <v>2000000</v>
      </c>
      <c r="AS24" s="895">
        <f>SUMIFS(M.account_DTR!CM$7:CM$414,M.account_DTR!$I$7:$I$414,'10. 170KMP'!$F24)</f>
        <v>14346564</v>
      </c>
      <c r="AT24" s="343">
        <f>SUMIFS(M.account_DTR!CN$7:CN$414,M.account_DTR!$I$7:$I$414,'10. 170KMP'!$F24)</f>
        <v>1000000</v>
      </c>
      <c r="AU24" s="343"/>
      <c r="AV24" s="343"/>
      <c r="AW24" s="343"/>
      <c r="AX24" s="343"/>
      <c r="AY24" s="343"/>
      <c r="AZ24" s="343"/>
      <c r="BA24" s="344"/>
      <c r="BB24" s="263">
        <f t="shared" si="15"/>
        <v>14346564</v>
      </c>
      <c r="BC24" s="264">
        <f t="shared" si="16"/>
        <v>1000000</v>
      </c>
      <c r="BD24" s="264">
        <f t="shared" si="17"/>
        <v>0</v>
      </c>
      <c r="BE24" s="763">
        <f t="shared" si="18"/>
        <v>6.970310103520258E-2</v>
      </c>
      <c r="BF24" s="764" t="str">
        <f t="shared" si="3"/>
        <v/>
      </c>
      <c r="BG24" s="263">
        <f t="shared" si="19"/>
        <v>0</v>
      </c>
      <c r="BH24" s="264">
        <f t="shared" si="20"/>
        <v>19346564</v>
      </c>
      <c r="BI24" s="264">
        <f t="shared" si="21"/>
        <v>0</v>
      </c>
      <c r="BJ24" s="524" t="str">
        <f t="shared" si="4"/>
        <v/>
      </c>
      <c r="BK24" s="524" t="str">
        <f t="shared" si="5"/>
        <v/>
      </c>
      <c r="BL24" s="525" t="str">
        <f t="shared" si="6"/>
        <v/>
      </c>
    </row>
    <row r="25" spans="2:64" s="2" customFormat="1" x14ac:dyDescent="0.25">
      <c r="B25" s="1167" t="s">
        <v>33</v>
      </c>
      <c r="C25" s="1168" t="s">
        <v>32</v>
      </c>
      <c r="D25" s="1169" t="s">
        <v>206</v>
      </c>
      <c r="E25" s="1168" t="s">
        <v>133</v>
      </c>
      <c r="F25" s="177">
        <f>IF(H25=0,"",MAX($F$10:F24)+1)</f>
        <v>16</v>
      </c>
      <c r="G25" s="239" t="str">
        <f>VLOOKUP(H25,'Mapping account'!E:F,2,0)</f>
        <v>00101</v>
      </c>
      <c r="H25" s="14" t="s">
        <v>320</v>
      </c>
      <c r="I25" s="267" t="s">
        <v>197</v>
      </c>
      <c r="J25" s="278" t="s">
        <v>33</v>
      </c>
      <c r="K25" s="278" t="s">
        <v>206</v>
      </c>
      <c r="L25" s="911">
        <f>SUMIFS(M.account_DTR!$AD$7:$AD$414,M.account_DTR!$I$7:$I$414,'10. 170KMP'!$F25)</f>
        <v>0</v>
      </c>
      <c r="M25" s="905">
        <f>SUMIFS(M.account_DTR!$AR$7:$AR$414,M.account_DTR!$I$7:$I$414,'10. 170KMP'!$F25)</f>
        <v>0</v>
      </c>
      <c r="N25" s="905">
        <f>SUMIFS(M.account_DTR!$BF$7:$BF$414,M.account_DTR!$I$7:$I$414,'10. 170KMP'!$F25)</f>
        <v>0</v>
      </c>
      <c r="O25" s="905">
        <f>SUMIFS(M.account_DTR!BH$7:BH$414,M.account_DTR!$I$7:$I$414,'10. 170KMP'!$F25)</f>
        <v>0</v>
      </c>
      <c r="P25" s="905">
        <f>SUMIFS(M.account_DTR!BI$7:BI$414,M.account_DTR!$I$7:$I$414,'10. 170KMP'!$F25)</f>
        <v>0</v>
      </c>
      <c r="Q25" s="905">
        <f>SUMIFS(M.account_DTR!BJ$7:BJ$414,M.account_DTR!$I$7:$I$414,'10. 170KMP'!$F25)</f>
        <v>0</v>
      </c>
      <c r="R25" s="905">
        <f>SUMIFS(M.account_DTR!BK$7:BK$414,M.account_DTR!$I$7:$I$414,'10. 170KMP'!$F25)</f>
        <v>0</v>
      </c>
      <c r="S25" s="905">
        <f>SUMIFS(M.account_DTR!BL$7:BL$414,M.account_DTR!$I$7:$I$414,'10. 170KMP'!$F25)</f>
        <v>0</v>
      </c>
      <c r="T25" s="905">
        <f>SUMIFS(M.account_DTR!BM$7:BM$414,M.account_DTR!$I$7:$I$414,'10. 170KMP'!$F25)</f>
        <v>0</v>
      </c>
      <c r="U25" s="905">
        <f>SUMIFS(M.account_DTR!BN$7:BN$414,M.account_DTR!$I$7:$I$414,'10. 170KMP'!$F25)</f>
        <v>0</v>
      </c>
      <c r="V25" s="905">
        <f>SUMIFS(M.account_DTR!BO$7:BO$414,M.account_DTR!$I$7:$I$414,'10. 170KMP'!$F25)</f>
        <v>0</v>
      </c>
      <c r="W25" s="905">
        <f>SUMIFS(M.account_DTR!BP$7:BP$414,M.account_DTR!$I$7:$I$414,'10. 170KMP'!$F25)</f>
        <v>0</v>
      </c>
      <c r="X25" s="905">
        <f>SUMIFS(M.account_DTR!BQ$7:BQ$414,M.account_DTR!$I$7:$I$414,'10. 170KMP'!$F25)</f>
        <v>0</v>
      </c>
      <c r="Y25" s="905">
        <f>SUMIFS(M.account_DTR!BR$7:BR$414,M.account_DTR!$I$7:$I$414,'10. 170KMP'!$F25)</f>
        <v>0</v>
      </c>
      <c r="Z25" s="905">
        <f>SUMIFS(M.account_DTR!BS$7:BS$414,M.account_DTR!$I$7:$I$414,'10. 170KMP'!$F25)</f>
        <v>0</v>
      </c>
      <c r="AA25" s="905">
        <f t="shared" si="22"/>
        <v>0</v>
      </c>
      <c r="AB25" s="905">
        <f>SUMIFS(M.account_DTR!BV$7:BV$414,M.account_DTR!$I$7:$I$414,'10. 170KMP'!$F25)</f>
        <v>0</v>
      </c>
      <c r="AC25" s="905">
        <f>SUMIFS(M.account_DTR!BW$7:BW$414,M.account_DTR!$I$7:$I$414,'10. 170KMP'!$F25)</f>
        <v>0</v>
      </c>
      <c r="AD25" s="905">
        <f>SUMIFS(M.account_DTR!BX$7:BX$414,M.account_DTR!$I$7:$I$414,'10. 170KMP'!$F25)</f>
        <v>0</v>
      </c>
      <c r="AE25" s="905">
        <f>SUMIFS(M.account_DTR!BY$7:BY$414,M.account_DTR!$I$7:$I$414,'10. 170KMP'!$F25)</f>
        <v>0</v>
      </c>
      <c r="AF25" s="905">
        <f>SUMIFS(M.account_DTR!BZ$7:BZ$414,M.account_DTR!$I$7:$I$414,'10. 170KMP'!$F25)</f>
        <v>0</v>
      </c>
      <c r="AG25" s="905">
        <f>SUMIFS(M.account_DTR!CA$7:CA$414,M.account_DTR!$I$7:$I$414,'10. 170KMP'!$F25)</f>
        <v>0</v>
      </c>
      <c r="AH25" s="905">
        <f>SUMIFS(M.account_DTR!CB$7:CB$414,M.account_DTR!$I$7:$I$414,'10. 170KMP'!$F25)</f>
        <v>0</v>
      </c>
      <c r="AI25" s="905">
        <f>SUMIFS(M.account_DTR!CC$7:CC$414,M.account_DTR!$I$7:$I$414,'10. 170KMP'!$F25)</f>
        <v>0</v>
      </c>
      <c r="AJ25" s="905">
        <f>SUMIFS(M.account_DTR!CD$7:CD$414,M.account_DTR!$I$7:$I$414,'10. 170KMP'!$F25)</f>
        <v>0</v>
      </c>
      <c r="AK25" s="905">
        <f>SUMIFS(M.account_DTR!CE$7:CE$414,M.account_DTR!$I$7:$I$414,'10. 170KMP'!$F25)</f>
        <v>0</v>
      </c>
      <c r="AL25" s="905">
        <f>SUMIFS(M.account_DTR!CF$7:CF$414,M.account_DTR!$I$7:$I$414,'10. 170KMP'!$F25)</f>
        <v>0</v>
      </c>
      <c r="AM25" s="905">
        <f>SUMIFS(M.account_DTR!CG$7:CG$414,M.account_DTR!$I$7:$I$414,'10. 170KMP'!$F25)</f>
        <v>0</v>
      </c>
      <c r="AN25" s="409">
        <f t="shared" si="23"/>
        <v>0</v>
      </c>
      <c r="AO25" s="410">
        <f t="shared" si="24"/>
        <v>9229999</v>
      </c>
      <c r="AP25" s="898">
        <f>SUMIFS(M.account_DTR!CJ$7:CJ$414,M.account_DTR!$I$7:$I$414,'10. 170KMP'!$F25)</f>
        <v>1936667</v>
      </c>
      <c r="AQ25" s="899">
        <f>SUMIFS(M.account_DTR!CK$7:CK$414,M.account_DTR!$I$7:$I$414,'10. 170KMP'!$F25)</f>
        <v>1550000</v>
      </c>
      <c r="AR25" s="899">
        <f>SUMIFS(M.account_DTR!CL$7:CL$414,M.account_DTR!$I$7:$I$414,'10. 170KMP'!$F25)</f>
        <v>1550000</v>
      </c>
      <c r="AS25" s="899">
        <f>SUMIFS(M.account_DTR!CM$7:CM$414,M.account_DTR!$I$7:$I$414,'10. 170KMP'!$F25)</f>
        <v>2096665</v>
      </c>
      <c r="AT25" s="412">
        <f>SUMIFS(M.account_DTR!CN$7:CN$414,M.account_DTR!$I$7:$I$414,'10. 170KMP'!$F25)</f>
        <v>2096667</v>
      </c>
      <c r="AU25" s="412"/>
      <c r="AV25" s="412"/>
      <c r="AW25" s="412"/>
      <c r="AX25" s="412"/>
      <c r="AY25" s="412"/>
      <c r="AZ25" s="412"/>
      <c r="BA25" s="413"/>
      <c r="BB25" s="408">
        <f t="shared" si="15"/>
        <v>2096665</v>
      </c>
      <c r="BC25" s="409">
        <f t="shared" si="16"/>
        <v>2096667</v>
      </c>
      <c r="BD25" s="409">
        <f t="shared" si="17"/>
        <v>0</v>
      </c>
      <c r="BE25" s="755">
        <f t="shared" si="18"/>
        <v>1.0000009538958299</v>
      </c>
      <c r="BF25" s="756" t="str">
        <f t="shared" si="3"/>
        <v/>
      </c>
      <c r="BG25" s="408">
        <f t="shared" si="19"/>
        <v>0</v>
      </c>
      <c r="BH25" s="409">
        <f t="shared" si="20"/>
        <v>9229999</v>
      </c>
      <c r="BI25" s="409">
        <f t="shared" si="21"/>
        <v>0</v>
      </c>
      <c r="BJ25" s="516" t="str">
        <f t="shared" si="4"/>
        <v/>
      </c>
      <c r="BK25" s="516" t="str">
        <f t="shared" si="5"/>
        <v/>
      </c>
      <c r="BL25" s="517" t="str">
        <f t="shared" si="6"/>
        <v/>
      </c>
    </row>
    <row r="26" spans="2:64" s="2" customFormat="1" ht="30" x14ac:dyDescent="0.25">
      <c r="B26" s="1167" t="str">
        <f>IF(C26=0,"",MAX($B$10:B25)+1)</f>
        <v/>
      </c>
      <c r="C26" s="1168"/>
      <c r="D26" s="1169"/>
      <c r="E26" s="1168"/>
      <c r="F26" s="179">
        <f>IF(H26=0,"",MAX($F$10:F25)+1)</f>
        <v>17</v>
      </c>
      <c r="G26" s="242" t="str">
        <f>VLOOKUP(H26,'Mapping account'!E:F,2,0)</f>
        <v>00102</v>
      </c>
      <c r="H26" s="198" t="s">
        <v>321</v>
      </c>
      <c r="I26" s="269" t="s">
        <v>197</v>
      </c>
      <c r="J26" s="279" t="s">
        <v>33</v>
      </c>
      <c r="K26" s="279" t="s">
        <v>206</v>
      </c>
      <c r="L26" s="908">
        <f>SUMIFS(M.account_DTR!$AD$7:$AD$414,M.account_DTR!$I$7:$I$414,'10. 170KMP'!$F26)</f>
        <v>0</v>
      </c>
      <c r="M26" s="902">
        <f>SUMIFS(M.account_DTR!$AR$7:$AR$414,M.account_DTR!$I$7:$I$414,'10. 170KMP'!$F26)</f>
        <v>0</v>
      </c>
      <c r="N26" s="902">
        <f>SUMIFS(M.account_DTR!$BF$7:$BF$414,M.account_DTR!$I$7:$I$414,'10. 170KMP'!$F26)</f>
        <v>0</v>
      </c>
      <c r="O26" s="902">
        <f>SUMIFS(M.account_DTR!BH$7:BH$414,M.account_DTR!$I$7:$I$414,'10. 170KMP'!$F26)</f>
        <v>0</v>
      </c>
      <c r="P26" s="902">
        <f>SUMIFS(M.account_DTR!BI$7:BI$414,M.account_DTR!$I$7:$I$414,'10. 170KMP'!$F26)</f>
        <v>0</v>
      </c>
      <c r="Q26" s="902">
        <f>SUMIFS(M.account_DTR!BJ$7:BJ$414,M.account_DTR!$I$7:$I$414,'10. 170KMP'!$F26)</f>
        <v>0</v>
      </c>
      <c r="R26" s="902">
        <f>SUMIFS(M.account_DTR!BK$7:BK$414,M.account_DTR!$I$7:$I$414,'10. 170KMP'!$F26)</f>
        <v>0</v>
      </c>
      <c r="S26" s="902">
        <f>SUMIFS(M.account_DTR!BL$7:BL$414,M.account_DTR!$I$7:$I$414,'10. 170KMP'!$F26)</f>
        <v>0</v>
      </c>
      <c r="T26" s="902">
        <f>SUMIFS(M.account_DTR!BM$7:BM$414,M.account_DTR!$I$7:$I$414,'10. 170KMP'!$F26)</f>
        <v>0</v>
      </c>
      <c r="U26" s="902">
        <f>SUMIFS(M.account_DTR!BN$7:BN$414,M.account_DTR!$I$7:$I$414,'10. 170KMP'!$F26)</f>
        <v>0</v>
      </c>
      <c r="V26" s="902">
        <f>SUMIFS(M.account_DTR!BO$7:BO$414,M.account_DTR!$I$7:$I$414,'10. 170KMP'!$F26)</f>
        <v>0</v>
      </c>
      <c r="W26" s="902">
        <f>SUMIFS(M.account_DTR!BP$7:BP$414,M.account_DTR!$I$7:$I$414,'10. 170KMP'!$F26)</f>
        <v>0</v>
      </c>
      <c r="X26" s="902">
        <f>SUMIFS(M.account_DTR!BQ$7:BQ$414,M.account_DTR!$I$7:$I$414,'10. 170KMP'!$F26)</f>
        <v>0</v>
      </c>
      <c r="Y26" s="902">
        <f>SUMIFS(M.account_DTR!BR$7:BR$414,M.account_DTR!$I$7:$I$414,'10. 170KMP'!$F26)</f>
        <v>0</v>
      </c>
      <c r="Z26" s="902">
        <f>SUMIFS(M.account_DTR!BS$7:BS$414,M.account_DTR!$I$7:$I$414,'10. 170KMP'!$F26)</f>
        <v>0</v>
      </c>
      <c r="AA26" s="902">
        <f t="shared" si="22"/>
        <v>0</v>
      </c>
      <c r="AB26" s="902">
        <f>SUMIFS(M.account_DTR!BV$7:BV$414,M.account_DTR!$I$7:$I$414,'10. 170KMP'!$F26)</f>
        <v>130098137.93103448</v>
      </c>
      <c r="AC26" s="902">
        <f>SUMIFS(M.account_DTR!BW$7:BW$414,M.account_DTR!$I$7:$I$414,'10. 170KMP'!$F26)</f>
        <v>101187440.61302683</v>
      </c>
      <c r="AD26" s="902">
        <f>SUMIFS(M.account_DTR!BX$7:BX$414,M.account_DTR!$I$7:$I$414,'10. 170KMP'!$F26)</f>
        <v>144553486.5900383</v>
      </c>
      <c r="AE26" s="902">
        <f>SUMIFS(M.account_DTR!BY$7:BY$414,M.account_DTR!$I$7:$I$414,'10. 170KMP'!$F26)</f>
        <v>180670153.25670499</v>
      </c>
      <c r="AF26" s="902">
        <f>SUMIFS(M.account_DTR!BZ$7:BZ$414,M.account_DTR!$I$7:$I$414,'10. 170KMP'!$F26)</f>
        <v>180670153.25670499</v>
      </c>
      <c r="AG26" s="902">
        <f>SUMIFS(M.account_DTR!CA$7:CA$414,M.account_DTR!$I$7:$I$414,'10. 170KMP'!$F26)</f>
        <v>180670153.25670499</v>
      </c>
      <c r="AH26" s="902">
        <f>SUMIFS(M.account_DTR!CB$7:CB$414,M.account_DTR!$I$7:$I$414,'10. 170KMP'!$F26)</f>
        <v>180670153.25670499</v>
      </c>
      <c r="AI26" s="902">
        <f>SUMIFS(M.account_DTR!CC$7:CC$414,M.account_DTR!$I$7:$I$414,'10. 170KMP'!$F26)</f>
        <v>180670153.25670499</v>
      </c>
      <c r="AJ26" s="902">
        <f>SUMIFS(M.account_DTR!CD$7:CD$414,M.account_DTR!$I$7:$I$414,'10. 170KMP'!$F26)</f>
        <v>180670153.25670499</v>
      </c>
      <c r="AK26" s="902">
        <f>SUMIFS(M.account_DTR!CE$7:CE$414,M.account_DTR!$I$7:$I$414,'10. 170KMP'!$F26)</f>
        <v>342769380.43960476</v>
      </c>
      <c r="AL26" s="902">
        <f>SUMIFS(M.account_DTR!CF$7:CF$414,M.account_DTR!$I$7:$I$414,'10. 170KMP'!$F26)</f>
        <v>342769380.43960476</v>
      </c>
      <c r="AM26" s="902">
        <f>SUMIFS(M.account_DTR!CG$7:CG$414,M.account_DTR!$I$7:$I$414,'10. 170KMP'!$F26)</f>
        <v>342769380.43960476</v>
      </c>
      <c r="AN26" s="426">
        <f t="shared" si="23"/>
        <v>2488168125.993144</v>
      </c>
      <c r="AO26" s="427">
        <f t="shared" si="24"/>
        <v>703490002</v>
      </c>
      <c r="AP26" s="896">
        <f>SUMIFS(M.account_DTR!CJ$7:CJ$414,M.account_DTR!$I$7:$I$414,'10. 170KMP'!$F26)</f>
        <v>122893334</v>
      </c>
      <c r="AQ26" s="897">
        <f>SUMIFS(M.account_DTR!CK$7:CK$414,M.account_DTR!$I$7:$I$414,'10. 170KMP'!$F26)</f>
        <v>140613333</v>
      </c>
      <c r="AR26" s="897">
        <f>SUMIFS(M.account_DTR!CL$7:CL$414,M.account_DTR!$I$7:$I$414,'10. 170KMP'!$F26)</f>
        <v>123948333</v>
      </c>
      <c r="AS26" s="897">
        <f>SUMIFS(M.account_DTR!CM$7:CM$414,M.account_DTR!$I$7:$I$414,'10. 170KMP'!$F26)</f>
        <v>164588335</v>
      </c>
      <c r="AT26" s="429">
        <f>SUMIFS(M.account_DTR!CN$7:CN$414,M.account_DTR!$I$7:$I$414,'10. 170KMP'!$F26)</f>
        <v>151446667</v>
      </c>
      <c r="AU26" s="429"/>
      <c r="AV26" s="429"/>
      <c r="AW26" s="429"/>
      <c r="AX26" s="429"/>
      <c r="AY26" s="429"/>
      <c r="AZ26" s="429"/>
      <c r="BA26" s="430"/>
      <c r="BB26" s="425">
        <f t="shared" si="15"/>
        <v>164588335</v>
      </c>
      <c r="BC26" s="426">
        <f t="shared" si="16"/>
        <v>151446667</v>
      </c>
      <c r="BD26" s="426">
        <f t="shared" si="17"/>
        <v>180670153.25670499</v>
      </c>
      <c r="BE26" s="759">
        <f t="shared" si="18"/>
        <v>0.92015431713310669</v>
      </c>
      <c r="BF26" s="760">
        <f t="shared" si="3"/>
        <v>0.83824950756983729</v>
      </c>
      <c r="BG26" s="425">
        <f t="shared" si="19"/>
        <v>0</v>
      </c>
      <c r="BH26" s="426">
        <f t="shared" si="20"/>
        <v>703490002</v>
      </c>
      <c r="BI26" s="426">
        <f t="shared" si="21"/>
        <v>737179371.64750957</v>
      </c>
      <c r="BJ26" s="520" t="str">
        <f t="shared" si="4"/>
        <v/>
      </c>
      <c r="BK26" s="520">
        <f t="shared" si="5"/>
        <v>0.95429963053331546</v>
      </c>
      <c r="BL26" s="521">
        <f t="shared" si="6"/>
        <v>0.2827341105493843</v>
      </c>
    </row>
    <row r="27" spans="2:64" s="2" customFormat="1" x14ac:dyDescent="0.25">
      <c r="B27" s="1167"/>
      <c r="C27" s="1168"/>
      <c r="D27" s="1169"/>
      <c r="E27" s="1168"/>
      <c r="F27" s="179">
        <f>IF(H27=0,"",MAX($F$10:F26)+1)</f>
        <v>18</v>
      </c>
      <c r="G27" s="242" t="str">
        <f>VLOOKUP(H27,'Mapping account'!E:F,2,0)</f>
        <v>00105</v>
      </c>
      <c r="H27" s="198" t="s">
        <v>322</v>
      </c>
      <c r="I27" s="269" t="s">
        <v>197</v>
      </c>
      <c r="J27" s="279" t="s">
        <v>33</v>
      </c>
      <c r="K27" s="279" t="s">
        <v>206</v>
      </c>
      <c r="L27" s="908">
        <f>SUMIFS(M.account_DTR!$AD$7:$AD$414,M.account_DTR!$I$7:$I$414,'10. 170KMP'!$F27)</f>
        <v>0</v>
      </c>
      <c r="M27" s="902">
        <f>SUMIFS(M.account_DTR!$AR$7:$AR$414,M.account_DTR!$I$7:$I$414,'10. 170KMP'!$F27)</f>
        <v>0</v>
      </c>
      <c r="N27" s="902">
        <f>SUMIFS(M.account_DTR!$BF$7:$BF$414,M.account_DTR!$I$7:$I$414,'10. 170KMP'!$F27)</f>
        <v>0</v>
      </c>
      <c r="O27" s="902">
        <f>SUMIFS(M.account_DTR!BH$7:BH$414,M.account_DTR!$I$7:$I$414,'10. 170KMP'!$F27)</f>
        <v>0</v>
      </c>
      <c r="P27" s="902">
        <f>SUMIFS(M.account_DTR!BI$7:BI$414,M.account_DTR!$I$7:$I$414,'10. 170KMP'!$F27)</f>
        <v>0</v>
      </c>
      <c r="Q27" s="902">
        <f>SUMIFS(M.account_DTR!BJ$7:BJ$414,M.account_DTR!$I$7:$I$414,'10. 170KMP'!$F27)</f>
        <v>0</v>
      </c>
      <c r="R27" s="902">
        <f>SUMIFS(M.account_DTR!BK$7:BK$414,M.account_DTR!$I$7:$I$414,'10. 170KMP'!$F27)</f>
        <v>0</v>
      </c>
      <c r="S27" s="902">
        <f>SUMIFS(M.account_DTR!BL$7:BL$414,M.account_DTR!$I$7:$I$414,'10. 170KMP'!$F27)</f>
        <v>0</v>
      </c>
      <c r="T27" s="902">
        <f>SUMIFS(M.account_DTR!BM$7:BM$414,M.account_DTR!$I$7:$I$414,'10. 170KMP'!$F27)</f>
        <v>0</v>
      </c>
      <c r="U27" s="902">
        <f>SUMIFS(M.account_DTR!BN$7:BN$414,M.account_DTR!$I$7:$I$414,'10. 170KMP'!$F27)</f>
        <v>0</v>
      </c>
      <c r="V27" s="902">
        <f>SUMIFS(M.account_DTR!BO$7:BO$414,M.account_DTR!$I$7:$I$414,'10. 170KMP'!$F27)</f>
        <v>0</v>
      </c>
      <c r="W27" s="902">
        <f>SUMIFS(M.account_DTR!BP$7:BP$414,M.account_DTR!$I$7:$I$414,'10. 170KMP'!$F27)</f>
        <v>0</v>
      </c>
      <c r="X27" s="902">
        <f>SUMIFS(M.account_DTR!BQ$7:BQ$414,M.account_DTR!$I$7:$I$414,'10. 170KMP'!$F27)</f>
        <v>0</v>
      </c>
      <c r="Y27" s="902">
        <f>SUMIFS(M.account_DTR!BR$7:BR$414,M.account_DTR!$I$7:$I$414,'10. 170KMP'!$F27)</f>
        <v>0</v>
      </c>
      <c r="Z27" s="902">
        <f>SUMIFS(M.account_DTR!BS$7:BS$414,M.account_DTR!$I$7:$I$414,'10. 170KMP'!$F27)</f>
        <v>0</v>
      </c>
      <c r="AA27" s="902">
        <f t="shared" si="22"/>
        <v>0</v>
      </c>
      <c r="AB27" s="902">
        <f>SUMIFS(M.account_DTR!BV$7:BV$414,M.account_DTR!$I$7:$I$414,'10. 170KMP'!$F27)</f>
        <v>0</v>
      </c>
      <c r="AC27" s="902">
        <f>SUMIFS(M.account_DTR!BW$7:BW$414,M.account_DTR!$I$7:$I$414,'10. 170KMP'!$F27)</f>
        <v>0</v>
      </c>
      <c r="AD27" s="902">
        <f>SUMIFS(M.account_DTR!BX$7:BX$414,M.account_DTR!$I$7:$I$414,'10. 170KMP'!$F27)</f>
        <v>0</v>
      </c>
      <c r="AE27" s="902">
        <f>SUMIFS(M.account_DTR!BY$7:BY$414,M.account_DTR!$I$7:$I$414,'10. 170KMP'!$F27)</f>
        <v>0</v>
      </c>
      <c r="AF27" s="902">
        <f>SUMIFS(M.account_DTR!BZ$7:BZ$414,M.account_DTR!$I$7:$I$414,'10. 170KMP'!$F27)</f>
        <v>0</v>
      </c>
      <c r="AG27" s="902">
        <f>SUMIFS(M.account_DTR!CA$7:CA$414,M.account_DTR!$I$7:$I$414,'10. 170KMP'!$F27)</f>
        <v>0</v>
      </c>
      <c r="AH27" s="902">
        <f>SUMIFS(M.account_DTR!CB$7:CB$414,M.account_DTR!$I$7:$I$414,'10. 170KMP'!$F27)</f>
        <v>0</v>
      </c>
      <c r="AI27" s="902">
        <f>SUMIFS(M.account_DTR!CC$7:CC$414,M.account_DTR!$I$7:$I$414,'10. 170KMP'!$F27)</f>
        <v>0</v>
      </c>
      <c r="AJ27" s="902">
        <f>SUMIFS(M.account_DTR!CD$7:CD$414,M.account_DTR!$I$7:$I$414,'10. 170KMP'!$F27)</f>
        <v>0</v>
      </c>
      <c r="AK27" s="902">
        <f>SUMIFS(M.account_DTR!CE$7:CE$414,M.account_DTR!$I$7:$I$414,'10. 170KMP'!$F27)</f>
        <v>0</v>
      </c>
      <c r="AL27" s="902">
        <f>SUMIFS(M.account_DTR!CF$7:CF$414,M.account_DTR!$I$7:$I$414,'10. 170KMP'!$F27)</f>
        <v>0</v>
      </c>
      <c r="AM27" s="902">
        <f>SUMIFS(M.account_DTR!CG$7:CG$414,M.account_DTR!$I$7:$I$414,'10. 170KMP'!$F27)</f>
        <v>0</v>
      </c>
      <c r="AN27" s="426">
        <f t="shared" si="23"/>
        <v>0</v>
      </c>
      <c r="AO27" s="427">
        <f t="shared" si="24"/>
        <v>0</v>
      </c>
      <c r="AP27" s="896">
        <f>SUMIFS(M.account_DTR!CJ$7:CJ$414,M.account_DTR!$I$7:$I$414,'10. 170KMP'!$F27)</f>
        <v>0</v>
      </c>
      <c r="AQ27" s="897">
        <f>SUMIFS(M.account_DTR!CK$7:CK$414,M.account_DTR!$I$7:$I$414,'10. 170KMP'!$F27)</f>
        <v>0</v>
      </c>
      <c r="AR27" s="897">
        <f>SUMIFS(M.account_DTR!CL$7:CL$414,M.account_DTR!$I$7:$I$414,'10. 170KMP'!$F27)</f>
        <v>0</v>
      </c>
      <c r="AS27" s="897">
        <f>SUMIFS(M.account_DTR!CM$7:CM$414,M.account_DTR!$I$7:$I$414,'10. 170KMP'!$F27)</f>
        <v>0</v>
      </c>
      <c r="AT27" s="429">
        <f>SUMIFS(M.account_DTR!CN$7:CN$414,M.account_DTR!$I$7:$I$414,'10. 170KMP'!$F27)</f>
        <v>0</v>
      </c>
      <c r="AU27" s="429"/>
      <c r="AV27" s="429"/>
      <c r="AW27" s="429"/>
      <c r="AX27" s="429"/>
      <c r="AY27" s="429"/>
      <c r="AZ27" s="429"/>
      <c r="BA27" s="430"/>
      <c r="BB27" s="425">
        <f t="shared" si="15"/>
        <v>0</v>
      </c>
      <c r="BC27" s="426">
        <f t="shared" si="16"/>
        <v>0</v>
      </c>
      <c r="BD27" s="426">
        <f t="shared" si="17"/>
        <v>0</v>
      </c>
      <c r="BE27" s="759" t="str">
        <f t="shared" si="18"/>
        <v/>
      </c>
      <c r="BF27" s="760" t="str">
        <f t="shared" si="3"/>
        <v/>
      </c>
      <c r="BG27" s="425">
        <f t="shared" si="19"/>
        <v>0</v>
      </c>
      <c r="BH27" s="426">
        <f t="shared" si="20"/>
        <v>0</v>
      </c>
      <c r="BI27" s="426">
        <f t="shared" si="21"/>
        <v>0</v>
      </c>
      <c r="BJ27" s="520" t="str">
        <f t="shared" si="4"/>
        <v/>
      </c>
      <c r="BK27" s="520" t="str">
        <f t="shared" si="5"/>
        <v/>
      </c>
      <c r="BL27" s="521" t="str">
        <f t="shared" si="6"/>
        <v/>
      </c>
    </row>
    <row r="28" spans="2:64" s="2" customFormat="1" ht="14.1" customHeight="1" x14ac:dyDescent="0.25">
      <c r="B28" s="1167" t="str">
        <f>IF(C28=0,"",MAX($B$10:B27)+1)</f>
        <v/>
      </c>
      <c r="C28" s="1168"/>
      <c r="D28" s="1169"/>
      <c r="E28" s="1168"/>
      <c r="F28" s="23">
        <f>IF(H28=0,"",MAX($F$10:F27)+1)</f>
        <v>19</v>
      </c>
      <c r="G28" s="240" t="str">
        <f>VLOOKUP(H28,'Mapping account'!E:F,2,0)</f>
        <v>01501</v>
      </c>
      <c r="H28" s="16" t="s">
        <v>323</v>
      </c>
      <c r="I28" s="266" t="s">
        <v>197</v>
      </c>
      <c r="J28" s="277" t="s">
        <v>33</v>
      </c>
      <c r="K28" s="277" t="s">
        <v>206</v>
      </c>
      <c r="L28" s="909">
        <f>SUMIFS(M.account_DTR!$AD$7:$AD$414,M.account_DTR!$I$7:$I$414,'10. 170KMP'!$F28)</f>
        <v>0</v>
      </c>
      <c r="M28" s="903">
        <f>SUMIFS(M.account_DTR!$AR$7:$AR$414,M.account_DTR!$I$7:$I$414,'10. 170KMP'!$F28)</f>
        <v>0</v>
      </c>
      <c r="N28" s="903">
        <f>SUMIFS(M.account_DTR!$BF$7:$BF$414,M.account_DTR!$I$7:$I$414,'10. 170KMP'!$F28)</f>
        <v>0</v>
      </c>
      <c r="O28" s="903">
        <f>SUMIFS(M.account_DTR!BH$7:BH$414,M.account_DTR!$I$7:$I$414,'10. 170KMP'!$F28)</f>
        <v>0</v>
      </c>
      <c r="P28" s="903">
        <f>SUMIFS(M.account_DTR!BI$7:BI$414,M.account_DTR!$I$7:$I$414,'10. 170KMP'!$F28)</f>
        <v>0</v>
      </c>
      <c r="Q28" s="903">
        <f>SUMIFS(M.account_DTR!BJ$7:BJ$414,M.account_DTR!$I$7:$I$414,'10. 170KMP'!$F28)</f>
        <v>0</v>
      </c>
      <c r="R28" s="903">
        <f>SUMIFS(M.account_DTR!BK$7:BK$414,M.account_DTR!$I$7:$I$414,'10. 170KMP'!$F28)</f>
        <v>0</v>
      </c>
      <c r="S28" s="903">
        <f>SUMIFS(M.account_DTR!BL$7:BL$414,M.account_DTR!$I$7:$I$414,'10. 170KMP'!$F28)</f>
        <v>0</v>
      </c>
      <c r="T28" s="903">
        <f>SUMIFS(M.account_DTR!BM$7:BM$414,M.account_DTR!$I$7:$I$414,'10. 170KMP'!$F28)</f>
        <v>0</v>
      </c>
      <c r="U28" s="903">
        <f>SUMIFS(M.account_DTR!BN$7:BN$414,M.account_DTR!$I$7:$I$414,'10. 170KMP'!$F28)</f>
        <v>0</v>
      </c>
      <c r="V28" s="903">
        <f>SUMIFS(M.account_DTR!BO$7:BO$414,M.account_DTR!$I$7:$I$414,'10. 170KMP'!$F28)</f>
        <v>0</v>
      </c>
      <c r="W28" s="903">
        <f>SUMIFS(M.account_DTR!BP$7:BP$414,M.account_DTR!$I$7:$I$414,'10. 170KMP'!$F28)</f>
        <v>0</v>
      </c>
      <c r="X28" s="903">
        <f>SUMIFS(M.account_DTR!BQ$7:BQ$414,M.account_DTR!$I$7:$I$414,'10. 170KMP'!$F28)</f>
        <v>0</v>
      </c>
      <c r="Y28" s="903">
        <f>SUMIFS(M.account_DTR!BR$7:BR$414,M.account_DTR!$I$7:$I$414,'10. 170KMP'!$F28)</f>
        <v>0</v>
      </c>
      <c r="Z28" s="903">
        <f>SUMIFS(M.account_DTR!BS$7:BS$414,M.account_DTR!$I$7:$I$414,'10. 170KMP'!$F28)</f>
        <v>0</v>
      </c>
      <c r="AA28" s="903">
        <f t="shared" si="22"/>
        <v>0</v>
      </c>
      <c r="AB28" s="903">
        <f>SUMIFS(M.account_DTR!BV$7:BV$414,M.account_DTR!$I$7:$I$414,'10. 170KMP'!$F28)</f>
        <v>0</v>
      </c>
      <c r="AC28" s="903">
        <f>SUMIFS(M.account_DTR!BW$7:BW$414,M.account_DTR!$I$7:$I$414,'10. 170KMP'!$F28)</f>
        <v>0</v>
      </c>
      <c r="AD28" s="903">
        <f>SUMIFS(M.account_DTR!BX$7:BX$414,M.account_DTR!$I$7:$I$414,'10. 170KMP'!$F28)</f>
        <v>0</v>
      </c>
      <c r="AE28" s="903">
        <f>SUMIFS(M.account_DTR!BY$7:BY$414,M.account_DTR!$I$7:$I$414,'10. 170KMP'!$F28)</f>
        <v>0</v>
      </c>
      <c r="AF28" s="903">
        <f>SUMIFS(M.account_DTR!BZ$7:BZ$414,M.account_DTR!$I$7:$I$414,'10. 170KMP'!$F28)</f>
        <v>0</v>
      </c>
      <c r="AG28" s="903">
        <f>SUMIFS(M.account_DTR!CA$7:CA$414,M.account_DTR!$I$7:$I$414,'10. 170KMP'!$F28)</f>
        <v>0</v>
      </c>
      <c r="AH28" s="903">
        <f>SUMIFS(M.account_DTR!CB$7:CB$414,M.account_DTR!$I$7:$I$414,'10. 170KMP'!$F28)</f>
        <v>0</v>
      </c>
      <c r="AI28" s="903">
        <f>SUMIFS(M.account_DTR!CC$7:CC$414,M.account_DTR!$I$7:$I$414,'10. 170KMP'!$F28)</f>
        <v>0</v>
      </c>
      <c r="AJ28" s="903">
        <f>SUMIFS(M.account_DTR!CD$7:CD$414,M.account_DTR!$I$7:$I$414,'10. 170KMP'!$F28)</f>
        <v>0</v>
      </c>
      <c r="AK28" s="903">
        <f>SUMIFS(M.account_DTR!CE$7:CE$414,M.account_DTR!$I$7:$I$414,'10. 170KMP'!$F28)</f>
        <v>0</v>
      </c>
      <c r="AL28" s="903">
        <f>SUMIFS(M.account_DTR!CF$7:CF$414,M.account_DTR!$I$7:$I$414,'10. 170KMP'!$F28)</f>
        <v>0</v>
      </c>
      <c r="AM28" s="903">
        <f>SUMIFS(M.account_DTR!CG$7:CG$414,M.account_DTR!$I$7:$I$414,'10. 170KMP'!$F28)</f>
        <v>0</v>
      </c>
      <c r="AN28" s="61">
        <f t="shared" si="23"/>
        <v>0</v>
      </c>
      <c r="AO28" s="91">
        <f t="shared" si="24"/>
        <v>0</v>
      </c>
      <c r="AP28" s="892">
        <f>SUMIFS(M.account_DTR!CJ$7:CJ$414,M.account_DTR!$I$7:$I$414,'10. 170KMP'!$F28)</f>
        <v>0</v>
      </c>
      <c r="AQ28" s="893">
        <f>SUMIFS(M.account_DTR!CK$7:CK$414,M.account_DTR!$I$7:$I$414,'10. 170KMP'!$F28)</f>
        <v>0</v>
      </c>
      <c r="AR28" s="893">
        <f>SUMIFS(M.account_DTR!CL$7:CL$414,M.account_DTR!$I$7:$I$414,'10. 170KMP'!$F28)</f>
        <v>0</v>
      </c>
      <c r="AS28" s="893">
        <f>SUMIFS(M.account_DTR!CM$7:CM$414,M.account_DTR!$I$7:$I$414,'10. 170KMP'!$F28)</f>
        <v>0</v>
      </c>
      <c r="AT28" s="340">
        <f>SUMIFS(M.account_DTR!CN$7:CN$414,M.account_DTR!$I$7:$I$414,'10. 170KMP'!$F28)</f>
        <v>0</v>
      </c>
      <c r="AU28" s="340"/>
      <c r="AV28" s="340"/>
      <c r="AW28" s="340"/>
      <c r="AX28" s="340"/>
      <c r="AY28" s="340"/>
      <c r="AZ28" s="340"/>
      <c r="BA28" s="341"/>
      <c r="BB28" s="85">
        <f t="shared" si="15"/>
        <v>0</v>
      </c>
      <c r="BC28" s="61">
        <f t="shared" si="16"/>
        <v>0</v>
      </c>
      <c r="BD28" s="61">
        <f t="shared" si="17"/>
        <v>0</v>
      </c>
      <c r="BE28" s="753" t="str">
        <f t="shared" si="18"/>
        <v/>
      </c>
      <c r="BF28" s="754" t="str">
        <f t="shared" si="3"/>
        <v/>
      </c>
      <c r="BG28" s="85">
        <f t="shared" si="19"/>
        <v>0</v>
      </c>
      <c r="BH28" s="61">
        <f t="shared" si="20"/>
        <v>0</v>
      </c>
      <c r="BI28" s="61">
        <f t="shared" si="21"/>
        <v>0</v>
      </c>
      <c r="BJ28" s="512" t="str">
        <f t="shared" si="4"/>
        <v/>
      </c>
      <c r="BK28" s="512" t="str">
        <f t="shared" si="5"/>
        <v/>
      </c>
      <c r="BL28" s="513" t="str">
        <f t="shared" si="6"/>
        <v/>
      </c>
    </row>
    <row r="29" spans="2:64" s="2" customFormat="1" x14ac:dyDescent="0.25">
      <c r="B29" s="1167"/>
      <c r="C29" s="1168"/>
      <c r="D29" s="1169" t="s">
        <v>207</v>
      </c>
      <c r="E29" s="1168" t="s">
        <v>144</v>
      </c>
      <c r="F29" s="177">
        <f>IF(H29=0,"",MAX($F$10:F28)+1)</f>
        <v>20</v>
      </c>
      <c r="G29" s="239" t="str">
        <f>VLOOKUP(H29,'Mapping account'!E:F,2,0)</f>
        <v>02104</v>
      </c>
      <c r="H29" s="14" t="s">
        <v>324</v>
      </c>
      <c r="I29" s="267" t="s">
        <v>197</v>
      </c>
      <c r="J29" s="278" t="s">
        <v>33</v>
      </c>
      <c r="K29" s="278" t="s">
        <v>207</v>
      </c>
      <c r="L29" s="911">
        <f>SUMIFS(M.account_DTR!$AD$7:$AD$414,M.account_DTR!$I$7:$I$414,'10. 170KMP'!$F29)</f>
        <v>0</v>
      </c>
      <c r="M29" s="905">
        <f>SUMIFS(M.account_DTR!$AR$7:$AR$414,M.account_DTR!$I$7:$I$414,'10. 170KMP'!$F29)</f>
        <v>0</v>
      </c>
      <c r="N29" s="905">
        <f>SUMIFS(M.account_DTR!$BF$7:$BF$414,M.account_DTR!$I$7:$I$414,'10. 170KMP'!$F29)</f>
        <v>0</v>
      </c>
      <c r="O29" s="905">
        <f>SUMIFS(M.account_DTR!BH$7:BH$414,M.account_DTR!$I$7:$I$414,'10. 170KMP'!$F29)</f>
        <v>0</v>
      </c>
      <c r="P29" s="905">
        <f>SUMIFS(M.account_DTR!BI$7:BI$414,M.account_DTR!$I$7:$I$414,'10. 170KMP'!$F29)</f>
        <v>0</v>
      </c>
      <c r="Q29" s="905">
        <f>SUMIFS(M.account_DTR!BJ$7:BJ$414,M.account_DTR!$I$7:$I$414,'10. 170KMP'!$F29)</f>
        <v>0</v>
      </c>
      <c r="R29" s="905">
        <f>SUMIFS(M.account_DTR!BK$7:BK$414,M.account_DTR!$I$7:$I$414,'10. 170KMP'!$F29)</f>
        <v>0</v>
      </c>
      <c r="S29" s="905">
        <f>SUMIFS(M.account_DTR!BL$7:BL$414,M.account_DTR!$I$7:$I$414,'10. 170KMP'!$F29)</f>
        <v>0</v>
      </c>
      <c r="T29" s="905">
        <f>SUMIFS(M.account_DTR!BM$7:BM$414,M.account_DTR!$I$7:$I$414,'10. 170KMP'!$F29)</f>
        <v>0</v>
      </c>
      <c r="U29" s="905">
        <f>SUMIFS(M.account_DTR!BN$7:BN$414,M.account_DTR!$I$7:$I$414,'10. 170KMP'!$F29)</f>
        <v>0</v>
      </c>
      <c r="V29" s="905">
        <f>SUMIFS(M.account_DTR!BO$7:BO$414,M.account_DTR!$I$7:$I$414,'10. 170KMP'!$F29)</f>
        <v>0</v>
      </c>
      <c r="W29" s="905">
        <f>SUMIFS(M.account_DTR!BP$7:BP$414,M.account_DTR!$I$7:$I$414,'10. 170KMP'!$F29)</f>
        <v>0</v>
      </c>
      <c r="X29" s="905">
        <f>SUMIFS(M.account_DTR!BQ$7:BQ$414,M.account_DTR!$I$7:$I$414,'10. 170KMP'!$F29)</f>
        <v>0</v>
      </c>
      <c r="Y29" s="905">
        <f>SUMIFS(M.account_DTR!BR$7:BR$414,M.account_DTR!$I$7:$I$414,'10. 170KMP'!$F29)</f>
        <v>0</v>
      </c>
      <c r="Z29" s="905">
        <f>SUMIFS(M.account_DTR!BS$7:BS$414,M.account_DTR!$I$7:$I$414,'10. 170KMP'!$F29)</f>
        <v>0</v>
      </c>
      <c r="AA29" s="905">
        <f t="shared" si="22"/>
        <v>0</v>
      </c>
      <c r="AB29" s="905">
        <f>SUMIFS(M.account_DTR!BV$7:BV$414,M.account_DTR!$I$7:$I$414,'10. 170KMP'!$F29)</f>
        <v>0</v>
      </c>
      <c r="AC29" s="905">
        <f>SUMIFS(M.account_DTR!BW$7:BW$414,M.account_DTR!$I$7:$I$414,'10. 170KMP'!$F29)</f>
        <v>0</v>
      </c>
      <c r="AD29" s="905">
        <f>SUMIFS(M.account_DTR!BX$7:BX$414,M.account_DTR!$I$7:$I$414,'10. 170KMP'!$F29)</f>
        <v>0</v>
      </c>
      <c r="AE29" s="905">
        <f>SUMIFS(M.account_DTR!BY$7:BY$414,M.account_DTR!$I$7:$I$414,'10. 170KMP'!$F29)</f>
        <v>0</v>
      </c>
      <c r="AF29" s="905">
        <f>SUMIFS(M.account_DTR!BZ$7:BZ$414,M.account_DTR!$I$7:$I$414,'10. 170KMP'!$F29)</f>
        <v>0</v>
      </c>
      <c r="AG29" s="905">
        <f>SUMIFS(M.account_DTR!CA$7:CA$414,M.account_DTR!$I$7:$I$414,'10. 170KMP'!$F29)</f>
        <v>0</v>
      </c>
      <c r="AH29" s="905">
        <f>SUMIFS(M.account_DTR!CB$7:CB$414,M.account_DTR!$I$7:$I$414,'10. 170KMP'!$F29)</f>
        <v>0</v>
      </c>
      <c r="AI29" s="905">
        <f>SUMIFS(M.account_DTR!CC$7:CC$414,M.account_DTR!$I$7:$I$414,'10. 170KMP'!$F29)</f>
        <v>0</v>
      </c>
      <c r="AJ29" s="905">
        <f>SUMIFS(M.account_DTR!CD$7:CD$414,M.account_DTR!$I$7:$I$414,'10. 170KMP'!$F29)</f>
        <v>0</v>
      </c>
      <c r="AK29" s="905">
        <f>SUMIFS(M.account_DTR!CE$7:CE$414,M.account_DTR!$I$7:$I$414,'10. 170KMP'!$F29)</f>
        <v>0</v>
      </c>
      <c r="AL29" s="905">
        <f>SUMIFS(M.account_DTR!CF$7:CF$414,M.account_DTR!$I$7:$I$414,'10. 170KMP'!$F29)</f>
        <v>0</v>
      </c>
      <c r="AM29" s="905">
        <f>SUMIFS(M.account_DTR!CG$7:CG$414,M.account_DTR!$I$7:$I$414,'10. 170KMP'!$F29)</f>
        <v>0</v>
      </c>
      <c r="AN29" s="409">
        <f t="shared" si="23"/>
        <v>0</v>
      </c>
      <c r="AO29" s="410">
        <f t="shared" si="24"/>
        <v>0</v>
      </c>
      <c r="AP29" s="898">
        <f>SUMIFS(M.account_DTR!CJ$7:CJ$414,M.account_DTR!$I$7:$I$414,'10. 170KMP'!$F29)</f>
        <v>0</v>
      </c>
      <c r="AQ29" s="899">
        <f>SUMIFS(M.account_DTR!CK$7:CK$414,M.account_DTR!$I$7:$I$414,'10. 170KMP'!$F29)</f>
        <v>0</v>
      </c>
      <c r="AR29" s="899">
        <f>SUMIFS(M.account_DTR!CL$7:CL$414,M.account_DTR!$I$7:$I$414,'10. 170KMP'!$F29)</f>
        <v>0</v>
      </c>
      <c r="AS29" s="899">
        <f>SUMIFS(M.account_DTR!CM$7:CM$414,M.account_DTR!$I$7:$I$414,'10. 170KMP'!$F29)</f>
        <v>0</v>
      </c>
      <c r="AT29" s="412">
        <f>SUMIFS(M.account_DTR!CN$7:CN$414,M.account_DTR!$I$7:$I$414,'10. 170KMP'!$F29)</f>
        <v>0</v>
      </c>
      <c r="AU29" s="412"/>
      <c r="AV29" s="412"/>
      <c r="AW29" s="412"/>
      <c r="AX29" s="412"/>
      <c r="AY29" s="412"/>
      <c r="AZ29" s="412"/>
      <c r="BA29" s="413"/>
      <c r="BB29" s="408">
        <f t="shared" si="15"/>
        <v>0</v>
      </c>
      <c r="BC29" s="409">
        <f t="shared" si="16"/>
        <v>0</v>
      </c>
      <c r="BD29" s="409">
        <f t="shared" si="17"/>
        <v>0</v>
      </c>
      <c r="BE29" s="755" t="str">
        <f t="shared" si="18"/>
        <v/>
      </c>
      <c r="BF29" s="756" t="str">
        <f t="shared" si="3"/>
        <v/>
      </c>
      <c r="BG29" s="408">
        <f t="shared" si="19"/>
        <v>0</v>
      </c>
      <c r="BH29" s="409">
        <f t="shared" si="20"/>
        <v>0</v>
      </c>
      <c r="BI29" s="409">
        <f t="shared" si="21"/>
        <v>0</v>
      </c>
      <c r="BJ29" s="516" t="str">
        <f t="shared" si="4"/>
        <v/>
      </c>
      <c r="BK29" s="516" t="str">
        <f t="shared" si="5"/>
        <v/>
      </c>
      <c r="BL29" s="517" t="str">
        <f t="shared" si="6"/>
        <v/>
      </c>
    </row>
    <row r="30" spans="2:64" s="2" customFormat="1" x14ac:dyDescent="0.25">
      <c r="B30" s="1167" t="str">
        <f>IF(C30=0,"",MAX($B$10:B29)+1)</f>
        <v/>
      </c>
      <c r="C30" s="1168"/>
      <c r="D30" s="1169"/>
      <c r="E30" s="1168"/>
      <c r="F30" s="179">
        <f>IF(H30=0,"",MAX($F$10:F29)+1)</f>
        <v>21</v>
      </c>
      <c r="G30" s="242" t="str">
        <f>VLOOKUP(H30,'Mapping account'!E:F,2,0)</f>
        <v>02103</v>
      </c>
      <c r="H30" s="198" t="s">
        <v>325</v>
      </c>
      <c r="I30" s="269" t="s">
        <v>197</v>
      </c>
      <c r="J30" s="279" t="s">
        <v>33</v>
      </c>
      <c r="K30" s="279" t="s">
        <v>207</v>
      </c>
      <c r="L30" s="908">
        <f>SUMIFS(M.account_DTR!$AD$7:$AD$414,M.account_DTR!$I$7:$I$414,'10. 170KMP'!$F30)</f>
        <v>0</v>
      </c>
      <c r="M30" s="902">
        <f>SUMIFS(M.account_DTR!$AR$7:$AR$414,M.account_DTR!$I$7:$I$414,'10. 170KMP'!$F30)</f>
        <v>0</v>
      </c>
      <c r="N30" s="902">
        <f>SUMIFS(M.account_DTR!$BF$7:$BF$414,M.account_DTR!$I$7:$I$414,'10. 170KMP'!$F30)</f>
        <v>0</v>
      </c>
      <c r="O30" s="902">
        <f>SUMIFS(M.account_DTR!BH$7:BH$414,M.account_DTR!$I$7:$I$414,'10. 170KMP'!$F30)</f>
        <v>0</v>
      </c>
      <c r="P30" s="902">
        <f>SUMIFS(M.account_DTR!BI$7:BI$414,M.account_DTR!$I$7:$I$414,'10. 170KMP'!$F30)</f>
        <v>0</v>
      </c>
      <c r="Q30" s="902">
        <f>SUMIFS(M.account_DTR!BJ$7:BJ$414,M.account_DTR!$I$7:$I$414,'10. 170KMP'!$F30)</f>
        <v>0</v>
      </c>
      <c r="R30" s="902">
        <f>SUMIFS(M.account_DTR!BK$7:BK$414,M.account_DTR!$I$7:$I$414,'10. 170KMP'!$F30)</f>
        <v>0</v>
      </c>
      <c r="S30" s="902">
        <f>SUMIFS(M.account_DTR!BL$7:BL$414,M.account_DTR!$I$7:$I$414,'10. 170KMP'!$F30)</f>
        <v>0</v>
      </c>
      <c r="T30" s="902">
        <f>SUMIFS(M.account_DTR!BM$7:BM$414,M.account_DTR!$I$7:$I$414,'10. 170KMP'!$F30)</f>
        <v>0</v>
      </c>
      <c r="U30" s="902">
        <f>SUMIFS(M.account_DTR!BN$7:BN$414,M.account_DTR!$I$7:$I$414,'10. 170KMP'!$F30)</f>
        <v>0</v>
      </c>
      <c r="V30" s="902">
        <f>SUMIFS(M.account_DTR!BO$7:BO$414,M.account_DTR!$I$7:$I$414,'10. 170KMP'!$F30)</f>
        <v>0</v>
      </c>
      <c r="W30" s="902">
        <f>SUMIFS(M.account_DTR!BP$7:BP$414,M.account_DTR!$I$7:$I$414,'10. 170KMP'!$F30)</f>
        <v>0</v>
      </c>
      <c r="X30" s="902">
        <f>SUMIFS(M.account_DTR!BQ$7:BQ$414,M.account_DTR!$I$7:$I$414,'10. 170KMP'!$F30)</f>
        <v>0</v>
      </c>
      <c r="Y30" s="902">
        <f>SUMIFS(M.account_DTR!BR$7:BR$414,M.account_DTR!$I$7:$I$414,'10. 170KMP'!$F30)</f>
        <v>0</v>
      </c>
      <c r="Z30" s="902">
        <f>SUMIFS(M.account_DTR!BS$7:BS$414,M.account_DTR!$I$7:$I$414,'10. 170KMP'!$F30)</f>
        <v>0</v>
      </c>
      <c r="AA30" s="902">
        <f t="shared" si="22"/>
        <v>0</v>
      </c>
      <c r="AB30" s="902">
        <f>SUMIFS(M.account_DTR!BV$7:BV$414,M.account_DTR!$I$7:$I$414,'10. 170KMP'!$F30)</f>
        <v>0</v>
      </c>
      <c r="AC30" s="902">
        <f>SUMIFS(M.account_DTR!BW$7:BW$414,M.account_DTR!$I$7:$I$414,'10. 170KMP'!$F30)</f>
        <v>0</v>
      </c>
      <c r="AD30" s="902">
        <f>SUMIFS(M.account_DTR!BX$7:BX$414,M.account_DTR!$I$7:$I$414,'10. 170KMP'!$F30)</f>
        <v>0</v>
      </c>
      <c r="AE30" s="902">
        <f>SUMIFS(M.account_DTR!BY$7:BY$414,M.account_DTR!$I$7:$I$414,'10. 170KMP'!$F30)</f>
        <v>0</v>
      </c>
      <c r="AF30" s="902">
        <f>SUMIFS(M.account_DTR!BZ$7:BZ$414,M.account_DTR!$I$7:$I$414,'10. 170KMP'!$F30)</f>
        <v>0</v>
      </c>
      <c r="AG30" s="902">
        <f>SUMIFS(M.account_DTR!CA$7:CA$414,M.account_DTR!$I$7:$I$414,'10. 170KMP'!$F30)</f>
        <v>0</v>
      </c>
      <c r="AH30" s="902">
        <f>SUMIFS(M.account_DTR!CB$7:CB$414,M.account_DTR!$I$7:$I$414,'10. 170KMP'!$F30)</f>
        <v>0</v>
      </c>
      <c r="AI30" s="902">
        <f>SUMIFS(M.account_DTR!CC$7:CC$414,M.account_DTR!$I$7:$I$414,'10. 170KMP'!$F30)</f>
        <v>0</v>
      </c>
      <c r="AJ30" s="902">
        <f>SUMIFS(M.account_DTR!CD$7:CD$414,M.account_DTR!$I$7:$I$414,'10. 170KMP'!$F30)</f>
        <v>0</v>
      </c>
      <c r="AK30" s="902">
        <f>SUMIFS(M.account_DTR!CE$7:CE$414,M.account_DTR!$I$7:$I$414,'10. 170KMP'!$F30)</f>
        <v>0</v>
      </c>
      <c r="AL30" s="902">
        <f>SUMIFS(M.account_DTR!CF$7:CF$414,M.account_DTR!$I$7:$I$414,'10. 170KMP'!$F30)</f>
        <v>0</v>
      </c>
      <c r="AM30" s="902">
        <f>SUMIFS(M.account_DTR!CG$7:CG$414,M.account_DTR!$I$7:$I$414,'10. 170KMP'!$F30)</f>
        <v>0</v>
      </c>
      <c r="AN30" s="426">
        <f t="shared" si="23"/>
        <v>0</v>
      </c>
      <c r="AO30" s="427">
        <f t="shared" si="24"/>
        <v>0</v>
      </c>
      <c r="AP30" s="896">
        <f>SUMIFS(M.account_DTR!CJ$7:CJ$414,M.account_DTR!$I$7:$I$414,'10. 170KMP'!$F30)</f>
        <v>0</v>
      </c>
      <c r="AQ30" s="897">
        <f>SUMIFS(M.account_DTR!CK$7:CK$414,M.account_DTR!$I$7:$I$414,'10. 170KMP'!$F30)</f>
        <v>0</v>
      </c>
      <c r="AR30" s="897">
        <f>SUMIFS(M.account_DTR!CL$7:CL$414,M.account_DTR!$I$7:$I$414,'10. 170KMP'!$F30)</f>
        <v>0</v>
      </c>
      <c r="AS30" s="897">
        <f>SUMIFS(M.account_DTR!CM$7:CM$414,M.account_DTR!$I$7:$I$414,'10. 170KMP'!$F30)</f>
        <v>0</v>
      </c>
      <c r="AT30" s="429">
        <f>SUMIFS(M.account_DTR!CN$7:CN$414,M.account_DTR!$I$7:$I$414,'10. 170KMP'!$F30)</f>
        <v>0</v>
      </c>
      <c r="AU30" s="429"/>
      <c r="AV30" s="429"/>
      <c r="AW30" s="429"/>
      <c r="AX30" s="429"/>
      <c r="AY30" s="429"/>
      <c r="AZ30" s="429"/>
      <c r="BA30" s="430"/>
      <c r="BB30" s="425">
        <f t="shared" si="15"/>
        <v>0</v>
      </c>
      <c r="BC30" s="426">
        <f t="shared" si="16"/>
        <v>0</v>
      </c>
      <c r="BD30" s="426">
        <f t="shared" si="17"/>
        <v>0</v>
      </c>
      <c r="BE30" s="759" t="str">
        <f t="shared" si="18"/>
        <v/>
      </c>
      <c r="BF30" s="760" t="str">
        <f t="shared" si="3"/>
        <v/>
      </c>
      <c r="BG30" s="425">
        <f t="shared" si="19"/>
        <v>0</v>
      </c>
      <c r="BH30" s="426">
        <f t="shared" si="20"/>
        <v>0</v>
      </c>
      <c r="BI30" s="426">
        <f t="shared" si="21"/>
        <v>0</v>
      </c>
      <c r="BJ30" s="520" t="str">
        <f t="shared" si="4"/>
        <v/>
      </c>
      <c r="BK30" s="520" t="str">
        <f t="shared" si="5"/>
        <v/>
      </c>
      <c r="BL30" s="521" t="str">
        <f t="shared" si="6"/>
        <v/>
      </c>
    </row>
    <row r="31" spans="2:64" s="2" customFormat="1" x14ac:dyDescent="0.25">
      <c r="B31" s="1167"/>
      <c r="C31" s="1168"/>
      <c r="D31" s="1169"/>
      <c r="E31" s="1168"/>
      <c r="F31" s="179">
        <f>IF(H31=0,"",MAX($F$10:F30)+1)</f>
        <v>22</v>
      </c>
      <c r="G31" s="242" t="str">
        <f>VLOOKUP(H31,'Mapping account'!E:F,2,0)</f>
        <v>01301</v>
      </c>
      <c r="H31" s="198" t="s">
        <v>326</v>
      </c>
      <c r="I31" s="269" t="s">
        <v>197</v>
      </c>
      <c r="J31" s="279" t="s">
        <v>33</v>
      </c>
      <c r="K31" s="279" t="s">
        <v>207</v>
      </c>
      <c r="L31" s="908">
        <f>SUMIFS(M.account_DTR!$AD$7:$AD$414,M.account_DTR!$I$7:$I$414,'10. 170KMP'!$F31)</f>
        <v>0</v>
      </c>
      <c r="M31" s="902">
        <f>SUMIFS(M.account_DTR!$AR$7:$AR$414,M.account_DTR!$I$7:$I$414,'10. 170KMP'!$F31)</f>
        <v>0</v>
      </c>
      <c r="N31" s="902">
        <f>SUMIFS(M.account_DTR!$BF$7:$BF$414,M.account_DTR!$I$7:$I$414,'10. 170KMP'!$F31)</f>
        <v>0</v>
      </c>
      <c r="O31" s="902">
        <f>SUMIFS(M.account_DTR!BH$7:BH$414,M.account_DTR!$I$7:$I$414,'10. 170KMP'!$F31)</f>
        <v>0</v>
      </c>
      <c r="P31" s="902">
        <f>SUMIFS(M.account_DTR!BI$7:BI$414,M.account_DTR!$I$7:$I$414,'10. 170KMP'!$F31)</f>
        <v>0</v>
      </c>
      <c r="Q31" s="902">
        <f>SUMIFS(M.account_DTR!BJ$7:BJ$414,M.account_DTR!$I$7:$I$414,'10. 170KMP'!$F31)</f>
        <v>0</v>
      </c>
      <c r="R31" s="902">
        <f>SUMIFS(M.account_DTR!BK$7:BK$414,M.account_DTR!$I$7:$I$414,'10. 170KMP'!$F31)</f>
        <v>0</v>
      </c>
      <c r="S31" s="902">
        <f>SUMIFS(M.account_DTR!BL$7:BL$414,M.account_DTR!$I$7:$I$414,'10. 170KMP'!$F31)</f>
        <v>0</v>
      </c>
      <c r="T31" s="902">
        <f>SUMIFS(M.account_DTR!BM$7:BM$414,M.account_DTR!$I$7:$I$414,'10. 170KMP'!$F31)</f>
        <v>0</v>
      </c>
      <c r="U31" s="902">
        <f>SUMIFS(M.account_DTR!BN$7:BN$414,M.account_DTR!$I$7:$I$414,'10. 170KMP'!$F31)</f>
        <v>0</v>
      </c>
      <c r="V31" s="902">
        <f>SUMIFS(M.account_DTR!BO$7:BO$414,M.account_DTR!$I$7:$I$414,'10. 170KMP'!$F31)</f>
        <v>0</v>
      </c>
      <c r="W31" s="902">
        <f>SUMIFS(M.account_DTR!BP$7:BP$414,M.account_DTR!$I$7:$I$414,'10. 170KMP'!$F31)</f>
        <v>0</v>
      </c>
      <c r="X31" s="902">
        <f>SUMIFS(M.account_DTR!BQ$7:BQ$414,M.account_DTR!$I$7:$I$414,'10. 170KMP'!$F31)</f>
        <v>0</v>
      </c>
      <c r="Y31" s="902">
        <f>SUMIFS(M.account_DTR!BR$7:BR$414,M.account_DTR!$I$7:$I$414,'10. 170KMP'!$F31)</f>
        <v>0</v>
      </c>
      <c r="Z31" s="902">
        <f>SUMIFS(M.account_DTR!BS$7:BS$414,M.account_DTR!$I$7:$I$414,'10. 170KMP'!$F31)</f>
        <v>0</v>
      </c>
      <c r="AA31" s="902">
        <f t="shared" si="22"/>
        <v>0</v>
      </c>
      <c r="AB31" s="902">
        <f>SUMIFS(M.account_DTR!BV$7:BV$414,M.account_DTR!$I$7:$I$414,'10. 170KMP'!$F31)</f>
        <v>0</v>
      </c>
      <c r="AC31" s="902">
        <f>SUMIFS(M.account_DTR!BW$7:BW$414,M.account_DTR!$I$7:$I$414,'10. 170KMP'!$F31)</f>
        <v>0</v>
      </c>
      <c r="AD31" s="902">
        <f>SUMIFS(M.account_DTR!BX$7:BX$414,M.account_DTR!$I$7:$I$414,'10. 170KMP'!$F31)</f>
        <v>0</v>
      </c>
      <c r="AE31" s="902">
        <f>SUMIFS(M.account_DTR!BY$7:BY$414,M.account_DTR!$I$7:$I$414,'10. 170KMP'!$F31)</f>
        <v>0</v>
      </c>
      <c r="AF31" s="902">
        <f>SUMIFS(M.account_DTR!BZ$7:BZ$414,M.account_DTR!$I$7:$I$414,'10. 170KMP'!$F31)</f>
        <v>0</v>
      </c>
      <c r="AG31" s="902">
        <f>SUMIFS(M.account_DTR!CA$7:CA$414,M.account_DTR!$I$7:$I$414,'10. 170KMP'!$F31)</f>
        <v>0</v>
      </c>
      <c r="AH31" s="902">
        <f>SUMIFS(M.account_DTR!CB$7:CB$414,M.account_DTR!$I$7:$I$414,'10. 170KMP'!$F31)</f>
        <v>0</v>
      </c>
      <c r="AI31" s="902">
        <f>SUMIFS(M.account_DTR!CC$7:CC$414,M.account_DTR!$I$7:$I$414,'10. 170KMP'!$F31)</f>
        <v>0</v>
      </c>
      <c r="AJ31" s="902">
        <f>SUMIFS(M.account_DTR!CD$7:CD$414,M.account_DTR!$I$7:$I$414,'10. 170KMP'!$F31)</f>
        <v>0</v>
      </c>
      <c r="AK31" s="902">
        <f>SUMIFS(M.account_DTR!CE$7:CE$414,M.account_DTR!$I$7:$I$414,'10. 170KMP'!$F31)</f>
        <v>0</v>
      </c>
      <c r="AL31" s="902">
        <f>SUMIFS(M.account_DTR!CF$7:CF$414,M.account_DTR!$I$7:$I$414,'10. 170KMP'!$F31)</f>
        <v>0</v>
      </c>
      <c r="AM31" s="902">
        <f>SUMIFS(M.account_DTR!CG$7:CG$414,M.account_DTR!$I$7:$I$414,'10. 170KMP'!$F31)</f>
        <v>0</v>
      </c>
      <c r="AN31" s="426">
        <f t="shared" si="23"/>
        <v>0</v>
      </c>
      <c r="AO31" s="427">
        <f t="shared" si="24"/>
        <v>0</v>
      </c>
      <c r="AP31" s="896">
        <f>SUMIFS(M.account_DTR!CJ$7:CJ$414,M.account_DTR!$I$7:$I$414,'10. 170KMP'!$F31)</f>
        <v>0</v>
      </c>
      <c r="AQ31" s="897">
        <f>SUMIFS(M.account_DTR!CK$7:CK$414,M.account_DTR!$I$7:$I$414,'10. 170KMP'!$F31)</f>
        <v>0</v>
      </c>
      <c r="AR31" s="897">
        <f>SUMIFS(M.account_DTR!CL$7:CL$414,M.account_DTR!$I$7:$I$414,'10. 170KMP'!$F31)</f>
        <v>0</v>
      </c>
      <c r="AS31" s="897">
        <f>SUMIFS(M.account_DTR!CM$7:CM$414,M.account_DTR!$I$7:$I$414,'10. 170KMP'!$F31)</f>
        <v>0</v>
      </c>
      <c r="AT31" s="429">
        <f>SUMIFS(M.account_DTR!CN$7:CN$414,M.account_DTR!$I$7:$I$414,'10. 170KMP'!$F31)</f>
        <v>0</v>
      </c>
      <c r="AU31" s="429"/>
      <c r="AV31" s="429"/>
      <c r="AW31" s="429"/>
      <c r="AX31" s="429"/>
      <c r="AY31" s="429"/>
      <c r="AZ31" s="429"/>
      <c r="BA31" s="430"/>
      <c r="BB31" s="425">
        <f t="shared" si="15"/>
        <v>0</v>
      </c>
      <c r="BC31" s="426">
        <f t="shared" si="16"/>
        <v>0</v>
      </c>
      <c r="BD31" s="426">
        <f t="shared" si="17"/>
        <v>0</v>
      </c>
      <c r="BE31" s="759" t="str">
        <f t="shared" si="18"/>
        <v/>
      </c>
      <c r="BF31" s="760" t="str">
        <f t="shared" si="3"/>
        <v/>
      </c>
      <c r="BG31" s="425">
        <f t="shared" si="19"/>
        <v>0</v>
      </c>
      <c r="BH31" s="426">
        <f t="shared" si="20"/>
        <v>0</v>
      </c>
      <c r="BI31" s="426">
        <f t="shared" si="21"/>
        <v>0</v>
      </c>
      <c r="BJ31" s="520" t="str">
        <f t="shared" si="4"/>
        <v/>
      </c>
      <c r="BK31" s="520" t="str">
        <f t="shared" si="5"/>
        <v/>
      </c>
      <c r="BL31" s="521" t="str">
        <f t="shared" si="6"/>
        <v/>
      </c>
    </row>
    <row r="32" spans="2:64" s="2" customFormat="1" ht="30" x14ac:dyDescent="0.25">
      <c r="B32" s="1167" t="str">
        <f>IF(C32=0,"",MAX($B$10:B31)+1)</f>
        <v/>
      </c>
      <c r="C32" s="1168"/>
      <c r="D32" s="1169"/>
      <c r="E32" s="1168"/>
      <c r="F32" s="23">
        <f>IF(H32=0,"",MAX($F$10:F31)+1)</f>
        <v>23</v>
      </c>
      <c r="G32" s="240" t="str">
        <f>VLOOKUP(H32,'Mapping account'!E:F,2,0)</f>
        <v>02101</v>
      </c>
      <c r="H32" s="16" t="s">
        <v>144</v>
      </c>
      <c r="I32" s="266" t="s">
        <v>197</v>
      </c>
      <c r="J32" s="277" t="s">
        <v>33</v>
      </c>
      <c r="K32" s="277" t="s">
        <v>207</v>
      </c>
      <c r="L32" s="912">
        <f>SUMIFS(M.account_DTR!$AD$7:$AD$414,M.account_DTR!$I$7:$I$414,'10. 170KMP'!$F32)</f>
        <v>0</v>
      </c>
      <c r="M32" s="906">
        <f>SUMIFS(M.account_DTR!$AR$7:$AR$414,M.account_DTR!$I$7:$I$414,'10. 170KMP'!$F32)</f>
        <v>0</v>
      </c>
      <c r="N32" s="906">
        <f>SUMIFS(M.account_DTR!$BF$7:$BF$414,M.account_DTR!$I$7:$I$414,'10. 170KMP'!$F32)</f>
        <v>0</v>
      </c>
      <c r="O32" s="906">
        <f>SUMIFS(M.account_DTR!BH$7:BH$414,M.account_DTR!$I$7:$I$414,'10. 170KMP'!$F32)</f>
        <v>0</v>
      </c>
      <c r="P32" s="906">
        <f>SUMIFS(M.account_DTR!BI$7:BI$414,M.account_DTR!$I$7:$I$414,'10. 170KMP'!$F32)</f>
        <v>0</v>
      </c>
      <c r="Q32" s="906">
        <f>SUMIFS(M.account_DTR!BJ$7:BJ$414,M.account_DTR!$I$7:$I$414,'10. 170KMP'!$F32)</f>
        <v>0</v>
      </c>
      <c r="R32" s="906">
        <f>SUMIFS(M.account_DTR!BK$7:BK$414,M.account_DTR!$I$7:$I$414,'10. 170KMP'!$F32)</f>
        <v>0</v>
      </c>
      <c r="S32" s="906">
        <f>SUMIFS(M.account_DTR!BL$7:BL$414,M.account_DTR!$I$7:$I$414,'10. 170KMP'!$F32)</f>
        <v>0</v>
      </c>
      <c r="T32" s="906">
        <f>SUMIFS(M.account_DTR!BM$7:BM$414,M.account_DTR!$I$7:$I$414,'10. 170KMP'!$F32)</f>
        <v>0</v>
      </c>
      <c r="U32" s="906">
        <f>SUMIFS(M.account_DTR!BN$7:BN$414,M.account_DTR!$I$7:$I$414,'10. 170KMP'!$F32)</f>
        <v>0</v>
      </c>
      <c r="V32" s="906">
        <f>SUMIFS(M.account_DTR!BO$7:BO$414,M.account_DTR!$I$7:$I$414,'10. 170KMP'!$F32)</f>
        <v>0</v>
      </c>
      <c r="W32" s="906">
        <f>SUMIFS(M.account_DTR!BP$7:BP$414,M.account_DTR!$I$7:$I$414,'10. 170KMP'!$F32)</f>
        <v>0</v>
      </c>
      <c r="X32" s="906">
        <f>SUMIFS(M.account_DTR!BQ$7:BQ$414,M.account_DTR!$I$7:$I$414,'10. 170KMP'!$F32)</f>
        <v>0</v>
      </c>
      <c r="Y32" s="906">
        <f>SUMIFS(M.account_DTR!BR$7:BR$414,M.account_DTR!$I$7:$I$414,'10. 170KMP'!$F32)</f>
        <v>0</v>
      </c>
      <c r="Z32" s="906">
        <f>SUMIFS(M.account_DTR!BS$7:BS$414,M.account_DTR!$I$7:$I$414,'10. 170KMP'!$F32)</f>
        <v>0</v>
      </c>
      <c r="AA32" s="906">
        <f t="shared" si="22"/>
        <v>0</v>
      </c>
      <c r="AB32" s="906">
        <f>SUMIFS(M.account_DTR!BV$7:BV$414,M.account_DTR!$I$7:$I$414,'10. 170KMP'!$F32)</f>
        <v>10025500</v>
      </c>
      <c r="AC32" s="906">
        <f>SUMIFS(M.account_DTR!BW$7:BW$414,M.account_DTR!$I$7:$I$414,'10. 170KMP'!$F32)</f>
        <v>7116500</v>
      </c>
      <c r="AD32" s="906">
        <f>SUMIFS(M.account_DTR!BX$7:BX$414,M.account_DTR!$I$7:$I$414,'10. 170KMP'!$F32)</f>
        <v>7001500</v>
      </c>
      <c r="AE32" s="906">
        <f>SUMIFS(M.account_DTR!BY$7:BY$414,M.account_DTR!$I$7:$I$414,'10. 170KMP'!$F32)</f>
        <v>8541500</v>
      </c>
      <c r="AF32" s="906">
        <f>SUMIFS(M.account_DTR!BZ$7:BZ$414,M.account_DTR!$I$7:$I$414,'10. 170KMP'!$F32)</f>
        <v>7241500</v>
      </c>
      <c r="AG32" s="906">
        <f>SUMIFS(M.account_DTR!CA$7:CA$414,M.account_DTR!$I$7:$I$414,'10. 170KMP'!$F32)</f>
        <v>6899833</v>
      </c>
      <c r="AH32" s="906">
        <f>SUMIFS(M.account_DTR!CB$7:CB$414,M.account_DTR!$I$7:$I$414,'10. 170KMP'!$F32)</f>
        <v>6276500</v>
      </c>
      <c r="AI32" s="906">
        <f>SUMIFS(M.account_DTR!CC$7:CC$414,M.account_DTR!$I$7:$I$414,'10. 170KMP'!$F32)</f>
        <v>6391500</v>
      </c>
      <c r="AJ32" s="906">
        <f>SUMIFS(M.account_DTR!CD$7:CD$414,M.account_DTR!$I$7:$I$414,'10. 170KMP'!$F32)</f>
        <v>6126500</v>
      </c>
      <c r="AK32" s="906">
        <f>SUMIFS(M.account_DTR!CE$7:CE$414,M.account_DTR!$I$7:$I$414,'10. 170KMP'!$F32)</f>
        <v>7666500</v>
      </c>
      <c r="AL32" s="906">
        <f>SUMIFS(M.account_DTR!CF$7:CF$414,M.account_DTR!$I$7:$I$414,'10. 170KMP'!$F32)</f>
        <v>6126500</v>
      </c>
      <c r="AM32" s="906">
        <f>SUMIFS(M.account_DTR!CG$7:CG$414,M.account_DTR!$I$7:$I$414,'10. 170KMP'!$F32)</f>
        <v>6241500</v>
      </c>
      <c r="AN32" s="432">
        <f t="shared" si="23"/>
        <v>85655333</v>
      </c>
      <c r="AO32" s="433">
        <f t="shared" si="24"/>
        <v>57714164</v>
      </c>
      <c r="AP32" s="900">
        <f>SUMIFS(M.account_DTR!CJ$7:CJ$414,M.account_DTR!$I$7:$I$414,'10. 170KMP'!$F32)</f>
        <v>10800856</v>
      </c>
      <c r="AQ32" s="901">
        <f>SUMIFS(M.account_DTR!CK$7:CK$414,M.account_DTR!$I$7:$I$414,'10. 170KMP'!$F32)</f>
        <v>10513707</v>
      </c>
      <c r="AR32" s="901">
        <f>SUMIFS(M.account_DTR!CL$7:CL$414,M.account_DTR!$I$7:$I$414,'10. 170KMP'!$F32)</f>
        <v>13477838</v>
      </c>
      <c r="AS32" s="901">
        <f>SUMIFS(M.account_DTR!CM$7:CM$414,M.account_DTR!$I$7:$I$414,'10. 170KMP'!$F32)</f>
        <v>13594734</v>
      </c>
      <c r="AT32" s="435">
        <f>SUMIFS(M.account_DTR!CN$7:CN$414,M.account_DTR!$I$7:$I$414,'10. 170KMP'!$F32)</f>
        <v>9327029</v>
      </c>
      <c r="AU32" s="435"/>
      <c r="AV32" s="435"/>
      <c r="AW32" s="435"/>
      <c r="AX32" s="435"/>
      <c r="AY32" s="435"/>
      <c r="AZ32" s="435"/>
      <c r="BA32" s="436"/>
      <c r="BB32" s="431">
        <f t="shared" si="15"/>
        <v>13594734</v>
      </c>
      <c r="BC32" s="432">
        <f t="shared" si="16"/>
        <v>9327029</v>
      </c>
      <c r="BD32" s="432">
        <f t="shared" si="17"/>
        <v>7241500</v>
      </c>
      <c r="BE32" s="765">
        <f t="shared" si="18"/>
        <v>0.68607660878101773</v>
      </c>
      <c r="BF32" s="766">
        <f t="shared" si="3"/>
        <v>1.2879968238624595</v>
      </c>
      <c r="BG32" s="431">
        <f t="shared" si="19"/>
        <v>0</v>
      </c>
      <c r="BH32" s="432">
        <f t="shared" si="20"/>
        <v>57714164</v>
      </c>
      <c r="BI32" s="432">
        <f t="shared" si="21"/>
        <v>39926500</v>
      </c>
      <c r="BJ32" s="526" t="str">
        <f t="shared" si="4"/>
        <v/>
      </c>
      <c r="BK32" s="526">
        <f t="shared" si="5"/>
        <v>1.4455102250385083</v>
      </c>
      <c r="BL32" s="527">
        <f t="shared" si="6"/>
        <v>0.67379533741349185</v>
      </c>
    </row>
    <row r="33" spans="2:64" s="2" customFormat="1" x14ac:dyDescent="0.25">
      <c r="B33" s="1167" t="s">
        <v>35</v>
      </c>
      <c r="C33" s="1168" t="s">
        <v>34</v>
      </c>
      <c r="D33" s="244" t="s">
        <v>208</v>
      </c>
      <c r="E33" s="132" t="s">
        <v>141</v>
      </c>
      <c r="F33" s="23">
        <f>IF(H33=0,"",MAX($F$10:F32)+1)</f>
        <v>24</v>
      </c>
      <c r="G33" s="243" t="str">
        <f>VLOOKUP(H33,'Mapping account'!E:F,2,0)</f>
        <v>00103</v>
      </c>
      <c r="H33" s="165" t="s">
        <v>141</v>
      </c>
      <c r="I33" s="271" t="s">
        <v>197</v>
      </c>
      <c r="J33" s="280" t="s">
        <v>35</v>
      </c>
      <c r="K33" s="280" t="s">
        <v>208</v>
      </c>
      <c r="L33" s="910">
        <f>SUMIFS(M.account_DTR!$AD$7:$AD$414,M.account_DTR!$I$7:$I$414,'10. 170KMP'!$F33)</f>
        <v>0</v>
      </c>
      <c r="M33" s="904">
        <f>SUMIFS(M.account_DTR!$AR$7:$AR$414,M.account_DTR!$I$7:$I$414,'10. 170KMP'!$F33)</f>
        <v>0</v>
      </c>
      <c r="N33" s="904">
        <f>SUMIFS(M.account_DTR!$BF$7:$BF$414,M.account_DTR!$I$7:$I$414,'10. 170KMP'!$F33)</f>
        <v>0</v>
      </c>
      <c r="O33" s="904">
        <f>SUMIFS(M.account_DTR!BH$7:BH$414,M.account_DTR!$I$7:$I$414,'10. 170KMP'!$F33)</f>
        <v>0</v>
      </c>
      <c r="P33" s="904">
        <f>SUMIFS(M.account_DTR!BI$7:BI$414,M.account_DTR!$I$7:$I$414,'10. 170KMP'!$F33)</f>
        <v>0</v>
      </c>
      <c r="Q33" s="904">
        <f>SUMIFS(M.account_DTR!BJ$7:BJ$414,M.account_DTR!$I$7:$I$414,'10. 170KMP'!$F33)</f>
        <v>0</v>
      </c>
      <c r="R33" s="904">
        <f>SUMIFS(M.account_DTR!BK$7:BK$414,M.account_DTR!$I$7:$I$414,'10. 170KMP'!$F33)</f>
        <v>0</v>
      </c>
      <c r="S33" s="904">
        <f>SUMIFS(M.account_DTR!BL$7:BL$414,M.account_DTR!$I$7:$I$414,'10. 170KMP'!$F33)</f>
        <v>0</v>
      </c>
      <c r="T33" s="904">
        <f>SUMIFS(M.account_DTR!BM$7:BM$414,M.account_DTR!$I$7:$I$414,'10. 170KMP'!$F33)</f>
        <v>0</v>
      </c>
      <c r="U33" s="904">
        <f>SUMIFS(M.account_DTR!BN$7:BN$414,M.account_DTR!$I$7:$I$414,'10. 170KMP'!$F33)</f>
        <v>0</v>
      </c>
      <c r="V33" s="904">
        <f>SUMIFS(M.account_DTR!BO$7:BO$414,M.account_DTR!$I$7:$I$414,'10. 170KMP'!$F33)</f>
        <v>0</v>
      </c>
      <c r="W33" s="904">
        <f>SUMIFS(M.account_DTR!BP$7:BP$414,M.account_DTR!$I$7:$I$414,'10. 170KMP'!$F33)</f>
        <v>0</v>
      </c>
      <c r="X33" s="904">
        <f>SUMIFS(M.account_DTR!BQ$7:BQ$414,M.account_DTR!$I$7:$I$414,'10. 170KMP'!$F33)</f>
        <v>0</v>
      </c>
      <c r="Y33" s="904">
        <f>SUMIFS(M.account_DTR!BR$7:BR$414,M.account_DTR!$I$7:$I$414,'10. 170KMP'!$F33)</f>
        <v>0</v>
      </c>
      <c r="Z33" s="904">
        <f>SUMIFS(M.account_DTR!BS$7:BS$414,M.account_DTR!$I$7:$I$414,'10. 170KMP'!$F33)</f>
        <v>0</v>
      </c>
      <c r="AA33" s="904">
        <f t="shared" si="22"/>
        <v>0</v>
      </c>
      <c r="AB33" s="904">
        <f>SUMIFS(M.account_DTR!BV$7:BV$414,M.account_DTR!$I$7:$I$414,'10. 170KMP'!$F33)</f>
        <v>0</v>
      </c>
      <c r="AC33" s="904">
        <f>SUMIFS(M.account_DTR!BW$7:BW$414,M.account_DTR!$I$7:$I$414,'10. 170KMP'!$F33)</f>
        <v>0</v>
      </c>
      <c r="AD33" s="904">
        <f>SUMIFS(M.account_DTR!BX$7:BX$414,M.account_DTR!$I$7:$I$414,'10. 170KMP'!$F33)</f>
        <v>0</v>
      </c>
      <c r="AE33" s="904">
        <f>SUMIFS(M.account_DTR!BY$7:BY$414,M.account_DTR!$I$7:$I$414,'10. 170KMP'!$F33)</f>
        <v>0</v>
      </c>
      <c r="AF33" s="904">
        <f>SUMIFS(M.account_DTR!BZ$7:BZ$414,M.account_DTR!$I$7:$I$414,'10. 170KMP'!$F33)</f>
        <v>0</v>
      </c>
      <c r="AG33" s="904">
        <f>SUMIFS(M.account_DTR!CA$7:CA$414,M.account_DTR!$I$7:$I$414,'10. 170KMP'!$F33)</f>
        <v>0</v>
      </c>
      <c r="AH33" s="904">
        <f>SUMIFS(M.account_DTR!CB$7:CB$414,M.account_DTR!$I$7:$I$414,'10. 170KMP'!$F33)</f>
        <v>0</v>
      </c>
      <c r="AI33" s="904">
        <f>SUMIFS(M.account_DTR!CC$7:CC$414,M.account_DTR!$I$7:$I$414,'10. 170KMP'!$F33)</f>
        <v>0</v>
      </c>
      <c r="AJ33" s="904">
        <f>SUMIFS(M.account_DTR!CD$7:CD$414,M.account_DTR!$I$7:$I$414,'10. 170KMP'!$F33)</f>
        <v>0</v>
      </c>
      <c r="AK33" s="904">
        <f>SUMIFS(M.account_DTR!CE$7:CE$414,M.account_DTR!$I$7:$I$414,'10. 170KMP'!$F33)</f>
        <v>0</v>
      </c>
      <c r="AL33" s="904">
        <f>SUMIFS(M.account_DTR!CF$7:CF$414,M.account_DTR!$I$7:$I$414,'10. 170KMP'!$F33)</f>
        <v>0</v>
      </c>
      <c r="AM33" s="904">
        <f>SUMIFS(M.account_DTR!CG$7:CG$414,M.account_DTR!$I$7:$I$414,'10. 170KMP'!$F33)</f>
        <v>0</v>
      </c>
      <c r="AN33" s="264">
        <f t="shared" si="23"/>
        <v>0</v>
      </c>
      <c r="AO33" s="265">
        <f t="shared" si="24"/>
        <v>0</v>
      </c>
      <c r="AP33" s="894">
        <f>SUMIFS(M.account_DTR!CJ$7:CJ$414,M.account_DTR!$I$7:$I$414,'10. 170KMP'!$F33)</f>
        <v>0</v>
      </c>
      <c r="AQ33" s="895">
        <f>SUMIFS(M.account_DTR!CK$7:CK$414,M.account_DTR!$I$7:$I$414,'10. 170KMP'!$F33)</f>
        <v>0</v>
      </c>
      <c r="AR33" s="895">
        <f>SUMIFS(M.account_DTR!CL$7:CL$414,M.account_DTR!$I$7:$I$414,'10. 170KMP'!$F33)</f>
        <v>0</v>
      </c>
      <c r="AS33" s="895">
        <f>SUMIFS(M.account_DTR!CM$7:CM$414,M.account_DTR!$I$7:$I$414,'10. 170KMP'!$F33)</f>
        <v>0</v>
      </c>
      <c r="AT33" s="343">
        <f>SUMIFS(M.account_DTR!CN$7:CN$414,M.account_DTR!$I$7:$I$414,'10. 170KMP'!$F33)</f>
        <v>0</v>
      </c>
      <c r="AU33" s="343"/>
      <c r="AV33" s="343"/>
      <c r="AW33" s="343"/>
      <c r="AX33" s="343"/>
      <c r="AY33" s="343"/>
      <c r="AZ33" s="343"/>
      <c r="BA33" s="344"/>
      <c r="BB33" s="263">
        <f t="shared" si="15"/>
        <v>0</v>
      </c>
      <c r="BC33" s="264">
        <f t="shared" si="16"/>
        <v>0</v>
      </c>
      <c r="BD33" s="264">
        <f t="shared" si="17"/>
        <v>0</v>
      </c>
      <c r="BE33" s="763" t="str">
        <f t="shared" si="18"/>
        <v/>
      </c>
      <c r="BF33" s="764" t="str">
        <f t="shared" si="3"/>
        <v/>
      </c>
      <c r="BG33" s="263">
        <f t="shared" si="19"/>
        <v>0</v>
      </c>
      <c r="BH33" s="264">
        <f t="shared" si="20"/>
        <v>0</v>
      </c>
      <c r="BI33" s="264">
        <f t="shared" si="21"/>
        <v>0</v>
      </c>
      <c r="BJ33" s="524" t="str">
        <f t="shared" si="4"/>
        <v/>
      </c>
      <c r="BK33" s="524" t="str">
        <f t="shared" si="5"/>
        <v/>
      </c>
      <c r="BL33" s="525" t="str">
        <f t="shared" si="6"/>
        <v/>
      </c>
    </row>
    <row r="34" spans="2:64" s="2" customFormat="1" x14ac:dyDescent="0.25">
      <c r="B34" s="1167" t="str">
        <f>IF(C34=0,"",MAX($B$10:B33)+1)</f>
        <v/>
      </c>
      <c r="C34" s="1168"/>
      <c r="D34" s="244" t="s">
        <v>209</v>
      </c>
      <c r="E34" s="132" t="s">
        <v>149</v>
      </c>
      <c r="F34" s="23">
        <f>IF(H34=0,"",MAX($F$10:F33)+1)</f>
        <v>25</v>
      </c>
      <c r="G34" s="243" t="str">
        <f>VLOOKUP(H34,'Mapping account'!E:F,2,0)</f>
        <v>00106</v>
      </c>
      <c r="H34" s="256" t="s">
        <v>149</v>
      </c>
      <c r="I34" s="271" t="s">
        <v>197</v>
      </c>
      <c r="J34" s="280" t="s">
        <v>35</v>
      </c>
      <c r="K34" s="280" t="s">
        <v>209</v>
      </c>
      <c r="L34" s="910">
        <f>SUMIFS(M.account_DTR!$AD$7:$AD$414,M.account_DTR!$I$7:$I$414,'10. 170KMP'!$F34)</f>
        <v>0</v>
      </c>
      <c r="M34" s="904">
        <f>SUMIFS(M.account_DTR!$AR$7:$AR$414,M.account_DTR!$I$7:$I$414,'10. 170KMP'!$F34)</f>
        <v>0</v>
      </c>
      <c r="N34" s="904">
        <f>SUMIFS(M.account_DTR!$BF$7:$BF$414,M.account_DTR!$I$7:$I$414,'10. 170KMP'!$F34)</f>
        <v>0</v>
      </c>
      <c r="O34" s="904">
        <f>SUMIFS(M.account_DTR!BH$7:BH$414,M.account_DTR!$I$7:$I$414,'10. 170KMP'!$F34)</f>
        <v>0</v>
      </c>
      <c r="P34" s="904">
        <f>SUMIFS(M.account_DTR!BI$7:BI$414,M.account_DTR!$I$7:$I$414,'10. 170KMP'!$F34)</f>
        <v>0</v>
      </c>
      <c r="Q34" s="904">
        <f>SUMIFS(M.account_DTR!BJ$7:BJ$414,M.account_DTR!$I$7:$I$414,'10. 170KMP'!$F34)</f>
        <v>0</v>
      </c>
      <c r="R34" s="904">
        <f>SUMIFS(M.account_DTR!BK$7:BK$414,M.account_DTR!$I$7:$I$414,'10. 170KMP'!$F34)</f>
        <v>0</v>
      </c>
      <c r="S34" s="904">
        <f>SUMIFS(M.account_DTR!BL$7:BL$414,M.account_DTR!$I$7:$I$414,'10. 170KMP'!$F34)</f>
        <v>0</v>
      </c>
      <c r="T34" s="904">
        <f>SUMIFS(M.account_DTR!BM$7:BM$414,M.account_DTR!$I$7:$I$414,'10. 170KMP'!$F34)</f>
        <v>0</v>
      </c>
      <c r="U34" s="904">
        <f>SUMIFS(M.account_DTR!BN$7:BN$414,M.account_DTR!$I$7:$I$414,'10. 170KMP'!$F34)</f>
        <v>0</v>
      </c>
      <c r="V34" s="904">
        <f>SUMIFS(M.account_DTR!BO$7:BO$414,M.account_DTR!$I$7:$I$414,'10. 170KMP'!$F34)</f>
        <v>0</v>
      </c>
      <c r="W34" s="904">
        <f>SUMIFS(M.account_DTR!BP$7:BP$414,M.account_DTR!$I$7:$I$414,'10. 170KMP'!$F34)</f>
        <v>0</v>
      </c>
      <c r="X34" s="904">
        <f>SUMIFS(M.account_DTR!BQ$7:BQ$414,M.account_DTR!$I$7:$I$414,'10. 170KMP'!$F34)</f>
        <v>0</v>
      </c>
      <c r="Y34" s="904">
        <f>SUMIFS(M.account_DTR!BR$7:BR$414,M.account_DTR!$I$7:$I$414,'10. 170KMP'!$F34)</f>
        <v>0</v>
      </c>
      <c r="Z34" s="904">
        <f>SUMIFS(M.account_DTR!BS$7:BS$414,M.account_DTR!$I$7:$I$414,'10. 170KMP'!$F34)</f>
        <v>0</v>
      </c>
      <c r="AA34" s="904">
        <f t="shared" si="22"/>
        <v>0</v>
      </c>
      <c r="AB34" s="904">
        <f>SUMIFS(M.account_DTR!BV$7:BV$414,M.account_DTR!$I$7:$I$414,'10. 170KMP'!$F34)</f>
        <v>0</v>
      </c>
      <c r="AC34" s="904">
        <f>SUMIFS(M.account_DTR!BW$7:BW$414,M.account_DTR!$I$7:$I$414,'10. 170KMP'!$F34)</f>
        <v>0</v>
      </c>
      <c r="AD34" s="904">
        <f>SUMIFS(M.account_DTR!BX$7:BX$414,M.account_DTR!$I$7:$I$414,'10. 170KMP'!$F34)</f>
        <v>0</v>
      </c>
      <c r="AE34" s="904">
        <f>SUMIFS(M.account_DTR!BY$7:BY$414,M.account_DTR!$I$7:$I$414,'10. 170KMP'!$F34)</f>
        <v>0</v>
      </c>
      <c r="AF34" s="904">
        <f>SUMIFS(M.account_DTR!BZ$7:BZ$414,M.account_DTR!$I$7:$I$414,'10. 170KMP'!$F34)</f>
        <v>0</v>
      </c>
      <c r="AG34" s="904">
        <f>SUMIFS(M.account_DTR!CA$7:CA$414,M.account_DTR!$I$7:$I$414,'10. 170KMP'!$F34)</f>
        <v>0</v>
      </c>
      <c r="AH34" s="904">
        <f>SUMIFS(M.account_DTR!CB$7:CB$414,M.account_DTR!$I$7:$I$414,'10. 170KMP'!$F34)</f>
        <v>0</v>
      </c>
      <c r="AI34" s="904">
        <f>SUMIFS(M.account_DTR!CC$7:CC$414,M.account_DTR!$I$7:$I$414,'10. 170KMP'!$F34)</f>
        <v>0</v>
      </c>
      <c r="AJ34" s="904">
        <f>SUMIFS(M.account_DTR!CD$7:CD$414,M.account_DTR!$I$7:$I$414,'10. 170KMP'!$F34)</f>
        <v>0</v>
      </c>
      <c r="AK34" s="904">
        <f>SUMIFS(M.account_DTR!CE$7:CE$414,M.account_DTR!$I$7:$I$414,'10. 170KMP'!$F34)</f>
        <v>0</v>
      </c>
      <c r="AL34" s="904">
        <f>SUMIFS(M.account_DTR!CF$7:CF$414,M.account_DTR!$I$7:$I$414,'10. 170KMP'!$F34)</f>
        <v>0</v>
      </c>
      <c r="AM34" s="904">
        <f>SUMIFS(M.account_DTR!CG$7:CG$414,M.account_DTR!$I$7:$I$414,'10. 170KMP'!$F34)</f>
        <v>0</v>
      </c>
      <c r="AN34" s="264">
        <f t="shared" si="23"/>
        <v>0</v>
      </c>
      <c r="AO34" s="265">
        <f t="shared" si="24"/>
        <v>0</v>
      </c>
      <c r="AP34" s="894">
        <f>SUMIFS(M.account_DTR!CJ$7:CJ$414,M.account_DTR!$I$7:$I$414,'10. 170KMP'!$F34)</f>
        <v>0</v>
      </c>
      <c r="AQ34" s="895">
        <f>SUMIFS(M.account_DTR!CK$7:CK$414,M.account_DTR!$I$7:$I$414,'10. 170KMP'!$F34)</f>
        <v>0</v>
      </c>
      <c r="AR34" s="895">
        <f>SUMIFS(M.account_DTR!CL$7:CL$414,M.account_DTR!$I$7:$I$414,'10. 170KMP'!$F34)</f>
        <v>0</v>
      </c>
      <c r="AS34" s="895">
        <f>SUMIFS(M.account_DTR!CM$7:CM$414,M.account_DTR!$I$7:$I$414,'10. 170KMP'!$F34)</f>
        <v>0</v>
      </c>
      <c r="AT34" s="343">
        <f>SUMIFS(M.account_DTR!CN$7:CN$414,M.account_DTR!$I$7:$I$414,'10. 170KMP'!$F34)</f>
        <v>0</v>
      </c>
      <c r="AU34" s="343"/>
      <c r="AV34" s="343"/>
      <c r="AW34" s="343"/>
      <c r="AX34" s="343"/>
      <c r="AY34" s="343"/>
      <c r="AZ34" s="343"/>
      <c r="BA34" s="344"/>
      <c r="BB34" s="263">
        <f t="shared" si="15"/>
        <v>0</v>
      </c>
      <c r="BC34" s="264">
        <f t="shared" si="16"/>
        <v>0</v>
      </c>
      <c r="BD34" s="264">
        <f t="shared" si="17"/>
        <v>0</v>
      </c>
      <c r="BE34" s="763" t="str">
        <f t="shared" si="18"/>
        <v/>
      </c>
      <c r="BF34" s="764" t="str">
        <f t="shared" si="3"/>
        <v/>
      </c>
      <c r="BG34" s="263">
        <f t="shared" si="19"/>
        <v>0</v>
      </c>
      <c r="BH34" s="264">
        <f t="shared" si="20"/>
        <v>0</v>
      </c>
      <c r="BI34" s="264">
        <f t="shared" si="21"/>
        <v>0</v>
      </c>
      <c r="BJ34" s="524" t="str">
        <f t="shared" si="4"/>
        <v/>
      </c>
      <c r="BK34" s="524" t="str">
        <f t="shared" si="5"/>
        <v/>
      </c>
      <c r="BL34" s="525" t="str">
        <f t="shared" si="6"/>
        <v/>
      </c>
    </row>
    <row r="35" spans="2:64" s="2" customFormat="1" x14ac:dyDescent="0.25">
      <c r="B35" s="1167"/>
      <c r="C35" s="1168"/>
      <c r="D35" s="244" t="s">
        <v>210</v>
      </c>
      <c r="E35" s="132" t="s">
        <v>135</v>
      </c>
      <c r="F35" s="23">
        <f>IF(H35=0,"",MAX($F$10:F34)+1)</f>
        <v>26</v>
      </c>
      <c r="G35" s="243" t="str">
        <f>VLOOKUP(H35,'Mapping account'!E:F,2,0)</f>
        <v>00701</v>
      </c>
      <c r="H35" s="165" t="s">
        <v>135</v>
      </c>
      <c r="I35" s="271" t="s">
        <v>197</v>
      </c>
      <c r="J35" s="280" t="s">
        <v>35</v>
      </c>
      <c r="K35" s="280" t="s">
        <v>210</v>
      </c>
      <c r="L35" s="913">
        <f>SUMIFS(M.account_DTR!$AD$7:$AD$414,M.account_DTR!$I$7:$I$414,'10. 170KMP'!$F35)</f>
        <v>0</v>
      </c>
      <c r="M35" s="907">
        <f>SUMIFS(M.account_DTR!$AR$7:$AR$414,M.account_DTR!$I$7:$I$414,'10. 170KMP'!$F35)</f>
        <v>0</v>
      </c>
      <c r="N35" s="907">
        <f>SUMIFS(M.account_DTR!$BF$7:$BF$414,M.account_DTR!$I$7:$I$414,'10. 170KMP'!$F35)</f>
        <v>0</v>
      </c>
      <c r="O35" s="907">
        <f>SUMIFS(M.account_DTR!BH$7:BH$414,M.account_DTR!$I$7:$I$414,'10. 170KMP'!$F35)</f>
        <v>0</v>
      </c>
      <c r="P35" s="907">
        <f>SUMIFS(M.account_DTR!BI$7:BI$414,M.account_DTR!$I$7:$I$414,'10. 170KMP'!$F35)</f>
        <v>0</v>
      </c>
      <c r="Q35" s="907">
        <f>SUMIFS(M.account_DTR!BJ$7:BJ$414,M.account_DTR!$I$7:$I$414,'10. 170KMP'!$F35)</f>
        <v>0</v>
      </c>
      <c r="R35" s="907">
        <f>SUMIFS(M.account_DTR!BK$7:BK$414,M.account_DTR!$I$7:$I$414,'10. 170KMP'!$F35)</f>
        <v>0</v>
      </c>
      <c r="S35" s="907">
        <f>SUMIFS(M.account_DTR!BL$7:BL$414,M.account_DTR!$I$7:$I$414,'10. 170KMP'!$F35)</f>
        <v>0</v>
      </c>
      <c r="T35" s="907">
        <f>SUMIFS(M.account_DTR!BM$7:BM$414,M.account_DTR!$I$7:$I$414,'10. 170KMP'!$F35)</f>
        <v>0</v>
      </c>
      <c r="U35" s="907">
        <f>SUMIFS(M.account_DTR!BN$7:BN$414,M.account_DTR!$I$7:$I$414,'10. 170KMP'!$F35)</f>
        <v>0</v>
      </c>
      <c r="V35" s="907">
        <f>SUMIFS(M.account_DTR!BO$7:BO$414,M.account_DTR!$I$7:$I$414,'10. 170KMP'!$F35)</f>
        <v>0</v>
      </c>
      <c r="W35" s="907">
        <f>SUMIFS(M.account_DTR!BP$7:BP$414,M.account_DTR!$I$7:$I$414,'10. 170KMP'!$F35)</f>
        <v>0</v>
      </c>
      <c r="X35" s="907">
        <f>SUMIFS(M.account_DTR!BQ$7:BQ$414,M.account_DTR!$I$7:$I$414,'10. 170KMP'!$F35)</f>
        <v>0</v>
      </c>
      <c r="Y35" s="907">
        <f>SUMIFS(M.account_DTR!BR$7:BR$414,M.account_DTR!$I$7:$I$414,'10. 170KMP'!$F35)</f>
        <v>0</v>
      </c>
      <c r="Z35" s="907">
        <f>SUMIFS(M.account_DTR!BS$7:BS$414,M.account_DTR!$I$7:$I$414,'10. 170KMP'!$F35)</f>
        <v>0</v>
      </c>
      <c r="AA35" s="907">
        <f t="shared" si="22"/>
        <v>0</v>
      </c>
      <c r="AB35" s="907">
        <f>SUMIFS(M.account_DTR!BV$7:BV$414,M.account_DTR!$I$7:$I$414,'10. 170KMP'!$F35)</f>
        <v>77386422.413793117</v>
      </c>
      <c r="AC35" s="907">
        <f>SUMIFS(M.account_DTR!BW$7:BW$414,M.account_DTR!$I$7:$I$414,'10. 170KMP'!$F35)</f>
        <v>60189439.655172423</v>
      </c>
      <c r="AD35" s="907">
        <f>SUMIFS(M.account_DTR!BX$7:BX$414,M.account_DTR!$I$7:$I$414,'10. 170KMP'!$F35)</f>
        <v>85984913.793103456</v>
      </c>
      <c r="AE35" s="907">
        <f>SUMIFS(M.account_DTR!BY$7:BY$414,M.account_DTR!$I$7:$I$414,'10. 170KMP'!$F35)</f>
        <v>107459556.65024632</v>
      </c>
      <c r="AF35" s="907">
        <f>SUMIFS(M.account_DTR!BZ$7:BZ$414,M.account_DTR!$I$7:$I$414,'10. 170KMP'!$F35)</f>
        <v>107459556.65024632</v>
      </c>
      <c r="AG35" s="907">
        <f>SUMIFS(M.account_DTR!CA$7:CA$414,M.account_DTR!$I$7:$I$414,'10. 170KMP'!$F35)</f>
        <v>107459556.65024632</v>
      </c>
      <c r="AH35" s="907">
        <f>SUMIFS(M.account_DTR!CB$7:CB$414,M.account_DTR!$I$7:$I$414,'10. 170KMP'!$F35)</f>
        <v>107459556.65024632</v>
      </c>
      <c r="AI35" s="907">
        <f>SUMIFS(M.account_DTR!CC$7:CC$414,M.account_DTR!$I$7:$I$414,'10. 170KMP'!$F35)</f>
        <v>107459556.65024632</v>
      </c>
      <c r="AJ35" s="907">
        <f>SUMIFS(M.account_DTR!CD$7:CD$414,M.account_DTR!$I$7:$I$414,'10. 170KMP'!$F35)</f>
        <v>107459556.65024632</v>
      </c>
      <c r="AK35" s="907">
        <f>SUMIFS(M.account_DTR!CE$7:CE$414,M.account_DTR!$I$7:$I$414,'10. 170KMP'!$F35)</f>
        <v>142116326.60098523</v>
      </c>
      <c r="AL35" s="907">
        <f>SUMIFS(M.account_DTR!CF$7:CF$414,M.account_DTR!$I$7:$I$414,'10. 170KMP'!$F35)</f>
        <v>142116326.60098523</v>
      </c>
      <c r="AM35" s="907">
        <f>SUMIFS(M.account_DTR!CG$7:CG$414,M.account_DTR!$I$7:$I$414,'10. 170KMP'!$F35)</f>
        <v>142116326.60098523</v>
      </c>
      <c r="AN35" s="438">
        <f t="shared" si="23"/>
        <v>1294667095.566503</v>
      </c>
      <c r="AO35" s="439">
        <f t="shared" si="24"/>
        <v>221985940</v>
      </c>
      <c r="AP35" s="894">
        <f>SUMIFS(M.account_DTR!CJ$7:CJ$414,M.account_DTR!$I$7:$I$414,'10. 170KMP'!$F35)</f>
        <v>34725069</v>
      </c>
      <c r="AQ35" s="895">
        <f>SUMIFS(M.account_DTR!CK$7:CK$414,M.account_DTR!$I$7:$I$414,'10. 170KMP'!$F35)</f>
        <v>23690775</v>
      </c>
      <c r="AR35" s="895">
        <f>SUMIFS(M.account_DTR!CL$7:CL$414,M.account_DTR!$I$7:$I$414,'10. 170KMP'!$F35)</f>
        <v>83036407</v>
      </c>
      <c r="AS35" s="895">
        <f>SUMIFS(M.account_DTR!CM$7:CM$414,M.account_DTR!$I$7:$I$414,'10. 170KMP'!$F35)</f>
        <v>46534296</v>
      </c>
      <c r="AT35" s="440">
        <f>SUMIFS(M.account_DTR!CN$7:CN$414,M.account_DTR!$I$7:$I$414,'10. 170KMP'!$F35)</f>
        <v>33999393</v>
      </c>
      <c r="AU35" s="440"/>
      <c r="AV35" s="440"/>
      <c r="AW35" s="440"/>
      <c r="AX35" s="440"/>
      <c r="AY35" s="440"/>
      <c r="AZ35" s="440"/>
      <c r="BA35" s="441"/>
      <c r="BB35" s="437">
        <f t="shared" si="15"/>
        <v>46534296</v>
      </c>
      <c r="BC35" s="438">
        <f t="shared" si="16"/>
        <v>33999393</v>
      </c>
      <c r="BD35" s="438">
        <f t="shared" si="17"/>
        <v>107459556.65024632</v>
      </c>
      <c r="BE35" s="767">
        <f t="shared" si="18"/>
        <v>0.73063086631846752</v>
      </c>
      <c r="BF35" s="768">
        <f t="shared" si="3"/>
        <v>0.31639245554175721</v>
      </c>
      <c r="BG35" s="437">
        <f t="shared" si="19"/>
        <v>0</v>
      </c>
      <c r="BH35" s="438">
        <f t="shared" si="20"/>
        <v>221985940</v>
      </c>
      <c r="BI35" s="438">
        <f t="shared" si="21"/>
        <v>438479889.16256166</v>
      </c>
      <c r="BJ35" s="528" t="str">
        <f t="shared" si="4"/>
        <v/>
      </c>
      <c r="BK35" s="528">
        <f t="shared" si="5"/>
        <v>0.5062625344664351</v>
      </c>
      <c r="BL35" s="529">
        <f t="shared" si="6"/>
        <v>0.17146179180746565</v>
      </c>
    </row>
    <row r="36" spans="2:64" s="2" customFormat="1" x14ac:dyDescent="0.25">
      <c r="B36" s="1167" t="str">
        <f>IF(C36=0,"",MAX($B$10:B35)+1)</f>
        <v/>
      </c>
      <c r="C36" s="1168"/>
      <c r="D36" s="244" t="s">
        <v>211</v>
      </c>
      <c r="E36" s="132" t="s">
        <v>212</v>
      </c>
      <c r="F36" s="193">
        <f>IF(H36=0,"",MAX($F$10:F35)+1)</f>
        <v>27</v>
      </c>
      <c r="G36" s="241" t="str">
        <f>VLOOKUP(H36,'Mapping account'!E:F,2,0)</f>
        <v>00107</v>
      </c>
      <c r="H36" s="165" t="s">
        <v>212</v>
      </c>
      <c r="I36" s="271" t="s">
        <v>197</v>
      </c>
      <c r="J36" s="280" t="s">
        <v>35</v>
      </c>
      <c r="K36" s="280" t="s">
        <v>211</v>
      </c>
      <c r="L36" s="910">
        <f>SUMIFS(M.account_DTR!$AD$7:$AD$414,M.account_DTR!$I$7:$I$414,'10. 170KMP'!$F36)</f>
        <v>0</v>
      </c>
      <c r="M36" s="904">
        <f>SUMIFS(M.account_DTR!$AR$7:$AR$414,M.account_DTR!$I$7:$I$414,'10. 170KMP'!$F36)</f>
        <v>0</v>
      </c>
      <c r="N36" s="904">
        <f>SUMIFS(M.account_DTR!$BF$7:$BF$414,M.account_DTR!$I$7:$I$414,'10. 170KMP'!$F36)</f>
        <v>0</v>
      </c>
      <c r="O36" s="904">
        <f>SUMIFS(M.account_DTR!BH$7:BH$414,M.account_DTR!$I$7:$I$414,'10. 170KMP'!$F36)</f>
        <v>0</v>
      </c>
      <c r="P36" s="904">
        <f>SUMIFS(M.account_DTR!BI$7:BI$414,M.account_DTR!$I$7:$I$414,'10. 170KMP'!$F36)</f>
        <v>0</v>
      </c>
      <c r="Q36" s="904">
        <f>SUMIFS(M.account_DTR!BJ$7:BJ$414,M.account_DTR!$I$7:$I$414,'10. 170KMP'!$F36)</f>
        <v>0</v>
      </c>
      <c r="R36" s="904">
        <f>SUMIFS(M.account_DTR!BK$7:BK$414,M.account_DTR!$I$7:$I$414,'10. 170KMP'!$F36)</f>
        <v>0</v>
      </c>
      <c r="S36" s="904">
        <f>SUMIFS(M.account_DTR!BL$7:BL$414,M.account_DTR!$I$7:$I$414,'10. 170KMP'!$F36)</f>
        <v>0</v>
      </c>
      <c r="T36" s="904">
        <f>SUMIFS(M.account_DTR!BM$7:BM$414,M.account_DTR!$I$7:$I$414,'10. 170KMP'!$F36)</f>
        <v>0</v>
      </c>
      <c r="U36" s="904">
        <f>SUMIFS(M.account_DTR!BN$7:BN$414,M.account_DTR!$I$7:$I$414,'10. 170KMP'!$F36)</f>
        <v>0</v>
      </c>
      <c r="V36" s="904">
        <f>SUMIFS(M.account_DTR!BO$7:BO$414,M.account_DTR!$I$7:$I$414,'10. 170KMP'!$F36)</f>
        <v>0</v>
      </c>
      <c r="W36" s="904">
        <f>SUMIFS(M.account_DTR!BP$7:BP$414,M.account_DTR!$I$7:$I$414,'10. 170KMP'!$F36)</f>
        <v>0</v>
      </c>
      <c r="X36" s="904">
        <f>SUMIFS(M.account_DTR!BQ$7:BQ$414,M.account_DTR!$I$7:$I$414,'10. 170KMP'!$F36)</f>
        <v>0</v>
      </c>
      <c r="Y36" s="904">
        <f>SUMIFS(M.account_DTR!BR$7:BR$414,M.account_DTR!$I$7:$I$414,'10. 170KMP'!$F36)</f>
        <v>0</v>
      </c>
      <c r="Z36" s="904">
        <f>SUMIFS(M.account_DTR!BS$7:BS$414,M.account_DTR!$I$7:$I$414,'10. 170KMP'!$F36)</f>
        <v>0</v>
      </c>
      <c r="AA36" s="904">
        <f t="shared" si="22"/>
        <v>0</v>
      </c>
      <c r="AB36" s="904">
        <f>SUMIFS(M.account_DTR!BV$7:BV$414,M.account_DTR!$I$7:$I$414,'10. 170KMP'!$F36)</f>
        <v>0</v>
      </c>
      <c r="AC36" s="904">
        <f>SUMIFS(M.account_DTR!BW$7:BW$414,M.account_DTR!$I$7:$I$414,'10. 170KMP'!$F36)</f>
        <v>0</v>
      </c>
      <c r="AD36" s="904">
        <f>SUMIFS(M.account_DTR!BX$7:BX$414,M.account_DTR!$I$7:$I$414,'10. 170KMP'!$F36)</f>
        <v>0</v>
      </c>
      <c r="AE36" s="904">
        <f>SUMIFS(M.account_DTR!BY$7:BY$414,M.account_DTR!$I$7:$I$414,'10. 170KMP'!$F36)</f>
        <v>0</v>
      </c>
      <c r="AF36" s="904">
        <f>SUMIFS(M.account_DTR!BZ$7:BZ$414,M.account_DTR!$I$7:$I$414,'10. 170KMP'!$F36)</f>
        <v>0</v>
      </c>
      <c r="AG36" s="904">
        <f>SUMIFS(M.account_DTR!CA$7:CA$414,M.account_DTR!$I$7:$I$414,'10. 170KMP'!$F36)</f>
        <v>0</v>
      </c>
      <c r="AH36" s="904">
        <f>SUMIFS(M.account_DTR!CB$7:CB$414,M.account_DTR!$I$7:$I$414,'10. 170KMP'!$F36)</f>
        <v>0</v>
      </c>
      <c r="AI36" s="904">
        <f>SUMIFS(M.account_DTR!CC$7:CC$414,M.account_DTR!$I$7:$I$414,'10. 170KMP'!$F36)</f>
        <v>0</v>
      </c>
      <c r="AJ36" s="904">
        <f>SUMIFS(M.account_DTR!CD$7:CD$414,M.account_DTR!$I$7:$I$414,'10. 170KMP'!$F36)</f>
        <v>0</v>
      </c>
      <c r="AK36" s="904">
        <f>SUMIFS(M.account_DTR!CE$7:CE$414,M.account_DTR!$I$7:$I$414,'10. 170KMP'!$F36)</f>
        <v>0</v>
      </c>
      <c r="AL36" s="904">
        <f>SUMIFS(M.account_DTR!CF$7:CF$414,M.account_DTR!$I$7:$I$414,'10. 170KMP'!$F36)</f>
        <v>0</v>
      </c>
      <c r="AM36" s="904">
        <f>SUMIFS(M.account_DTR!CG$7:CG$414,M.account_DTR!$I$7:$I$414,'10. 170KMP'!$F36)</f>
        <v>0</v>
      </c>
      <c r="AN36" s="264">
        <f t="shared" si="23"/>
        <v>0</v>
      </c>
      <c r="AO36" s="265">
        <f t="shared" si="24"/>
        <v>0</v>
      </c>
      <c r="AP36" s="894">
        <f>SUMIFS(M.account_DTR!CJ$7:CJ$414,M.account_DTR!$I$7:$I$414,'10. 170KMP'!$F36)</f>
        <v>0</v>
      </c>
      <c r="AQ36" s="895">
        <f>SUMIFS(M.account_DTR!CK$7:CK$414,M.account_DTR!$I$7:$I$414,'10. 170KMP'!$F36)</f>
        <v>0</v>
      </c>
      <c r="AR36" s="895">
        <f>SUMIFS(M.account_DTR!CL$7:CL$414,M.account_DTR!$I$7:$I$414,'10. 170KMP'!$F36)</f>
        <v>0</v>
      </c>
      <c r="AS36" s="895">
        <f>SUMIFS(M.account_DTR!CM$7:CM$414,M.account_DTR!$I$7:$I$414,'10. 170KMP'!$F36)</f>
        <v>0</v>
      </c>
      <c r="AT36" s="343">
        <f>SUMIFS(M.account_DTR!CN$7:CN$414,M.account_DTR!$I$7:$I$414,'10. 170KMP'!$F36)</f>
        <v>0</v>
      </c>
      <c r="AU36" s="343"/>
      <c r="AV36" s="343"/>
      <c r="AW36" s="343"/>
      <c r="AX36" s="343"/>
      <c r="AY36" s="343"/>
      <c r="AZ36" s="343"/>
      <c r="BA36" s="344"/>
      <c r="BB36" s="263">
        <f t="shared" si="15"/>
        <v>0</v>
      </c>
      <c r="BC36" s="264">
        <f t="shared" si="16"/>
        <v>0</v>
      </c>
      <c r="BD36" s="264">
        <f t="shared" si="17"/>
        <v>0</v>
      </c>
      <c r="BE36" s="763" t="str">
        <f t="shared" si="18"/>
        <v/>
      </c>
      <c r="BF36" s="764" t="str">
        <f t="shared" si="3"/>
        <v/>
      </c>
      <c r="BG36" s="263">
        <f t="shared" si="19"/>
        <v>0</v>
      </c>
      <c r="BH36" s="264">
        <f t="shared" si="20"/>
        <v>0</v>
      </c>
      <c r="BI36" s="264">
        <f t="shared" si="21"/>
        <v>0</v>
      </c>
      <c r="BJ36" s="524" t="str">
        <f t="shared" si="4"/>
        <v/>
      </c>
      <c r="BK36" s="524" t="str">
        <f t="shared" si="5"/>
        <v/>
      </c>
      <c r="BL36" s="525" t="str">
        <f t="shared" si="6"/>
        <v/>
      </c>
    </row>
    <row r="37" spans="2:64" s="2" customFormat="1" x14ac:dyDescent="0.25">
      <c r="B37" s="1167"/>
      <c r="C37" s="1168"/>
      <c r="D37" s="1169" t="s">
        <v>213</v>
      </c>
      <c r="E37" s="1168" t="s">
        <v>155</v>
      </c>
      <c r="F37" s="177">
        <f>IF(H37=0,"",MAX($F$10:F36)+1)</f>
        <v>28</v>
      </c>
      <c r="G37" s="239" t="str">
        <f>VLOOKUP(H37,'Mapping account'!E:F,2,0)</f>
        <v>00108</v>
      </c>
      <c r="H37" s="14" t="s">
        <v>327</v>
      </c>
      <c r="I37" s="267" t="s">
        <v>197</v>
      </c>
      <c r="J37" s="278" t="s">
        <v>35</v>
      </c>
      <c r="K37" s="278" t="s">
        <v>213</v>
      </c>
      <c r="L37" s="911">
        <f>SUMIFS(M.account_DTR!$AD$7:$AD$414,M.account_DTR!$I$7:$I$414,'10. 170KMP'!$F37)</f>
        <v>0</v>
      </c>
      <c r="M37" s="905">
        <f>SUMIFS(M.account_DTR!$AR$7:$AR$414,M.account_DTR!$I$7:$I$414,'10. 170KMP'!$F37)</f>
        <v>0</v>
      </c>
      <c r="N37" s="905">
        <f>SUMIFS(M.account_DTR!$BF$7:$BF$414,M.account_DTR!$I$7:$I$414,'10. 170KMP'!$F37)</f>
        <v>0</v>
      </c>
      <c r="O37" s="905">
        <f>SUMIFS(M.account_DTR!BH$7:BH$414,M.account_DTR!$I$7:$I$414,'10. 170KMP'!$F37)</f>
        <v>0</v>
      </c>
      <c r="P37" s="905">
        <f>SUMIFS(M.account_DTR!BI$7:BI$414,M.account_DTR!$I$7:$I$414,'10. 170KMP'!$F37)</f>
        <v>0</v>
      </c>
      <c r="Q37" s="905">
        <f>SUMIFS(M.account_DTR!BJ$7:BJ$414,M.account_DTR!$I$7:$I$414,'10. 170KMP'!$F37)</f>
        <v>0</v>
      </c>
      <c r="R37" s="905">
        <f>SUMIFS(M.account_DTR!BK$7:BK$414,M.account_DTR!$I$7:$I$414,'10. 170KMP'!$F37)</f>
        <v>0</v>
      </c>
      <c r="S37" s="905">
        <f>SUMIFS(M.account_DTR!BL$7:BL$414,M.account_DTR!$I$7:$I$414,'10. 170KMP'!$F37)</f>
        <v>0</v>
      </c>
      <c r="T37" s="905">
        <f>SUMIFS(M.account_DTR!BM$7:BM$414,M.account_DTR!$I$7:$I$414,'10. 170KMP'!$F37)</f>
        <v>0</v>
      </c>
      <c r="U37" s="905">
        <f>SUMIFS(M.account_DTR!BN$7:BN$414,M.account_DTR!$I$7:$I$414,'10. 170KMP'!$F37)</f>
        <v>0</v>
      </c>
      <c r="V37" s="905">
        <f>SUMIFS(M.account_DTR!BO$7:BO$414,M.account_DTR!$I$7:$I$414,'10. 170KMP'!$F37)</f>
        <v>0</v>
      </c>
      <c r="W37" s="905">
        <f>SUMIFS(M.account_DTR!BP$7:BP$414,M.account_DTR!$I$7:$I$414,'10. 170KMP'!$F37)</f>
        <v>0</v>
      </c>
      <c r="X37" s="905">
        <f>SUMIFS(M.account_DTR!BQ$7:BQ$414,M.account_DTR!$I$7:$I$414,'10. 170KMP'!$F37)</f>
        <v>0</v>
      </c>
      <c r="Y37" s="905">
        <f>SUMIFS(M.account_DTR!BR$7:BR$414,M.account_DTR!$I$7:$I$414,'10. 170KMP'!$F37)</f>
        <v>0</v>
      </c>
      <c r="Z37" s="905">
        <f>SUMIFS(M.account_DTR!BS$7:BS$414,M.account_DTR!$I$7:$I$414,'10. 170KMP'!$F37)</f>
        <v>0</v>
      </c>
      <c r="AA37" s="905">
        <f t="shared" si="22"/>
        <v>0</v>
      </c>
      <c r="AB37" s="905">
        <f>SUMIFS(M.account_DTR!BV$7:BV$414,M.account_DTR!$I$7:$I$414,'10. 170KMP'!$F37)</f>
        <v>0</v>
      </c>
      <c r="AC37" s="905">
        <f>SUMIFS(M.account_DTR!BW$7:BW$414,M.account_DTR!$I$7:$I$414,'10. 170KMP'!$F37)</f>
        <v>0</v>
      </c>
      <c r="AD37" s="905">
        <f>SUMIFS(M.account_DTR!BX$7:BX$414,M.account_DTR!$I$7:$I$414,'10. 170KMP'!$F37)</f>
        <v>0</v>
      </c>
      <c r="AE37" s="905">
        <f>SUMIFS(M.account_DTR!BY$7:BY$414,M.account_DTR!$I$7:$I$414,'10. 170KMP'!$F37)</f>
        <v>0</v>
      </c>
      <c r="AF37" s="905">
        <f>SUMIFS(M.account_DTR!BZ$7:BZ$414,M.account_DTR!$I$7:$I$414,'10. 170KMP'!$F37)</f>
        <v>0</v>
      </c>
      <c r="AG37" s="905">
        <f>SUMIFS(M.account_DTR!CA$7:CA$414,M.account_DTR!$I$7:$I$414,'10. 170KMP'!$F37)</f>
        <v>0</v>
      </c>
      <c r="AH37" s="905">
        <f>SUMIFS(M.account_DTR!CB$7:CB$414,M.account_DTR!$I$7:$I$414,'10. 170KMP'!$F37)</f>
        <v>0</v>
      </c>
      <c r="AI37" s="905">
        <f>SUMIFS(M.account_DTR!CC$7:CC$414,M.account_DTR!$I$7:$I$414,'10. 170KMP'!$F37)</f>
        <v>0</v>
      </c>
      <c r="AJ37" s="905">
        <f>SUMIFS(M.account_DTR!CD$7:CD$414,M.account_DTR!$I$7:$I$414,'10. 170KMP'!$F37)</f>
        <v>0</v>
      </c>
      <c r="AK37" s="905">
        <f>SUMIFS(M.account_DTR!CE$7:CE$414,M.account_DTR!$I$7:$I$414,'10. 170KMP'!$F37)</f>
        <v>0</v>
      </c>
      <c r="AL37" s="905">
        <f>SUMIFS(M.account_DTR!CF$7:CF$414,M.account_DTR!$I$7:$I$414,'10. 170KMP'!$F37)</f>
        <v>0</v>
      </c>
      <c r="AM37" s="905">
        <f>SUMIFS(M.account_DTR!CG$7:CG$414,M.account_DTR!$I$7:$I$414,'10. 170KMP'!$F37)</f>
        <v>0</v>
      </c>
      <c r="AN37" s="409">
        <f t="shared" si="23"/>
        <v>0</v>
      </c>
      <c r="AO37" s="410">
        <f t="shared" si="24"/>
        <v>0</v>
      </c>
      <c r="AP37" s="898">
        <f>SUMIFS(M.account_DTR!CJ$7:CJ$414,M.account_DTR!$I$7:$I$414,'10. 170KMP'!$F37)</f>
        <v>0</v>
      </c>
      <c r="AQ37" s="899">
        <f>SUMIFS(M.account_DTR!CK$7:CK$414,M.account_DTR!$I$7:$I$414,'10. 170KMP'!$F37)</f>
        <v>0</v>
      </c>
      <c r="AR37" s="899">
        <f>SUMIFS(M.account_DTR!CL$7:CL$414,M.account_DTR!$I$7:$I$414,'10. 170KMP'!$F37)</f>
        <v>0</v>
      </c>
      <c r="AS37" s="899">
        <f>SUMIFS(M.account_DTR!CM$7:CM$414,M.account_DTR!$I$7:$I$414,'10. 170KMP'!$F37)</f>
        <v>0</v>
      </c>
      <c r="AT37" s="412">
        <f>SUMIFS(M.account_DTR!CN$7:CN$414,M.account_DTR!$I$7:$I$414,'10. 170KMP'!$F37)</f>
        <v>0</v>
      </c>
      <c r="AU37" s="412"/>
      <c r="AV37" s="412"/>
      <c r="AW37" s="412"/>
      <c r="AX37" s="412"/>
      <c r="AY37" s="412"/>
      <c r="AZ37" s="412"/>
      <c r="BA37" s="413"/>
      <c r="BB37" s="408">
        <f t="shared" si="15"/>
        <v>0</v>
      </c>
      <c r="BC37" s="409">
        <f t="shared" si="16"/>
        <v>0</v>
      </c>
      <c r="BD37" s="409">
        <f t="shared" si="17"/>
        <v>0</v>
      </c>
      <c r="BE37" s="755" t="str">
        <f t="shared" si="18"/>
        <v/>
      </c>
      <c r="BF37" s="756" t="str">
        <f t="shared" si="3"/>
        <v/>
      </c>
      <c r="BG37" s="408">
        <f t="shared" si="19"/>
        <v>0</v>
      </c>
      <c r="BH37" s="409">
        <f t="shared" si="20"/>
        <v>0</v>
      </c>
      <c r="BI37" s="409">
        <f t="shared" si="21"/>
        <v>0</v>
      </c>
      <c r="BJ37" s="516" t="str">
        <f t="shared" si="4"/>
        <v/>
      </c>
      <c r="BK37" s="516" t="str">
        <f t="shared" si="5"/>
        <v/>
      </c>
      <c r="BL37" s="517" t="str">
        <f t="shared" si="6"/>
        <v/>
      </c>
    </row>
    <row r="38" spans="2:64" s="2" customFormat="1" x14ac:dyDescent="0.25">
      <c r="B38" s="1167" t="str">
        <f>IF(C38=0,"",MAX($B$10:B37)+1)</f>
        <v/>
      </c>
      <c r="C38" s="1168"/>
      <c r="D38" s="1169"/>
      <c r="E38" s="1168"/>
      <c r="F38" s="179">
        <f>IF(H38=0,"",MAX($F$10:F37)+1)</f>
        <v>29</v>
      </c>
      <c r="G38" s="242" t="str">
        <f>VLOOKUP(H38,'Mapping account'!E:F,2,0)</f>
        <v>02102</v>
      </c>
      <c r="H38" s="198" t="s">
        <v>328</v>
      </c>
      <c r="I38" s="269" t="s">
        <v>197</v>
      </c>
      <c r="J38" s="279" t="s">
        <v>35</v>
      </c>
      <c r="K38" s="279" t="s">
        <v>213</v>
      </c>
      <c r="L38" s="908">
        <f>SUMIFS(M.account_DTR!$AD$7:$AD$414,M.account_DTR!$I$7:$I$414,'10. 170KMP'!$F38)</f>
        <v>0</v>
      </c>
      <c r="M38" s="902">
        <f>SUMIFS(M.account_DTR!$AR$7:$AR$414,M.account_DTR!$I$7:$I$414,'10. 170KMP'!$F38)</f>
        <v>0</v>
      </c>
      <c r="N38" s="902">
        <f>SUMIFS(M.account_DTR!$BF$7:$BF$414,M.account_DTR!$I$7:$I$414,'10. 170KMP'!$F38)</f>
        <v>0</v>
      </c>
      <c r="O38" s="902">
        <f>SUMIFS(M.account_DTR!BH$7:BH$414,M.account_DTR!$I$7:$I$414,'10. 170KMP'!$F38)</f>
        <v>0</v>
      </c>
      <c r="P38" s="902">
        <f>SUMIFS(M.account_DTR!BI$7:BI$414,M.account_DTR!$I$7:$I$414,'10. 170KMP'!$F38)</f>
        <v>0</v>
      </c>
      <c r="Q38" s="902">
        <f>SUMIFS(M.account_DTR!BJ$7:BJ$414,M.account_DTR!$I$7:$I$414,'10. 170KMP'!$F38)</f>
        <v>0</v>
      </c>
      <c r="R38" s="902">
        <f>SUMIFS(M.account_DTR!BK$7:BK$414,M.account_DTR!$I$7:$I$414,'10. 170KMP'!$F38)</f>
        <v>0</v>
      </c>
      <c r="S38" s="902">
        <f>SUMIFS(M.account_DTR!BL$7:BL$414,M.account_DTR!$I$7:$I$414,'10. 170KMP'!$F38)</f>
        <v>0</v>
      </c>
      <c r="T38" s="902">
        <f>SUMIFS(M.account_DTR!BM$7:BM$414,M.account_DTR!$I$7:$I$414,'10. 170KMP'!$F38)</f>
        <v>0</v>
      </c>
      <c r="U38" s="902">
        <f>SUMIFS(M.account_DTR!BN$7:BN$414,M.account_DTR!$I$7:$I$414,'10. 170KMP'!$F38)</f>
        <v>0</v>
      </c>
      <c r="V38" s="902">
        <f>SUMIFS(M.account_DTR!BO$7:BO$414,M.account_DTR!$I$7:$I$414,'10. 170KMP'!$F38)</f>
        <v>0</v>
      </c>
      <c r="W38" s="902">
        <f>SUMIFS(M.account_DTR!BP$7:BP$414,M.account_DTR!$I$7:$I$414,'10. 170KMP'!$F38)</f>
        <v>0</v>
      </c>
      <c r="X38" s="902">
        <f>SUMIFS(M.account_DTR!BQ$7:BQ$414,M.account_DTR!$I$7:$I$414,'10. 170KMP'!$F38)</f>
        <v>0</v>
      </c>
      <c r="Y38" s="902">
        <f>SUMIFS(M.account_DTR!BR$7:BR$414,M.account_DTR!$I$7:$I$414,'10. 170KMP'!$F38)</f>
        <v>0</v>
      </c>
      <c r="Z38" s="902">
        <f>SUMIFS(M.account_DTR!BS$7:BS$414,M.account_DTR!$I$7:$I$414,'10. 170KMP'!$F38)</f>
        <v>0</v>
      </c>
      <c r="AA38" s="902">
        <f t="shared" si="22"/>
        <v>0</v>
      </c>
      <c r="AB38" s="902">
        <f>SUMIFS(M.account_DTR!BV$7:BV$414,M.account_DTR!$I$7:$I$414,'10. 170KMP'!$F38)</f>
        <v>0</v>
      </c>
      <c r="AC38" s="902">
        <f>SUMIFS(M.account_DTR!BW$7:BW$414,M.account_DTR!$I$7:$I$414,'10. 170KMP'!$F38)</f>
        <v>0</v>
      </c>
      <c r="AD38" s="902">
        <f>SUMIFS(M.account_DTR!BX$7:BX$414,M.account_DTR!$I$7:$I$414,'10. 170KMP'!$F38)</f>
        <v>0</v>
      </c>
      <c r="AE38" s="902">
        <f>SUMIFS(M.account_DTR!BY$7:BY$414,M.account_DTR!$I$7:$I$414,'10. 170KMP'!$F38)</f>
        <v>0</v>
      </c>
      <c r="AF38" s="902">
        <f>SUMIFS(M.account_DTR!BZ$7:BZ$414,M.account_DTR!$I$7:$I$414,'10. 170KMP'!$F38)</f>
        <v>0</v>
      </c>
      <c r="AG38" s="902">
        <f>SUMIFS(M.account_DTR!CA$7:CA$414,M.account_DTR!$I$7:$I$414,'10. 170KMP'!$F38)</f>
        <v>0</v>
      </c>
      <c r="AH38" s="902">
        <f>SUMIFS(M.account_DTR!CB$7:CB$414,M.account_DTR!$I$7:$I$414,'10. 170KMP'!$F38)</f>
        <v>0</v>
      </c>
      <c r="AI38" s="902">
        <f>SUMIFS(M.account_DTR!CC$7:CC$414,M.account_DTR!$I$7:$I$414,'10. 170KMP'!$F38)</f>
        <v>0</v>
      </c>
      <c r="AJ38" s="902">
        <f>SUMIFS(M.account_DTR!CD$7:CD$414,M.account_DTR!$I$7:$I$414,'10. 170KMP'!$F38)</f>
        <v>0</v>
      </c>
      <c r="AK38" s="902">
        <f>SUMIFS(M.account_DTR!CE$7:CE$414,M.account_DTR!$I$7:$I$414,'10. 170KMP'!$F38)</f>
        <v>0</v>
      </c>
      <c r="AL38" s="902">
        <f>SUMIFS(M.account_DTR!CF$7:CF$414,M.account_DTR!$I$7:$I$414,'10. 170KMP'!$F38)</f>
        <v>0</v>
      </c>
      <c r="AM38" s="902">
        <f>SUMIFS(M.account_DTR!CG$7:CG$414,M.account_DTR!$I$7:$I$414,'10. 170KMP'!$F38)</f>
        <v>0</v>
      </c>
      <c r="AN38" s="426">
        <f t="shared" si="23"/>
        <v>0</v>
      </c>
      <c r="AO38" s="427">
        <f t="shared" si="24"/>
        <v>0</v>
      </c>
      <c r="AP38" s="896">
        <f>SUMIFS(M.account_DTR!CJ$7:CJ$414,M.account_DTR!$I$7:$I$414,'10. 170KMP'!$F38)</f>
        <v>0</v>
      </c>
      <c r="AQ38" s="897">
        <f>SUMIFS(M.account_DTR!CK$7:CK$414,M.account_DTR!$I$7:$I$414,'10. 170KMP'!$F38)</f>
        <v>0</v>
      </c>
      <c r="AR38" s="897">
        <f>SUMIFS(M.account_DTR!CL$7:CL$414,M.account_DTR!$I$7:$I$414,'10. 170KMP'!$F38)</f>
        <v>0</v>
      </c>
      <c r="AS38" s="897">
        <f>SUMIFS(M.account_DTR!CM$7:CM$414,M.account_DTR!$I$7:$I$414,'10. 170KMP'!$F38)</f>
        <v>0</v>
      </c>
      <c r="AT38" s="429">
        <f>SUMIFS(M.account_DTR!CN$7:CN$414,M.account_DTR!$I$7:$I$414,'10. 170KMP'!$F38)</f>
        <v>0</v>
      </c>
      <c r="AU38" s="429"/>
      <c r="AV38" s="429"/>
      <c r="AW38" s="429"/>
      <c r="AX38" s="429"/>
      <c r="AY38" s="429"/>
      <c r="AZ38" s="429"/>
      <c r="BA38" s="430"/>
      <c r="BB38" s="425">
        <f t="shared" si="15"/>
        <v>0</v>
      </c>
      <c r="BC38" s="426">
        <f t="shared" si="16"/>
        <v>0</v>
      </c>
      <c r="BD38" s="426">
        <f t="shared" si="17"/>
        <v>0</v>
      </c>
      <c r="BE38" s="759" t="str">
        <f t="shared" si="18"/>
        <v/>
      </c>
      <c r="BF38" s="760" t="str">
        <f t="shared" si="3"/>
        <v/>
      </c>
      <c r="BG38" s="425">
        <f t="shared" si="19"/>
        <v>0</v>
      </c>
      <c r="BH38" s="426">
        <f t="shared" si="20"/>
        <v>0</v>
      </c>
      <c r="BI38" s="426">
        <f t="shared" si="21"/>
        <v>0</v>
      </c>
      <c r="BJ38" s="520" t="str">
        <f t="shared" si="4"/>
        <v/>
      </c>
      <c r="BK38" s="520" t="str">
        <f t="shared" si="5"/>
        <v/>
      </c>
      <c r="BL38" s="521" t="str">
        <f t="shared" si="6"/>
        <v/>
      </c>
    </row>
    <row r="39" spans="2:64" s="2" customFormat="1" x14ac:dyDescent="0.25">
      <c r="B39" s="1167"/>
      <c r="C39" s="1168"/>
      <c r="D39" s="1169"/>
      <c r="E39" s="1168"/>
      <c r="F39" s="23">
        <f>IF(H39=0,"",MAX($F$10:F38)+1)</f>
        <v>30</v>
      </c>
      <c r="G39" s="240" t="str">
        <f>VLOOKUP(H39,'Mapping account'!E:F,2,0)</f>
        <v>00802</v>
      </c>
      <c r="H39" s="16" t="s">
        <v>155</v>
      </c>
      <c r="I39" s="266" t="s">
        <v>197</v>
      </c>
      <c r="J39" s="277" t="s">
        <v>35</v>
      </c>
      <c r="K39" s="277" t="s">
        <v>213</v>
      </c>
      <c r="L39" s="909">
        <f>SUMIFS(M.account_DTR!$AD$7:$AD$414,M.account_DTR!$I$7:$I$414,'10. 170KMP'!$F39)</f>
        <v>0</v>
      </c>
      <c r="M39" s="903">
        <f>SUMIFS(M.account_DTR!$AR$7:$AR$414,M.account_DTR!$I$7:$I$414,'10. 170KMP'!$F39)</f>
        <v>0</v>
      </c>
      <c r="N39" s="903">
        <f>SUMIFS(M.account_DTR!$BF$7:$BF$414,M.account_DTR!$I$7:$I$414,'10. 170KMP'!$F39)</f>
        <v>0</v>
      </c>
      <c r="O39" s="903">
        <f>SUMIFS(M.account_DTR!BH$7:BH$414,M.account_DTR!$I$7:$I$414,'10. 170KMP'!$F39)</f>
        <v>0</v>
      </c>
      <c r="P39" s="903">
        <f>SUMIFS(M.account_DTR!BI$7:BI$414,M.account_DTR!$I$7:$I$414,'10. 170KMP'!$F39)</f>
        <v>0</v>
      </c>
      <c r="Q39" s="903">
        <f>SUMIFS(M.account_DTR!BJ$7:BJ$414,M.account_DTR!$I$7:$I$414,'10. 170KMP'!$F39)</f>
        <v>0</v>
      </c>
      <c r="R39" s="903">
        <f>SUMIFS(M.account_DTR!BK$7:BK$414,M.account_DTR!$I$7:$I$414,'10. 170KMP'!$F39)</f>
        <v>0</v>
      </c>
      <c r="S39" s="903">
        <f>SUMIFS(M.account_DTR!BL$7:BL$414,M.account_DTR!$I$7:$I$414,'10. 170KMP'!$F39)</f>
        <v>0</v>
      </c>
      <c r="T39" s="903">
        <f>SUMIFS(M.account_DTR!BM$7:BM$414,M.account_DTR!$I$7:$I$414,'10. 170KMP'!$F39)</f>
        <v>0</v>
      </c>
      <c r="U39" s="903">
        <f>SUMIFS(M.account_DTR!BN$7:BN$414,M.account_DTR!$I$7:$I$414,'10. 170KMP'!$F39)</f>
        <v>0</v>
      </c>
      <c r="V39" s="903">
        <f>SUMIFS(M.account_DTR!BO$7:BO$414,M.account_DTR!$I$7:$I$414,'10. 170KMP'!$F39)</f>
        <v>0</v>
      </c>
      <c r="W39" s="903">
        <f>SUMIFS(M.account_DTR!BP$7:BP$414,M.account_DTR!$I$7:$I$414,'10. 170KMP'!$F39)</f>
        <v>0</v>
      </c>
      <c r="X39" s="903">
        <f>SUMIFS(M.account_DTR!BQ$7:BQ$414,M.account_DTR!$I$7:$I$414,'10. 170KMP'!$F39)</f>
        <v>0</v>
      </c>
      <c r="Y39" s="903">
        <f>SUMIFS(M.account_DTR!BR$7:BR$414,M.account_DTR!$I$7:$I$414,'10. 170KMP'!$F39)</f>
        <v>0</v>
      </c>
      <c r="Z39" s="903">
        <f>SUMIFS(M.account_DTR!BS$7:BS$414,M.account_DTR!$I$7:$I$414,'10. 170KMP'!$F39)</f>
        <v>0</v>
      </c>
      <c r="AA39" s="903">
        <f t="shared" si="22"/>
        <v>0</v>
      </c>
      <c r="AB39" s="903">
        <f>SUMIFS(M.account_DTR!BV$7:BV$414,M.account_DTR!$I$7:$I$414,'10. 170KMP'!$F39)</f>
        <v>0</v>
      </c>
      <c r="AC39" s="903">
        <f>SUMIFS(M.account_DTR!BW$7:BW$414,M.account_DTR!$I$7:$I$414,'10. 170KMP'!$F39)</f>
        <v>0</v>
      </c>
      <c r="AD39" s="903">
        <f>SUMIFS(M.account_DTR!BX$7:BX$414,M.account_DTR!$I$7:$I$414,'10. 170KMP'!$F39)</f>
        <v>0</v>
      </c>
      <c r="AE39" s="903">
        <f>SUMIFS(M.account_DTR!BY$7:BY$414,M.account_DTR!$I$7:$I$414,'10. 170KMP'!$F39)</f>
        <v>0</v>
      </c>
      <c r="AF39" s="903">
        <f>SUMIFS(M.account_DTR!BZ$7:BZ$414,M.account_DTR!$I$7:$I$414,'10. 170KMP'!$F39)</f>
        <v>0</v>
      </c>
      <c r="AG39" s="903">
        <f>SUMIFS(M.account_DTR!CA$7:CA$414,M.account_DTR!$I$7:$I$414,'10. 170KMP'!$F39)</f>
        <v>0</v>
      </c>
      <c r="AH39" s="903">
        <f>SUMIFS(M.account_DTR!CB$7:CB$414,M.account_DTR!$I$7:$I$414,'10. 170KMP'!$F39)</f>
        <v>0</v>
      </c>
      <c r="AI39" s="903">
        <f>SUMIFS(M.account_DTR!CC$7:CC$414,M.account_DTR!$I$7:$I$414,'10. 170KMP'!$F39)</f>
        <v>0</v>
      </c>
      <c r="AJ39" s="903">
        <f>SUMIFS(M.account_DTR!CD$7:CD$414,M.account_DTR!$I$7:$I$414,'10. 170KMP'!$F39)</f>
        <v>0</v>
      </c>
      <c r="AK39" s="903">
        <f>SUMIFS(M.account_DTR!CE$7:CE$414,M.account_DTR!$I$7:$I$414,'10. 170KMP'!$F39)</f>
        <v>0</v>
      </c>
      <c r="AL39" s="903">
        <f>SUMIFS(M.account_DTR!CF$7:CF$414,M.account_DTR!$I$7:$I$414,'10. 170KMP'!$F39)</f>
        <v>0</v>
      </c>
      <c r="AM39" s="903">
        <f>SUMIFS(M.account_DTR!CG$7:CG$414,M.account_DTR!$I$7:$I$414,'10. 170KMP'!$F39)</f>
        <v>0</v>
      </c>
      <c r="AN39" s="61">
        <f t="shared" si="23"/>
        <v>0</v>
      </c>
      <c r="AO39" s="91">
        <f t="shared" si="24"/>
        <v>0</v>
      </c>
      <c r="AP39" s="892">
        <f>SUMIFS(M.account_DTR!CJ$7:CJ$414,M.account_DTR!$I$7:$I$414,'10. 170KMP'!$F39)</f>
        <v>0</v>
      </c>
      <c r="AQ39" s="893">
        <f>SUMIFS(M.account_DTR!CK$7:CK$414,M.account_DTR!$I$7:$I$414,'10. 170KMP'!$F39)</f>
        <v>0</v>
      </c>
      <c r="AR39" s="893">
        <f>SUMIFS(M.account_DTR!CL$7:CL$414,M.account_DTR!$I$7:$I$414,'10. 170KMP'!$F39)</f>
        <v>0</v>
      </c>
      <c r="AS39" s="893">
        <f>SUMIFS(M.account_DTR!CM$7:CM$414,M.account_DTR!$I$7:$I$414,'10. 170KMP'!$F39)</f>
        <v>0</v>
      </c>
      <c r="AT39" s="340">
        <f>SUMIFS(M.account_DTR!CN$7:CN$414,M.account_DTR!$I$7:$I$414,'10. 170KMP'!$F39)</f>
        <v>0</v>
      </c>
      <c r="AU39" s="340"/>
      <c r="AV39" s="340"/>
      <c r="AW39" s="340"/>
      <c r="AX39" s="340"/>
      <c r="AY39" s="340"/>
      <c r="AZ39" s="340"/>
      <c r="BA39" s="341"/>
      <c r="BB39" s="85">
        <f t="shared" si="15"/>
        <v>0</v>
      </c>
      <c r="BC39" s="61">
        <f t="shared" si="16"/>
        <v>0</v>
      </c>
      <c r="BD39" s="61">
        <f t="shared" si="17"/>
        <v>0</v>
      </c>
      <c r="BE39" s="753" t="str">
        <f t="shared" si="18"/>
        <v/>
      </c>
      <c r="BF39" s="754" t="str">
        <f t="shared" si="3"/>
        <v/>
      </c>
      <c r="BG39" s="85">
        <f t="shared" si="19"/>
        <v>0</v>
      </c>
      <c r="BH39" s="61">
        <f t="shared" si="20"/>
        <v>0</v>
      </c>
      <c r="BI39" s="61">
        <f t="shared" si="21"/>
        <v>0</v>
      </c>
      <c r="BJ39" s="512" t="str">
        <f t="shared" si="4"/>
        <v/>
      </c>
      <c r="BK39" s="512" t="str">
        <f t="shared" si="5"/>
        <v/>
      </c>
      <c r="BL39" s="513" t="str">
        <f t="shared" si="6"/>
        <v/>
      </c>
    </row>
    <row r="40" spans="2:64" s="2" customFormat="1" ht="14.1" customHeight="1" x14ac:dyDescent="0.25">
      <c r="B40" s="424" t="s">
        <v>37</v>
      </c>
      <c r="C40" s="132" t="s">
        <v>36</v>
      </c>
      <c r="D40" s="244" t="s">
        <v>214</v>
      </c>
      <c r="E40" s="132" t="s">
        <v>36</v>
      </c>
      <c r="F40" s="177">
        <f>IF(H40=0,"",MAX($F$10:F39)+1)</f>
        <v>31</v>
      </c>
      <c r="G40" s="239" t="str">
        <f>VLOOKUP(H40,'Mapping account'!E:F,2,0)</f>
        <v>01801</v>
      </c>
      <c r="H40" s="14" t="s">
        <v>329</v>
      </c>
      <c r="I40" s="267" t="s">
        <v>197</v>
      </c>
      <c r="J40" s="278" t="s">
        <v>37</v>
      </c>
      <c r="K40" s="278" t="s">
        <v>214</v>
      </c>
      <c r="L40" s="911">
        <f>SUMIFS(M.account_DTR!$AD$7:$AD$414,M.account_DTR!$I$7:$I$414,'10. 170KMP'!$F40)</f>
        <v>0</v>
      </c>
      <c r="M40" s="905">
        <f>SUMIFS(M.account_DTR!$AR$7:$AR$414,M.account_DTR!$I$7:$I$414,'10. 170KMP'!$F40)</f>
        <v>0</v>
      </c>
      <c r="N40" s="905">
        <f>SUMIFS(M.account_DTR!$BF$7:$BF$414,M.account_DTR!$I$7:$I$414,'10. 170KMP'!$F40)</f>
        <v>0</v>
      </c>
      <c r="O40" s="905">
        <f>SUMIFS(M.account_DTR!BH$7:BH$414,M.account_DTR!$I$7:$I$414,'10. 170KMP'!$F40)</f>
        <v>0</v>
      </c>
      <c r="P40" s="905">
        <f>SUMIFS(M.account_DTR!BI$7:BI$414,M.account_DTR!$I$7:$I$414,'10. 170KMP'!$F40)</f>
        <v>0</v>
      </c>
      <c r="Q40" s="905">
        <f>SUMIFS(M.account_DTR!BJ$7:BJ$414,M.account_DTR!$I$7:$I$414,'10. 170KMP'!$F40)</f>
        <v>0</v>
      </c>
      <c r="R40" s="905">
        <f>SUMIFS(M.account_DTR!BK$7:BK$414,M.account_DTR!$I$7:$I$414,'10. 170KMP'!$F40)</f>
        <v>0</v>
      </c>
      <c r="S40" s="905">
        <f>SUMIFS(M.account_DTR!BL$7:BL$414,M.account_DTR!$I$7:$I$414,'10. 170KMP'!$F40)</f>
        <v>0</v>
      </c>
      <c r="T40" s="905">
        <f>SUMIFS(M.account_DTR!BM$7:BM$414,M.account_DTR!$I$7:$I$414,'10. 170KMP'!$F40)</f>
        <v>0</v>
      </c>
      <c r="U40" s="905">
        <f>SUMIFS(M.account_DTR!BN$7:BN$414,M.account_DTR!$I$7:$I$414,'10. 170KMP'!$F40)</f>
        <v>0</v>
      </c>
      <c r="V40" s="905">
        <f>SUMIFS(M.account_DTR!BO$7:BO$414,M.account_DTR!$I$7:$I$414,'10. 170KMP'!$F40)</f>
        <v>0</v>
      </c>
      <c r="W40" s="905">
        <f>SUMIFS(M.account_DTR!BP$7:BP$414,M.account_DTR!$I$7:$I$414,'10. 170KMP'!$F40)</f>
        <v>0</v>
      </c>
      <c r="X40" s="905">
        <f>SUMIFS(M.account_DTR!BQ$7:BQ$414,M.account_DTR!$I$7:$I$414,'10. 170KMP'!$F40)</f>
        <v>0</v>
      </c>
      <c r="Y40" s="905">
        <f>SUMIFS(M.account_DTR!BR$7:BR$414,M.account_DTR!$I$7:$I$414,'10. 170KMP'!$F40)</f>
        <v>0</v>
      </c>
      <c r="Z40" s="905">
        <f>SUMIFS(M.account_DTR!BS$7:BS$414,M.account_DTR!$I$7:$I$414,'10. 170KMP'!$F40)</f>
        <v>0</v>
      </c>
      <c r="AA40" s="905">
        <f t="shared" si="22"/>
        <v>0</v>
      </c>
      <c r="AB40" s="905">
        <f>SUMIFS(M.account_DTR!BV$7:BV$414,M.account_DTR!$I$7:$I$414,'10. 170KMP'!$F40)</f>
        <v>115678431.81818181</v>
      </c>
      <c r="AC40" s="905">
        <f>SUMIFS(M.account_DTR!BW$7:BW$414,M.account_DTR!$I$7:$I$414,'10. 170KMP'!$F40)</f>
        <v>89972113.63636364</v>
      </c>
      <c r="AD40" s="905">
        <f>SUMIFS(M.account_DTR!BX$7:BX$414,M.account_DTR!$I$7:$I$414,'10. 170KMP'!$F40)</f>
        <v>128531590.90909091</v>
      </c>
      <c r="AE40" s="905">
        <f>SUMIFS(M.account_DTR!BY$7:BY$414,M.account_DTR!$I$7:$I$414,'10. 170KMP'!$F40)</f>
        <v>160712922.07792208</v>
      </c>
      <c r="AF40" s="905">
        <f>SUMIFS(M.account_DTR!BZ$7:BZ$414,M.account_DTR!$I$7:$I$414,'10. 170KMP'!$F40)</f>
        <v>160712922.07792208</v>
      </c>
      <c r="AG40" s="905">
        <f>SUMIFS(M.account_DTR!CA$7:CA$414,M.account_DTR!$I$7:$I$414,'10. 170KMP'!$F40)</f>
        <v>160712922.07792208</v>
      </c>
      <c r="AH40" s="905">
        <f>SUMIFS(M.account_DTR!CB$7:CB$414,M.account_DTR!$I$7:$I$414,'10. 170KMP'!$F40)</f>
        <v>160712922.07792208</v>
      </c>
      <c r="AI40" s="905">
        <f>SUMIFS(M.account_DTR!CC$7:CC$414,M.account_DTR!$I$7:$I$414,'10. 170KMP'!$F40)</f>
        <v>160712922.07792208</v>
      </c>
      <c r="AJ40" s="905">
        <f>SUMIFS(M.account_DTR!CD$7:CD$414,M.account_DTR!$I$7:$I$414,'10. 170KMP'!$F40)</f>
        <v>160712922.07792208</v>
      </c>
      <c r="AK40" s="905">
        <f>SUMIFS(M.account_DTR!CE$7:CE$414,M.account_DTR!$I$7:$I$414,'10. 170KMP'!$F40)</f>
        <v>340096038.96103895</v>
      </c>
      <c r="AL40" s="905">
        <f>SUMIFS(M.account_DTR!CF$7:CF$414,M.account_DTR!$I$7:$I$414,'10. 170KMP'!$F40)</f>
        <v>340096038.96103895</v>
      </c>
      <c r="AM40" s="905">
        <f>SUMIFS(M.account_DTR!CG$7:CG$414,M.account_DTR!$I$7:$I$414,'10. 170KMP'!$F40)</f>
        <v>340096038.96103895</v>
      </c>
      <c r="AN40" s="409">
        <f t="shared" si="23"/>
        <v>2318747785.7142859</v>
      </c>
      <c r="AO40" s="410">
        <f t="shared" si="24"/>
        <v>762782095</v>
      </c>
      <c r="AP40" s="898">
        <f>SUMIFS(M.account_DTR!CJ$7:CJ$414,M.account_DTR!$I$7:$I$414,'10. 170KMP'!$F40)</f>
        <v>143712301</v>
      </c>
      <c r="AQ40" s="899">
        <f>SUMIFS(M.account_DTR!CK$7:CK$414,M.account_DTR!$I$7:$I$414,'10. 170KMP'!$F40)</f>
        <v>97799305</v>
      </c>
      <c r="AR40" s="899">
        <f>SUMIFS(M.account_DTR!CL$7:CL$414,M.account_DTR!$I$7:$I$414,'10. 170KMP'!$F40)</f>
        <v>189407823</v>
      </c>
      <c r="AS40" s="899">
        <f>SUMIFS(M.account_DTR!CM$7:CM$414,M.account_DTR!$I$7:$I$414,'10. 170KMP'!$F40)</f>
        <v>173664681</v>
      </c>
      <c r="AT40" s="412">
        <f>SUMIFS(M.account_DTR!CN$7:CN$414,M.account_DTR!$I$7:$I$414,'10. 170KMP'!$F40)</f>
        <v>158197985</v>
      </c>
      <c r="AU40" s="412"/>
      <c r="AV40" s="412"/>
      <c r="AW40" s="412"/>
      <c r="AX40" s="412"/>
      <c r="AY40" s="412"/>
      <c r="AZ40" s="412"/>
      <c r="BA40" s="413"/>
      <c r="BB40" s="408">
        <f t="shared" ref="BB40:BB71" si="29">AS40</f>
        <v>173664681</v>
      </c>
      <c r="BC40" s="409">
        <f t="shared" ref="BC40:BC71" si="30">AT40</f>
        <v>158197985</v>
      </c>
      <c r="BD40" s="409">
        <f t="shared" ref="BD40:BD71" si="31">AF40</f>
        <v>160712922.07792208</v>
      </c>
      <c r="BE40" s="755">
        <f t="shared" si="18"/>
        <v>0.91093931183393584</v>
      </c>
      <c r="BF40" s="756">
        <f t="shared" si="3"/>
        <v>0.98435136985000682</v>
      </c>
      <c r="BG40" s="408">
        <f t="shared" ref="BG40:BG71" si="32">SUM(O40:S40)</f>
        <v>0</v>
      </c>
      <c r="BH40" s="409">
        <f t="shared" ref="BH40:BH71" si="33">SUM(AP40:AT40)</f>
        <v>762782095</v>
      </c>
      <c r="BI40" s="409">
        <f t="shared" ref="BI40:BI71" si="34">SUM(AB40:AF40)</f>
        <v>655607980.51948059</v>
      </c>
      <c r="BJ40" s="516" t="str">
        <f t="shared" si="4"/>
        <v/>
      </c>
      <c r="BK40" s="516">
        <f t="shared" si="5"/>
        <v>1.1634728643717827</v>
      </c>
      <c r="BL40" s="517">
        <f t="shared" si="6"/>
        <v>0.32896294271393833</v>
      </c>
    </row>
    <row r="41" spans="2:64" s="191" customFormat="1" x14ac:dyDescent="0.25">
      <c r="B41" s="424" t="s">
        <v>39</v>
      </c>
      <c r="C41" s="132" t="s">
        <v>38</v>
      </c>
      <c r="D41" s="244" t="s">
        <v>215</v>
      </c>
      <c r="E41" s="132" t="s">
        <v>38</v>
      </c>
      <c r="F41" s="177">
        <f>IF(H41=0,"",MAX($F$10:F40)+1)</f>
        <v>32</v>
      </c>
      <c r="G41" s="239" t="str">
        <f>VLOOKUP(H41,'Mapping account'!E:F,2,0)</f>
        <v>01803</v>
      </c>
      <c r="H41" s="14" t="s">
        <v>331</v>
      </c>
      <c r="I41" s="267" t="s">
        <v>197</v>
      </c>
      <c r="J41" s="278" t="s">
        <v>39</v>
      </c>
      <c r="K41" s="278" t="s">
        <v>215</v>
      </c>
      <c r="L41" s="911">
        <f>SUMIFS(M.account_DTR!$AD$7:$AD$414,M.account_DTR!$I$7:$I$414,'10. 170KMP'!$F41)</f>
        <v>0</v>
      </c>
      <c r="M41" s="905">
        <f>SUMIFS(M.account_DTR!$AR$7:$AR$414,M.account_DTR!$I$7:$I$414,'10. 170KMP'!$F41)</f>
        <v>0</v>
      </c>
      <c r="N41" s="905">
        <f>SUMIFS(M.account_DTR!$BF$7:$BF$414,M.account_DTR!$I$7:$I$414,'10. 170KMP'!$F41)</f>
        <v>0</v>
      </c>
      <c r="O41" s="905">
        <f>SUMIFS(M.account_DTR!BH$7:BH$414,M.account_DTR!$I$7:$I$414,'10. 170KMP'!$F41)</f>
        <v>0</v>
      </c>
      <c r="P41" s="905">
        <f>SUMIFS(M.account_DTR!BI$7:BI$414,M.account_DTR!$I$7:$I$414,'10. 170KMP'!$F41)</f>
        <v>0</v>
      </c>
      <c r="Q41" s="905">
        <f>SUMIFS(M.account_DTR!BJ$7:BJ$414,M.account_DTR!$I$7:$I$414,'10. 170KMP'!$F41)</f>
        <v>0</v>
      </c>
      <c r="R41" s="905">
        <f>SUMIFS(M.account_DTR!BK$7:BK$414,M.account_DTR!$I$7:$I$414,'10. 170KMP'!$F41)</f>
        <v>0</v>
      </c>
      <c r="S41" s="905">
        <f>SUMIFS(M.account_DTR!BL$7:BL$414,M.account_DTR!$I$7:$I$414,'10. 170KMP'!$F41)</f>
        <v>0</v>
      </c>
      <c r="T41" s="905">
        <f>SUMIFS(M.account_DTR!BM$7:BM$414,M.account_DTR!$I$7:$I$414,'10. 170KMP'!$F41)</f>
        <v>0</v>
      </c>
      <c r="U41" s="905">
        <f>SUMIFS(M.account_DTR!BN$7:BN$414,M.account_DTR!$I$7:$I$414,'10. 170KMP'!$F41)</f>
        <v>0</v>
      </c>
      <c r="V41" s="905">
        <f>SUMIFS(M.account_DTR!BO$7:BO$414,M.account_DTR!$I$7:$I$414,'10. 170KMP'!$F41)</f>
        <v>0</v>
      </c>
      <c r="W41" s="905">
        <f>SUMIFS(M.account_DTR!BP$7:BP$414,M.account_DTR!$I$7:$I$414,'10. 170KMP'!$F41)</f>
        <v>0</v>
      </c>
      <c r="X41" s="905">
        <f>SUMIFS(M.account_DTR!BQ$7:BQ$414,M.account_DTR!$I$7:$I$414,'10. 170KMP'!$F41)</f>
        <v>0</v>
      </c>
      <c r="Y41" s="905">
        <f>SUMIFS(M.account_DTR!BR$7:BR$414,M.account_DTR!$I$7:$I$414,'10. 170KMP'!$F41)</f>
        <v>0</v>
      </c>
      <c r="Z41" s="905">
        <f>SUMIFS(M.account_DTR!BS$7:BS$414,M.account_DTR!$I$7:$I$414,'10. 170KMP'!$F41)</f>
        <v>0</v>
      </c>
      <c r="AA41" s="905">
        <f t="shared" si="22"/>
        <v>0</v>
      </c>
      <c r="AB41" s="905">
        <f>SUMIFS(M.account_DTR!BV$7:BV$414,M.account_DTR!$I$7:$I$414,'10. 170KMP'!$F41)</f>
        <v>14685000</v>
      </c>
      <c r="AC41" s="905">
        <f>SUMIFS(M.account_DTR!BW$7:BW$414,M.account_DTR!$I$7:$I$414,'10. 170KMP'!$F41)</f>
        <v>11421666.666666668</v>
      </c>
      <c r="AD41" s="905">
        <f>SUMIFS(M.account_DTR!BX$7:BX$414,M.account_DTR!$I$7:$I$414,'10. 170KMP'!$F41)</f>
        <v>16316666.666666668</v>
      </c>
      <c r="AE41" s="905">
        <f>SUMIFS(M.account_DTR!BY$7:BY$414,M.account_DTR!$I$7:$I$414,'10. 170KMP'!$F41)</f>
        <v>17948333.333333336</v>
      </c>
      <c r="AF41" s="905">
        <f>SUMIFS(M.account_DTR!BZ$7:BZ$414,M.account_DTR!$I$7:$I$414,'10. 170KMP'!$F41)</f>
        <v>17979278.735632181</v>
      </c>
      <c r="AG41" s="905">
        <f>SUMIFS(M.account_DTR!CA$7:CA$414,M.account_DTR!$I$7:$I$414,'10. 170KMP'!$F41)</f>
        <v>18010224.137931034</v>
      </c>
      <c r="AH41" s="905">
        <f>SUMIFS(M.account_DTR!CB$7:CB$414,M.account_DTR!$I$7:$I$414,'10. 170KMP'!$F41)</f>
        <v>18010224.137931034</v>
      </c>
      <c r="AI41" s="905">
        <f>SUMIFS(M.account_DTR!CC$7:CC$414,M.account_DTR!$I$7:$I$414,'10. 170KMP'!$F41)</f>
        <v>18010224.137931034</v>
      </c>
      <c r="AJ41" s="905">
        <f>SUMIFS(M.account_DTR!CD$7:CD$414,M.account_DTR!$I$7:$I$414,'10. 170KMP'!$F41)</f>
        <v>18010224.137931034</v>
      </c>
      <c r="AK41" s="905">
        <f>SUMIFS(M.account_DTR!CE$7:CE$414,M.account_DTR!$I$7:$I$414,'10. 170KMP'!$F41)</f>
        <v>18010224.137931034</v>
      </c>
      <c r="AL41" s="905">
        <f>SUMIFS(M.account_DTR!CF$7:CF$414,M.account_DTR!$I$7:$I$414,'10. 170KMP'!$F41)</f>
        <v>18010224.137931034</v>
      </c>
      <c r="AM41" s="905">
        <f>SUMIFS(M.account_DTR!CG$7:CG$414,M.account_DTR!$I$7:$I$414,'10. 170KMP'!$F41)</f>
        <v>18010224.137931034</v>
      </c>
      <c r="AN41" s="409">
        <f t="shared" si="23"/>
        <v>204422514.36781615</v>
      </c>
      <c r="AO41" s="410">
        <f t="shared" si="24"/>
        <v>74301500</v>
      </c>
      <c r="AP41" s="411">
        <f>SUMIFS(M.account_DTR!CJ$7:CJ$414,M.account_DTR!$I$7:$I$414,'10. 170KMP'!$F41)</f>
        <v>10833000</v>
      </c>
      <c r="AQ41" s="412">
        <f>SUMIFS(M.account_DTR!CK$7:CK$414,M.account_DTR!$I$7:$I$414,'10. 170KMP'!$F41)</f>
        <v>16525500</v>
      </c>
      <c r="AR41" s="412">
        <f>SUMIFS(M.account_DTR!CL$7:CL$414,M.account_DTR!$I$7:$I$414,'10. 170KMP'!$F41)</f>
        <v>9602500</v>
      </c>
      <c r="AS41" s="412">
        <f>SUMIFS(M.account_DTR!CM$7:CM$414,M.account_DTR!$I$7:$I$414,'10. 170KMP'!$F41)</f>
        <v>18733500</v>
      </c>
      <c r="AT41" s="412">
        <f>SUMIFS(M.account_DTR!CN$7:CN$414,M.account_DTR!$I$7:$I$414,'10. 170KMP'!$F41)</f>
        <v>18607000</v>
      </c>
      <c r="AU41" s="412"/>
      <c r="AV41" s="412"/>
      <c r="AW41" s="412"/>
      <c r="AX41" s="412"/>
      <c r="AY41" s="412"/>
      <c r="AZ41" s="412"/>
      <c r="BA41" s="413"/>
      <c r="BB41" s="408">
        <f t="shared" si="29"/>
        <v>18733500</v>
      </c>
      <c r="BC41" s="409">
        <f t="shared" si="30"/>
        <v>18607000</v>
      </c>
      <c r="BD41" s="409">
        <f t="shared" si="31"/>
        <v>17979278.735632181</v>
      </c>
      <c r="BE41" s="755">
        <f t="shared" si="18"/>
        <v>0.9932473910374463</v>
      </c>
      <c r="BF41" s="756">
        <f t="shared" si="3"/>
        <v>1.034913595456072</v>
      </c>
      <c r="BG41" s="408">
        <f t="shared" si="32"/>
        <v>0</v>
      </c>
      <c r="BH41" s="409">
        <f t="shared" si="33"/>
        <v>74301500</v>
      </c>
      <c r="BI41" s="409">
        <f t="shared" si="34"/>
        <v>78350945.402298853</v>
      </c>
      <c r="BJ41" s="516" t="str">
        <f t="shared" si="4"/>
        <v/>
      </c>
      <c r="BK41" s="516">
        <f t="shared" si="5"/>
        <v>0.94831657255050761</v>
      </c>
      <c r="BL41" s="517">
        <f t="shared" si="6"/>
        <v>0.36347023824543012</v>
      </c>
    </row>
    <row r="42" spans="2:64" s="2" customFormat="1" x14ac:dyDescent="0.25">
      <c r="B42" s="1167" t="s">
        <v>41</v>
      </c>
      <c r="C42" s="1168" t="s">
        <v>40</v>
      </c>
      <c r="D42" s="1169" t="s">
        <v>216</v>
      </c>
      <c r="E42" s="1168" t="s">
        <v>40</v>
      </c>
      <c r="F42" s="177">
        <f>IF(H42=0,"",MAX($F$10:F41)+1)</f>
        <v>33</v>
      </c>
      <c r="G42" s="239" t="str">
        <f>VLOOKUP(H42,'Mapping account'!E:F,2,0)</f>
        <v>03502</v>
      </c>
      <c r="H42" s="14" t="s">
        <v>333</v>
      </c>
      <c r="I42" s="267" t="s">
        <v>197</v>
      </c>
      <c r="J42" s="278" t="s">
        <v>41</v>
      </c>
      <c r="K42" s="278" t="s">
        <v>216</v>
      </c>
      <c r="L42" s="911">
        <f>SUMIFS(M.account_DTR!$AD$7:$AD$414,M.account_DTR!$I$7:$I$414,'10. 170KMP'!$F42)</f>
        <v>0</v>
      </c>
      <c r="M42" s="905">
        <f>SUMIFS(M.account_DTR!$AR$7:$AR$414,M.account_DTR!$I$7:$I$414,'10. 170KMP'!$F42)</f>
        <v>0</v>
      </c>
      <c r="N42" s="905">
        <f>SUMIFS(M.account_DTR!$BF$7:$BF$414,M.account_DTR!$I$7:$I$414,'10. 170KMP'!$F42)</f>
        <v>0</v>
      </c>
      <c r="O42" s="905">
        <f>SUMIFS(M.account_DTR!BH$7:BH$414,M.account_DTR!$I$7:$I$414,'10. 170KMP'!$F42)</f>
        <v>0</v>
      </c>
      <c r="P42" s="905">
        <f>SUMIFS(M.account_DTR!BI$7:BI$414,M.account_DTR!$I$7:$I$414,'10. 170KMP'!$F42)</f>
        <v>0</v>
      </c>
      <c r="Q42" s="905">
        <f>SUMIFS(M.account_DTR!BJ$7:BJ$414,M.account_DTR!$I$7:$I$414,'10. 170KMP'!$F42)</f>
        <v>0</v>
      </c>
      <c r="R42" s="905">
        <f>SUMIFS(M.account_DTR!BK$7:BK$414,M.account_DTR!$I$7:$I$414,'10. 170KMP'!$F42)</f>
        <v>0</v>
      </c>
      <c r="S42" s="905">
        <f>SUMIFS(M.account_DTR!BL$7:BL$414,M.account_DTR!$I$7:$I$414,'10. 170KMP'!$F42)</f>
        <v>0</v>
      </c>
      <c r="T42" s="905">
        <f>SUMIFS(M.account_DTR!BM$7:BM$414,M.account_DTR!$I$7:$I$414,'10. 170KMP'!$F42)</f>
        <v>0</v>
      </c>
      <c r="U42" s="905">
        <f>SUMIFS(M.account_DTR!BN$7:BN$414,M.account_DTR!$I$7:$I$414,'10. 170KMP'!$F42)</f>
        <v>0</v>
      </c>
      <c r="V42" s="905">
        <f>SUMIFS(M.account_DTR!BO$7:BO$414,M.account_DTR!$I$7:$I$414,'10. 170KMP'!$F42)</f>
        <v>0</v>
      </c>
      <c r="W42" s="905">
        <f>SUMIFS(M.account_DTR!BP$7:BP$414,M.account_DTR!$I$7:$I$414,'10. 170KMP'!$F42)</f>
        <v>0</v>
      </c>
      <c r="X42" s="905">
        <f>SUMIFS(M.account_DTR!BQ$7:BQ$414,M.account_DTR!$I$7:$I$414,'10. 170KMP'!$F42)</f>
        <v>0</v>
      </c>
      <c r="Y42" s="905">
        <f>SUMIFS(M.account_DTR!BR$7:BR$414,M.account_DTR!$I$7:$I$414,'10. 170KMP'!$F42)</f>
        <v>0</v>
      </c>
      <c r="Z42" s="905">
        <f>SUMIFS(M.account_DTR!BS$7:BS$414,M.account_DTR!$I$7:$I$414,'10. 170KMP'!$F42)</f>
        <v>0</v>
      </c>
      <c r="AA42" s="905">
        <f t="shared" si="22"/>
        <v>0</v>
      </c>
      <c r="AB42" s="905">
        <f>SUMIFS(M.account_DTR!BV$7:BV$414,M.account_DTR!$I$7:$I$414,'10. 170KMP'!$F42)</f>
        <v>33298363.636363637</v>
      </c>
      <c r="AC42" s="905">
        <f>SUMIFS(M.account_DTR!BW$7:BW$414,M.account_DTR!$I$7:$I$414,'10. 170KMP'!$F42)</f>
        <v>25898727.272727273</v>
      </c>
      <c r="AD42" s="905">
        <f>SUMIFS(M.account_DTR!BX$7:BX$414,M.account_DTR!$I$7:$I$414,'10. 170KMP'!$F42)</f>
        <v>36998181.81818182</v>
      </c>
      <c r="AE42" s="905">
        <f>SUMIFS(M.account_DTR!BY$7:BY$414,M.account_DTR!$I$7:$I$414,'10. 170KMP'!$F42)</f>
        <v>46218068.181818187</v>
      </c>
      <c r="AF42" s="905">
        <f>SUMIFS(M.account_DTR!BZ$7:BZ$414,M.account_DTR!$I$7:$I$414,'10. 170KMP'!$F42)</f>
        <v>46218068.181818187</v>
      </c>
      <c r="AG42" s="905">
        <f>SUMIFS(M.account_DTR!CA$7:CA$414,M.account_DTR!$I$7:$I$414,'10. 170KMP'!$F42)</f>
        <v>46218068.181818187</v>
      </c>
      <c r="AH42" s="905">
        <f>SUMIFS(M.account_DTR!CB$7:CB$414,M.account_DTR!$I$7:$I$414,'10. 170KMP'!$F42)</f>
        <v>46218068.181818187</v>
      </c>
      <c r="AI42" s="905">
        <f>SUMIFS(M.account_DTR!CC$7:CC$414,M.account_DTR!$I$7:$I$414,'10. 170KMP'!$F42)</f>
        <v>46218068.181818187</v>
      </c>
      <c r="AJ42" s="905">
        <f>SUMIFS(M.account_DTR!CD$7:CD$414,M.account_DTR!$I$7:$I$414,'10. 170KMP'!$F42)</f>
        <v>46218068.181818187</v>
      </c>
      <c r="AK42" s="905">
        <f>SUMIFS(M.account_DTR!CE$7:CE$414,M.account_DTR!$I$7:$I$414,'10. 170KMP'!$F42)</f>
        <v>63543976.36363636</v>
      </c>
      <c r="AL42" s="905">
        <f>SUMIFS(M.account_DTR!CF$7:CF$414,M.account_DTR!$I$7:$I$414,'10. 170KMP'!$F42)</f>
        <v>63543976.36363636</v>
      </c>
      <c r="AM42" s="905">
        <f>SUMIFS(M.account_DTR!CG$7:CG$414,M.account_DTR!$I$7:$I$414,'10. 170KMP'!$F42)</f>
        <v>63543976.36363636</v>
      </c>
      <c r="AN42" s="409">
        <f t="shared" si="23"/>
        <v>564135610.909091</v>
      </c>
      <c r="AO42" s="410">
        <f t="shared" si="24"/>
        <v>237880457</v>
      </c>
      <c r="AP42" s="411">
        <f>SUMIFS(M.account_DTR!CJ$7:CJ$414,M.account_DTR!$I$7:$I$414,'10. 170KMP'!$F42)</f>
        <v>27244448</v>
      </c>
      <c r="AQ42" s="412">
        <f>SUMIFS(M.account_DTR!CK$7:CK$414,M.account_DTR!$I$7:$I$414,'10. 170KMP'!$F42)</f>
        <v>19797175</v>
      </c>
      <c r="AR42" s="412">
        <f>SUMIFS(M.account_DTR!CL$7:CL$414,M.account_DTR!$I$7:$I$414,'10. 170KMP'!$F42)</f>
        <v>58970664</v>
      </c>
      <c r="AS42" s="412">
        <f>SUMIFS(M.account_DTR!CM$7:CM$414,M.account_DTR!$I$7:$I$414,'10. 170KMP'!$F42)</f>
        <v>78006420</v>
      </c>
      <c r="AT42" s="412">
        <f>SUMIFS(M.account_DTR!CN$7:CN$414,M.account_DTR!$I$7:$I$414,'10. 170KMP'!$F42)</f>
        <v>53861750</v>
      </c>
      <c r="AU42" s="412"/>
      <c r="AV42" s="412"/>
      <c r="AW42" s="412"/>
      <c r="AX42" s="412"/>
      <c r="AY42" s="412"/>
      <c r="AZ42" s="412"/>
      <c r="BA42" s="413"/>
      <c r="BB42" s="408">
        <f t="shared" si="29"/>
        <v>78006420</v>
      </c>
      <c r="BC42" s="409">
        <f t="shared" si="30"/>
        <v>53861750</v>
      </c>
      <c r="BD42" s="409">
        <f t="shared" si="31"/>
        <v>46218068.181818187</v>
      </c>
      <c r="BE42" s="755">
        <f t="shared" si="18"/>
        <v>0.69047842472452914</v>
      </c>
      <c r="BF42" s="756">
        <f t="shared" si="3"/>
        <v>1.16538297940347</v>
      </c>
      <c r="BG42" s="408">
        <f t="shared" si="32"/>
        <v>0</v>
      </c>
      <c r="BH42" s="409">
        <f t="shared" si="33"/>
        <v>237880457</v>
      </c>
      <c r="BI42" s="409">
        <f t="shared" si="34"/>
        <v>188631409.09090909</v>
      </c>
      <c r="BJ42" s="516" t="str">
        <f t="shared" si="4"/>
        <v/>
      </c>
      <c r="BK42" s="516">
        <f t="shared" si="5"/>
        <v>1.2610861475638757</v>
      </c>
      <c r="BL42" s="517">
        <f t="shared" si="6"/>
        <v>0.42167247094481652</v>
      </c>
    </row>
    <row r="43" spans="2:64" s="2" customFormat="1" x14ac:dyDescent="0.25">
      <c r="B43" s="1167"/>
      <c r="C43" s="1168"/>
      <c r="D43" s="1169"/>
      <c r="E43" s="1168"/>
      <c r="F43" s="179">
        <f>IF(H43=0,"",MAX($F$10:F42)+1)</f>
        <v>34</v>
      </c>
      <c r="G43" s="242" t="str">
        <f>VLOOKUP(H43,'Mapping account'!E:F,2,0)</f>
        <v>03501</v>
      </c>
      <c r="H43" s="198" t="s">
        <v>334</v>
      </c>
      <c r="I43" s="269" t="s">
        <v>197</v>
      </c>
      <c r="J43" s="279" t="s">
        <v>41</v>
      </c>
      <c r="K43" s="279" t="s">
        <v>216</v>
      </c>
      <c r="L43" s="908">
        <f>SUMIFS(M.account_DTR!$AD$7:$AD$414,M.account_DTR!$I$7:$I$414,'10. 170KMP'!$F43)</f>
        <v>0</v>
      </c>
      <c r="M43" s="902">
        <f>SUMIFS(M.account_DTR!$AR$7:$AR$414,M.account_DTR!$I$7:$I$414,'10. 170KMP'!$F43)</f>
        <v>0</v>
      </c>
      <c r="N43" s="902">
        <f>SUMIFS(M.account_DTR!$BF$7:$BF$414,M.account_DTR!$I$7:$I$414,'10. 170KMP'!$F43)</f>
        <v>0</v>
      </c>
      <c r="O43" s="902">
        <f>SUMIFS(M.account_DTR!BH$7:BH$414,M.account_DTR!$I$7:$I$414,'10. 170KMP'!$F43)</f>
        <v>0</v>
      </c>
      <c r="P43" s="902">
        <f>SUMIFS(M.account_DTR!BI$7:BI$414,M.account_DTR!$I$7:$I$414,'10. 170KMP'!$F43)</f>
        <v>0</v>
      </c>
      <c r="Q43" s="902">
        <f>SUMIFS(M.account_DTR!BJ$7:BJ$414,M.account_DTR!$I$7:$I$414,'10. 170KMP'!$F43)</f>
        <v>0</v>
      </c>
      <c r="R43" s="902">
        <f>SUMIFS(M.account_DTR!BK$7:BK$414,M.account_DTR!$I$7:$I$414,'10. 170KMP'!$F43)</f>
        <v>0</v>
      </c>
      <c r="S43" s="902">
        <f>SUMIFS(M.account_DTR!BL$7:BL$414,M.account_DTR!$I$7:$I$414,'10. 170KMP'!$F43)</f>
        <v>0</v>
      </c>
      <c r="T43" s="902">
        <f>SUMIFS(M.account_DTR!BM$7:BM$414,M.account_DTR!$I$7:$I$414,'10. 170KMP'!$F43)</f>
        <v>0</v>
      </c>
      <c r="U43" s="902">
        <f>SUMIFS(M.account_DTR!BN$7:BN$414,M.account_DTR!$I$7:$I$414,'10. 170KMP'!$F43)</f>
        <v>0</v>
      </c>
      <c r="V43" s="902">
        <f>SUMIFS(M.account_DTR!BO$7:BO$414,M.account_DTR!$I$7:$I$414,'10. 170KMP'!$F43)</f>
        <v>0</v>
      </c>
      <c r="W43" s="902">
        <f>SUMIFS(M.account_DTR!BP$7:BP$414,M.account_DTR!$I$7:$I$414,'10. 170KMP'!$F43)</f>
        <v>0</v>
      </c>
      <c r="X43" s="902">
        <f>SUMIFS(M.account_DTR!BQ$7:BQ$414,M.account_DTR!$I$7:$I$414,'10. 170KMP'!$F43)</f>
        <v>0</v>
      </c>
      <c r="Y43" s="902">
        <f>SUMIFS(M.account_DTR!BR$7:BR$414,M.account_DTR!$I$7:$I$414,'10. 170KMP'!$F43)</f>
        <v>0</v>
      </c>
      <c r="Z43" s="902">
        <f>SUMIFS(M.account_DTR!BS$7:BS$414,M.account_DTR!$I$7:$I$414,'10. 170KMP'!$F43)</f>
        <v>0</v>
      </c>
      <c r="AA43" s="902">
        <f t="shared" si="22"/>
        <v>0</v>
      </c>
      <c r="AB43" s="902">
        <f>SUMIFS(M.account_DTR!BV$7:BV$414,M.account_DTR!$I$7:$I$414,'10. 170KMP'!$F43)</f>
        <v>0</v>
      </c>
      <c r="AC43" s="902">
        <f>SUMIFS(M.account_DTR!BW$7:BW$414,M.account_DTR!$I$7:$I$414,'10. 170KMP'!$F43)</f>
        <v>0</v>
      </c>
      <c r="AD43" s="902">
        <f>SUMIFS(M.account_DTR!BX$7:BX$414,M.account_DTR!$I$7:$I$414,'10. 170KMP'!$F43)</f>
        <v>0</v>
      </c>
      <c r="AE43" s="902">
        <f>SUMIFS(M.account_DTR!BY$7:BY$414,M.account_DTR!$I$7:$I$414,'10. 170KMP'!$F43)</f>
        <v>0</v>
      </c>
      <c r="AF43" s="902">
        <f>SUMIFS(M.account_DTR!BZ$7:BZ$414,M.account_DTR!$I$7:$I$414,'10. 170KMP'!$F43)</f>
        <v>0</v>
      </c>
      <c r="AG43" s="902">
        <f>SUMIFS(M.account_DTR!CA$7:CA$414,M.account_DTR!$I$7:$I$414,'10. 170KMP'!$F43)</f>
        <v>0</v>
      </c>
      <c r="AH43" s="902">
        <f>SUMIFS(M.account_DTR!CB$7:CB$414,M.account_DTR!$I$7:$I$414,'10. 170KMP'!$F43)</f>
        <v>0</v>
      </c>
      <c r="AI43" s="902">
        <f>SUMIFS(M.account_DTR!CC$7:CC$414,M.account_DTR!$I$7:$I$414,'10. 170KMP'!$F43)</f>
        <v>0</v>
      </c>
      <c r="AJ43" s="902">
        <f>SUMIFS(M.account_DTR!CD$7:CD$414,M.account_DTR!$I$7:$I$414,'10. 170KMP'!$F43)</f>
        <v>0</v>
      </c>
      <c r="AK43" s="902">
        <f>SUMIFS(M.account_DTR!CE$7:CE$414,M.account_DTR!$I$7:$I$414,'10. 170KMP'!$F43)</f>
        <v>0</v>
      </c>
      <c r="AL43" s="902">
        <f>SUMIFS(M.account_DTR!CF$7:CF$414,M.account_DTR!$I$7:$I$414,'10. 170KMP'!$F43)</f>
        <v>0</v>
      </c>
      <c r="AM43" s="902">
        <f>SUMIFS(M.account_DTR!CG$7:CG$414,M.account_DTR!$I$7:$I$414,'10. 170KMP'!$F43)</f>
        <v>0</v>
      </c>
      <c r="AN43" s="426">
        <f t="shared" si="23"/>
        <v>0</v>
      </c>
      <c r="AO43" s="427">
        <f t="shared" si="24"/>
        <v>0</v>
      </c>
      <c r="AP43" s="428">
        <f>SUMIFS(M.account_DTR!CJ$7:CJ$414,M.account_DTR!$I$7:$I$414,'10. 170KMP'!$F43)</f>
        <v>0</v>
      </c>
      <c r="AQ43" s="429">
        <f>SUMIFS(M.account_DTR!CK$7:CK$414,M.account_DTR!$I$7:$I$414,'10. 170KMP'!$F43)</f>
        <v>0</v>
      </c>
      <c r="AR43" s="429">
        <f>SUMIFS(M.account_DTR!CL$7:CL$414,M.account_DTR!$I$7:$I$414,'10. 170KMP'!$F43)</f>
        <v>0</v>
      </c>
      <c r="AS43" s="429">
        <f>SUMIFS(M.account_DTR!CM$7:CM$414,M.account_DTR!$I$7:$I$414,'10. 170KMP'!$F43)</f>
        <v>0</v>
      </c>
      <c r="AT43" s="429">
        <f>SUMIFS(M.account_DTR!CN$7:CN$414,M.account_DTR!$I$7:$I$414,'10. 170KMP'!$F43)</f>
        <v>0</v>
      </c>
      <c r="AU43" s="429"/>
      <c r="AV43" s="429"/>
      <c r="AW43" s="429"/>
      <c r="AX43" s="429"/>
      <c r="AY43" s="429"/>
      <c r="AZ43" s="429"/>
      <c r="BA43" s="430"/>
      <c r="BB43" s="425">
        <f t="shared" si="29"/>
        <v>0</v>
      </c>
      <c r="BC43" s="426">
        <f t="shared" si="30"/>
        <v>0</v>
      </c>
      <c r="BD43" s="426">
        <f t="shared" si="31"/>
        <v>0</v>
      </c>
      <c r="BE43" s="759" t="str">
        <f t="shared" si="18"/>
        <v/>
      </c>
      <c r="BF43" s="760" t="str">
        <f t="shared" si="3"/>
        <v/>
      </c>
      <c r="BG43" s="425">
        <f t="shared" si="32"/>
        <v>0</v>
      </c>
      <c r="BH43" s="426">
        <f t="shared" si="33"/>
        <v>0</v>
      </c>
      <c r="BI43" s="426">
        <f t="shared" si="34"/>
        <v>0</v>
      </c>
      <c r="BJ43" s="520" t="str">
        <f t="shared" si="4"/>
        <v/>
      </c>
      <c r="BK43" s="520" t="str">
        <f t="shared" si="5"/>
        <v/>
      </c>
      <c r="BL43" s="521" t="str">
        <f t="shared" si="6"/>
        <v/>
      </c>
    </row>
    <row r="44" spans="2:64" s="2" customFormat="1" ht="30" x14ac:dyDescent="0.25">
      <c r="B44" s="1167" t="str">
        <f>IF(C44=0,"",MAX($B$10:B43)+1)</f>
        <v/>
      </c>
      <c r="C44" s="1168"/>
      <c r="D44" s="1169"/>
      <c r="E44" s="1168"/>
      <c r="F44" s="179">
        <f>IF(H44=0,"",MAX($F$10:F43)+1)</f>
        <v>35</v>
      </c>
      <c r="G44" s="242" t="str">
        <f>VLOOKUP(H44,'Mapping account'!E:F,2,0)</f>
        <v>03502</v>
      </c>
      <c r="H44" s="198" t="s">
        <v>335</v>
      </c>
      <c r="I44" s="269" t="s">
        <v>197</v>
      </c>
      <c r="J44" s="279" t="s">
        <v>41</v>
      </c>
      <c r="K44" s="279" t="s">
        <v>216</v>
      </c>
      <c r="L44" s="908">
        <f>SUMIFS(M.account_DTR!$AD$7:$AD$414,M.account_DTR!$I$7:$I$414,'10. 170KMP'!$F44)</f>
        <v>0</v>
      </c>
      <c r="M44" s="902">
        <f>SUMIFS(M.account_DTR!$AR$7:$AR$414,M.account_DTR!$I$7:$I$414,'10. 170KMP'!$F44)</f>
        <v>0</v>
      </c>
      <c r="N44" s="902">
        <f>SUMIFS(M.account_DTR!$BF$7:$BF$414,M.account_DTR!$I$7:$I$414,'10. 170KMP'!$F44)</f>
        <v>0</v>
      </c>
      <c r="O44" s="902">
        <f>SUMIFS(M.account_DTR!BH$7:BH$414,M.account_DTR!$I$7:$I$414,'10. 170KMP'!$F44)</f>
        <v>0</v>
      </c>
      <c r="P44" s="902">
        <f>SUMIFS(M.account_DTR!BI$7:BI$414,M.account_DTR!$I$7:$I$414,'10. 170KMP'!$F44)</f>
        <v>0</v>
      </c>
      <c r="Q44" s="902">
        <f>SUMIFS(M.account_DTR!BJ$7:BJ$414,M.account_DTR!$I$7:$I$414,'10. 170KMP'!$F44)</f>
        <v>0</v>
      </c>
      <c r="R44" s="902">
        <f>SUMIFS(M.account_DTR!BK$7:BK$414,M.account_DTR!$I$7:$I$414,'10. 170KMP'!$F44)</f>
        <v>0</v>
      </c>
      <c r="S44" s="902">
        <f>SUMIFS(M.account_DTR!BL$7:BL$414,M.account_DTR!$I$7:$I$414,'10. 170KMP'!$F44)</f>
        <v>0</v>
      </c>
      <c r="T44" s="902">
        <f>SUMIFS(M.account_DTR!BM$7:BM$414,M.account_DTR!$I$7:$I$414,'10. 170KMP'!$F44)</f>
        <v>0</v>
      </c>
      <c r="U44" s="902">
        <f>SUMIFS(M.account_DTR!BN$7:BN$414,M.account_DTR!$I$7:$I$414,'10. 170KMP'!$F44)</f>
        <v>0</v>
      </c>
      <c r="V44" s="902">
        <f>SUMIFS(M.account_DTR!BO$7:BO$414,M.account_DTR!$I$7:$I$414,'10. 170KMP'!$F44)</f>
        <v>0</v>
      </c>
      <c r="W44" s="902">
        <f>SUMIFS(M.account_DTR!BP$7:BP$414,M.account_DTR!$I$7:$I$414,'10. 170KMP'!$F44)</f>
        <v>0</v>
      </c>
      <c r="X44" s="902">
        <f>SUMIFS(M.account_DTR!BQ$7:BQ$414,M.account_DTR!$I$7:$I$414,'10. 170KMP'!$F44)</f>
        <v>0</v>
      </c>
      <c r="Y44" s="902">
        <f>SUMIFS(M.account_DTR!BR$7:BR$414,M.account_DTR!$I$7:$I$414,'10. 170KMP'!$F44)</f>
        <v>0</v>
      </c>
      <c r="Z44" s="902">
        <f>SUMIFS(M.account_DTR!BS$7:BS$414,M.account_DTR!$I$7:$I$414,'10. 170KMP'!$F44)</f>
        <v>0</v>
      </c>
      <c r="AA44" s="902">
        <f t="shared" si="22"/>
        <v>0</v>
      </c>
      <c r="AB44" s="902">
        <f>SUMIFS(M.account_DTR!BV$7:BV$414,M.account_DTR!$I$7:$I$414,'10. 170KMP'!$F44)</f>
        <v>0</v>
      </c>
      <c r="AC44" s="902">
        <f>SUMIFS(M.account_DTR!BW$7:BW$414,M.account_DTR!$I$7:$I$414,'10. 170KMP'!$F44)</f>
        <v>0</v>
      </c>
      <c r="AD44" s="902">
        <f>SUMIFS(M.account_DTR!BX$7:BX$414,M.account_DTR!$I$7:$I$414,'10. 170KMP'!$F44)</f>
        <v>0</v>
      </c>
      <c r="AE44" s="902">
        <f>SUMIFS(M.account_DTR!BY$7:BY$414,M.account_DTR!$I$7:$I$414,'10. 170KMP'!$F44)</f>
        <v>0</v>
      </c>
      <c r="AF44" s="902">
        <f>SUMIFS(M.account_DTR!BZ$7:BZ$414,M.account_DTR!$I$7:$I$414,'10. 170KMP'!$F44)</f>
        <v>0</v>
      </c>
      <c r="AG44" s="902">
        <f>SUMIFS(M.account_DTR!CA$7:CA$414,M.account_DTR!$I$7:$I$414,'10. 170KMP'!$F44)</f>
        <v>0</v>
      </c>
      <c r="AH44" s="902">
        <f>SUMIFS(M.account_DTR!CB$7:CB$414,M.account_DTR!$I$7:$I$414,'10. 170KMP'!$F44)</f>
        <v>0</v>
      </c>
      <c r="AI44" s="902">
        <f>SUMIFS(M.account_DTR!CC$7:CC$414,M.account_DTR!$I$7:$I$414,'10. 170KMP'!$F44)</f>
        <v>0</v>
      </c>
      <c r="AJ44" s="902">
        <f>SUMIFS(M.account_DTR!CD$7:CD$414,M.account_DTR!$I$7:$I$414,'10. 170KMP'!$F44)</f>
        <v>0</v>
      </c>
      <c r="AK44" s="902">
        <f>SUMIFS(M.account_DTR!CE$7:CE$414,M.account_DTR!$I$7:$I$414,'10. 170KMP'!$F44)</f>
        <v>0</v>
      </c>
      <c r="AL44" s="902">
        <f>SUMIFS(M.account_DTR!CF$7:CF$414,M.account_DTR!$I$7:$I$414,'10. 170KMP'!$F44)</f>
        <v>0</v>
      </c>
      <c r="AM44" s="902">
        <f>SUMIFS(M.account_DTR!CG$7:CG$414,M.account_DTR!$I$7:$I$414,'10. 170KMP'!$F44)</f>
        <v>0</v>
      </c>
      <c r="AN44" s="426">
        <f t="shared" si="23"/>
        <v>0</v>
      </c>
      <c r="AO44" s="427">
        <f t="shared" si="24"/>
        <v>0</v>
      </c>
      <c r="AP44" s="428">
        <f>SUMIFS(M.account_DTR!CJ$7:CJ$414,M.account_DTR!$I$7:$I$414,'10. 170KMP'!$F44)</f>
        <v>0</v>
      </c>
      <c r="AQ44" s="429">
        <f>SUMIFS(M.account_DTR!CK$7:CK$414,M.account_DTR!$I$7:$I$414,'10. 170KMP'!$F44)</f>
        <v>0</v>
      </c>
      <c r="AR44" s="429">
        <f>SUMIFS(M.account_DTR!CL$7:CL$414,M.account_DTR!$I$7:$I$414,'10. 170KMP'!$F44)</f>
        <v>0</v>
      </c>
      <c r="AS44" s="429">
        <f>SUMIFS(M.account_DTR!CM$7:CM$414,M.account_DTR!$I$7:$I$414,'10. 170KMP'!$F44)</f>
        <v>0</v>
      </c>
      <c r="AT44" s="429">
        <f>SUMIFS(M.account_DTR!CN$7:CN$414,M.account_DTR!$I$7:$I$414,'10. 170KMP'!$F44)</f>
        <v>0</v>
      </c>
      <c r="AU44" s="429"/>
      <c r="AV44" s="429"/>
      <c r="AW44" s="429"/>
      <c r="AX44" s="429"/>
      <c r="AY44" s="429"/>
      <c r="AZ44" s="429"/>
      <c r="BA44" s="430"/>
      <c r="BB44" s="425">
        <f t="shared" si="29"/>
        <v>0</v>
      </c>
      <c r="BC44" s="426">
        <f t="shared" si="30"/>
        <v>0</v>
      </c>
      <c r="BD44" s="426">
        <f t="shared" si="31"/>
        <v>0</v>
      </c>
      <c r="BE44" s="759" t="str">
        <f t="shared" si="18"/>
        <v/>
      </c>
      <c r="BF44" s="760" t="str">
        <f t="shared" si="3"/>
        <v/>
      </c>
      <c r="BG44" s="425">
        <f t="shared" si="32"/>
        <v>0</v>
      </c>
      <c r="BH44" s="426">
        <f t="shared" si="33"/>
        <v>0</v>
      </c>
      <c r="BI44" s="426">
        <f t="shared" si="34"/>
        <v>0</v>
      </c>
      <c r="BJ44" s="520" t="str">
        <f t="shared" si="4"/>
        <v/>
      </c>
      <c r="BK44" s="520" t="str">
        <f t="shared" si="5"/>
        <v/>
      </c>
      <c r="BL44" s="521" t="str">
        <f t="shared" si="6"/>
        <v/>
      </c>
    </row>
    <row r="45" spans="2:64" s="2" customFormat="1" x14ac:dyDescent="0.25">
      <c r="B45" s="1167"/>
      <c r="C45" s="1168"/>
      <c r="D45" s="1169"/>
      <c r="E45" s="1168"/>
      <c r="F45" s="23">
        <f>IF(H45=0,"",MAX($F$10:F44)+1)</f>
        <v>36</v>
      </c>
      <c r="G45" s="240" t="str">
        <f>VLOOKUP(H45,'Mapping account'!E:F,2,0)</f>
        <v>03801</v>
      </c>
      <c r="H45" s="16" t="s">
        <v>336</v>
      </c>
      <c r="I45" s="266" t="s">
        <v>197</v>
      </c>
      <c r="J45" s="277" t="s">
        <v>41</v>
      </c>
      <c r="K45" s="277" t="s">
        <v>216</v>
      </c>
      <c r="L45" s="909">
        <f>SUMIFS(M.account_DTR!$AD$7:$AD$414,M.account_DTR!$I$7:$I$414,'10. 170KMP'!$F45)</f>
        <v>0</v>
      </c>
      <c r="M45" s="903">
        <f>SUMIFS(M.account_DTR!$AR$7:$AR$414,M.account_DTR!$I$7:$I$414,'10. 170KMP'!$F45)</f>
        <v>0</v>
      </c>
      <c r="N45" s="903">
        <f>SUMIFS(M.account_DTR!$BF$7:$BF$414,M.account_DTR!$I$7:$I$414,'10. 170KMP'!$F45)</f>
        <v>0</v>
      </c>
      <c r="O45" s="903">
        <f>SUMIFS(M.account_DTR!BH$7:BH$414,M.account_DTR!$I$7:$I$414,'10. 170KMP'!$F45)</f>
        <v>0</v>
      </c>
      <c r="P45" s="903">
        <f>SUMIFS(M.account_DTR!BI$7:BI$414,M.account_DTR!$I$7:$I$414,'10. 170KMP'!$F45)</f>
        <v>0</v>
      </c>
      <c r="Q45" s="903">
        <f>SUMIFS(M.account_DTR!BJ$7:BJ$414,M.account_DTR!$I$7:$I$414,'10. 170KMP'!$F45)</f>
        <v>0</v>
      </c>
      <c r="R45" s="903">
        <f>SUMIFS(M.account_DTR!BK$7:BK$414,M.account_DTR!$I$7:$I$414,'10. 170KMP'!$F45)</f>
        <v>0</v>
      </c>
      <c r="S45" s="903">
        <f>SUMIFS(M.account_DTR!BL$7:BL$414,M.account_DTR!$I$7:$I$414,'10. 170KMP'!$F45)</f>
        <v>0</v>
      </c>
      <c r="T45" s="903">
        <f>SUMIFS(M.account_DTR!BM$7:BM$414,M.account_DTR!$I$7:$I$414,'10. 170KMP'!$F45)</f>
        <v>0</v>
      </c>
      <c r="U45" s="903">
        <f>SUMIFS(M.account_DTR!BN$7:BN$414,M.account_DTR!$I$7:$I$414,'10. 170KMP'!$F45)</f>
        <v>0</v>
      </c>
      <c r="V45" s="903">
        <f>SUMIFS(M.account_DTR!BO$7:BO$414,M.account_DTR!$I$7:$I$414,'10. 170KMP'!$F45)</f>
        <v>0</v>
      </c>
      <c r="W45" s="903">
        <f>SUMIFS(M.account_DTR!BP$7:BP$414,M.account_DTR!$I$7:$I$414,'10. 170KMP'!$F45)</f>
        <v>0</v>
      </c>
      <c r="X45" s="903">
        <f>SUMIFS(M.account_DTR!BQ$7:BQ$414,M.account_DTR!$I$7:$I$414,'10. 170KMP'!$F45)</f>
        <v>0</v>
      </c>
      <c r="Y45" s="903">
        <f>SUMIFS(M.account_DTR!BR$7:BR$414,M.account_DTR!$I$7:$I$414,'10. 170KMP'!$F45)</f>
        <v>0</v>
      </c>
      <c r="Z45" s="903">
        <f>SUMIFS(M.account_DTR!BS$7:BS$414,M.account_DTR!$I$7:$I$414,'10. 170KMP'!$F45)</f>
        <v>0</v>
      </c>
      <c r="AA45" s="61">
        <f t="shared" si="22"/>
        <v>0</v>
      </c>
      <c r="AB45" s="61">
        <f>SUMIFS(M.account_DTR!BV$7:BV$414,M.account_DTR!$I$7:$I$414,'10. 170KMP'!$F45)</f>
        <v>0</v>
      </c>
      <c r="AC45" s="61">
        <f>SUMIFS(M.account_DTR!BW$7:BW$414,M.account_DTR!$I$7:$I$414,'10. 170KMP'!$F45)</f>
        <v>0</v>
      </c>
      <c r="AD45" s="61">
        <f>SUMIFS(M.account_DTR!BX$7:BX$414,M.account_DTR!$I$7:$I$414,'10. 170KMP'!$F45)</f>
        <v>0</v>
      </c>
      <c r="AE45" s="61">
        <f>SUMIFS(M.account_DTR!BY$7:BY$414,M.account_DTR!$I$7:$I$414,'10. 170KMP'!$F45)</f>
        <v>0</v>
      </c>
      <c r="AF45" s="61">
        <f>SUMIFS(M.account_DTR!BZ$7:BZ$414,M.account_DTR!$I$7:$I$414,'10. 170KMP'!$F45)</f>
        <v>0</v>
      </c>
      <c r="AG45" s="61">
        <f>SUMIFS(M.account_DTR!CA$7:CA$414,M.account_DTR!$I$7:$I$414,'10. 170KMP'!$F45)</f>
        <v>0</v>
      </c>
      <c r="AH45" s="61">
        <f>SUMIFS(M.account_DTR!CB$7:CB$414,M.account_DTR!$I$7:$I$414,'10. 170KMP'!$F45)</f>
        <v>0</v>
      </c>
      <c r="AI45" s="61">
        <f>SUMIFS(M.account_DTR!CC$7:CC$414,M.account_DTR!$I$7:$I$414,'10. 170KMP'!$F45)</f>
        <v>0</v>
      </c>
      <c r="AJ45" s="61">
        <f>SUMIFS(M.account_DTR!CD$7:CD$414,M.account_DTR!$I$7:$I$414,'10. 170KMP'!$F45)</f>
        <v>0</v>
      </c>
      <c r="AK45" s="61">
        <f>SUMIFS(M.account_DTR!CE$7:CE$414,M.account_DTR!$I$7:$I$414,'10. 170KMP'!$F45)</f>
        <v>0</v>
      </c>
      <c r="AL45" s="61">
        <f>SUMIFS(M.account_DTR!CF$7:CF$414,M.account_DTR!$I$7:$I$414,'10. 170KMP'!$F45)</f>
        <v>0</v>
      </c>
      <c r="AM45" s="61">
        <f>SUMIFS(M.account_DTR!CG$7:CG$414,M.account_DTR!$I$7:$I$414,'10. 170KMP'!$F45)</f>
        <v>0</v>
      </c>
      <c r="AN45" s="61">
        <f t="shared" si="23"/>
        <v>0</v>
      </c>
      <c r="AO45" s="91">
        <f t="shared" si="24"/>
        <v>0</v>
      </c>
      <c r="AP45" s="339">
        <f>SUMIFS(M.account_DTR!CJ$7:CJ$414,M.account_DTR!$I$7:$I$414,'10. 170KMP'!$F45)</f>
        <v>0</v>
      </c>
      <c r="AQ45" s="340">
        <f>SUMIFS(M.account_DTR!CK$7:CK$414,M.account_DTR!$I$7:$I$414,'10. 170KMP'!$F45)</f>
        <v>0</v>
      </c>
      <c r="AR45" s="340">
        <f>SUMIFS(M.account_DTR!CL$7:CL$414,M.account_DTR!$I$7:$I$414,'10. 170KMP'!$F45)</f>
        <v>0</v>
      </c>
      <c r="AS45" s="340">
        <f>SUMIFS(M.account_DTR!CM$7:CM$414,M.account_DTR!$I$7:$I$414,'10. 170KMP'!$F45)</f>
        <v>0</v>
      </c>
      <c r="AT45" s="340">
        <f>SUMIFS(M.account_DTR!CN$7:CN$414,M.account_DTR!$I$7:$I$414,'10. 170KMP'!$F45)</f>
        <v>0</v>
      </c>
      <c r="AU45" s="340"/>
      <c r="AV45" s="340"/>
      <c r="AW45" s="340"/>
      <c r="AX45" s="340"/>
      <c r="AY45" s="340"/>
      <c r="AZ45" s="340"/>
      <c r="BA45" s="341"/>
      <c r="BB45" s="85">
        <f t="shared" si="29"/>
        <v>0</v>
      </c>
      <c r="BC45" s="61">
        <f t="shared" si="30"/>
        <v>0</v>
      </c>
      <c r="BD45" s="61">
        <f t="shared" si="31"/>
        <v>0</v>
      </c>
      <c r="BE45" s="753" t="str">
        <f t="shared" si="18"/>
        <v/>
      </c>
      <c r="BF45" s="754" t="str">
        <f t="shared" si="3"/>
        <v/>
      </c>
      <c r="BG45" s="85">
        <f t="shared" si="32"/>
        <v>0</v>
      </c>
      <c r="BH45" s="61">
        <f t="shared" si="33"/>
        <v>0</v>
      </c>
      <c r="BI45" s="61">
        <f t="shared" si="34"/>
        <v>0</v>
      </c>
      <c r="BJ45" s="512" t="str">
        <f t="shared" si="4"/>
        <v/>
      </c>
      <c r="BK45" s="512" t="str">
        <f t="shared" si="5"/>
        <v/>
      </c>
      <c r="BL45" s="513" t="str">
        <f t="shared" si="6"/>
        <v/>
      </c>
    </row>
    <row r="46" spans="2:64" s="2" customFormat="1" ht="30" x14ac:dyDescent="0.25">
      <c r="B46" s="1167" t="s">
        <v>43</v>
      </c>
      <c r="C46" s="1168" t="s">
        <v>42</v>
      </c>
      <c r="D46" s="244" t="s">
        <v>217</v>
      </c>
      <c r="E46" s="164" t="s">
        <v>145</v>
      </c>
      <c r="F46" s="163">
        <f>IF(H46=0,"",MAX($F$10:F45)+1)</f>
        <v>37</v>
      </c>
      <c r="G46" s="244" t="str">
        <f>VLOOKUP(H46,'Mapping account'!E:F,2,0)</f>
        <v>07104</v>
      </c>
      <c r="H46" s="165" t="s">
        <v>145</v>
      </c>
      <c r="I46" s="271" t="s">
        <v>197</v>
      </c>
      <c r="J46" s="280" t="s">
        <v>43</v>
      </c>
      <c r="K46" s="280" t="s">
        <v>217</v>
      </c>
      <c r="L46" s="437">
        <f>SUMIFS(M.account_DTR!$AD$7:$AD$414,M.account_DTR!$I$7:$I$414,'10. 170KMP'!$F46)</f>
        <v>0</v>
      </c>
      <c r="M46" s="438">
        <f>SUMIFS(M.account_DTR!$AR$7:$AR$414,M.account_DTR!$I$7:$I$414,'10. 170KMP'!$F46)</f>
        <v>0</v>
      </c>
      <c r="N46" s="438">
        <f>SUMIFS(M.account_DTR!$BF$7:$BF$414,M.account_DTR!$I$7:$I$414,'10. 170KMP'!$F46)</f>
        <v>0</v>
      </c>
      <c r="O46" s="438">
        <f>SUMIFS(M.account_DTR!BH$7:BH$414,M.account_DTR!$I$7:$I$414,'10. 170KMP'!$F46)</f>
        <v>0</v>
      </c>
      <c r="P46" s="438">
        <f>SUMIFS(M.account_DTR!BI$7:BI$414,M.account_DTR!$I$7:$I$414,'10. 170KMP'!$F46)</f>
        <v>0</v>
      </c>
      <c r="Q46" s="438">
        <f>SUMIFS(M.account_DTR!BJ$7:BJ$414,M.account_DTR!$I$7:$I$414,'10. 170KMP'!$F46)</f>
        <v>0</v>
      </c>
      <c r="R46" s="438">
        <f>SUMIFS(M.account_DTR!BK$7:BK$414,M.account_DTR!$I$7:$I$414,'10. 170KMP'!$F46)</f>
        <v>0</v>
      </c>
      <c r="S46" s="438">
        <f>SUMIFS(M.account_DTR!BL$7:BL$414,M.account_DTR!$I$7:$I$414,'10. 170KMP'!$F46)</f>
        <v>0</v>
      </c>
      <c r="T46" s="438">
        <f>SUMIFS(M.account_DTR!BM$7:BM$414,M.account_DTR!$I$7:$I$414,'10. 170KMP'!$F46)</f>
        <v>0</v>
      </c>
      <c r="U46" s="438">
        <f>SUMIFS(M.account_DTR!BN$7:BN$414,M.account_DTR!$I$7:$I$414,'10. 170KMP'!$F46)</f>
        <v>0</v>
      </c>
      <c r="V46" s="438">
        <f>SUMIFS(M.account_DTR!BO$7:BO$414,M.account_DTR!$I$7:$I$414,'10. 170KMP'!$F46)</f>
        <v>0</v>
      </c>
      <c r="W46" s="438">
        <f>SUMIFS(M.account_DTR!BP$7:BP$414,M.account_DTR!$I$7:$I$414,'10. 170KMP'!$F46)</f>
        <v>0</v>
      </c>
      <c r="X46" s="438">
        <f>SUMIFS(M.account_DTR!BQ$7:BQ$414,M.account_DTR!$I$7:$I$414,'10. 170KMP'!$F46)</f>
        <v>0</v>
      </c>
      <c r="Y46" s="438">
        <f>SUMIFS(M.account_DTR!BR$7:BR$414,M.account_DTR!$I$7:$I$414,'10. 170KMP'!$F46)</f>
        <v>0</v>
      </c>
      <c r="Z46" s="438">
        <f>SUMIFS(M.account_DTR!BS$7:BS$414,M.account_DTR!$I$7:$I$414,'10. 170KMP'!$F46)</f>
        <v>0</v>
      </c>
      <c r="AA46" s="438">
        <f t="shared" si="22"/>
        <v>0</v>
      </c>
      <c r="AB46" s="438">
        <f>SUMIFS(M.account_DTR!BV$7:BV$414,M.account_DTR!$I$7:$I$414,'10. 170KMP'!$F46)</f>
        <v>6196500</v>
      </c>
      <c r="AC46" s="438">
        <f>SUMIFS(M.account_DTR!BW$7:BW$414,M.account_DTR!$I$7:$I$414,'10. 170KMP'!$F46)</f>
        <v>6196500</v>
      </c>
      <c r="AD46" s="438">
        <f>SUMIFS(M.account_DTR!BX$7:BX$414,M.account_DTR!$I$7:$I$414,'10. 170KMP'!$F46)</f>
        <v>6196500</v>
      </c>
      <c r="AE46" s="438">
        <f>SUMIFS(M.account_DTR!BY$7:BY$414,M.account_DTR!$I$7:$I$414,'10. 170KMP'!$F46)</f>
        <v>6196500</v>
      </c>
      <c r="AF46" s="438">
        <f>SUMIFS(M.account_DTR!BZ$7:BZ$414,M.account_DTR!$I$7:$I$414,'10. 170KMP'!$F46)</f>
        <v>6196500</v>
      </c>
      <c r="AG46" s="438">
        <f>SUMIFS(M.account_DTR!CA$7:CA$414,M.account_DTR!$I$7:$I$414,'10. 170KMP'!$F46)</f>
        <v>6196500</v>
      </c>
      <c r="AH46" s="438">
        <f>SUMIFS(M.account_DTR!CB$7:CB$414,M.account_DTR!$I$7:$I$414,'10. 170KMP'!$F46)</f>
        <v>6196500</v>
      </c>
      <c r="AI46" s="438">
        <f>SUMIFS(M.account_DTR!CC$7:CC$414,M.account_DTR!$I$7:$I$414,'10. 170KMP'!$F46)</f>
        <v>6196500</v>
      </c>
      <c r="AJ46" s="438">
        <f>SUMIFS(M.account_DTR!CD$7:CD$414,M.account_DTR!$I$7:$I$414,'10. 170KMP'!$F46)</f>
        <v>6196500</v>
      </c>
      <c r="AK46" s="438">
        <f>SUMIFS(M.account_DTR!CE$7:CE$414,M.account_DTR!$I$7:$I$414,'10. 170KMP'!$F46)</f>
        <v>6196500</v>
      </c>
      <c r="AL46" s="438">
        <f>SUMIFS(M.account_DTR!CF$7:CF$414,M.account_DTR!$I$7:$I$414,'10. 170KMP'!$F46)</f>
        <v>6196500</v>
      </c>
      <c r="AM46" s="438">
        <f>SUMIFS(M.account_DTR!CG$7:CG$414,M.account_DTR!$I$7:$I$414,'10. 170KMP'!$F46)</f>
        <v>6196500</v>
      </c>
      <c r="AN46" s="438">
        <f t="shared" si="23"/>
        <v>74358000</v>
      </c>
      <c r="AO46" s="439">
        <f t="shared" si="24"/>
        <v>77677446</v>
      </c>
      <c r="AP46" s="442">
        <f>SUMIFS(M.account_DTR!CJ$7:CJ$414,M.account_DTR!$I$7:$I$414,'10. 170KMP'!$F46)</f>
        <v>8385707</v>
      </c>
      <c r="AQ46" s="440">
        <f>SUMIFS(M.account_DTR!CK$7:CK$414,M.account_DTR!$I$7:$I$414,'10. 170KMP'!$F46)</f>
        <v>16893930</v>
      </c>
      <c r="AR46" s="440">
        <f>SUMIFS(M.account_DTR!CL$7:CL$414,M.account_DTR!$I$7:$I$414,'10. 170KMP'!$F46)</f>
        <v>23515453</v>
      </c>
      <c r="AS46" s="440">
        <f>SUMIFS(M.account_DTR!CM$7:CM$414,M.account_DTR!$I$7:$I$414,'10. 170KMP'!$F46)</f>
        <v>17354416</v>
      </c>
      <c r="AT46" s="440">
        <f>SUMIFS(M.account_DTR!CN$7:CN$414,M.account_DTR!$I$7:$I$414,'10. 170KMP'!$F46)</f>
        <v>11527940</v>
      </c>
      <c r="AU46" s="440"/>
      <c r="AV46" s="440"/>
      <c r="AW46" s="440"/>
      <c r="AX46" s="440"/>
      <c r="AY46" s="440"/>
      <c r="AZ46" s="440"/>
      <c r="BA46" s="441"/>
      <c r="BB46" s="437">
        <f t="shared" si="29"/>
        <v>17354416</v>
      </c>
      <c r="BC46" s="438">
        <f t="shared" si="30"/>
        <v>11527940</v>
      </c>
      <c r="BD46" s="438">
        <f t="shared" si="31"/>
        <v>6196500</v>
      </c>
      <c r="BE46" s="767">
        <f t="shared" si="18"/>
        <v>0.66426551028856284</v>
      </c>
      <c r="BF46" s="768">
        <f t="shared" si="3"/>
        <v>1.8603953844912451</v>
      </c>
      <c r="BG46" s="437">
        <f t="shared" si="32"/>
        <v>0</v>
      </c>
      <c r="BH46" s="438">
        <f t="shared" si="33"/>
        <v>77677446</v>
      </c>
      <c r="BI46" s="438">
        <f t="shared" si="34"/>
        <v>30982500</v>
      </c>
      <c r="BJ46" s="528" t="str">
        <f t="shared" si="4"/>
        <v/>
      </c>
      <c r="BK46" s="528">
        <f t="shared" si="5"/>
        <v>2.5071393851367709</v>
      </c>
      <c r="BL46" s="529">
        <f t="shared" si="6"/>
        <v>1.0446414104736546</v>
      </c>
    </row>
    <row r="47" spans="2:64" s="2" customFormat="1" x14ac:dyDescent="0.25">
      <c r="B47" s="1167"/>
      <c r="C47" s="1168"/>
      <c r="D47" s="244" t="s">
        <v>218</v>
      </c>
      <c r="E47" s="132" t="s">
        <v>175</v>
      </c>
      <c r="F47" s="163">
        <f>IF(H47=0,"",MAX($F$10:F46)+1)</f>
        <v>38</v>
      </c>
      <c r="G47" s="244" t="str">
        <f>VLOOKUP(H47,'Mapping account'!E:F,2,0)</f>
        <v>07105</v>
      </c>
      <c r="H47" s="165" t="s">
        <v>175</v>
      </c>
      <c r="I47" s="271" t="s">
        <v>197</v>
      </c>
      <c r="J47" s="280" t="s">
        <v>43</v>
      </c>
      <c r="K47" s="280" t="s">
        <v>218</v>
      </c>
      <c r="L47" s="443">
        <f>SUMIFS(M.account_DTR!$AD$7:$AD$414,M.account_DTR!$I$7:$I$414,'10. 170KMP'!$F47)</f>
        <v>0</v>
      </c>
      <c r="M47" s="444">
        <f>SUMIFS(M.account_DTR!$AR$7:$AR$414,M.account_DTR!$I$7:$I$414,'10. 170KMP'!$F47)</f>
        <v>0</v>
      </c>
      <c r="N47" s="444">
        <f>SUMIFS(M.account_DTR!$BF$7:$BF$414,M.account_DTR!$I$7:$I$414,'10. 170KMP'!$F47)</f>
        <v>0</v>
      </c>
      <c r="O47" s="444">
        <f>SUMIFS(M.account_DTR!BH$7:BH$414,M.account_DTR!$I$7:$I$414,'10. 170KMP'!$F47)</f>
        <v>0</v>
      </c>
      <c r="P47" s="444">
        <f>SUMIFS(M.account_DTR!BI$7:BI$414,M.account_DTR!$I$7:$I$414,'10. 170KMP'!$F47)</f>
        <v>0</v>
      </c>
      <c r="Q47" s="444">
        <f>SUMIFS(M.account_DTR!BJ$7:BJ$414,M.account_DTR!$I$7:$I$414,'10. 170KMP'!$F47)</f>
        <v>0</v>
      </c>
      <c r="R47" s="444">
        <f>SUMIFS(M.account_DTR!BK$7:BK$414,M.account_DTR!$I$7:$I$414,'10. 170KMP'!$F47)</f>
        <v>0</v>
      </c>
      <c r="S47" s="444">
        <f>SUMIFS(M.account_DTR!BL$7:BL$414,M.account_DTR!$I$7:$I$414,'10. 170KMP'!$F47)</f>
        <v>0</v>
      </c>
      <c r="T47" s="444">
        <f>SUMIFS(M.account_DTR!BM$7:BM$414,M.account_DTR!$I$7:$I$414,'10. 170KMP'!$F47)</f>
        <v>0</v>
      </c>
      <c r="U47" s="444">
        <f>SUMIFS(M.account_DTR!BN$7:BN$414,M.account_DTR!$I$7:$I$414,'10. 170KMP'!$F47)</f>
        <v>0</v>
      </c>
      <c r="V47" s="444">
        <f>SUMIFS(M.account_DTR!BO$7:BO$414,M.account_DTR!$I$7:$I$414,'10. 170KMP'!$F47)</f>
        <v>0</v>
      </c>
      <c r="W47" s="444">
        <f>SUMIFS(M.account_DTR!BP$7:BP$414,M.account_DTR!$I$7:$I$414,'10. 170KMP'!$F47)</f>
        <v>0</v>
      </c>
      <c r="X47" s="444">
        <f>SUMIFS(M.account_DTR!BQ$7:BQ$414,M.account_DTR!$I$7:$I$414,'10. 170KMP'!$F47)</f>
        <v>0</v>
      </c>
      <c r="Y47" s="444">
        <f>SUMIFS(M.account_DTR!BR$7:BR$414,M.account_DTR!$I$7:$I$414,'10. 170KMP'!$F47)</f>
        <v>0</v>
      </c>
      <c r="Z47" s="444">
        <f>SUMIFS(M.account_DTR!BS$7:BS$414,M.account_DTR!$I$7:$I$414,'10. 170KMP'!$F47)</f>
        <v>0</v>
      </c>
      <c r="AA47" s="444">
        <f t="shared" si="22"/>
        <v>0</v>
      </c>
      <c r="AB47" s="444">
        <f>SUMIFS(M.account_DTR!BV$7:BV$414,M.account_DTR!$I$7:$I$414,'10. 170KMP'!$F47)</f>
        <v>0</v>
      </c>
      <c r="AC47" s="444">
        <f>SUMIFS(M.account_DTR!BW$7:BW$414,M.account_DTR!$I$7:$I$414,'10. 170KMP'!$F47)</f>
        <v>0</v>
      </c>
      <c r="AD47" s="444">
        <f>SUMIFS(M.account_DTR!BX$7:BX$414,M.account_DTR!$I$7:$I$414,'10. 170KMP'!$F47)</f>
        <v>0</v>
      </c>
      <c r="AE47" s="444">
        <f>SUMIFS(M.account_DTR!BY$7:BY$414,M.account_DTR!$I$7:$I$414,'10. 170KMP'!$F47)</f>
        <v>0</v>
      </c>
      <c r="AF47" s="444">
        <f>SUMIFS(M.account_DTR!BZ$7:BZ$414,M.account_DTR!$I$7:$I$414,'10. 170KMP'!$F47)</f>
        <v>0</v>
      </c>
      <c r="AG47" s="444">
        <f>SUMIFS(M.account_DTR!CA$7:CA$414,M.account_DTR!$I$7:$I$414,'10. 170KMP'!$F47)</f>
        <v>0</v>
      </c>
      <c r="AH47" s="444">
        <f>SUMIFS(M.account_DTR!CB$7:CB$414,M.account_DTR!$I$7:$I$414,'10. 170KMP'!$F47)</f>
        <v>0</v>
      </c>
      <c r="AI47" s="444">
        <f>SUMIFS(M.account_DTR!CC$7:CC$414,M.account_DTR!$I$7:$I$414,'10. 170KMP'!$F47)</f>
        <v>0</v>
      </c>
      <c r="AJ47" s="444">
        <f>SUMIFS(M.account_DTR!CD$7:CD$414,M.account_DTR!$I$7:$I$414,'10. 170KMP'!$F47)</f>
        <v>0</v>
      </c>
      <c r="AK47" s="444">
        <f>SUMIFS(M.account_DTR!CE$7:CE$414,M.account_DTR!$I$7:$I$414,'10. 170KMP'!$F47)</f>
        <v>0</v>
      </c>
      <c r="AL47" s="444">
        <f>SUMIFS(M.account_DTR!CF$7:CF$414,M.account_DTR!$I$7:$I$414,'10. 170KMP'!$F47)</f>
        <v>0</v>
      </c>
      <c r="AM47" s="444">
        <f>SUMIFS(M.account_DTR!CG$7:CG$414,M.account_DTR!$I$7:$I$414,'10. 170KMP'!$F47)</f>
        <v>0</v>
      </c>
      <c r="AN47" s="444">
        <f t="shared" si="23"/>
        <v>0</v>
      </c>
      <c r="AO47" s="445">
        <f t="shared" si="24"/>
        <v>0</v>
      </c>
      <c r="AP47" s="446">
        <f>SUMIFS(M.account_DTR!CJ$7:CJ$414,M.account_DTR!$I$7:$I$414,'10. 170KMP'!$F47)</f>
        <v>0</v>
      </c>
      <c r="AQ47" s="447">
        <f>SUMIFS(M.account_DTR!CK$7:CK$414,M.account_DTR!$I$7:$I$414,'10. 170KMP'!$F47)</f>
        <v>0</v>
      </c>
      <c r="AR47" s="447">
        <f>SUMIFS(M.account_DTR!CL$7:CL$414,M.account_DTR!$I$7:$I$414,'10. 170KMP'!$F47)</f>
        <v>0</v>
      </c>
      <c r="AS47" s="447">
        <f>SUMIFS(M.account_DTR!CM$7:CM$414,M.account_DTR!$I$7:$I$414,'10. 170KMP'!$F47)</f>
        <v>0</v>
      </c>
      <c r="AT47" s="447">
        <f>SUMIFS(M.account_DTR!CN$7:CN$414,M.account_DTR!$I$7:$I$414,'10. 170KMP'!$F47)</f>
        <v>0</v>
      </c>
      <c r="AU47" s="447"/>
      <c r="AV47" s="447"/>
      <c r="AW47" s="447"/>
      <c r="AX47" s="447"/>
      <c r="AY47" s="447"/>
      <c r="AZ47" s="447"/>
      <c r="BA47" s="448"/>
      <c r="BB47" s="443">
        <f t="shared" si="29"/>
        <v>0</v>
      </c>
      <c r="BC47" s="444">
        <f t="shared" si="30"/>
        <v>0</v>
      </c>
      <c r="BD47" s="444">
        <f t="shared" si="31"/>
        <v>0</v>
      </c>
      <c r="BE47" s="769" t="str">
        <f t="shared" si="18"/>
        <v/>
      </c>
      <c r="BF47" s="770" t="str">
        <f t="shared" si="3"/>
        <v/>
      </c>
      <c r="BG47" s="443">
        <f t="shared" si="32"/>
        <v>0</v>
      </c>
      <c r="BH47" s="444">
        <f t="shared" si="33"/>
        <v>0</v>
      </c>
      <c r="BI47" s="444">
        <f t="shared" si="34"/>
        <v>0</v>
      </c>
      <c r="BJ47" s="530" t="str">
        <f t="shared" si="4"/>
        <v/>
      </c>
      <c r="BK47" s="530" t="str">
        <f t="shared" si="5"/>
        <v/>
      </c>
      <c r="BL47" s="531" t="str">
        <f t="shared" si="6"/>
        <v/>
      </c>
    </row>
    <row r="48" spans="2:64" s="2" customFormat="1" ht="30" x14ac:dyDescent="0.25">
      <c r="B48" s="1167" t="str">
        <f>IF(C48=0,"",MAX($B$10:B47)+1)</f>
        <v/>
      </c>
      <c r="C48" s="1168"/>
      <c r="D48" s="244" t="s">
        <v>219</v>
      </c>
      <c r="E48" s="132" t="s">
        <v>220</v>
      </c>
      <c r="F48" s="163">
        <f>IF(H48=0,"",MAX($F$10:F47)+1)</f>
        <v>39</v>
      </c>
      <c r="G48" s="244" t="str">
        <f>VLOOKUP(H48,'Mapping account'!E:F,2,0)</f>
        <v>07106</v>
      </c>
      <c r="H48" s="165" t="s">
        <v>220</v>
      </c>
      <c r="I48" s="271" t="s">
        <v>197</v>
      </c>
      <c r="J48" s="280" t="s">
        <v>43</v>
      </c>
      <c r="K48" s="280" t="s">
        <v>219</v>
      </c>
      <c r="L48" s="263">
        <f>SUMIFS(M.account_DTR!$AD$7:$AD$414,M.account_DTR!$I$7:$I$414,'10. 170KMP'!$F48)</f>
        <v>0</v>
      </c>
      <c r="M48" s="264">
        <f>SUMIFS(M.account_DTR!$AR$7:$AR$414,M.account_DTR!$I$7:$I$414,'10. 170KMP'!$F48)</f>
        <v>0</v>
      </c>
      <c r="N48" s="264">
        <f>SUMIFS(M.account_DTR!$BF$7:$BF$414,M.account_DTR!$I$7:$I$414,'10. 170KMP'!$F48)</f>
        <v>0</v>
      </c>
      <c r="O48" s="264">
        <f>SUMIFS(M.account_DTR!BH$7:BH$414,M.account_DTR!$I$7:$I$414,'10. 170KMP'!$F48)</f>
        <v>0</v>
      </c>
      <c r="P48" s="264">
        <f>SUMIFS(M.account_DTR!BI$7:BI$414,M.account_DTR!$I$7:$I$414,'10. 170KMP'!$F48)</f>
        <v>0</v>
      </c>
      <c r="Q48" s="264">
        <f>SUMIFS(M.account_DTR!BJ$7:BJ$414,M.account_DTR!$I$7:$I$414,'10. 170KMP'!$F48)</f>
        <v>0</v>
      </c>
      <c r="R48" s="264">
        <f>SUMIFS(M.account_DTR!BK$7:BK$414,M.account_DTR!$I$7:$I$414,'10. 170KMP'!$F48)</f>
        <v>0</v>
      </c>
      <c r="S48" s="264">
        <f>SUMIFS(M.account_DTR!BL$7:BL$414,M.account_DTR!$I$7:$I$414,'10. 170KMP'!$F48)</f>
        <v>0</v>
      </c>
      <c r="T48" s="264">
        <f>SUMIFS(M.account_DTR!BM$7:BM$414,M.account_DTR!$I$7:$I$414,'10. 170KMP'!$F48)</f>
        <v>0</v>
      </c>
      <c r="U48" s="264">
        <f>SUMIFS(M.account_DTR!BN$7:BN$414,M.account_DTR!$I$7:$I$414,'10. 170KMP'!$F48)</f>
        <v>0</v>
      </c>
      <c r="V48" s="264">
        <f>SUMIFS(M.account_DTR!BO$7:BO$414,M.account_DTR!$I$7:$I$414,'10. 170KMP'!$F48)</f>
        <v>0</v>
      </c>
      <c r="W48" s="264">
        <f>SUMIFS(M.account_DTR!BP$7:BP$414,M.account_DTR!$I$7:$I$414,'10. 170KMP'!$F48)</f>
        <v>0</v>
      </c>
      <c r="X48" s="264">
        <f>SUMIFS(M.account_DTR!BQ$7:BQ$414,M.account_DTR!$I$7:$I$414,'10. 170KMP'!$F48)</f>
        <v>0</v>
      </c>
      <c r="Y48" s="264">
        <f>SUMIFS(M.account_DTR!BR$7:BR$414,M.account_DTR!$I$7:$I$414,'10. 170KMP'!$F48)</f>
        <v>0</v>
      </c>
      <c r="Z48" s="264">
        <f>SUMIFS(M.account_DTR!BS$7:BS$414,M.account_DTR!$I$7:$I$414,'10. 170KMP'!$F48)</f>
        <v>0</v>
      </c>
      <c r="AA48" s="264">
        <f t="shared" si="22"/>
        <v>0</v>
      </c>
      <c r="AB48" s="264">
        <f>SUMIFS(M.account_DTR!BV$7:BV$414,M.account_DTR!$I$7:$I$414,'10. 170KMP'!$F48)</f>
        <v>0</v>
      </c>
      <c r="AC48" s="264">
        <f>SUMIFS(M.account_DTR!BW$7:BW$414,M.account_DTR!$I$7:$I$414,'10. 170KMP'!$F48)</f>
        <v>0</v>
      </c>
      <c r="AD48" s="264">
        <f>SUMIFS(M.account_DTR!BX$7:BX$414,M.account_DTR!$I$7:$I$414,'10. 170KMP'!$F48)</f>
        <v>0</v>
      </c>
      <c r="AE48" s="264">
        <f>SUMIFS(M.account_DTR!BY$7:BY$414,M.account_DTR!$I$7:$I$414,'10. 170KMP'!$F48)</f>
        <v>0</v>
      </c>
      <c r="AF48" s="264">
        <f>SUMIFS(M.account_DTR!BZ$7:BZ$414,M.account_DTR!$I$7:$I$414,'10. 170KMP'!$F48)</f>
        <v>0</v>
      </c>
      <c r="AG48" s="264">
        <f>SUMIFS(M.account_DTR!CA$7:CA$414,M.account_DTR!$I$7:$I$414,'10. 170KMP'!$F48)</f>
        <v>0</v>
      </c>
      <c r="AH48" s="264">
        <f>SUMIFS(M.account_DTR!CB$7:CB$414,M.account_DTR!$I$7:$I$414,'10. 170KMP'!$F48)</f>
        <v>0</v>
      </c>
      <c r="AI48" s="264">
        <f>SUMIFS(M.account_DTR!CC$7:CC$414,M.account_DTR!$I$7:$I$414,'10. 170KMP'!$F48)</f>
        <v>0</v>
      </c>
      <c r="AJ48" s="264">
        <f>SUMIFS(M.account_DTR!CD$7:CD$414,M.account_DTR!$I$7:$I$414,'10. 170KMP'!$F48)</f>
        <v>0</v>
      </c>
      <c r="AK48" s="264">
        <f>SUMIFS(M.account_DTR!CE$7:CE$414,M.account_DTR!$I$7:$I$414,'10. 170KMP'!$F48)</f>
        <v>0</v>
      </c>
      <c r="AL48" s="264">
        <f>SUMIFS(M.account_DTR!CF$7:CF$414,M.account_DTR!$I$7:$I$414,'10. 170KMP'!$F48)</f>
        <v>0</v>
      </c>
      <c r="AM48" s="264">
        <f>SUMIFS(M.account_DTR!CG$7:CG$414,M.account_DTR!$I$7:$I$414,'10. 170KMP'!$F48)</f>
        <v>0</v>
      </c>
      <c r="AN48" s="264">
        <f t="shared" si="23"/>
        <v>0</v>
      </c>
      <c r="AO48" s="265">
        <f t="shared" si="24"/>
        <v>0</v>
      </c>
      <c r="AP48" s="342">
        <f>SUMIFS(M.account_DTR!CJ$7:CJ$414,M.account_DTR!$I$7:$I$414,'10. 170KMP'!$F48)</f>
        <v>0</v>
      </c>
      <c r="AQ48" s="343">
        <f>SUMIFS(M.account_DTR!CK$7:CK$414,M.account_DTR!$I$7:$I$414,'10. 170KMP'!$F48)</f>
        <v>0</v>
      </c>
      <c r="AR48" s="343">
        <f>SUMIFS(M.account_DTR!CL$7:CL$414,M.account_DTR!$I$7:$I$414,'10. 170KMP'!$F48)</f>
        <v>0</v>
      </c>
      <c r="AS48" s="343">
        <f>SUMIFS(M.account_DTR!CM$7:CM$414,M.account_DTR!$I$7:$I$414,'10. 170KMP'!$F48)</f>
        <v>0</v>
      </c>
      <c r="AT48" s="343">
        <f>SUMIFS(M.account_DTR!CN$7:CN$414,M.account_DTR!$I$7:$I$414,'10. 170KMP'!$F48)</f>
        <v>0</v>
      </c>
      <c r="AU48" s="343"/>
      <c r="AV48" s="343"/>
      <c r="AW48" s="343"/>
      <c r="AX48" s="343"/>
      <c r="AY48" s="343"/>
      <c r="AZ48" s="343"/>
      <c r="BA48" s="344"/>
      <c r="BB48" s="263">
        <f t="shared" si="29"/>
        <v>0</v>
      </c>
      <c r="BC48" s="264">
        <f t="shared" si="30"/>
        <v>0</v>
      </c>
      <c r="BD48" s="264">
        <f t="shared" si="31"/>
        <v>0</v>
      </c>
      <c r="BE48" s="763" t="str">
        <f t="shared" si="18"/>
        <v/>
      </c>
      <c r="BF48" s="764" t="str">
        <f t="shared" si="3"/>
        <v/>
      </c>
      <c r="BG48" s="263">
        <f t="shared" si="32"/>
        <v>0</v>
      </c>
      <c r="BH48" s="264">
        <f t="shared" si="33"/>
        <v>0</v>
      </c>
      <c r="BI48" s="264">
        <f t="shared" si="34"/>
        <v>0</v>
      </c>
      <c r="BJ48" s="524" t="str">
        <f t="shared" si="4"/>
        <v/>
      </c>
      <c r="BK48" s="524" t="str">
        <f t="shared" si="5"/>
        <v/>
      </c>
      <c r="BL48" s="525" t="str">
        <f t="shared" si="6"/>
        <v/>
      </c>
    </row>
    <row r="49" spans="2:64" s="2" customFormat="1" ht="45" x14ac:dyDescent="0.25">
      <c r="B49" s="1167"/>
      <c r="C49" s="1168"/>
      <c r="D49" s="244" t="s">
        <v>221</v>
      </c>
      <c r="E49" s="164" t="s">
        <v>148</v>
      </c>
      <c r="F49" s="159">
        <f>IF(H49=0,"",MAX($F$10:F48)+1)</f>
        <v>40</v>
      </c>
      <c r="G49" s="243" t="str">
        <f>VLOOKUP(H49,'Mapping account'!E:F,2,0)</f>
        <v>03702</v>
      </c>
      <c r="H49" s="449" t="s">
        <v>148</v>
      </c>
      <c r="I49" s="450" t="s">
        <v>197</v>
      </c>
      <c r="J49" s="280" t="s">
        <v>43</v>
      </c>
      <c r="K49" s="280" t="s">
        <v>221</v>
      </c>
      <c r="L49" s="263">
        <f>SUMIFS(M.account_DTR!$AD$7:$AD$414,M.account_DTR!$I$7:$I$414,'10. 170KMP'!$F49)</f>
        <v>0</v>
      </c>
      <c r="M49" s="264">
        <f>SUMIFS(M.account_DTR!$AR$7:$AR$414,M.account_DTR!$I$7:$I$414,'10. 170KMP'!$F49)</f>
        <v>0</v>
      </c>
      <c r="N49" s="264">
        <f>SUMIFS(M.account_DTR!$BF$7:$BF$414,M.account_DTR!$I$7:$I$414,'10. 170KMP'!$F49)</f>
        <v>0</v>
      </c>
      <c r="O49" s="264">
        <f>SUMIFS(M.account_DTR!BH$7:BH$414,M.account_DTR!$I$7:$I$414,'10. 170KMP'!$F49)</f>
        <v>0</v>
      </c>
      <c r="P49" s="264">
        <f>SUMIFS(M.account_DTR!BI$7:BI$414,M.account_DTR!$I$7:$I$414,'10. 170KMP'!$F49)</f>
        <v>0</v>
      </c>
      <c r="Q49" s="264">
        <f>SUMIFS(M.account_DTR!BJ$7:BJ$414,M.account_DTR!$I$7:$I$414,'10. 170KMP'!$F49)</f>
        <v>0</v>
      </c>
      <c r="R49" s="264">
        <f>SUMIFS(M.account_DTR!BK$7:BK$414,M.account_DTR!$I$7:$I$414,'10. 170KMP'!$F49)</f>
        <v>0</v>
      </c>
      <c r="S49" s="264">
        <f>SUMIFS(M.account_DTR!BL$7:BL$414,M.account_DTR!$I$7:$I$414,'10. 170KMP'!$F49)</f>
        <v>0</v>
      </c>
      <c r="T49" s="264">
        <f>SUMIFS(M.account_DTR!BM$7:BM$414,M.account_DTR!$I$7:$I$414,'10. 170KMP'!$F49)</f>
        <v>0</v>
      </c>
      <c r="U49" s="264">
        <f>SUMIFS(M.account_DTR!BN$7:BN$414,M.account_DTR!$I$7:$I$414,'10. 170KMP'!$F49)</f>
        <v>0</v>
      </c>
      <c r="V49" s="264">
        <f>SUMIFS(M.account_DTR!BO$7:BO$414,M.account_DTR!$I$7:$I$414,'10. 170KMP'!$F49)</f>
        <v>0</v>
      </c>
      <c r="W49" s="264">
        <f>SUMIFS(M.account_DTR!BP$7:BP$414,M.account_DTR!$I$7:$I$414,'10. 170KMP'!$F49)</f>
        <v>0</v>
      </c>
      <c r="X49" s="264">
        <f>SUMIFS(M.account_DTR!BQ$7:BQ$414,M.account_DTR!$I$7:$I$414,'10. 170KMP'!$F49)</f>
        <v>0</v>
      </c>
      <c r="Y49" s="264">
        <f>SUMIFS(M.account_DTR!BR$7:BR$414,M.account_DTR!$I$7:$I$414,'10. 170KMP'!$F49)</f>
        <v>0</v>
      </c>
      <c r="Z49" s="264">
        <f>SUMIFS(M.account_DTR!BS$7:BS$414,M.account_DTR!$I$7:$I$414,'10. 170KMP'!$F49)</f>
        <v>0</v>
      </c>
      <c r="AA49" s="264">
        <f t="shared" si="22"/>
        <v>0</v>
      </c>
      <c r="AB49" s="264">
        <f>SUMIFS(M.account_DTR!BV$7:BV$414,M.account_DTR!$I$7:$I$414,'10. 170KMP'!$F49)</f>
        <v>57218498.068965517</v>
      </c>
      <c r="AC49" s="264">
        <f>SUMIFS(M.account_DTR!BW$7:BW$414,M.account_DTR!$I$7:$I$414,'10. 170KMP'!$F49)</f>
        <v>44503276.275862075</v>
      </c>
      <c r="AD49" s="264">
        <f>SUMIFS(M.account_DTR!BX$7:BX$414,M.account_DTR!$I$7:$I$414,'10. 170KMP'!$F49)</f>
        <v>63576108.965517238</v>
      </c>
      <c r="AE49" s="264">
        <f>SUMIFS(M.account_DTR!BY$7:BY$414,M.account_DTR!$I$7:$I$414,'10. 170KMP'!$F49)</f>
        <v>79534480.394088671</v>
      </c>
      <c r="AF49" s="264">
        <f>SUMIFS(M.account_DTR!BZ$7:BZ$414,M.account_DTR!$I$7:$I$414,'10. 170KMP'!$F49)</f>
        <v>79534480.394088671</v>
      </c>
      <c r="AG49" s="264">
        <f>SUMIFS(M.account_DTR!CA$7:CA$414,M.account_DTR!$I$7:$I$414,'10. 170KMP'!$F49)</f>
        <v>79534480.394088671</v>
      </c>
      <c r="AH49" s="264">
        <f>SUMIFS(M.account_DTR!CB$7:CB$414,M.account_DTR!$I$7:$I$414,'10. 170KMP'!$F49)</f>
        <v>79534480.394088671</v>
      </c>
      <c r="AI49" s="264">
        <f>SUMIFS(M.account_DTR!CC$7:CC$414,M.account_DTR!$I$7:$I$414,'10. 170KMP'!$F49)</f>
        <v>79534480.394088671</v>
      </c>
      <c r="AJ49" s="264">
        <f>SUMIFS(M.account_DTR!CD$7:CD$414,M.account_DTR!$I$7:$I$414,'10. 170KMP'!$F49)</f>
        <v>79534480.394088671</v>
      </c>
      <c r="AK49" s="264">
        <f>SUMIFS(M.account_DTR!CE$7:CE$414,M.account_DTR!$I$7:$I$414,'10. 170KMP'!$F49)</f>
        <v>115560374.16985223</v>
      </c>
      <c r="AL49" s="264">
        <f>SUMIFS(M.account_DTR!CF$7:CF$414,M.account_DTR!$I$7:$I$414,'10. 170KMP'!$F49)</f>
        <v>115560374.16985223</v>
      </c>
      <c r="AM49" s="264">
        <f>SUMIFS(M.account_DTR!CG$7:CG$414,M.account_DTR!$I$7:$I$414,'10. 170KMP'!$F49)</f>
        <v>115560374.16985223</v>
      </c>
      <c r="AN49" s="264">
        <f t="shared" si="23"/>
        <v>989185888.18443358</v>
      </c>
      <c r="AO49" s="265">
        <f t="shared" si="24"/>
        <v>256170097</v>
      </c>
      <c r="AP49" s="342">
        <f>SUMIFS(M.account_DTR!CJ$7:CJ$414,M.account_DTR!$I$7:$I$414,'10. 170KMP'!$F49)</f>
        <v>75121594</v>
      </c>
      <c r="AQ49" s="343">
        <f>SUMIFS(M.account_DTR!CK$7:CK$414,M.account_DTR!$I$7:$I$414,'10. 170KMP'!$F49)</f>
        <v>38855800</v>
      </c>
      <c r="AR49" s="343">
        <f>SUMIFS(M.account_DTR!CL$7:CL$414,M.account_DTR!$I$7:$I$414,'10. 170KMP'!$F49)</f>
        <v>33326673</v>
      </c>
      <c r="AS49" s="343">
        <f>SUMIFS(M.account_DTR!CM$7:CM$414,M.account_DTR!$I$7:$I$414,'10. 170KMP'!$F49)</f>
        <v>78835501</v>
      </c>
      <c r="AT49" s="343">
        <f>SUMIFS(M.account_DTR!CN$7:CN$414,M.account_DTR!$I$7:$I$414,'10. 170KMP'!$F49)</f>
        <v>30030529</v>
      </c>
      <c r="AU49" s="343"/>
      <c r="AV49" s="343"/>
      <c r="AW49" s="343"/>
      <c r="AX49" s="343"/>
      <c r="AY49" s="343"/>
      <c r="AZ49" s="343"/>
      <c r="BA49" s="344"/>
      <c r="BB49" s="263">
        <f t="shared" si="29"/>
        <v>78835501</v>
      </c>
      <c r="BC49" s="264">
        <f t="shared" si="30"/>
        <v>30030529</v>
      </c>
      <c r="BD49" s="264">
        <f t="shared" si="31"/>
        <v>79534480.394088671</v>
      </c>
      <c r="BE49" s="763">
        <f t="shared" si="18"/>
        <v>0.38092646864767182</v>
      </c>
      <c r="BF49" s="764">
        <f t="shared" si="3"/>
        <v>0.37757874133583946</v>
      </c>
      <c r="BG49" s="263">
        <f t="shared" si="32"/>
        <v>0</v>
      </c>
      <c r="BH49" s="264">
        <f t="shared" si="33"/>
        <v>256170097</v>
      </c>
      <c r="BI49" s="264">
        <f t="shared" si="34"/>
        <v>324366844.09852219</v>
      </c>
      <c r="BJ49" s="524" t="str">
        <f t="shared" si="4"/>
        <v/>
      </c>
      <c r="BK49" s="524">
        <f t="shared" si="5"/>
        <v>0.78975426021714989</v>
      </c>
      <c r="BL49" s="525">
        <f t="shared" si="6"/>
        <v>0.25897063439732082</v>
      </c>
    </row>
    <row r="50" spans="2:64" s="2" customFormat="1" x14ac:dyDescent="0.25">
      <c r="B50" s="1167" t="s">
        <v>45</v>
      </c>
      <c r="C50" s="1168" t="s">
        <v>44</v>
      </c>
      <c r="D50" s="1169" t="s">
        <v>222</v>
      </c>
      <c r="E50" s="1168" t="s">
        <v>44</v>
      </c>
      <c r="F50" s="177">
        <f>IF(H50=0,"",MAX($F$10:F49)+1)</f>
        <v>41</v>
      </c>
      <c r="G50" s="239" t="str">
        <f>VLOOKUP(H50,'Mapping account'!E:F,2,0)</f>
        <v>01601</v>
      </c>
      <c r="H50" s="14" t="s">
        <v>337</v>
      </c>
      <c r="I50" s="267" t="s">
        <v>197</v>
      </c>
      <c r="J50" s="278" t="s">
        <v>45</v>
      </c>
      <c r="K50" s="278" t="s">
        <v>222</v>
      </c>
      <c r="L50" s="408">
        <f>SUMIFS(M.account_DTR!$AD$7:$AD$414,M.account_DTR!$I$7:$I$414,'10. 170KMP'!$F50)</f>
        <v>0</v>
      </c>
      <c r="M50" s="409">
        <f>SUMIFS(M.account_DTR!$AR$7:$AR$414,M.account_DTR!$I$7:$I$414,'10. 170KMP'!$F50)</f>
        <v>0</v>
      </c>
      <c r="N50" s="409">
        <f>SUMIFS(M.account_DTR!$BF$7:$BF$414,M.account_DTR!$I$7:$I$414,'10. 170KMP'!$F50)</f>
        <v>0</v>
      </c>
      <c r="O50" s="409">
        <f>SUMIFS(M.account_DTR!BH$7:BH$414,M.account_DTR!$I$7:$I$414,'10. 170KMP'!$F50)</f>
        <v>0</v>
      </c>
      <c r="P50" s="409">
        <f>SUMIFS(M.account_DTR!BI$7:BI$414,M.account_DTR!$I$7:$I$414,'10. 170KMP'!$F50)</f>
        <v>0</v>
      </c>
      <c r="Q50" s="409">
        <f>SUMIFS(M.account_DTR!BJ$7:BJ$414,M.account_DTR!$I$7:$I$414,'10. 170KMP'!$F50)</f>
        <v>0</v>
      </c>
      <c r="R50" s="409">
        <f>SUMIFS(M.account_DTR!BK$7:BK$414,M.account_DTR!$I$7:$I$414,'10. 170KMP'!$F50)</f>
        <v>0</v>
      </c>
      <c r="S50" s="409">
        <f>SUMIFS(M.account_DTR!BL$7:BL$414,M.account_DTR!$I$7:$I$414,'10. 170KMP'!$F50)</f>
        <v>0</v>
      </c>
      <c r="T50" s="409">
        <f>SUMIFS(M.account_DTR!BM$7:BM$414,M.account_DTR!$I$7:$I$414,'10. 170KMP'!$F50)</f>
        <v>0</v>
      </c>
      <c r="U50" s="409">
        <f>SUMIFS(M.account_DTR!BN$7:BN$414,M.account_DTR!$I$7:$I$414,'10. 170KMP'!$F50)</f>
        <v>0</v>
      </c>
      <c r="V50" s="409">
        <f>SUMIFS(M.account_DTR!BO$7:BO$414,M.account_DTR!$I$7:$I$414,'10. 170KMP'!$F50)</f>
        <v>0</v>
      </c>
      <c r="W50" s="409">
        <f>SUMIFS(M.account_DTR!BP$7:BP$414,M.account_DTR!$I$7:$I$414,'10. 170KMP'!$F50)</f>
        <v>0</v>
      </c>
      <c r="X50" s="409">
        <f>SUMIFS(M.account_DTR!BQ$7:BQ$414,M.account_DTR!$I$7:$I$414,'10. 170KMP'!$F50)</f>
        <v>0</v>
      </c>
      <c r="Y50" s="409">
        <f>SUMIFS(M.account_DTR!BR$7:BR$414,M.account_DTR!$I$7:$I$414,'10. 170KMP'!$F50)</f>
        <v>0</v>
      </c>
      <c r="Z50" s="409">
        <f>SUMIFS(M.account_DTR!BS$7:BS$414,M.account_DTR!$I$7:$I$414,'10. 170KMP'!$F50)</f>
        <v>0</v>
      </c>
      <c r="AA50" s="409">
        <f t="shared" si="22"/>
        <v>0</v>
      </c>
      <c r="AB50" s="409">
        <f>SUMIFS(M.account_DTR!BV$7:BV$414,M.account_DTR!$I$7:$I$414,'10. 170KMP'!$F50)</f>
        <v>0</v>
      </c>
      <c r="AC50" s="409">
        <f>SUMIFS(M.account_DTR!BW$7:BW$414,M.account_DTR!$I$7:$I$414,'10. 170KMP'!$F50)</f>
        <v>0</v>
      </c>
      <c r="AD50" s="409">
        <f>SUMIFS(M.account_DTR!BX$7:BX$414,M.account_DTR!$I$7:$I$414,'10. 170KMP'!$F50)</f>
        <v>0</v>
      </c>
      <c r="AE50" s="409">
        <f>SUMIFS(M.account_DTR!BY$7:BY$414,M.account_DTR!$I$7:$I$414,'10. 170KMP'!$F50)</f>
        <v>0</v>
      </c>
      <c r="AF50" s="409">
        <f>SUMIFS(M.account_DTR!BZ$7:BZ$414,M.account_DTR!$I$7:$I$414,'10. 170KMP'!$F50)</f>
        <v>0</v>
      </c>
      <c r="AG50" s="409">
        <f>SUMIFS(M.account_DTR!CA$7:CA$414,M.account_DTR!$I$7:$I$414,'10. 170KMP'!$F50)</f>
        <v>0</v>
      </c>
      <c r="AH50" s="409">
        <f>SUMIFS(M.account_DTR!CB$7:CB$414,M.account_DTR!$I$7:$I$414,'10. 170KMP'!$F50)</f>
        <v>0</v>
      </c>
      <c r="AI50" s="409">
        <f>SUMIFS(M.account_DTR!CC$7:CC$414,M.account_DTR!$I$7:$I$414,'10. 170KMP'!$F50)</f>
        <v>0</v>
      </c>
      <c r="AJ50" s="409">
        <f>SUMIFS(M.account_DTR!CD$7:CD$414,M.account_DTR!$I$7:$I$414,'10. 170KMP'!$F50)</f>
        <v>0</v>
      </c>
      <c r="AK50" s="409">
        <f>SUMIFS(M.account_DTR!CE$7:CE$414,M.account_DTR!$I$7:$I$414,'10. 170KMP'!$F50)</f>
        <v>0</v>
      </c>
      <c r="AL50" s="409">
        <f>SUMIFS(M.account_DTR!CF$7:CF$414,M.account_DTR!$I$7:$I$414,'10. 170KMP'!$F50)</f>
        <v>0</v>
      </c>
      <c r="AM50" s="409">
        <f>SUMIFS(M.account_DTR!CG$7:CG$414,M.account_DTR!$I$7:$I$414,'10. 170KMP'!$F50)</f>
        <v>0</v>
      </c>
      <c r="AN50" s="409">
        <f t="shared" si="23"/>
        <v>0</v>
      </c>
      <c r="AO50" s="410">
        <f t="shared" si="24"/>
        <v>0</v>
      </c>
      <c r="AP50" s="411">
        <f>SUMIFS(M.account_DTR!CJ$7:CJ$414,M.account_DTR!$I$7:$I$414,'10. 170KMP'!$F50)</f>
        <v>0</v>
      </c>
      <c r="AQ50" s="412">
        <f>SUMIFS(M.account_DTR!CK$7:CK$414,M.account_DTR!$I$7:$I$414,'10. 170KMP'!$F50)</f>
        <v>0</v>
      </c>
      <c r="AR50" s="412">
        <f>SUMIFS(M.account_DTR!CL$7:CL$414,M.account_DTR!$I$7:$I$414,'10. 170KMP'!$F50)</f>
        <v>0</v>
      </c>
      <c r="AS50" s="412">
        <f>SUMIFS(M.account_DTR!CM$7:CM$414,M.account_DTR!$I$7:$I$414,'10. 170KMP'!$F50)</f>
        <v>0</v>
      </c>
      <c r="AT50" s="412">
        <f>SUMIFS(M.account_DTR!CN$7:CN$414,M.account_DTR!$I$7:$I$414,'10. 170KMP'!$F50)</f>
        <v>0</v>
      </c>
      <c r="AU50" s="412"/>
      <c r="AV50" s="412"/>
      <c r="AW50" s="412"/>
      <c r="AX50" s="412"/>
      <c r="AY50" s="412"/>
      <c r="AZ50" s="412"/>
      <c r="BA50" s="413"/>
      <c r="BB50" s="408">
        <f t="shared" si="29"/>
        <v>0</v>
      </c>
      <c r="BC50" s="409">
        <f t="shared" si="30"/>
        <v>0</v>
      </c>
      <c r="BD50" s="409">
        <f t="shared" si="31"/>
        <v>0</v>
      </c>
      <c r="BE50" s="755" t="str">
        <f t="shared" si="18"/>
        <v/>
      </c>
      <c r="BF50" s="756" t="str">
        <f t="shared" si="3"/>
        <v/>
      </c>
      <c r="BG50" s="408">
        <f t="shared" si="32"/>
        <v>0</v>
      </c>
      <c r="BH50" s="409">
        <f t="shared" si="33"/>
        <v>0</v>
      </c>
      <c r="BI50" s="409">
        <f t="shared" si="34"/>
        <v>0</v>
      </c>
      <c r="BJ50" s="516" t="str">
        <f t="shared" si="4"/>
        <v/>
      </c>
      <c r="BK50" s="516" t="str">
        <f t="shared" si="5"/>
        <v/>
      </c>
      <c r="BL50" s="517" t="str">
        <f t="shared" si="6"/>
        <v/>
      </c>
    </row>
    <row r="51" spans="2:64" s="2" customFormat="1" x14ac:dyDescent="0.25">
      <c r="B51" s="1167"/>
      <c r="C51" s="1168"/>
      <c r="D51" s="1169"/>
      <c r="E51" s="1168"/>
      <c r="F51" s="23">
        <f>IF(H51=0,"",MAX($F$10:F50)+1)</f>
        <v>42</v>
      </c>
      <c r="G51" s="240" t="str">
        <f>VLOOKUP(H51,'Mapping account'!E:F,2,0)</f>
        <v>01701</v>
      </c>
      <c r="H51" s="16" t="s">
        <v>338</v>
      </c>
      <c r="I51" s="266" t="s">
        <v>197</v>
      </c>
      <c r="J51" s="277" t="s">
        <v>45</v>
      </c>
      <c r="K51" s="277" t="s">
        <v>222</v>
      </c>
      <c r="L51" s="85">
        <f>SUMIFS(M.account_DTR!$AD$7:$AD$414,M.account_DTR!$I$7:$I$414,'10. 170KMP'!$F51)</f>
        <v>0</v>
      </c>
      <c r="M51" s="61">
        <f>SUMIFS(M.account_DTR!$AR$7:$AR$414,M.account_DTR!$I$7:$I$414,'10. 170KMP'!$F51)</f>
        <v>0</v>
      </c>
      <c r="N51" s="61">
        <f>SUMIFS(M.account_DTR!$BF$7:$BF$414,M.account_DTR!$I$7:$I$414,'10. 170KMP'!$F51)</f>
        <v>0</v>
      </c>
      <c r="O51" s="61">
        <f>SUMIFS(M.account_DTR!BH$7:BH$414,M.account_DTR!$I$7:$I$414,'10. 170KMP'!$F51)</f>
        <v>0</v>
      </c>
      <c r="P51" s="61">
        <f>SUMIFS(M.account_DTR!BI$7:BI$414,M.account_DTR!$I$7:$I$414,'10. 170KMP'!$F51)</f>
        <v>0</v>
      </c>
      <c r="Q51" s="61">
        <f>SUMIFS(M.account_DTR!BJ$7:BJ$414,M.account_DTR!$I$7:$I$414,'10. 170KMP'!$F51)</f>
        <v>0</v>
      </c>
      <c r="R51" s="61">
        <f>SUMIFS(M.account_DTR!BK$7:BK$414,M.account_DTR!$I$7:$I$414,'10. 170KMP'!$F51)</f>
        <v>0</v>
      </c>
      <c r="S51" s="61">
        <f>SUMIFS(M.account_DTR!BL$7:BL$414,M.account_DTR!$I$7:$I$414,'10. 170KMP'!$F51)</f>
        <v>0</v>
      </c>
      <c r="T51" s="61">
        <f>SUMIFS(M.account_DTR!BM$7:BM$414,M.account_DTR!$I$7:$I$414,'10. 170KMP'!$F51)</f>
        <v>0</v>
      </c>
      <c r="U51" s="61">
        <f>SUMIFS(M.account_DTR!BN$7:BN$414,M.account_DTR!$I$7:$I$414,'10. 170KMP'!$F51)</f>
        <v>0</v>
      </c>
      <c r="V51" s="61">
        <f>SUMIFS(M.account_DTR!BO$7:BO$414,M.account_DTR!$I$7:$I$414,'10. 170KMP'!$F51)</f>
        <v>0</v>
      </c>
      <c r="W51" s="61">
        <f>SUMIFS(M.account_DTR!BP$7:BP$414,M.account_DTR!$I$7:$I$414,'10. 170KMP'!$F51)</f>
        <v>0</v>
      </c>
      <c r="X51" s="61">
        <f>SUMIFS(M.account_DTR!BQ$7:BQ$414,M.account_DTR!$I$7:$I$414,'10. 170KMP'!$F51)</f>
        <v>0</v>
      </c>
      <c r="Y51" s="61">
        <f>SUMIFS(M.account_DTR!BR$7:BR$414,M.account_DTR!$I$7:$I$414,'10. 170KMP'!$F51)</f>
        <v>0</v>
      </c>
      <c r="Z51" s="61">
        <f>SUMIFS(M.account_DTR!BS$7:BS$414,M.account_DTR!$I$7:$I$414,'10. 170KMP'!$F51)</f>
        <v>0</v>
      </c>
      <c r="AA51" s="61">
        <f t="shared" si="22"/>
        <v>0</v>
      </c>
      <c r="AB51" s="61">
        <f>SUMIFS(M.account_DTR!BV$7:BV$414,M.account_DTR!$I$7:$I$414,'10. 170KMP'!$F51)</f>
        <v>0</v>
      </c>
      <c r="AC51" s="61">
        <f>SUMIFS(M.account_DTR!BW$7:BW$414,M.account_DTR!$I$7:$I$414,'10. 170KMP'!$F51)</f>
        <v>0</v>
      </c>
      <c r="AD51" s="61">
        <f>SUMIFS(M.account_DTR!BX$7:BX$414,M.account_DTR!$I$7:$I$414,'10. 170KMP'!$F51)</f>
        <v>0</v>
      </c>
      <c r="AE51" s="61">
        <f>SUMIFS(M.account_DTR!BY$7:BY$414,M.account_DTR!$I$7:$I$414,'10. 170KMP'!$F51)</f>
        <v>0</v>
      </c>
      <c r="AF51" s="61">
        <f>SUMIFS(M.account_DTR!BZ$7:BZ$414,M.account_DTR!$I$7:$I$414,'10. 170KMP'!$F51)</f>
        <v>0</v>
      </c>
      <c r="AG51" s="61">
        <f>SUMIFS(M.account_DTR!CA$7:CA$414,M.account_DTR!$I$7:$I$414,'10. 170KMP'!$F51)</f>
        <v>0</v>
      </c>
      <c r="AH51" s="61">
        <f>SUMIFS(M.account_DTR!CB$7:CB$414,M.account_DTR!$I$7:$I$414,'10. 170KMP'!$F51)</f>
        <v>0</v>
      </c>
      <c r="AI51" s="61">
        <f>SUMIFS(M.account_DTR!CC$7:CC$414,M.account_DTR!$I$7:$I$414,'10. 170KMP'!$F51)</f>
        <v>0</v>
      </c>
      <c r="AJ51" s="61">
        <f>SUMIFS(M.account_DTR!CD$7:CD$414,M.account_DTR!$I$7:$I$414,'10. 170KMP'!$F51)</f>
        <v>0</v>
      </c>
      <c r="AK51" s="61">
        <f>SUMIFS(M.account_DTR!CE$7:CE$414,M.account_DTR!$I$7:$I$414,'10. 170KMP'!$F51)</f>
        <v>0</v>
      </c>
      <c r="AL51" s="61">
        <f>SUMIFS(M.account_DTR!CF$7:CF$414,M.account_DTR!$I$7:$I$414,'10. 170KMP'!$F51)</f>
        <v>0</v>
      </c>
      <c r="AM51" s="61">
        <f>SUMIFS(M.account_DTR!CG$7:CG$414,M.account_DTR!$I$7:$I$414,'10. 170KMP'!$F51)</f>
        <v>0</v>
      </c>
      <c r="AN51" s="61">
        <f t="shared" si="23"/>
        <v>0</v>
      </c>
      <c r="AO51" s="91">
        <f t="shared" si="24"/>
        <v>0</v>
      </c>
      <c r="AP51" s="339">
        <f>SUMIFS(M.account_DTR!CJ$7:CJ$414,M.account_DTR!$I$7:$I$414,'10. 170KMP'!$F51)</f>
        <v>0</v>
      </c>
      <c r="AQ51" s="340">
        <f>SUMIFS(M.account_DTR!CK$7:CK$414,M.account_DTR!$I$7:$I$414,'10. 170KMP'!$F51)</f>
        <v>0</v>
      </c>
      <c r="AR51" s="340">
        <f>SUMIFS(M.account_DTR!CL$7:CL$414,M.account_DTR!$I$7:$I$414,'10. 170KMP'!$F51)</f>
        <v>0</v>
      </c>
      <c r="AS51" s="340">
        <f>SUMIFS(M.account_DTR!CM$7:CM$414,M.account_DTR!$I$7:$I$414,'10. 170KMP'!$F51)</f>
        <v>0</v>
      </c>
      <c r="AT51" s="340">
        <f>SUMIFS(M.account_DTR!CN$7:CN$414,M.account_DTR!$I$7:$I$414,'10. 170KMP'!$F51)</f>
        <v>0</v>
      </c>
      <c r="AU51" s="340"/>
      <c r="AV51" s="340"/>
      <c r="AW51" s="340"/>
      <c r="AX51" s="340"/>
      <c r="AY51" s="340"/>
      <c r="AZ51" s="340"/>
      <c r="BA51" s="341"/>
      <c r="BB51" s="85">
        <f t="shared" si="29"/>
        <v>0</v>
      </c>
      <c r="BC51" s="61">
        <f t="shared" si="30"/>
        <v>0</v>
      </c>
      <c r="BD51" s="61">
        <f t="shared" si="31"/>
        <v>0</v>
      </c>
      <c r="BE51" s="753" t="str">
        <f t="shared" si="18"/>
        <v/>
      </c>
      <c r="BF51" s="754" t="str">
        <f t="shared" si="3"/>
        <v/>
      </c>
      <c r="BG51" s="85">
        <f t="shared" si="32"/>
        <v>0</v>
      </c>
      <c r="BH51" s="61">
        <f t="shared" si="33"/>
        <v>0</v>
      </c>
      <c r="BI51" s="61">
        <f t="shared" si="34"/>
        <v>0</v>
      </c>
      <c r="BJ51" s="512" t="str">
        <f t="shared" si="4"/>
        <v/>
      </c>
      <c r="BK51" s="512" t="str">
        <f t="shared" si="5"/>
        <v/>
      </c>
      <c r="BL51" s="513" t="str">
        <f t="shared" si="6"/>
        <v/>
      </c>
    </row>
    <row r="52" spans="2:64" s="180" customFormat="1" ht="14.1" customHeight="1" x14ac:dyDescent="0.25">
      <c r="B52" s="573" t="s">
        <v>223</v>
      </c>
      <c r="C52" s="574" t="s">
        <v>224</v>
      </c>
      <c r="D52" s="575" t="str">
        <f>IF($B$2="x","",B52)</f>
        <v>III</v>
      </c>
      <c r="E52" s="574" t="str">
        <f>IF($B$2="x","",C52)</f>
        <v>Định phí hoạt động</v>
      </c>
      <c r="F52" s="576"/>
      <c r="G52" s="575"/>
      <c r="H52" s="577"/>
      <c r="I52" s="578"/>
      <c r="J52" s="579"/>
      <c r="K52" s="579"/>
      <c r="L52" s="580">
        <f>SUM(L53:L129)</f>
        <v>0</v>
      </c>
      <c r="M52" s="581">
        <f t="shared" ref="M52:BA52" si="35">SUM(M53:M129)</f>
        <v>0</v>
      </c>
      <c r="N52" s="581">
        <f t="shared" si="35"/>
        <v>0</v>
      </c>
      <c r="O52" s="581">
        <f t="shared" si="35"/>
        <v>0</v>
      </c>
      <c r="P52" s="581">
        <f t="shared" si="35"/>
        <v>0</v>
      </c>
      <c r="Q52" s="581">
        <f t="shared" si="35"/>
        <v>0</v>
      </c>
      <c r="R52" s="581">
        <f t="shared" si="35"/>
        <v>0</v>
      </c>
      <c r="S52" s="581">
        <f t="shared" si="35"/>
        <v>0</v>
      </c>
      <c r="T52" s="581">
        <f t="shared" si="35"/>
        <v>0</v>
      </c>
      <c r="U52" s="581">
        <f t="shared" si="35"/>
        <v>0</v>
      </c>
      <c r="V52" s="581">
        <f t="shared" si="35"/>
        <v>0</v>
      </c>
      <c r="W52" s="581">
        <f t="shared" si="35"/>
        <v>0</v>
      </c>
      <c r="X52" s="581">
        <f t="shared" si="35"/>
        <v>0</v>
      </c>
      <c r="Y52" s="581">
        <f t="shared" si="35"/>
        <v>0</v>
      </c>
      <c r="Z52" s="581">
        <f t="shared" si="35"/>
        <v>0</v>
      </c>
      <c r="AA52" s="581">
        <f t="shared" si="35"/>
        <v>0</v>
      </c>
      <c r="AB52" s="581">
        <f t="shared" si="35"/>
        <v>780785469.62327743</v>
      </c>
      <c r="AC52" s="581">
        <f t="shared" si="35"/>
        <v>761598303.28994417</v>
      </c>
      <c r="AD52" s="581">
        <f t="shared" si="35"/>
        <v>790465927.9566108</v>
      </c>
      <c r="AE52" s="581">
        <f t="shared" si="35"/>
        <v>787061321.95661092</v>
      </c>
      <c r="AF52" s="581">
        <f t="shared" si="35"/>
        <v>806598710.84549975</v>
      </c>
      <c r="AG52" s="581">
        <f t="shared" si="35"/>
        <v>807762669.17883313</v>
      </c>
      <c r="AH52" s="581">
        <f t="shared" si="35"/>
        <v>813917322.28994417</v>
      </c>
      <c r="AI52" s="581">
        <f t="shared" si="35"/>
        <v>851428344.62327754</v>
      </c>
      <c r="AJ52" s="581">
        <f t="shared" si="35"/>
        <v>872096538.40105534</v>
      </c>
      <c r="AK52" s="581">
        <f t="shared" si="35"/>
        <v>873642658.62327754</v>
      </c>
      <c r="AL52" s="581">
        <f t="shared" si="35"/>
        <v>899022783.62327766</v>
      </c>
      <c r="AM52" s="581">
        <f t="shared" si="35"/>
        <v>905977640.5121665</v>
      </c>
      <c r="AN52" s="581">
        <f t="shared" si="35"/>
        <v>9950357690.9237747</v>
      </c>
      <c r="AO52" s="582">
        <f t="shared" si="35"/>
        <v>4675330374</v>
      </c>
      <c r="AP52" s="583">
        <f t="shared" si="35"/>
        <v>671259531</v>
      </c>
      <c r="AQ52" s="584">
        <f t="shared" si="35"/>
        <v>1047314718</v>
      </c>
      <c r="AR52" s="584">
        <f t="shared" si="35"/>
        <v>902990302</v>
      </c>
      <c r="AS52" s="584">
        <f t="shared" si="35"/>
        <v>1141642817</v>
      </c>
      <c r="AT52" s="584">
        <f t="shared" ref="AT52" si="36">SUM(AT53:AT129)</f>
        <v>912123006</v>
      </c>
      <c r="AU52" s="584">
        <f t="shared" si="35"/>
        <v>0</v>
      </c>
      <c r="AV52" s="584">
        <f t="shared" si="35"/>
        <v>0</v>
      </c>
      <c r="AW52" s="584">
        <f t="shared" si="35"/>
        <v>0</v>
      </c>
      <c r="AX52" s="584">
        <f t="shared" si="35"/>
        <v>0</v>
      </c>
      <c r="AY52" s="584">
        <f t="shared" si="35"/>
        <v>0</v>
      </c>
      <c r="AZ52" s="584">
        <f t="shared" si="35"/>
        <v>0</v>
      </c>
      <c r="BA52" s="585">
        <f t="shared" si="35"/>
        <v>0</v>
      </c>
      <c r="BB52" s="580">
        <f t="shared" si="29"/>
        <v>1141642817</v>
      </c>
      <c r="BC52" s="581">
        <f t="shared" si="30"/>
        <v>912123006</v>
      </c>
      <c r="BD52" s="581">
        <f t="shared" si="31"/>
        <v>806598710.84549975</v>
      </c>
      <c r="BE52" s="749">
        <f t="shared" si="18"/>
        <v>0.79895654964734908</v>
      </c>
      <c r="BF52" s="750">
        <f t="shared" si="3"/>
        <v>1.130826263091701</v>
      </c>
      <c r="BG52" s="580">
        <f t="shared" si="32"/>
        <v>0</v>
      </c>
      <c r="BH52" s="581">
        <f t="shared" si="33"/>
        <v>4675330374</v>
      </c>
      <c r="BI52" s="581">
        <f t="shared" si="34"/>
        <v>3926509733.6719437</v>
      </c>
      <c r="BJ52" s="586" t="str">
        <f t="shared" si="4"/>
        <v/>
      </c>
      <c r="BK52" s="586">
        <f t="shared" si="5"/>
        <v>1.1907089733934733</v>
      </c>
      <c r="BL52" s="587">
        <f t="shared" si="6"/>
        <v>0.46986555852807238</v>
      </c>
    </row>
    <row r="53" spans="2:64" s="2" customFormat="1" ht="14.1" customHeight="1" x14ac:dyDescent="0.25">
      <c r="B53" s="1167" t="s">
        <v>57</v>
      </c>
      <c r="C53" s="1168" t="s">
        <v>56</v>
      </c>
      <c r="D53" s="244" t="s">
        <v>225</v>
      </c>
      <c r="E53" s="132" t="s">
        <v>146</v>
      </c>
      <c r="F53" s="23">
        <f>IF(H53=0,"",MAX($F$10:F51)+1)</f>
        <v>43</v>
      </c>
      <c r="G53" s="245" t="str">
        <f>VLOOKUP(H53,'Mapping account'!E:F,2,0)</f>
        <v>02001</v>
      </c>
      <c r="H53" s="165" t="s">
        <v>146</v>
      </c>
      <c r="I53" s="271" t="s">
        <v>226</v>
      </c>
      <c r="J53" s="280" t="s">
        <v>57</v>
      </c>
      <c r="K53" s="280" t="s">
        <v>225</v>
      </c>
      <c r="L53" s="263">
        <f>SUMIFS(M.account_DTR!$AD$7:$AD$414,M.account_DTR!$I$7:$I$414,'10. 170KMP'!$F53)</f>
        <v>0</v>
      </c>
      <c r="M53" s="264">
        <f>SUMIFS(M.account_DTR!$AR$7:$AR$414,M.account_DTR!$I$7:$I$414,'10. 170KMP'!$F53)</f>
        <v>0</v>
      </c>
      <c r="N53" s="264">
        <f>SUMIFS(M.account_DTR!$BF$7:$BF$414,M.account_DTR!$I$7:$I$414,'10. 170KMP'!$F53)</f>
        <v>0</v>
      </c>
      <c r="O53" s="264">
        <f>SUMIFS(M.account_DTR!BH$7:BH$414,M.account_DTR!$I$7:$I$414,'10. 170KMP'!$F53)</f>
        <v>0</v>
      </c>
      <c r="P53" s="264">
        <f>SUMIFS(M.account_DTR!BI$7:BI$414,M.account_DTR!$I$7:$I$414,'10. 170KMP'!$F53)</f>
        <v>0</v>
      </c>
      <c r="Q53" s="264">
        <f>SUMIFS(M.account_DTR!BJ$7:BJ$414,M.account_DTR!$I$7:$I$414,'10. 170KMP'!$F53)</f>
        <v>0</v>
      </c>
      <c r="R53" s="264">
        <f>SUMIFS(M.account_DTR!BK$7:BK$414,M.account_DTR!$I$7:$I$414,'10. 170KMP'!$F53)</f>
        <v>0</v>
      </c>
      <c r="S53" s="264">
        <f>SUMIFS(M.account_DTR!BL$7:BL$414,M.account_DTR!$I$7:$I$414,'10. 170KMP'!$F53)</f>
        <v>0</v>
      </c>
      <c r="T53" s="264">
        <f>SUMIFS(M.account_DTR!BM$7:BM$414,M.account_DTR!$I$7:$I$414,'10. 170KMP'!$F53)</f>
        <v>0</v>
      </c>
      <c r="U53" s="264">
        <f>SUMIFS(M.account_DTR!BN$7:BN$414,M.account_DTR!$I$7:$I$414,'10. 170KMP'!$F53)</f>
        <v>0</v>
      </c>
      <c r="V53" s="264">
        <f>SUMIFS(M.account_DTR!BO$7:BO$414,M.account_DTR!$I$7:$I$414,'10. 170KMP'!$F53)</f>
        <v>0</v>
      </c>
      <c r="W53" s="264">
        <f>SUMIFS(M.account_DTR!BP$7:BP$414,M.account_DTR!$I$7:$I$414,'10. 170KMP'!$F53)</f>
        <v>0</v>
      </c>
      <c r="X53" s="264">
        <f>SUMIFS(M.account_DTR!BQ$7:BQ$414,M.account_DTR!$I$7:$I$414,'10. 170KMP'!$F53)</f>
        <v>0</v>
      </c>
      <c r="Y53" s="264">
        <f>SUMIFS(M.account_DTR!BR$7:BR$414,M.account_DTR!$I$7:$I$414,'10. 170KMP'!$F53)</f>
        <v>0</v>
      </c>
      <c r="Z53" s="264">
        <f>SUMIFS(M.account_DTR!BS$7:BS$414,M.account_DTR!$I$7:$I$414,'10. 170KMP'!$F53)</f>
        <v>0</v>
      </c>
      <c r="AA53" s="264">
        <f t="shared" si="22"/>
        <v>0</v>
      </c>
      <c r="AB53" s="264">
        <f>SUMIFS(M.account_DTR!BV$7:BV$414,M.account_DTR!$I$7:$I$414,'10. 170KMP'!$F53)</f>
        <v>21577547.849999998</v>
      </c>
      <c r="AC53" s="264">
        <f>SUMIFS(M.account_DTR!BW$7:BW$414,M.account_DTR!$I$7:$I$414,'10. 170KMP'!$F53)</f>
        <v>18994214.516666666</v>
      </c>
      <c r="AD53" s="264">
        <f>SUMIFS(M.account_DTR!BX$7:BX$414,M.account_DTR!$I$7:$I$414,'10. 170KMP'!$F53)</f>
        <v>24183783.96111111</v>
      </c>
      <c r="AE53" s="264">
        <f>SUMIFS(M.account_DTR!BY$7:BY$414,M.account_DTR!$I$7:$I$414,'10. 170KMP'!$F53)</f>
        <v>24581561.73888889</v>
      </c>
      <c r="AF53" s="264">
        <f>SUMIFS(M.account_DTR!BZ$7:BZ$414,M.account_DTR!$I$7:$I$414,'10. 170KMP'!$F53)</f>
        <v>22586283.96111111</v>
      </c>
      <c r="AG53" s="264">
        <f>SUMIFS(M.account_DTR!CA$7:CA$414,M.account_DTR!$I$7:$I$414,'10. 170KMP'!$F53)</f>
        <v>25220297.850000001</v>
      </c>
      <c r="AH53" s="264">
        <f>SUMIFS(M.account_DTR!CB$7:CB$414,M.account_DTR!$I$7:$I$414,'10. 170KMP'!$F53)</f>
        <v>24636964.516666666</v>
      </c>
      <c r="AI53" s="264">
        <f>SUMIFS(M.account_DTR!CC$7:CC$414,M.account_DTR!$I$7:$I$414,'10. 170KMP'!$F53)</f>
        <v>24132089.516666666</v>
      </c>
      <c r="AJ53" s="264">
        <f>SUMIFS(M.account_DTR!CD$7:CD$414,M.account_DTR!$I$7:$I$414,'10. 170KMP'!$F53)</f>
        <v>26687645.072222218</v>
      </c>
      <c r="AK53" s="264">
        <f>SUMIFS(M.account_DTR!CE$7:CE$414,M.account_DTR!$I$7:$I$414,'10. 170KMP'!$F53)</f>
        <v>33437645.072222218</v>
      </c>
      <c r="AL53" s="264">
        <f>SUMIFS(M.account_DTR!CF$7:CF$414,M.account_DTR!$I$7:$I$414,'10. 170KMP'!$F53)</f>
        <v>33932770.072222218</v>
      </c>
      <c r="AM53" s="264">
        <f>SUMIFS(M.account_DTR!CG$7:CG$414,M.account_DTR!$I$7:$I$414,'10. 170KMP'!$F53)</f>
        <v>36488325.627777778</v>
      </c>
      <c r="AN53" s="264">
        <f t="shared" si="23"/>
        <v>316459129.75555557</v>
      </c>
      <c r="AO53" s="265">
        <f t="shared" si="24"/>
        <v>85777281</v>
      </c>
      <c r="AP53" s="342">
        <f>SUMIFS(M.account_DTR!CJ$7:CJ$414,M.account_DTR!$I$7:$I$414,'10. 170KMP'!$F53)</f>
        <v>16844410</v>
      </c>
      <c r="AQ53" s="343">
        <f>SUMIFS(M.account_DTR!CK$7:CK$414,M.account_DTR!$I$7:$I$414,'10. 170KMP'!$F53)</f>
        <v>15933430</v>
      </c>
      <c r="AR53" s="343">
        <f>SUMIFS(M.account_DTR!CL$7:CL$414,M.account_DTR!$I$7:$I$414,'10. 170KMP'!$F53)</f>
        <v>18525826</v>
      </c>
      <c r="AS53" s="343">
        <f>SUMIFS(M.account_DTR!CM$7:CM$414,M.account_DTR!$I$7:$I$414,'10. 170KMP'!$F53)</f>
        <v>17005315</v>
      </c>
      <c r="AT53" s="343">
        <f>SUMIFS(M.account_DTR!CN$7:CN$414,M.account_DTR!$I$7:$I$414,'10. 170KMP'!$F53)</f>
        <v>17468300</v>
      </c>
      <c r="AU53" s="343"/>
      <c r="AV53" s="343"/>
      <c r="AW53" s="343"/>
      <c r="AX53" s="343"/>
      <c r="AY53" s="343"/>
      <c r="AZ53" s="343"/>
      <c r="BA53" s="344"/>
      <c r="BB53" s="263">
        <f t="shared" si="29"/>
        <v>17005315</v>
      </c>
      <c r="BC53" s="264">
        <f t="shared" si="30"/>
        <v>17468300</v>
      </c>
      <c r="BD53" s="264">
        <f t="shared" si="31"/>
        <v>22586283.96111111</v>
      </c>
      <c r="BE53" s="763">
        <f t="shared" si="18"/>
        <v>1.0272258996672512</v>
      </c>
      <c r="BF53" s="764">
        <f t="shared" si="3"/>
        <v>0.77340300998946021</v>
      </c>
      <c r="BG53" s="263">
        <f t="shared" si="32"/>
        <v>0</v>
      </c>
      <c r="BH53" s="264">
        <f t="shared" si="33"/>
        <v>85777281</v>
      </c>
      <c r="BI53" s="264">
        <f t="shared" si="34"/>
        <v>111923392.02777778</v>
      </c>
      <c r="BJ53" s="524" t="str">
        <f t="shared" si="4"/>
        <v/>
      </c>
      <c r="BK53" s="524">
        <f t="shared" si="5"/>
        <v>0.76639279283736605</v>
      </c>
      <c r="BL53" s="525">
        <f t="shared" si="6"/>
        <v>0.27105326702458377</v>
      </c>
    </row>
    <row r="54" spans="2:64" s="2" customFormat="1" ht="30" x14ac:dyDescent="0.25">
      <c r="B54" s="1167"/>
      <c r="C54" s="1168"/>
      <c r="D54" s="244" t="s">
        <v>227</v>
      </c>
      <c r="E54" s="132" t="s">
        <v>134</v>
      </c>
      <c r="F54" s="23">
        <f>IF(H54=0,"",MAX($F$10:F53)+1)</f>
        <v>44</v>
      </c>
      <c r="G54" s="245" t="str">
        <f>VLOOKUP(H54,'Mapping account'!E:F,2,0)</f>
        <v>02201</v>
      </c>
      <c r="H54" s="165" t="s">
        <v>134</v>
      </c>
      <c r="I54" s="271" t="s">
        <v>226</v>
      </c>
      <c r="J54" s="280" t="s">
        <v>57</v>
      </c>
      <c r="K54" s="280" t="s">
        <v>227</v>
      </c>
      <c r="L54" s="437">
        <f>SUMIFS(M.account_DTR!$AD$7:$AD$414,M.account_DTR!$I$7:$I$414,'10. 170KMP'!$F54)</f>
        <v>0</v>
      </c>
      <c r="M54" s="438">
        <f>SUMIFS(M.account_DTR!$AR$7:$AR$414,M.account_DTR!$I$7:$I$414,'10. 170KMP'!$F54)</f>
        <v>0</v>
      </c>
      <c r="N54" s="438">
        <f>SUMIFS(M.account_DTR!$BF$7:$BF$414,M.account_DTR!$I$7:$I$414,'10. 170KMP'!$F54)</f>
        <v>0</v>
      </c>
      <c r="O54" s="438">
        <f>SUMIFS(M.account_DTR!BH$7:BH$414,M.account_DTR!$I$7:$I$414,'10. 170KMP'!$F54)</f>
        <v>0</v>
      </c>
      <c r="P54" s="438">
        <f>SUMIFS(M.account_DTR!BI$7:BI$414,M.account_DTR!$I$7:$I$414,'10. 170KMP'!$F54)</f>
        <v>0</v>
      </c>
      <c r="Q54" s="438">
        <f>SUMIFS(M.account_DTR!BJ$7:BJ$414,M.account_DTR!$I$7:$I$414,'10. 170KMP'!$F54)</f>
        <v>0</v>
      </c>
      <c r="R54" s="438">
        <f>SUMIFS(M.account_DTR!BK$7:BK$414,M.account_DTR!$I$7:$I$414,'10. 170KMP'!$F54)</f>
        <v>0</v>
      </c>
      <c r="S54" s="438">
        <f>SUMIFS(M.account_DTR!BL$7:BL$414,M.account_DTR!$I$7:$I$414,'10. 170KMP'!$F54)</f>
        <v>0</v>
      </c>
      <c r="T54" s="438">
        <f>SUMIFS(M.account_DTR!BM$7:BM$414,M.account_DTR!$I$7:$I$414,'10. 170KMP'!$F54)</f>
        <v>0</v>
      </c>
      <c r="U54" s="438">
        <f>SUMIFS(M.account_DTR!BN$7:BN$414,M.account_DTR!$I$7:$I$414,'10. 170KMP'!$F54)</f>
        <v>0</v>
      </c>
      <c r="V54" s="438">
        <f>SUMIFS(M.account_DTR!BO$7:BO$414,M.account_DTR!$I$7:$I$414,'10. 170KMP'!$F54)</f>
        <v>0</v>
      </c>
      <c r="W54" s="438">
        <f>SUMIFS(M.account_DTR!BP$7:BP$414,M.account_DTR!$I$7:$I$414,'10. 170KMP'!$F54)</f>
        <v>0</v>
      </c>
      <c r="X54" s="438">
        <f>SUMIFS(M.account_DTR!BQ$7:BQ$414,M.account_DTR!$I$7:$I$414,'10. 170KMP'!$F54)</f>
        <v>0</v>
      </c>
      <c r="Y54" s="438">
        <f>SUMIFS(M.account_DTR!BR$7:BR$414,M.account_DTR!$I$7:$I$414,'10. 170KMP'!$F54)</f>
        <v>0</v>
      </c>
      <c r="Z54" s="438">
        <f>SUMIFS(M.account_DTR!BS$7:BS$414,M.account_DTR!$I$7:$I$414,'10. 170KMP'!$F54)</f>
        <v>0</v>
      </c>
      <c r="AA54" s="438">
        <f t="shared" si="22"/>
        <v>0</v>
      </c>
      <c r="AB54" s="438">
        <f>SUMIFS(M.account_DTR!BV$7:BV$414,M.account_DTR!$I$7:$I$414,'10. 170KMP'!$F54)</f>
        <v>141840977.22222221</v>
      </c>
      <c r="AC54" s="438">
        <f>SUMIFS(M.account_DTR!BW$7:BW$414,M.account_DTR!$I$7:$I$414,'10. 170KMP'!$F54)</f>
        <v>132612143.8888889</v>
      </c>
      <c r="AD54" s="438">
        <f>SUMIFS(M.account_DTR!BX$7:BX$414,M.account_DTR!$I$7:$I$414,'10. 170KMP'!$F54)</f>
        <v>112139921.66666666</v>
      </c>
      <c r="AE54" s="438">
        <f>SUMIFS(M.account_DTR!BY$7:BY$414,M.account_DTR!$I$7:$I$414,'10. 170KMP'!$F54)</f>
        <v>102172977.22222222</v>
      </c>
      <c r="AF54" s="438">
        <f>SUMIFS(M.account_DTR!BZ$7:BZ$414,M.account_DTR!$I$7:$I$414,'10. 170KMP'!$F54)</f>
        <v>124588977.22222221</v>
      </c>
      <c r="AG54" s="438">
        <f>SUMIFS(M.account_DTR!CA$7:CA$414,M.account_DTR!$I$7:$I$414,'10. 170KMP'!$F54)</f>
        <v>131543643.88888888</v>
      </c>
      <c r="AH54" s="438">
        <f>SUMIFS(M.account_DTR!CB$7:CB$414,M.account_DTR!$I$7:$I$414,'10. 170KMP'!$F54)</f>
        <v>139014130.33333331</v>
      </c>
      <c r="AI54" s="438">
        <f>SUMIFS(M.account_DTR!CC$7:CC$414,M.account_DTR!$I$7:$I$414,'10. 170KMP'!$F54)</f>
        <v>132520027.66666666</v>
      </c>
      <c r="AJ54" s="438">
        <f>SUMIFS(M.account_DTR!CD$7:CD$414,M.account_DTR!$I$7:$I$414,'10. 170KMP'!$F54)</f>
        <v>172141694.33333331</v>
      </c>
      <c r="AK54" s="438">
        <f>SUMIFS(M.account_DTR!CE$7:CE$414,M.account_DTR!$I$7:$I$414,'10. 170KMP'!$F54)</f>
        <v>153678861</v>
      </c>
      <c r="AL54" s="438">
        <f>SUMIFS(M.account_DTR!CF$7:CF$414,M.account_DTR!$I$7:$I$414,'10. 170KMP'!$F54)</f>
        <v>168940527.66666669</v>
      </c>
      <c r="AM54" s="438">
        <f>SUMIFS(M.account_DTR!CG$7:CG$414,M.account_DTR!$I$7:$I$414,'10. 170KMP'!$F54)</f>
        <v>161307194.33333334</v>
      </c>
      <c r="AN54" s="438">
        <f t="shared" si="23"/>
        <v>1672501076.4444444</v>
      </c>
      <c r="AO54" s="439">
        <f t="shared" si="24"/>
        <v>422607058</v>
      </c>
      <c r="AP54" s="442">
        <f>SUMIFS(M.account_DTR!CJ$7:CJ$414,M.account_DTR!$I$7:$I$414,'10. 170KMP'!$F54)</f>
        <v>85937902</v>
      </c>
      <c r="AQ54" s="440">
        <f>SUMIFS(M.account_DTR!CK$7:CK$414,M.account_DTR!$I$7:$I$414,'10. 170KMP'!$F54)</f>
        <v>82202033</v>
      </c>
      <c r="AR54" s="440">
        <f>SUMIFS(M.account_DTR!CL$7:CL$414,M.account_DTR!$I$7:$I$414,'10. 170KMP'!$F54)</f>
        <v>80944168</v>
      </c>
      <c r="AS54" s="440">
        <f>SUMIFS(M.account_DTR!CM$7:CM$414,M.account_DTR!$I$7:$I$414,'10. 170KMP'!$F54)</f>
        <v>86771253</v>
      </c>
      <c r="AT54" s="440">
        <f>SUMIFS(M.account_DTR!CN$7:CN$414,M.account_DTR!$I$7:$I$414,'10. 170KMP'!$F54)</f>
        <v>86751702</v>
      </c>
      <c r="AU54" s="440"/>
      <c r="AV54" s="440"/>
      <c r="AW54" s="440"/>
      <c r="AX54" s="440"/>
      <c r="AY54" s="440"/>
      <c r="AZ54" s="440"/>
      <c r="BA54" s="441"/>
      <c r="BB54" s="437">
        <f t="shared" si="29"/>
        <v>86771253</v>
      </c>
      <c r="BC54" s="438">
        <f t="shared" si="30"/>
        <v>86751702</v>
      </c>
      <c r="BD54" s="438">
        <f t="shared" si="31"/>
        <v>124588977.22222221</v>
      </c>
      <c r="BE54" s="767">
        <f t="shared" si="18"/>
        <v>0.9997746834426835</v>
      </c>
      <c r="BF54" s="768">
        <f t="shared" si="3"/>
        <v>0.69630318776327993</v>
      </c>
      <c r="BG54" s="437">
        <f t="shared" si="32"/>
        <v>0</v>
      </c>
      <c r="BH54" s="438">
        <f t="shared" si="33"/>
        <v>422607058</v>
      </c>
      <c r="BI54" s="438">
        <f t="shared" si="34"/>
        <v>613354997.22222221</v>
      </c>
      <c r="BJ54" s="528" t="str">
        <f t="shared" si="4"/>
        <v/>
      </c>
      <c r="BK54" s="528">
        <f t="shared" si="5"/>
        <v>0.68900890987097785</v>
      </c>
      <c r="BL54" s="529">
        <f t="shared" si="6"/>
        <v>0.25267969267823531</v>
      </c>
    </row>
    <row r="55" spans="2:64" s="2" customFormat="1" ht="14.1" customHeight="1" x14ac:dyDescent="0.25">
      <c r="B55" s="1167" t="str">
        <f>IF(C55=0,"",MAX($B$10:B54)+1)</f>
        <v/>
      </c>
      <c r="C55" s="1168"/>
      <c r="D55" s="244" t="s">
        <v>228</v>
      </c>
      <c r="E55" s="132" t="s">
        <v>156</v>
      </c>
      <c r="F55" s="23">
        <f>IF(H55=0,"",MAX($F$10:F54)+1)</f>
        <v>45</v>
      </c>
      <c r="G55" s="245" t="str">
        <f>VLOOKUP(H55,'Mapping account'!E:F,2,0)</f>
        <v>02202</v>
      </c>
      <c r="H55" s="165" t="s">
        <v>156</v>
      </c>
      <c r="I55" s="271" t="s">
        <v>226</v>
      </c>
      <c r="J55" s="280" t="s">
        <v>57</v>
      </c>
      <c r="K55" s="280" t="s">
        <v>228</v>
      </c>
      <c r="L55" s="263">
        <f>SUMIFS(M.account_DTR!$AD$7:$AD$414,M.account_DTR!$I$7:$I$414,'10. 170KMP'!$F55)</f>
        <v>0</v>
      </c>
      <c r="M55" s="264">
        <f>SUMIFS(M.account_DTR!$AR$7:$AR$414,M.account_DTR!$I$7:$I$414,'10. 170KMP'!$F55)</f>
        <v>0</v>
      </c>
      <c r="N55" s="264">
        <f>SUMIFS(M.account_DTR!$BF$7:$BF$414,M.account_DTR!$I$7:$I$414,'10. 170KMP'!$F55)</f>
        <v>0</v>
      </c>
      <c r="O55" s="264">
        <f>SUMIFS(M.account_DTR!BH$7:BH$414,M.account_DTR!$I$7:$I$414,'10. 170KMP'!$F55)</f>
        <v>0</v>
      </c>
      <c r="P55" s="264">
        <f>SUMIFS(M.account_DTR!BI$7:BI$414,M.account_DTR!$I$7:$I$414,'10. 170KMP'!$F55)</f>
        <v>0</v>
      </c>
      <c r="Q55" s="264">
        <f>SUMIFS(M.account_DTR!BJ$7:BJ$414,M.account_DTR!$I$7:$I$414,'10. 170KMP'!$F55)</f>
        <v>0</v>
      </c>
      <c r="R55" s="264">
        <f>SUMIFS(M.account_DTR!BK$7:BK$414,M.account_DTR!$I$7:$I$414,'10. 170KMP'!$F55)</f>
        <v>0</v>
      </c>
      <c r="S55" s="264">
        <f>SUMIFS(M.account_DTR!BL$7:BL$414,M.account_DTR!$I$7:$I$414,'10. 170KMP'!$F55)</f>
        <v>0</v>
      </c>
      <c r="T55" s="264">
        <f>SUMIFS(M.account_DTR!BM$7:BM$414,M.account_DTR!$I$7:$I$414,'10. 170KMP'!$F55)</f>
        <v>0</v>
      </c>
      <c r="U55" s="264">
        <f>SUMIFS(M.account_DTR!BN$7:BN$414,M.account_DTR!$I$7:$I$414,'10. 170KMP'!$F55)</f>
        <v>0</v>
      </c>
      <c r="V55" s="264">
        <f>SUMIFS(M.account_DTR!BO$7:BO$414,M.account_DTR!$I$7:$I$414,'10. 170KMP'!$F55)</f>
        <v>0</v>
      </c>
      <c r="W55" s="264">
        <f>SUMIFS(M.account_DTR!BP$7:BP$414,M.account_DTR!$I$7:$I$414,'10. 170KMP'!$F55)</f>
        <v>0</v>
      </c>
      <c r="X55" s="264">
        <f>SUMIFS(M.account_DTR!BQ$7:BQ$414,M.account_DTR!$I$7:$I$414,'10. 170KMP'!$F55)</f>
        <v>0</v>
      </c>
      <c r="Y55" s="264">
        <f>SUMIFS(M.account_DTR!BR$7:BR$414,M.account_DTR!$I$7:$I$414,'10. 170KMP'!$F55)</f>
        <v>0</v>
      </c>
      <c r="Z55" s="264">
        <f>SUMIFS(M.account_DTR!BS$7:BS$414,M.account_DTR!$I$7:$I$414,'10. 170KMP'!$F55)</f>
        <v>0</v>
      </c>
      <c r="AA55" s="264">
        <f t="shared" si="22"/>
        <v>0</v>
      </c>
      <c r="AB55" s="264">
        <f>SUMIFS(M.account_DTR!BV$7:BV$414,M.account_DTR!$I$7:$I$414,'10. 170KMP'!$F55)</f>
        <v>0</v>
      </c>
      <c r="AC55" s="264">
        <f>SUMIFS(M.account_DTR!BW$7:BW$414,M.account_DTR!$I$7:$I$414,'10. 170KMP'!$F55)</f>
        <v>0</v>
      </c>
      <c r="AD55" s="264">
        <f>SUMIFS(M.account_DTR!BX$7:BX$414,M.account_DTR!$I$7:$I$414,'10. 170KMP'!$F55)</f>
        <v>0</v>
      </c>
      <c r="AE55" s="264">
        <f>SUMIFS(M.account_DTR!BY$7:BY$414,M.account_DTR!$I$7:$I$414,'10. 170KMP'!$F55)</f>
        <v>0</v>
      </c>
      <c r="AF55" s="264">
        <f>SUMIFS(M.account_DTR!BZ$7:BZ$414,M.account_DTR!$I$7:$I$414,'10. 170KMP'!$F55)</f>
        <v>0</v>
      </c>
      <c r="AG55" s="264">
        <f>SUMIFS(M.account_DTR!CA$7:CA$414,M.account_DTR!$I$7:$I$414,'10. 170KMP'!$F55)</f>
        <v>0</v>
      </c>
      <c r="AH55" s="264">
        <f>SUMIFS(M.account_DTR!CB$7:CB$414,M.account_DTR!$I$7:$I$414,'10. 170KMP'!$F55)</f>
        <v>0</v>
      </c>
      <c r="AI55" s="264">
        <f>SUMIFS(M.account_DTR!CC$7:CC$414,M.account_DTR!$I$7:$I$414,'10. 170KMP'!$F55)</f>
        <v>0</v>
      </c>
      <c r="AJ55" s="264">
        <f>SUMIFS(M.account_DTR!CD$7:CD$414,M.account_DTR!$I$7:$I$414,'10. 170KMP'!$F55)</f>
        <v>0</v>
      </c>
      <c r="AK55" s="264">
        <f>SUMIFS(M.account_DTR!CE$7:CE$414,M.account_DTR!$I$7:$I$414,'10. 170KMP'!$F55)</f>
        <v>0</v>
      </c>
      <c r="AL55" s="264">
        <f>SUMIFS(M.account_DTR!CF$7:CF$414,M.account_DTR!$I$7:$I$414,'10. 170KMP'!$F55)</f>
        <v>0</v>
      </c>
      <c r="AM55" s="264">
        <f>SUMIFS(M.account_DTR!CG$7:CG$414,M.account_DTR!$I$7:$I$414,'10. 170KMP'!$F55)</f>
        <v>0</v>
      </c>
      <c r="AN55" s="264">
        <f t="shared" si="23"/>
        <v>0</v>
      </c>
      <c r="AO55" s="265">
        <f t="shared" si="24"/>
        <v>0</v>
      </c>
      <c r="AP55" s="342">
        <f>SUMIFS(M.account_DTR!CJ$7:CJ$414,M.account_DTR!$I$7:$I$414,'10. 170KMP'!$F55)</f>
        <v>0</v>
      </c>
      <c r="AQ55" s="343">
        <f>SUMIFS(M.account_DTR!CK$7:CK$414,M.account_DTR!$I$7:$I$414,'10. 170KMP'!$F55)</f>
        <v>0</v>
      </c>
      <c r="AR55" s="343">
        <f>SUMIFS(M.account_DTR!CL$7:CL$414,M.account_DTR!$I$7:$I$414,'10. 170KMP'!$F55)</f>
        <v>0</v>
      </c>
      <c r="AS55" s="343">
        <f>SUMIFS(M.account_DTR!CM$7:CM$414,M.account_DTR!$I$7:$I$414,'10. 170KMP'!$F55)</f>
        <v>0</v>
      </c>
      <c r="AT55" s="343">
        <f>SUMIFS(M.account_DTR!CN$7:CN$414,M.account_DTR!$I$7:$I$414,'10. 170KMP'!$F55)</f>
        <v>0</v>
      </c>
      <c r="AU55" s="343"/>
      <c r="AV55" s="343"/>
      <c r="AW55" s="343"/>
      <c r="AX55" s="343"/>
      <c r="AY55" s="343"/>
      <c r="AZ55" s="343"/>
      <c r="BA55" s="344"/>
      <c r="BB55" s="263">
        <f t="shared" si="29"/>
        <v>0</v>
      </c>
      <c r="BC55" s="264">
        <f t="shared" si="30"/>
        <v>0</v>
      </c>
      <c r="BD55" s="264">
        <f t="shared" si="31"/>
        <v>0</v>
      </c>
      <c r="BE55" s="763" t="str">
        <f t="shared" si="18"/>
        <v/>
      </c>
      <c r="BF55" s="764" t="str">
        <f t="shared" si="3"/>
        <v/>
      </c>
      <c r="BG55" s="263">
        <f t="shared" si="32"/>
        <v>0</v>
      </c>
      <c r="BH55" s="264">
        <f t="shared" si="33"/>
        <v>0</v>
      </c>
      <c r="BI55" s="264">
        <f t="shared" si="34"/>
        <v>0</v>
      </c>
      <c r="BJ55" s="524" t="str">
        <f t="shared" si="4"/>
        <v/>
      </c>
      <c r="BK55" s="524" t="str">
        <f t="shared" si="5"/>
        <v/>
      </c>
      <c r="BL55" s="525" t="str">
        <f t="shared" si="6"/>
        <v/>
      </c>
    </row>
    <row r="56" spans="2:64" s="2" customFormat="1" ht="30" x14ac:dyDescent="0.25">
      <c r="B56" s="1167"/>
      <c r="C56" s="1168"/>
      <c r="D56" s="244" t="s">
        <v>229</v>
      </c>
      <c r="E56" s="132" t="s">
        <v>143</v>
      </c>
      <c r="F56" s="23">
        <f>IF(H56=0,"",MAX($F$10:F55)+1)</f>
        <v>46</v>
      </c>
      <c r="G56" s="245" t="str">
        <f>VLOOKUP(H56,'Mapping account'!E:F,2,0)</f>
        <v>02204</v>
      </c>
      <c r="H56" s="165" t="s">
        <v>143</v>
      </c>
      <c r="I56" s="271" t="s">
        <v>226</v>
      </c>
      <c r="J56" s="280" t="s">
        <v>57</v>
      </c>
      <c r="K56" s="280" t="s">
        <v>229</v>
      </c>
      <c r="L56" s="263">
        <f>SUMIFS(M.account_DTR!$AD$7:$AD$414,M.account_DTR!$I$7:$I$414,'10. 170KMP'!$F56)</f>
        <v>0</v>
      </c>
      <c r="M56" s="264">
        <f>SUMIFS(M.account_DTR!$AR$7:$AR$414,M.account_DTR!$I$7:$I$414,'10. 170KMP'!$F56)</f>
        <v>0</v>
      </c>
      <c r="N56" s="264">
        <f>SUMIFS(M.account_DTR!$BF$7:$BF$414,M.account_DTR!$I$7:$I$414,'10. 170KMP'!$F56)</f>
        <v>0</v>
      </c>
      <c r="O56" s="264">
        <f>SUMIFS(M.account_DTR!BH$7:BH$414,M.account_DTR!$I$7:$I$414,'10. 170KMP'!$F56)</f>
        <v>0</v>
      </c>
      <c r="P56" s="264">
        <f>SUMIFS(M.account_DTR!BI$7:BI$414,M.account_DTR!$I$7:$I$414,'10. 170KMP'!$F56)</f>
        <v>0</v>
      </c>
      <c r="Q56" s="264">
        <f>SUMIFS(M.account_DTR!BJ$7:BJ$414,M.account_DTR!$I$7:$I$414,'10. 170KMP'!$F56)</f>
        <v>0</v>
      </c>
      <c r="R56" s="264">
        <f>SUMIFS(M.account_DTR!BK$7:BK$414,M.account_DTR!$I$7:$I$414,'10. 170KMP'!$F56)</f>
        <v>0</v>
      </c>
      <c r="S56" s="264">
        <f>SUMIFS(M.account_DTR!BL$7:BL$414,M.account_DTR!$I$7:$I$414,'10. 170KMP'!$F56)</f>
        <v>0</v>
      </c>
      <c r="T56" s="264">
        <f>SUMIFS(M.account_DTR!BM$7:BM$414,M.account_DTR!$I$7:$I$414,'10. 170KMP'!$F56)</f>
        <v>0</v>
      </c>
      <c r="U56" s="264">
        <f>SUMIFS(M.account_DTR!BN$7:BN$414,M.account_DTR!$I$7:$I$414,'10. 170KMP'!$F56)</f>
        <v>0</v>
      </c>
      <c r="V56" s="264">
        <f>SUMIFS(M.account_DTR!BO$7:BO$414,M.account_DTR!$I$7:$I$414,'10. 170KMP'!$F56)</f>
        <v>0</v>
      </c>
      <c r="W56" s="264">
        <f>SUMIFS(M.account_DTR!BP$7:BP$414,M.account_DTR!$I$7:$I$414,'10. 170KMP'!$F56)</f>
        <v>0</v>
      </c>
      <c r="X56" s="264">
        <f>SUMIFS(M.account_DTR!BQ$7:BQ$414,M.account_DTR!$I$7:$I$414,'10. 170KMP'!$F56)</f>
        <v>0</v>
      </c>
      <c r="Y56" s="264">
        <f>SUMIFS(M.account_DTR!BR$7:BR$414,M.account_DTR!$I$7:$I$414,'10. 170KMP'!$F56)</f>
        <v>0</v>
      </c>
      <c r="Z56" s="264">
        <f>SUMIFS(M.account_DTR!BS$7:BS$414,M.account_DTR!$I$7:$I$414,'10. 170KMP'!$F56)</f>
        <v>0</v>
      </c>
      <c r="AA56" s="264">
        <f t="shared" si="22"/>
        <v>0</v>
      </c>
      <c r="AB56" s="264">
        <f>SUMIFS(M.account_DTR!BV$7:BV$414,M.account_DTR!$I$7:$I$414,'10. 170KMP'!$F56)</f>
        <v>15934722.333333334</v>
      </c>
      <c r="AC56" s="264">
        <f>SUMIFS(M.account_DTR!BW$7:BW$414,M.account_DTR!$I$7:$I$414,'10. 170KMP'!$F56)</f>
        <v>18051389</v>
      </c>
      <c r="AD56" s="264">
        <f>SUMIFS(M.account_DTR!BX$7:BX$414,M.account_DTR!$I$7:$I$414,'10. 170KMP'!$F56)</f>
        <v>19509722.333333336</v>
      </c>
      <c r="AE56" s="264">
        <f>SUMIFS(M.account_DTR!BY$7:BY$414,M.account_DTR!$I$7:$I$414,'10. 170KMP'!$F56)</f>
        <v>30186389</v>
      </c>
      <c r="AF56" s="264">
        <f>SUMIFS(M.account_DTR!BZ$7:BZ$414,M.account_DTR!$I$7:$I$414,'10. 170KMP'!$F56)</f>
        <v>32386389</v>
      </c>
      <c r="AG56" s="264">
        <f>SUMIFS(M.account_DTR!CA$7:CA$414,M.account_DTR!$I$7:$I$414,'10. 170KMP'!$F56)</f>
        <v>40079722.333333328</v>
      </c>
      <c r="AH56" s="264">
        <f>SUMIFS(M.account_DTR!CB$7:CB$414,M.account_DTR!$I$7:$I$414,'10. 170KMP'!$F56)</f>
        <v>42871389</v>
      </c>
      <c r="AI56" s="264">
        <f>SUMIFS(M.account_DTR!CC$7:CC$414,M.account_DTR!$I$7:$I$414,'10. 170KMP'!$F56)</f>
        <v>56073055.666666672</v>
      </c>
      <c r="AJ56" s="264">
        <f>SUMIFS(M.account_DTR!CD$7:CD$414,M.account_DTR!$I$7:$I$414,'10. 170KMP'!$F56)</f>
        <v>57198055.666666672</v>
      </c>
      <c r="AK56" s="264">
        <f>SUMIFS(M.account_DTR!CE$7:CE$414,M.account_DTR!$I$7:$I$414,'10. 170KMP'!$F56)</f>
        <v>61606389.000000007</v>
      </c>
      <c r="AL56" s="264">
        <f>SUMIFS(M.account_DTR!CF$7:CF$414,M.account_DTR!$I$7:$I$414,'10. 170KMP'!$F56)</f>
        <v>71229722.333333343</v>
      </c>
      <c r="AM56" s="264">
        <f>SUMIFS(M.account_DTR!CG$7:CG$414,M.account_DTR!$I$7:$I$414,'10. 170KMP'!$F56)</f>
        <v>80568055.666666672</v>
      </c>
      <c r="AN56" s="264">
        <f t="shared" si="23"/>
        <v>525695001.33333343</v>
      </c>
      <c r="AO56" s="265">
        <f t="shared" si="24"/>
        <v>71310385</v>
      </c>
      <c r="AP56" s="342">
        <f>SUMIFS(M.account_DTR!CJ$7:CJ$414,M.account_DTR!$I$7:$I$414,'10. 170KMP'!$F56)</f>
        <v>16487639</v>
      </c>
      <c r="AQ56" s="343">
        <f>SUMIFS(M.account_DTR!CK$7:CK$414,M.account_DTR!$I$7:$I$414,'10. 170KMP'!$F56)</f>
        <v>13997640</v>
      </c>
      <c r="AR56" s="343">
        <f>SUMIFS(M.account_DTR!CL$7:CL$414,M.account_DTR!$I$7:$I$414,'10. 170KMP'!$F56)</f>
        <v>17419862</v>
      </c>
      <c r="AS56" s="343">
        <f>SUMIFS(M.account_DTR!CM$7:CM$414,M.account_DTR!$I$7:$I$414,'10. 170KMP'!$F56)</f>
        <v>11289310</v>
      </c>
      <c r="AT56" s="343">
        <f>SUMIFS(M.account_DTR!CN$7:CN$414,M.account_DTR!$I$7:$I$414,'10. 170KMP'!$F56)</f>
        <v>12115934</v>
      </c>
      <c r="AU56" s="343"/>
      <c r="AV56" s="343"/>
      <c r="AW56" s="343"/>
      <c r="AX56" s="343"/>
      <c r="AY56" s="343"/>
      <c r="AZ56" s="343"/>
      <c r="BA56" s="344"/>
      <c r="BB56" s="263">
        <f t="shared" si="29"/>
        <v>11289310</v>
      </c>
      <c r="BC56" s="264">
        <f t="shared" si="30"/>
        <v>12115934</v>
      </c>
      <c r="BD56" s="264">
        <f t="shared" si="31"/>
        <v>32386389</v>
      </c>
      <c r="BE56" s="763">
        <f t="shared" si="18"/>
        <v>1.0732218355240488</v>
      </c>
      <c r="BF56" s="764">
        <f t="shared" si="3"/>
        <v>0.37410573929683855</v>
      </c>
      <c r="BG56" s="263">
        <f t="shared" si="32"/>
        <v>0</v>
      </c>
      <c r="BH56" s="264">
        <f t="shared" si="33"/>
        <v>71310385</v>
      </c>
      <c r="BI56" s="264">
        <f t="shared" si="34"/>
        <v>116068611.66666667</v>
      </c>
      <c r="BJ56" s="524" t="str">
        <f t="shared" si="4"/>
        <v/>
      </c>
      <c r="BK56" s="524">
        <f t="shared" si="5"/>
        <v>0.61438130409273584</v>
      </c>
      <c r="BL56" s="525">
        <f t="shared" si="6"/>
        <v>0.1356497300129042</v>
      </c>
    </row>
    <row r="57" spans="2:64" s="2" customFormat="1" ht="30" x14ac:dyDescent="0.25">
      <c r="B57" s="1167" t="str">
        <f>IF(C57=0,"",MAX($B$10:B56)+1)</f>
        <v/>
      </c>
      <c r="C57" s="1168"/>
      <c r="D57" s="244" t="s">
        <v>230</v>
      </c>
      <c r="E57" s="132" t="s">
        <v>174</v>
      </c>
      <c r="F57" s="23">
        <f>IF(H57=0,"",MAX($F$10:F56)+1)</f>
        <v>47</v>
      </c>
      <c r="G57" s="245" t="str">
        <f>VLOOKUP(H57,'Mapping account'!E:F,2,0)</f>
        <v>02201</v>
      </c>
      <c r="H57" s="165" t="s">
        <v>174</v>
      </c>
      <c r="I57" s="271" t="s">
        <v>226</v>
      </c>
      <c r="J57" s="280" t="s">
        <v>57</v>
      </c>
      <c r="K57" s="280" t="s">
        <v>230</v>
      </c>
      <c r="L57" s="263">
        <f>SUMIFS(M.account_DTR!$AD$7:$AD$414,M.account_DTR!$I$7:$I$414,'10. 170KMP'!$F57)</f>
        <v>0</v>
      </c>
      <c r="M57" s="264">
        <f>SUMIFS(M.account_DTR!$AR$7:$AR$414,M.account_DTR!$I$7:$I$414,'10. 170KMP'!$F57)</f>
        <v>0</v>
      </c>
      <c r="N57" s="264">
        <f>SUMIFS(M.account_DTR!$BF$7:$BF$414,M.account_DTR!$I$7:$I$414,'10. 170KMP'!$F57)</f>
        <v>0</v>
      </c>
      <c r="O57" s="264">
        <f>SUMIFS(M.account_DTR!BH$7:BH$414,M.account_DTR!$I$7:$I$414,'10. 170KMP'!$F57)</f>
        <v>0</v>
      </c>
      <c r="P57" s="264">
        <f>SUMIFS(M.account_DTR!BI$7:BI$414,M.account_DTR!$I$7:$I$414,'10. 170KMP'!$F57)</f>
        <v>0</v>
      </c>
      <c r="Q57" s="264">
        <f>SUMIFS(M.account_DTR!BJ$7:BJ$414,M.account_DTR!$I$7:$I$414,'10. 170KMP'!$F57)</f>
        <v>0</v>
      </c>
      <c r="R57" s="264">
        <f>SUMIFS(M.account_DTR!BK$7:BK$414,M.account_DTR!$I$7:$I$414,'10. 170KMP'!$F57)</f>
        <v>0</v>
      </c>
      <c r="S57" s="264">
        <f>SUMIFS(M.account_DTR!BL$7:BL$414,M.account_DTR!$I$7:$I$414,'10. 170KMP'!$F57)</f>
        <v>0</v>
      </c>
      <c r="T57" s="264">
        <f>SUMIFS(M.account_DTR!BM$7:BM$414,M.account_DTR!$I$7:$I$414,'10. 170KMP'!$F57)</f>
        <v>0</v>
      </c>
      <c r="U57" s="264">
        <f>SUMIFS(M.account_DTR!BN$7:BN$414,M.account_DTR!$I$7:$I$414,'10. 170KMP'!$F57)</f>
        <v>0</v>
      </c>
      <c r="V57" s="264">
        <f>SUMIFS(M.account_DTR!BO$7:BO$414,M.account_DTR!$I$7:$I$414,'10. 170KMP'!$F57)</f>
        <v>0</v>
      </c>
      <c r="W57" s="264">
        <f>SUMIFS(M.account_DTR!BP$7:BP$414,M.account_DTR!$I$7:$I$414,'10. 170KMP'!$F57)</f>
        <v>0</v>
      </c>
      <c r="X57" s="264">
        <f>SUMIFS(M.account_DTR!BQ$7:BQ$414,M.account_DTR!$I$7:$I$414,'10. 170KMP'!$F57)</f>
        <v>0</v>
      </c>
      <c r="Y57" s="264">
        <f>SUMIFS(M.account_DTR!BR$7:BR$414,M.account_DTR!$I$7:$I$414,'10. 170KMP'!$F57)</f>
        <v>0</v>
      </c>
      <c r="Z57" s="264">
        <f>SUMIFS(M.account_DTR!BS$7:BS$414,M.account_DTR!$I$7:$I$414,'10. 170KMP'!$F57)</f>
        <v>0</v>
      </c>
      <c r="AA57" s="264">
        <f t="shared" si="22"/>
        <v>0</v>
      </c>
      <c r="AB57" s="264">
        <f>SUMIFS(M.account_DTR!BV$7:BV$414,M.account_DTR!$I$7:$I$414,'10. 170KMP'!$F57)</f>
        <v>0</v>
      </c>
      <c r="AC57" s="264">
        <f>SUMIFS(M.account_DTR!BW$7:BW$414,M.account_DTR!$I$7:$I$414,'10. 170KMP'!$F57)</f>
        <v>0</v>
      </c>
      <c r="AD57" s="264">
        <f>SUMIFS(M.account_DTR!BX$7:BX$414,M.account_DTR!$I$7:$I$414,'10. 170KMP'!$F57)</f>
        <v>0</v>
      </c>
      <c r="AE57" s="264">
        <f>SUMIFS(M.account_DTR!BY$7:BY$414,M.account_DTR!$I$7:$I$414,'10. 170KMP'!$F57)</f>
        <v>0</v>
      </c>
      <c r="AF57" s="264">
        <f>SUMIFS(M.account_DTR!BZ$7:BZ$414,M.account_DTR!$I$7:$I$414,'10. 170KMP'!$F57)</f>
        <v>0</v>
      </c>
      <c r="AG57" s="264">
        <f>SUMIFS(M.account_DTR!CA$7:CA$414,M.account_DTR!$I$7:$I$414,'10. 170KMP'!$F57)</f>
        <v>0</v>
      </c>
      <c r="AH57" s="264">
        <f>SUMIFS(M.account_DTR!CB$7:CB$414,M.account_DTR!$I$7:$I$414,'10. 170KMP'!$F57)</f>
        <v>0</v>
      </c>
      <c r="AI57" s="264">
        <f>SUMIFS(M.account_DTR!CC$7:CC$414,M.account_DTR!$I$7:$I$414,'10. 170KMP'!$F57)</f>
        <v>0</v>
      </c>
      <c r="AJ57" s="264">
        <f>SUMIFS(M.account_DTR!CD$7:CD$414,M.account_DTR!$I$7:$I$414,'10. 170KMP'!$F57)</f>
        <v>0</v>
      </c>
      <c r="AK57" s="264">
        <f>SUMIFS(M.account_DTR!CE$7:CE$414,M.account_DTR!$I$7:$I$414,'10. 170KMP'!$F57)</f>
        <v>0</v>
      </c>
      <c r="AL57" s="264">
        <f>SUMIFS(M.account_DTR!CF$7:CF$414,M.account_DTR!$I$7:$I$414,'10. 170KMP'!$F57)</f>
        <v>0</v>
      </c>
      <c r="AM57" s="264">
        <f>SUMIFS(M.account_DTR!CG$7:CG$414,M.account_DTR!$I$7:$I$414,'10. 170KMP'!$F57)</f>
        <v>0</v>
      </c>
      <c r="AN57" s="264">
        <f t="shared" si="23"/>
        <v>0</v>
      </c>
      <c r="AO57" s="265">
        <f t="shared" si="24"/>
        <v>0</v>
      </c>
      <c r="AP57" s="342">
        <f>SUMIFS(M.account_DTR!CJ$7:CJ$414,M.account_DTR!$I$7:$I$414,'10. 170KMP'!$F57)</f>
        <v>0</v>
      </c>
      <c r="AQ57" s="343">
        <f>SUMIFS(M.account_DTR!CK$7:CK$414,M.account_DTR!$I$7:$I$414,'10. 170KMP'!$F57)</f>
        <v>0</v>
      </c>
      <c r="AR57" s="343">
        <f>SUMIFS(M.account_DTR!CL$7:CL$414,M.account_DTR!$I$7:$I$414,'10. 170KMP'!$F57)</f>
        <v>0</v>
      </c>
      <c r="AS57" s="343">
        <f>SUMIFS(M.account_DTR!CM$7:CM$414,M.account_DTR!$I$7:$I$414,'10. 170KMP'!$F57)</f>
        <v>0</v>
      </c>
      <c r="AT57" s="343">
        <f>SUMIFS(M.account_DTR!CN$7:CN$414,M.account_DTR!$I$7:$I$414,'10. 170KMP'!$F57)</f>
        <v>0</v>
      </c>
      <c r="AU57" s="343"/>
      <c r="AV57" s="343"/>
      <c r="AW57" s="343"/>
      <c r="AX57" s="343"/>
      <c r="AY57" s="343"/>
      <c r="AZ57" s="343"/>
      <c r="BA57" s="344"/>
      <c r="BB57" s="263">
        <f t="shared" si="29"/>
        <v>0</v>
      </c>
      <c r="BC57" s="264">
        <f t="shared" si="30"/>
        <v>0</v>
      </c>
      <c r="BD57" s="264">
        <f t="shared" si="31"/>
        <v>0</v>
      </c>
      <c r="BE57" s="763" t="str">
        <f t="shared" si="18"/>
        <v/>
      </c>
      <c r="BF57" s="764" t="str">
        <f t="shared" si="3"/>
        <v/>
      </c>
      <c r="BG57" s="263">
        <f t="shared" si="32"/>
        <v>0</v>
      </c>
      <c r="BH57" s="264">
        <f t="shared" si="33"/>
        <v>0</v>
      </c>
      <c r="BI57" s="264">
        <f t="shared" si="34"/>
        <v>0</v>
      </c>
      <c r="BJ57" s="524" t="str">
        <f t="shared" si="4"/>
        <v/>
      </c>
      <c r="BK57" s="524" t="str">
        <f t="shared" si="5"/>
        <v/>
      </c>
      <c r="BL57" s="525" t="str">
        <f t="shared" si="6"/>
        <v/>
      </c>
    </row>
    <row r="58" spans="2:64" s="2" customFormat="1" ht="30" x14ac:dyDescent="0.25">
      <c r="B58" s="1167"/>
      <c r="C58" s="1168"/>
      <c r="D58" s="244" t="s">
        <v>231</v>
      </c>
      <c r="E58" s="132" t="s">
        <v>173</v>
      </c>
      <c r="F58" s="23">
        <f>IF(H58=0,"",MAX($F$10:F57)+1)</f>
        <v>48</v>
      </c>
      <c r="G58" s="245" t="str">
        <f>VLOOKUP(H58,'Mapping account'!E:F,2,0)</f>
        <v>06501</v>
      </c>
      <c r="H58" s="165" t="s">
        <v>173</v>
      </c>
      <c r="I58" s="271" t="s">
        <v>226</v>
      </c>
      <c r="J58" s="280" t="s">
        <v>57</v>
      </c>
      <c r="K58" s="280" t="s">
        <v>231</v>
      </c>
      <c r="L58" s="263">
        <f>SUMIFS(M.account_DTR!$AD$7:$AD$414,M.account_DTR!$I$7:$I$414,'10. 170KMP'!$F58)</f>
        <v>0</v>
      </c>
      <c r="M58" s="264">
        <f>SUMIFS(M.account_DTR!$AR$7:$AR$414,M.account_DTR!$I$7:$I$414,'10. 170KMP'!$F58)</f>
        <v>0</v>
      </c>
      <c r="N58" s="264">
        <f>SUMIFS(M.account_DTR!$BF$7:$BF$414,M.account_DTR!$I$7:$I$414,'10. 170KMP'!$F58)</f>
        <v>0</v>
      </c>
      <c r="O58" s="264">
        <f>SUMIFS(M.account_DTR!BH$7:BH$414,M.account_DTR!$I$7:$I$414,'10. 170KMP'!$F58)</f>
        <v>0</v>
      </c>
      <c r="P58" s="264">
        <f>SUMIFS(M.account_DTR!BI$7:BI$414,M.account_DTR!$I$7:$I$414,'10. 170KMP'!$F58)</f>
        <v>0</v>
      </c>
      <c r="Q58" s="264">
        <f>SUMIFS(M.account_DTR!BJ$7:BJ$414,M.account_DTR!$I$7:$I$414,'10. 170KMP'!$F58)</f>
        <v>0</v>
      </c>
      <c r="R58" s="264">
        <f>SUMIFS(M.account_DTR!BK$7:BK$414,M.account_DTR!$I$7:$I$414,'10. 170KMP'!$F58)</f>
        <v>0</v>
      </c>
      <c r="S58" s="264">
        <f>SUMIFS(M.account_DTR!BL$7:BL$414,M.account_DTR!$I$7:$I$414,'10. 170KMP'!$F58)</f>
        <v>0</v>
      </c>
      <c r="T58" s="264">
        <f>SUMIFS(M.account_DTR!BM$7:BM$414,M.account_DTR!$I$7:$I$414,'10. 170KMP'!$F58)</f>
        <v>0</v>
      </c>
      <c r="U58" s="264">
        <f>SUMIFS(M.account_DTR!BN$7:BN$414,M.account_DTR!$I$7:$I$414,'10. 170KMP'!$F58)</f>
        <v>0</v>
      </c>
      <c r="V58" s="264">
        <f>SUMIFS(M.account_DTR!BO$7:BO$414,M.account_DTR!$I$7:$I$414,'10. 170KMP'!$F58)</f>
        <v>0</v>
      </c>
      <c r="W58" s="264">
        <f>SUMIFS(M.account_DTR!BP$7:BP$414,M.account_DTR!$I$7:$I$414,'10. 170KMP'!$F58)</f>
        <v>0</v>
      </c>
      <c r="X58" s="264">
        <f>SUMIFS(M.account_DTR!BQ$7:BQ$414,M.account_DTR!$I$7:$I$414,'10. 170KMP'!$F58)</f>
        <v>0</v>
      </c>
      <c r="Y58" s="264">
        <f>SUMIFS(M.account_DTR!BR$7:BR$414,M.account_DTR!$I$7:$I$414,'10. 170KMP'!$F58)</f>
        <v>0</v>
      </c>
      <c r="Z58" s="264">
        <f>SUMIFS(M.account_DTR!BS$7:BS$414,M.account_DTR!$I$7:$I$414,'10. 170KMP'!$F58)</f>
        <v>0</v>
      </c>
      <c r="AA58" s="264">
        <f t="shared" si="22"/>
        <v>0</v>
      </c>
      <c r="AB58" s="264">
        <f>SUMIFS(M.account_DTR!BV$7:BV$414,M.account_DTR!$I$7:$I$414,'10. 170KMP'!$F58)</f>
        <v>0</v>
      </c>
      <c r="AC58" s="264">
        <f>SUMIFS(M.account_DTR!BW$7:BW$414,M.account_DTR!$I$7:$I$414,'10. 170KMP'!$F58)</f>
        <v>0</v>
      </c>
      <c r="AD58" s="264">
        <f>SUMIFS(M.account_DTR!BX$7:BX$414,M.account_DTR!$I$7:$I$414,'10. 170KMP'!$F58)</f>
        <v>800000</v>
      </c>
      <c r="AE58" s="264">
        <f>SUMIFS(M.account_DTR!BY$7:BY$414,M.account_DTR!$I$7:$I$414,'10. 170KMP'!$F58)</f>
        <v>800000</v>
      </c>
      <c r="AF58" s="264">
        <f>SUMIFS(M.account_DTR!BZ$7:BZ$414,M.account_DTR!$I$7:$I$414,'10. 170KMP'!$F58)</f>
        <v>800000</v>
      </c>
      <c r="AG58" s="264">
        <f>SUMIFS(M.account_DTR!CA$7:CA$414,M.account_DTR!$I$7:$I$414,'10. 170KMP'!$F58)</f>
        <v>800000</v>
      </c>
      <c r="AH58" s="264">
        <f>SUMIFS(M.account_DTR!CB$7:CB$414,M.account_DTR!$I$7:$I$414,'10. 170KMP'!$F58)</f>
        <v>800000</v>
      </c>
      <c r="AI58" s="264">
        <f>SUMIFS(M.account_DTR!CC$7:CC$414,M.account_DTR!$I$7:$I$414,'10. 170KMP'!$F58)</f>
        <v>800000</v>
      </c>
      <c r="AJ58" s="264">
        <f>SUMIFS(M.account_DTR!CD$7:CD$414,M.account_DTR!$I$7:$I$414,'10. 170KMP'!$F58)</f>
        <v>0</v>
      </c>
      <c r="AK58" s="264">
        <f>SUMIFS(M.account_DTR!CE$7:CE$414,M.account_DTR!$I$7:$I$414,'10. 170KMP'!$F58)</f>
        <v>800000</v>
      </c>
      <c r="AL58" s="264">
        <f>SUMIFS(M.account_DTR!CF$7:CF$414,M.account_DTR!$I$7:$I$414,'10. 170KMP'!$F58)</f>
        <v>800000</v>
      </c>
      <c r="AM58" s="264">
        <f>SUMIFS(M.account_DTR!CG$7:CG$414,M.account_DTR!$I$7:$I$414,'10. 170KMP'!$F58)</f>
        <v>800000</v>
      </c>
      <c r="AN58" s="264">
        <f t="shared" si="23"/>
        <v>7200000</v>
      </c>
      <c r="AO58" s="265">
        <f t="shared" si="24"/>
        <v>1500000</v>
      </c>
      <c r="AP58" s="342">
        <f>SUMIFS(M.account_DTR!CJ$7:CJ$414,M.account_DTR!$I$7:$I$414,'10. 170KMP'!$F58)</f>
        <v>300000</v>
      </c>
      <c r="AQ58" s="343">
        <f>SUMIFS(M.account_DTR!CK$7:CK$414,M.account_DTR!$I$7:$I$414,'10. 170KMP'!$F58)</f>
        <v>0</v>
      </c>
      <c r="AR58" s="343">
        <f>SUMIFS(M.account_DTR!CL$7:CL$414,M.account_DTR!$I$7:$I$414,'10. 170KMP'!$F58)</f>
        <v>400000</v>
      </c>
      <c r="AS58" s="343">
        <f>SUMIFS(M.account_DTR!CM$7:CM$414,M.account_DTR!$I$7:$I$414,'10. 170KMP'!$F58)</f>
        <v>400000</v>
      </c>
      <c r="AT58" s="343">
        <f>SUMIFS(M.account_DTR!CN$7:CN$414,M.account_DTR!$I$7:$I$414,'10. 170KMP'!$F58)</f>
        <v>400000</v>
      </c>
      <c r="AU58" s="343"/>
      <c r="AV58" s="343"/>
      <c r="AW58" s="343"/>
      <c r="AX58" s="343"/>
      <c r="AY58" s="343"/>
      <c r="AZ58" s="343"/>
      <c r="BA58" s="344"/>
      <c r="BB58" s="263">
        <f t="shared" si="29"/>
        <v>400000</v>
      </c>
      <c r="BC58" s="264">
        <f t="shared" si="30"/>
        <v>400000</v>
      </c>
      <c r="BD58" s="264">
        <f t="shared" si="31"/>
        <v>800000</v>
      </c>
      <c r="BE58" s="763">
        <f t="shared" si="18"/>
        <v>1</v>
      </c>
      <c r="BF58" s="764">
        <f t="shared" si="3"/>
        <v>0.5</v>
      </c>
      <c r="BG58" s="263">
        <f t="shared" si="32"/>
        <v>0</v>
      </c>
      <c r="BH58" s="264">
        <f t="shared" si="33"/>
        <v>1500000</v>
      </c>
      <c r="BI58" s="264">
        <f t="shared" si="34"/>
        <v>2400000</v>
      </c>
      <c r="BJ58" s="524" t="str">
        <f t="shared" si="4"/>
        <v/>
      </c>
      <c r="BK58" s="524">
        <f t="shared" si="5"/>
        <v>0.625</v>
      </c>
      <c r="BL58" s="525">
        <f t="shared" si="6"/>
        <v>0.20833333333333334</v>
      </c>
    </row>
    <row r="59" spans="2:64" s="2" customFormat="1" ht="30" x14ac:dyDescent="0.25">
      <c r="B59" s="1167" t="s">
        <v>59</v>
      </c>
      <c r="C59" s="1168" t="s">
        <v>58</v>
      </c>
      <c r="D59" s="1169" t="s">
        <v>232</v>
      </c>
      <c r="E59" s="1168" t="s">
        <v>58</v>
      </c>
      <c r="F59" s="177">
        <f>IF(H59=0,"",MAX($F$10:F58)+1)</f>
        <v>49</v>
      </c>
      <c r="G59" s="239" t="str">
        <f>VLOOKUP(H59,'Mapping account'!E:F,2,0)</f>
        <v>05402</v>
      </c>
      <c r="H59" s="14" t="s">
        <v>339</v>
      </c>
      <c r="I59" s="267" t="s">
        <v>226</v>
      </c>
      <c r="J59" s="278" t="s">
        <v>59</v>
      </c>
      <c r="K59" s="278" t="s">
        <v>232</v>
      </c>
      <c r="L59" s="408">
        <f>SUMIFS(M.account_DTR!$AD$7:$AD$414,M.account_DTR!$I$7:$I$414,'10. 170KMP'!$F59)</f>
        <v>0</v>
      </c>
      <c r="M59" s="409">
        <f>SUMIFS(M.account_DTR!$AR$7:$AR$414,M.account_DTR!$I$7:$I$414,'10. 170KMP'!$F59)</f>
        <v>0</v>
      </c>
      <c r="N59" s="409">
        <f>SUMIFS(M.account_DTR!$BF$7:$BF$414,M.account_DTR!$I$7:$I$414,'10. 170KMP'!$F59)</f>
        <v>0</v>
      </c>
      <c r="O59" s="409">
        <f>SUMIFS(M.account_DTR!BH$7:BH$414,M.account_DTR!$I$7:$I$414,'10. 170KMP'!$F59)</f>
        <v>0</v>
      </c>
      <c r="P59" s="409">
        <f>SUMIFS(M.account_DTR!BI$7:BI$414,M.account_DTR!$I$7:$I$414,'10. 170KMP'!$F59)</f>
        <v>0</v>
      </c>
      <c r="Q59" s="409">
        <f>SUMIFS(M.account_DTR!BJ$7:BJ$414,M.account_DTR!$I$7:$I$414,'10. 170KMP'!$F59)</f>
        <v>0</v>
      </c>
      <c r="R59" s="409">
        <f>SUMIFS(M.account_DTR!BK$7:BK$414,M.account_DTR!$I$7:$I$414,'10. 170KMP'!$F59)</f>
        <v>0</v>
      </c>
      <c r="S59" s="409">
        <f>SUMIFS(M.account_DTR!BL$7:BL$414,M.account_DTR!$I$7:$I$414,'10. 170KMP'!$F59)</f>
        <v>0</v>
      </c>
      <c r="T59" s="409">
        <f>SUMIFS(M.account_DTR!BM$7:BM$414,M.account_DTR!$I$7:$I$414,'10. 170KMP'!$F59)</f>
        <v>0</v>
      </c>
      <c r="U59" s="409">
        <f>SUMIFS(M.account_DTR!BN$7:BN$414,M.account_DTR!$I$7:$I$414,'10. 170KMP'!$F59)</f>
        <v>0</v>
      </c>
      <c r="V59" s="409">
        <f>SUMIFS(M.account_DTR!BO$7:BO$414,M.account_DTR!$I$7:$I$414,'10. 170KMP'!$F59)</f>
        <v>0</v>
      </c>
      <c r="W59" s="409">
        <f>SUMIFS(M.account_DTR!BP$7:BP$414,M.account_DTR!$I$7:$I$414,'10. 170KMP'!$F59)</f>
        <v>0</v>
      </c>
      <c r="X59" s="409">
        <f>SUMIFS(M.account_DTR!BQ$7:BQ$414,M.account_DTR!$I$7:$I$414,'10. 170KMP'!$F59)</f>
        <v>0</v>
      </c>
      <c r="Y59" s="409">
        <f>SUMIFS(M.account_DTR!BR$7:BR$414,M.account_DTR!$I$7:$I$414,'10. 170KMP'!$F59)</f>
        <v>0</v>
      </c>
      <c r="Z59" s="409">
        <f>SUMIFS(M.account_DTR!BS$7:BS$414,M.account_DTR!$I$7:$I$414,'10. 170KMP'!$F59)</f>
        <v>0</v>
      </c>
      <c r="AA59" s="409">
        <f t="shared" si="22"/>
        <v>0</v>
      </c>
      <c r="AB59" s="409">
        <f>SUMIFS(M.account_DTR!BV$7:BV$414,M.account_DTR!$I$7:$I$414,'10. 170KMP'!$F59)</f>
        <v>0</v>
      </c>
      <c r="AC59" s="409">
        <f>SUMIFS(M.account_DTR!BW$7:BW$414,M.account_DTR!$I$7:$I$414,'10. 170KMP'!$F59)</f>
        <v>0</v>
      </c>
      <c r="AD59" s="409">
        <f>SUMIFS(M.account_DTR!BX$7:BX$414,M.account_DTR!$I$7:$I$414,'10. 170KMP'!$F59)</f>
        <v>0</v>
      </c>
      <c r="AE59" s="409">
        <f>SUMIFS(M.account_DTR!BY$7:BY$414,M.account_DTR!$I$7:$I$414,'10. 170KMP'!$F59)</f>
        <v>0</v>
      </c>
      <c r="AF59" s="409">
        <f>SUMIFS(M.account_DTR!BZ$7:BZ$414,M.account_DTR!$I$7:$I$414,'10. 170KMP'!$F59)</f>
        <v>0</v>
      </c>
      <c r="AG59" s="409">
        <f>SUMIFS(M.account_DTR!CA$7:CA$414,M.account_DTR!$I$7:$I$414,'10. 170KMP'!$F59)</f>
        <v>0</v>
      </c>
      <c r="AH59" s="409">
        <f>SUMIFS(M.account_DTR!CB$7:CB$414,M.account_DTR!$I$7:$I$414,'10. 170KMP'!$F59)</f>
        <v>0</v>
      </c>
      <c r="AI59" s="409">
        <f>SUMIFS(M.account_DTR!CC$7:CC$414,M.account_DTR!$I$7:$I$414,'10. 170KMP'!$F59)</f>
        <v>0</v>
      </c>
      <c r="AJ59" s="409">
        <f>SUMIFS(M.account_DTR!CD$7:CD$414,M.account_DTR!$I$7:$I$414,'10. 170KMP'!$F59)</f>
        <v>0</v>
      </c>
      <c r="AK59" s="409">
        <f>SUMIFS(M.account_DTR!CE$7:CE$414,M.account_DTR!$I$7:$I$414,'10. 170KMP'!$F59)</f>
        <v>0</v>
      </c>
      <c r="AL59" s="409">
        <f>SUMIFS(M.account_DTR!CF$7:CF$414,M.account_DTR!$I$7:$I$414,'10. 170KMP'!$F59)</f>
        <v>0</v>
      </c>
      <c r="AM59" s="409">
        <f>SUMIFS(M.account_DTR!CG$7:CG$414,M.account_DTR!$I$7:$I$414,'10. 170KMP'!$F59)</f>
        <v>0</v>
      </c>
      <c r="AN59" s="409">
        <f t="shared" si="23"/>
        <v>0</v>
      </c>
      <c r="AO59" s="410">
        <f t="shared" si="24"/>
        <v>0</v>
      </c>
      <c r="AP59" s="411">
        <f>SUMIFS(M.account_DTR!CJ$7:CJ$414,M.account_DTR!$I$7:$I$414,'10. 170KMP'!$F59)</f>
        <v>0</v>
      </c>
      <c r="AQ59" s="412">
        <f>SUMIFS(M.account_DTR!CK$7:CK$414,M.account_DTR!$I$7:$I$414,'10. 170KMP'!$F59)</f>
        <v>0</v>
      </c>
      <c r="AR59" s="412">
        <f>SUMIFS(M.account_DTR!CL$7:CL$414,M.account_DTR!$I$7:$I$414,'10. 170KMP'!$F59)</f>
        <v>0</v>
      </c>
      <c r="AS59" s="412">
        <f>SUMIFS(M.account_DTR!CM$7:CM$414,M.account_DTR!$I$7:$I$414,'10. 170KMP'!$F59)</f>
        <v>0</v>
      </c>
      <c r="AT59" s="412">
        <f>SUMIFS(M.account_DTR!CN$7:CN$414,M.account_DTR!$I$7:$I$414,'10. 170KMP'!$F59)</f>
        <v>0</v>
      </c>
      <c r="AU59" s="412"/>
      <c r="AV59" s="412"/>
      <c r="AW59" s="412"/>
      <c r="AX59" s="412"/>
      <c r="AY59" s="412"/>
      <c r="AZ59" s="412"/>
      <c r="BA59" s="413"/>
      <c r="BB59" s="408">
        <f t="shared" si="29"/>
        <v>0</v>
      </c>
      <c r="BC59" s="409">
        <f t="shared" si="30"/>
        <v>0</v>
      </c>
      <c r="BD59" s="409">
        <f t="shared" si="31"/>
        <v>0</v>
      </c>
      <c r="BE59" s="755" t="str">
        <f t="shared" si="18"/>
        <v/>
      </c>
      <c r="BF59" s="756" t="str">
        <f t="shared" si="3"/>
        <v/>
      </c>
      <c r="BG59" s="408">
        <f t="shared" si="32"/>
        <v>0</v>
      </c>
      <c r="BH59" s="409">
        <f t="shared" si="33"/>
        <v>0</v>
      </c>
      <c r="BI59" s="409">
        <f t="shared" si="34"/>
        <v>0</v>
      </c>
      <c r="BJ59" s="516" t="str">
        <f t="shared" si="4"/>
        <v/>
      </c>
      <c r="BK59" s="516" t="str">
        <f t="shared" si="5"/>
        <v/>
      </c>
      <c r="BL59" s="517" t="str">
        <f t="shared" si="6"/>
        <v/>
      </c>
    </row>
    <row r="60" spans="2:64" s="2" customFormat="1" x14ac:dyDescent="0.25">
      <c r="B60" s="1167"/>
      <c r="C60" s="1168"/>
      <c r="D60" s="1169"/>
      <c r="E60" s="1168"/>
      <c r="F60" s="179">
        <f>IF(H60=0,"",MAX($F$10:F59)+1)</f>
        <v>50</v>
      </c>
      <c r="G60" s="242" t="str">
        <f>VLOOKUP(H60,'Mapping account'!E:F,2,0)</f>
        <v>04802</v>
      </c>
      <c r="H60" s="198" t="s">
        <v>340</v>
      </c>
      <c r="I60" s="269" t="s">
        <v>226</v>
      </c>
      <c r="J60" s="279" t="s">
        <v>59</v>
      </c>
      <c r="K60" s="279" t="s">
        <v>232</v>
      </c>
      <c r="L60" s="425">
        <f>SUMIFS(M.account_DTR!$AD$7:$AD$414,M.account_DTR!$I$7:$I$414,'10. 170KMP'!$F60)</f>
        <v>0</v>
      </c>
      <c r="M60" s="426">
        <f>SUMIFS(M.account_DTR!$AR$7:$AR$414,M.account_DTR!$I$7:$I$414,'10. 170KMP'!$F60)</f>
        <v>0</v>
      </c>
      <c r="N60" s="426">
        <f>SUMIFS(M.account_DTR!$BF$7:$BF$414,M.account_DTR!$I$7:$I$414,'10. 170KMP'!$F60)</f>
        <v>0</v>
      </c>
      <c r="O60" s="426">
        <f>SUMIFS(M.account_DTR!BH$7:BH$414,M.account_DTR!$I$7:$I$414,'10. 170KMP'!$F60)</f>
        <v>0</v>
      </c>
      <c r="P60" s="426">
        <f>SUMIFS(M.account_DTR!BI$7:BI$414,M.account_DTR!$I$7:$I$414,'10. 170KMP'!$F60)</f>
        <v>0</v>
      </c>
      <c r="Q60" s="426">
        <f>SUMIFS(M.account_DTR!BJ$7:BJ$414,M.account_DTR!$I$7:$I$414,'10. 170KMP'!$F60)</f>
        <v>0</v>
      </c>
      <c r="R60" s="426">
        <f>SUMIFS(M.account_DTR!BK$7:BK$414,M.account_DTR!$I$7:$I$414,'10. 170KMP'!$F60)</f>
        <v>0</v>
      </c>
      <c r="S60" s="426">
        <f>SUMIFS(M.account_DTR!BL$7:BL$414,M.account_DTR!$I$7:$I$414,'10. 170KMP'!$F60)</f>
        <v>0</v>
      </c>
      <c r="T60" s="426">
        <f>SUMIFS(M.account_DTR!BM$7:BM$414,M.account_DTR!$I$7:$I$414,'10. 170KMP'!$F60)</f>
        <v>0</v>
      </c>
      <c r="U60" s="426">
        <f>SUMIFS(M.account_DTR!BN$7:BN$414,M.account_DTR!$I$7:$I$414,'10. 170KMP'!$F60)</f>
        <v>0</v>
      </c>
      <c r="V60" s="426">
        <f>SUMIFS(M.account_DTR!BO$7:BO$414,M.account_DTR!$I$7:$I$414,'10. 170KMP'!$F60)</f>
        <v>0</v>
      </c>
      <c r="W60" s="426">
        <f>SUMIFS(M.account_DTR!BP$7:BP$414,M.account_DTR!$I$7:$I$414,'10. 170KMP'!$F60)</f>
        <v>0</v>
      </c>
      <c r="X60" s="426">
        <f>SUMIFS(M.account_DTR!BQ$7:BQ$414,M.account_DTR!$I$7:$I$414,'10. 170KMP'!$F60)</f>
        <v>0</v>
      </c>
      <c r="Y60" s="426">
        <f>SUMIFS(M.account_DTR!BR$7:BR$414,M.account_DTR!$I$7:$I$414,'10. 170KMP'!$F60)</f>
        <v>0</v>
      </c>
      <c r="Z60" s="426">
        <f>SUMIFS(M.account_DTR!BS$7:BS$414,M.account_DTR!$I$7:$I$414,'10. 170KMP'!$F60)</f>
        <v>0</v>
      </c>
      <c r="AA60" s="426">
        <f t="shared" si="22"/>
        <v>0</v>
      </c>
      <c r="AB60" s="426">
        <f>SUMIFS(M.account_DTR!BV$7:BV$414,M.account_DTR!$I$7:$I$414,'10. 170KMP'!$F60)</f>
        <v>0</v>
      </c>
      <c r="AC60" s="426">
        <f>SUMIFS(M.account_DTR!BW$7:BW$414,M.account_DTR!$I$7:$I$414,'10. 170KMP'!$F60)</f>
        <v>0</v>
      </c>
      <c r="AD60" s="426">
        <f>SUMIFS(M.account_DTR!BX$7:BX$414,M.account_DTR!$I$7:$I$414,'10. 170KMP'!$F60)</f>
        <v>0</v>
      </c>
      <c r="AE60" s="426">
        <f>SUMIFS(M.account_DTR!BY$7:BY$414,M.account_DTR!$I$7:$I$414,'10. 170KMP'!$F60)</f>
        <v>0</v>
      </c>
      <c r="AF60" s="426">
        <f>SUMIFS(M.account_DTR!BZ$7:BZ$414,M.account_DTR!$I$7:$I$414,'10. 170KMP'!$F60)</f>
        <v>0</v>
      </c>
      <c r="AG60" s="426">
        <f>SUMIFS(M.account_DTR!CA$7:CA$414,M.account_DTR!$I$7:$I$414,'10. 170KMP'!$F60)</f>
        <v>0</v>
      </c>
      <c r="AH60" s="426">
        <f>SUMIFS(M.account_DTR!CB$7:CB$414,M.account_DTR!$I$7:$I$414,'10. 170KMP'!$F60)</f>
        <v>0</v>
      </c>
      <c r="AI60" s="426">
        <f>SUMIFS(M.account_DTR!CC$7:CC$414,M.account_DTR!$I$7:$I$414,'10. 170KMP'!$F60)</f>
        <v>0</v>
      </c>
      <c r="AJ60" s="426">
        <f>SUMIFS(M.account_DTR!CD$7:CD$414,M.account_DTR!$I$7:$I$414,'10. 170KMP'!$F60)</f>
        <v>0</v>
      </c>
      <c r="AK60" s="426">
        <f>SUMIFS(M.account_DTR!CE$7:CE$414,M.account_DTR!$I$7:$I$414,'10. 170KMP'!$F60)</f>
        <v>0</v>
      </c>
      <c r="AL60" s="426">
        <f>SUMIFS(M.account_DTR!CF$7:CF$414,M.account_DTR!$I$7:$I$414,'10. 170KMP'!$F60)</f>
        <v>0</v>
      </c>
      <c r="AM60" s="426">
        <f>SUMIFS(M.account_DTR!CG$7:CG$414,M.account_DTR!$I$7:$I$414,'10. 170KMP'!$F60)</f>
        <v>0</v>
      </c>
      <c r="AN60" s="426">
        <f t="shared" si="23"/>
        <v>0</v>
      </c>
      <c r="AO60" s="427">
        <f t="shared" si="24"/>
        <v>0</v>
      </c>
      <c r="AP60" s="428">
        <f>SUMIFS(M.account_DTR!CJ$7:CJ$414,M.account_DTR!$I$7:$I$414,'10. 170KMP'!$F60)</f>
        <v>0</v>
      </c>
      <c r="AQ60" s="429">
        <f>SUMIFS(M.account_DTR!CK$7:CK$414,M.account_DTR!$I$7:$I$414,'10. 170KMP'!$F60)</f>
        <v>0</v>
      </c>
      <c r="AR60" s="429">
        <f>SUMIFS(M.account_DTR!CL$7:CL$414,M.account_DTR!$I$7:$I$414,'10. 170KMP'!$F60)</f>
        <v>0</v>
      </c>
      <c r="AS60" s="429">
        <f>SUMIFS(M.account_DTR!CM$7:CM$414,M.account_DTR!$I$7:$I$414,'10. 170KMP'!$F60)</f>
        <v>0</v>
      </c>
      <c r="AT60" s="429">
        <f>SUMIFS(M.account_DTR!CN$7:CN$414,M.account_DTR!$I$7:$I$414,'10. 170KMP'!$F60)</f>
        <v>0</v>
      </c>
      <c r="AU60" s="429"/>
      <c r="AV60" s="429"/>
      <c r="AW60" s="429"/>
      <c r="AX60" s="429"/>
      <c r="AY60" s="429"/>
      <c r="AZ60" s="429"/>
      <c r="BA60" s="430"/>
      <c r="BB60" s="425">
        <f t="shared" si="29"/>
        <v>0</v>
      </c>
      <c r="BC60" s="426">
        <f t="shared" si="30"/>
        <v>0</v>
      </c>
      <c r="BD60" s="426">
        <f t="shared" si="31"/>
        <v>0</v>
      </c>
      <c r="BE60" s="759" t="str">
        <f t="shared" si="18"/>
        <v/>
      </c>
      <c r="BF60" s="760" t="str">
        <f t="shared" si="3"/>
        <v/>
      </c>
      <c r="BG60" s="425">
        <f t="shared" si="32"/>
        <v>0</v>
      </c>
      <c r="BH60" s="426">
        <f t="shared" si="33"/>
        <v>0</v>
      </c>
      <c r="BI60" s="426">
        <f t="shared" si="34"/>
        <v>0</v>
      </c>
      <c r="BJ60" s="520" t="str">
        <f t="shared" si="4"/>
        <v/>
      </c>
      <c r="BK60" s="520" t="str">
        <f t="shared" si="5"/>
        <v/>
      </c>
      <c r="BL60" s="521" t="str">
        <f t="shared" si="6"/>
        <v/>
      </c>
    </row>
    <row r="61" spans="2:64" s="2" customFormat="1" x14ac:dyDescent="0.25">
      <c r="B61" s="1167" t="str">
        <f>IF(C61=0,"",MAX($B$10:B60)+1)</f>
        <v/>
      </c>
      <c r="C61" s="1168"/>
      <c r="D61" s="1169"/>
      <c r="E61" s="1168"/>
      <c r="F61" s="179">
        <f>IF(H61=0,"",MAX($F$10:F60)+1)</f>
        <v>51</v>
      </c>
      <c r="G61" s="242" t="str">
        <f>VLOOKUP(H61,'Mapping account'!E:F,2,0)</f>
        <v>04803</v>
      </c>
      <c r="H61" s="198" t="s">
        <v>341</v>
      </c>
      <c r="I61" s="269" t="s">
        <v>226</v>
      </c>
      <c r="J61" s="279" t="s">
        <v>59</v>
      </c>
      <c r="K61" s="279" t="s">
        <v>232</v>
      </c>
      <c r="L61" s="425">
        <f>SUMIFS(M.account_DTR!$AD$7:$AD$414,M.account_DTR!$I$7:$I$414,'10. 170KMP'!$F61)</f>
        <v>0</v>
      </c>
      <c r="M61" s="426">
        <f>SUMIFS(M.account_DTR!$AR$7:$AR$414,M.account_DTR!$I$7:$I$414,'10. 170KMP'!$F61)</f>
        <v>0</v>
      </c>
      <c r="N61" s="426">
        <f>SUMIFS(M.account_DTR!$BF$7:$BF$414,M.account_DTR!$I$7:$I$414,'10. 170KMP'!$F61)</f>
        <v>0</v>
      </c>
      <c r="O61" s="426">
        <f>SUMIFS(M.account_DTR!BH$7:BH$414,M.account_DTR!$I$7:$I$414,'10. 170KMP'!$F61)</f>
        <v>0</v>
      </c>
      <c r="P61" s="426">
        <f>SUMIFS(M.account_DTR!BI$7:BI$414,M.account_DTR!$I$7:$I$414,'10. 170KMP'!$F61)</f>
        <v>0</v>
      </c>
      <c r="Q61" s="426">
        <f>SUMIFS(M.account_DTR!BJ$7:BJ$414,M.account_DTR!$I$7:$I$414,'10. 170KMP'!$F61)</f>
        <v>0</v>
      </c>
      <c r="R61" s="426">
        <f>SUMIFS(M.account_DTR!BK$7:BK$414,M.account_DTR!$I$7:$I$414,'10. 170KMP'!$F61)</f>
        <v>0</v>
      </c>
      <c r="S61" s="426">
        <f>SUMIFS(M.account_DTR!BL$7:BL$414,M.account_DTR!$I$7:$I$414,'10. 170KMP'!$F61)</f>
        <v>0</v>
      </c>
      <c r="T61" s="426">
        <f>SUMIFS(M.account_DTR!BM$7:BM$414,M.account_DTR!$I$7:$I$414,'10. 170KMP'!$F61)</f>
        <v>0</v>
      </c>
      <c r="U61" s="426">
        <f>SUMIFS(M.account_DTR!BN$7:BN$414,M.account_DTR!$I$7:$I$414,'10. 170KMP'!$F61)</f>
        <v>0</v>
      </c>
      <c r="V61" s="426">
        <f>SUMIFS(M.account_DTR!BO$7:BO$414,M.account_DTR!$I$7:$I$414,'10. 170KMP'!$F61)</f>
        <v>0</v>
      </c>
      <c r="W61" s="426">
        <f>SUMIFS(M.account_DTR!BP$7:BP$414,M.account_DTR!$I$7:$I$414,'10. 170KMP'!$F61)</f>
        <v>0</v>
      </c>
      <c r="X61" s="426">
        <f>SUMIFS(M.account_DTR!BQ$7:BQ$414,M.account_DTR!$I$7:$I$414,'10. 170KMP'!$F61)</f>
        <v>0</v>
      </c>
      <c r="Y61" s="426">
        <f>SUMIFS(M.account_DTR!BR$7:BR$414,M.account_DTR!$I$7:$I$414,'10. 170KMP'!$F61)</f>
        <v>0</v>
      </c>
      <c r="Z61" s="426">
        <f>SUMIFS(M.account_DTR!BS$7:BS$414,M.account_DTR!$I$7:$I$414,'10. 170KMP'!$F61)</f>
        <v>0</v>
      </c>
      <c r="AA61" s="426">
        <f t="shared" si="22"/>
        <v>0</v>
      </c>
      <c r="AB61" s="426">
        <f>SUMIFS(M.account_DTR!BV$7:BV$414,M.account_DTR!$I$7:$I$414,'10. 170KMP'!$F61)</f>
        <v>0</v>
      </c>
      <c r="AC61" s="426">
        <f>SUMIFS(M.account_DTR!BW$7:BW$414,M.account_DTR!$I$7:$I$414,'10. 170KMP'!$F61)</f>
        <v>0</v>
      </c>
      <c r="AD61" s="426">
        <f>SUMIFS(M.account_DTR!BX$7:BX$414,M.account_DTR!$I$7:$I$414,'10. 170KMP'!$F61)</f>
        <v>0</v>
      </c>
      <c r="AE61" s="426">
        <f>SUMIFS(M.account_DTR!BY$7:BY$414,M.account_DTR!$I$7:$I$414,'10. 170KMP'!$F61)</f>
        <v>0</v>
      </c>
      <c r="AF61" s="426">
        <f>SUMIFS(M.account_DTR!BZ$7:BZ$414,M.account_DTR!$I$7:$I$414,'10. 170KMP'!$F61)</f>
        <v>0</v>
      </c>
      <c r="AG61" s="426">
        <f>SUMIFS(M.account_DTR!CA$7:CA$414,M.account_DTR!$I$7:$I$414,'10. 170KMP'!$F61)</f>
        <v>0</v>
      </c>
      <c r="AH61" s="426">
        <f>SUMIFS(M.account_DTR!CB$7:CB$414,M.account_DTR!$I$7:$I$414,'10. 170KMP'!$F61)</f>
        <v>0</v>
      </c>
      <c r="AI61" s="426">
        <f>SUMIFS(M.account_DTR!CC$7:CC$414,M.account_DTR!$I$7:$I$414,'10. 170KMP'!$F61)</f>
        <v>0</v>
      </c>
      <c r="AJ61" s="426">
        <f>SUMIFS(M.account_DTR!CD$7:CD$414,M.account_DTR!$I$7:$I$414,'10. 170KMP'!$F61)</f>
        <v>0</v>
      </c>
      <c r="AK61" s="426">
        <f>SUMIFS(M.account_DTR!CE$7:CE$414,M.account_DTR!$I$7:$I$414,'10. 170KMP'!$F61)</f>
        <v>0</v>
      </c>
      <c r="AL61" s="426">
        <f>SUMIFS(M.account_DTR!CF$7:CF$414,M.account_DTR!$I$7:$I$414,'10. 170KMP'!$F61)</f>
        <v>0</v>
      </c>
      <c r="AM61" s="426">
        <f>SUMIFS(M.account_DTR!CG$7:CG$414,M.account_DTR!$I$7:$I$414,'10. 170KMP'!$F61)</f>
        <v>0</v>
      </c>
      <c r="AN61" s="426">
        <f t="shared" si="23"/>
        <v>0</v>
      </c>
      <c r="AO61" s="427">
        <f t="shared" si="24"/>
        <v>0</v>
      </c>
      <c r="AP61" s="428">
        <f>SUMIFS(M.account_DTR!CJ$7:CJ$414,M.account_DTR!$I$7:$I$414,'10. 170KMP'!$F61)</f>
        <v>0</v>
      </c>
      <c r="AQ61" s="429">
        <f>SUMIFS(M.account_DTR!CK$7:CK$414,M.account_DTR!$I$7:$I$414,'10. 170KMP'!$F61)</f>
        <v>0</v>
      </c>
      <c r="AR61" s="429">
        <f>SUMIFS(M.account_DTR!CL$7:CL$414,M.account_DTR!$I$7:$I$414,'10. 170KMP'!$F61)</f>
        <v>0</v>
      </c>
      <c r="AS61" s="429">
        <f>SUMIFS(M.account_DTR!CM$7:CM$414,M.account_DTR!$I$7:$I$414,'10. 170KMP'!$F61)</f>
        <v>0</v>
      </c>
      <c r="AT61" s="429">
        <f>SUMIFS(M.account_DTR!CN$7:CN$414,M.account_DTR!$I$7:$I$414,'10. 170KMP'!$F61)</f>
        <v>0</v>
      </c>
      <c r="AU61" s="429"/>
      <c r="AV61" s="429"/>
      <c r="AW61" s="429"/>
      <c r="AX61" s="429"/>
      <c r="AY61" s="429"/>
      <c r="AZ61" s="429"/>
      <c r="BA61" s="430"/>
      <c r="BB61" s="425">
        <f t="shared" si="29"/>
        <v>0</v>
      </c>
      <c r="BC61" s="426">
        <f t="shared" si="30"/>
        <v>0</v>
      </c>
      <c r="BD61" s="426">
        <f t="shared" si="31"/>
        <v>0</v>
      </c>
      <c r="BE61" s="759" t="str">
        <f t="shared" si="18"/>
        <v/>
      </c>
      <c r="BF61" s="760" t="str">
        <f t="shared" si="3"/>
        <v/>
      </c>
      <c r="BG61" s="425">
        <f t="shared" si="32"/>
        <v>0</v>
      </c>
      <c r="BH61" s="426">
        <f t="shared" si="33"/>
        <v>0</v>
      </c>
      <c r="BI61" s="426">
        <f t="shared" si="34"/>
        <v>0</v>
      </c>
      <c r="BJ61" s="520" t="str">
        <f t="shared" si="4"/>
        <v/>
      </c>
      <c r="BK61" s="520" t="str">
        <f t="shared" si="5"/>
        <v/>
      </c>
      <c r="BL61" s="521" t="str">
        <f t="shared" si="6"/>
        <v/>
      </c>
    </row>
    <row r="62" spans="2:64" s="2" customFormat="1" x14ac:dyDescent="0.25">
      <c r="B62" s="1167"/>
      <c r="C62" s="1168"/>
      <c r="D62" s="1169"/>
      <c r="E62" s="1168"/>
      <c r="F62" s="179">
        <f>IF(H62=0,"",MAX($F$10:F61)+1)</f>
        <v>52</v>
      </c>
      <c r="G62" s="242" t="str">
        <f>VLOOKUP(H62,'Mapping account'!E:F,2,0)</f>
        <v>04805</v>
      </c>
      <c r="H62" s="198" t="s">
        <v>342</v>
      </c>
      <c r="I62" s="269" t="s">
        <v>226</v>
      </c>
      <c r="J62" s="279" t="s">
        <v>59</v>
      </c>
      <c r="K62" s="279" t="s">
        <v>232</v>
      </c>
      <c r="L62" s="425">
        <f>SUMIFS(M.account_DTR!$AD$7:$AD$414,M.account_DTR!$I$7:$I$414,'10. 170KMP'!$F62)</f>
        <v>0</v>
      </c>
      <c r="M62" s="426">
        <f>SUMIFS(M.account_DTR!$AR$7:$AR$414,M.account_DTR!$I$7:$I$414,'10. 170KMP'!$F62)</f>
        <v>0</v>
      </c>
      <c r="N62" s="426">
        <f>SUMIFS(M.account_DTR!$BF$7:$BF$414,M.account_DTR!$I$7:$I$414,'10. 170KMP'!$F62)</f>
        <v>0</v>
      </c>
      <c r="O62" s="426">
        <f>SUMIFS(M.account_DTR!BH$7:BH$414,M.account_DTR!$I$7:$I$414,'10. 170KMP'!$F62)</f>
        <v>0</v>
      </c>
      <c r="P62" s="426">
        <f>SUMIFS(M.account_DTR!BI$7:BI$414,M.account_DTR!$I$7:$I$414,'10. 170KMP'!$F62)</f>
        <v>0</v>
      </c>
      <c r="Q62" s="426">
        <f>SUMIFS(M.account_DTR!BJ$7:BJ$414,M.account_DTR!$I$7:$I$414,'10. 170KMP'!$F62)</f>
        <v>0</v>
      </c>
      <c r="R62" s="426">
        <f>SUMIFS(M.account_DTR!BK$7:BK$414,M.account_DTR!$I$7:$I$414,'10. 170KMP'!$F62)</f>
        <v>0</v>
      </c>
      <c r="S62" s="426">
        <f>SUMIFS(M.account_DTR!BL$7:BL$414,M.account_DTR!$I$7:$I$414,'10. 170KMP'!$F62)</f>
        <v>0</v>
      </c>
      <c r="T62" s="426">
        <f>SUMIFS(M.account_DTR!BM$7:BM$414,M.account_DTR!$I$7:$I$414,'10. 170KMP'!$F62)</f>
        <v>0</v>
      </c>
      <c r="U62" s="426">
        <f>SUMIFS(M.account_DTR!BN$7:BN$414,M.account_DTR!$I$7:$I$414,'10. 170KMP'!$F62)</f>
        <v>0</v>
      </c>
      <c r="V62" s="426">
        <f>SUMIFS(M.account_DTR!BO$7:BO$414,M.account_DTR!$I$7:$I$414,'10. 170KMP'!$F62)</f>
        <v>0</v>
      </c>
      <c r="W62" s="426">
        <f>SUMIFS(M.account_DTR!BP$7:BP$414,M.account_DTR!$I$7:$I$414,'10. 170KMP'!$F62)</f>
        <v>0</v>
      </c>
      <c r="X62" s="426">
        <f>SUMIFS(M.account_DTR!BQ$7:BQ$414,M.account_DTR!$I$7:$I$414,'10. 170KMP'!$F62)</f>
        <v>0</v>
      </c>
      <c r="Y62" s="426">
        <f>SUMIFS(M.account_DTR!BR$7:BR$414,M.account_DTR!$I$7:$I$414,'10. 170KMP'!$F62)</f>
        <v>0</v>
      </c>
      <c r="Z62" s="426">
        <f>SUMIFS(M.account_DTR!BS$7:BS$414,M.account_DTR!$I$7:$I$414,'10. 170KMP'!$F62)</f>
        <v>0</v>
      </c>
      <c r="AA62" s="426">
        <f t="shared" si="22"/>
        <v>0</v>
      </c>
      <c r="AB62" s="426">
        <f>SUMIFS(M.account_DTR!BV$7:BV$414,M.account_DTR!$I$7:$I$414,'10. 170KMP'!$F62)</f>
        <v>0</v>
      </c>
      <c r="AC62" s="426">
        <f>SUMIFS(M.account_DTR!BW$7:BW$414,M.account_DTR!$I$7:$I$414,'10. 170KMP'!$F62)</f>
        <v>0</v>
      </c>
      <c r="AD62" s="426">
        <f>SUMIFS(M.account_DTR!BX$7:BX$414,M.account_DTR!$I$7:$I$414,'10. 170KMP'!$F62)</f>
        <v>0</v>
      </c>
      <c r="AE62" s="426">
        <f>SUMIFS(M.account_DTR!BY$7:BY$414,M.account_DTR!$I$7:$I$414,'10. 170KMP'!$F62)</f>
        <v>0</v>
      </c>
      <c r="AF62" s="426">
        <f>SUMIFS(M.account_DTR!BZ$7:BZ$414,M.account_DTR!$I$7:$I$414,'10. 170KMP'!$F62)</f>
        <v>0</v>
      </c>
      <c r="AG62" s="426">
        <f>SUMIFS(M.account_DTR!CA$7:CA$414,M.account_DTR!$I$7:$I$414,'10. 170KMP'!$F62)</f>
        <v>0</v>
      </c>
      <c r="AH62" s="426">
        <f>SUMIFS(M.account_DTR!CB$7:CB$414,M.account_DTR!$I$7:$I$414,'10. 170KMP'!$F62)</f>
        <v>0</v>
      </c>
      <c r="AI62" s="426">
        <f>SUMIFS(M.account_DTR!CC$7:CC$414,M.account_DTR!$I$7:$I$414,'10. 170KMP'!$F62)</f>
        <v>0</v>
      </c>
      <c r="AJ62" s="426">
        <f>SUMIFS(M.account_DTR!CD$7:CD$414,M.account_DTR!$I$7:$I$414,'10. 170KMP'!$F62)</f>
        <v>0</v>
      </c>
      <c r="AK62" s="426">
        <f>SUMIFS(M.account_DTR!CE$7:CE$414,M.account_DTR!$I$7:$I$414,'10. 170KMP'!$F62)</f>
        <v>0</v>
      </c>
      <c r="AL62" s="426">
        <f>SUMIFS(M.account_DTR!CF$7:CF$414,M.account_DTR!$I$7:$I$414,'10. 170KMP'!$F62)</f>
        <v>0</v>
      </c>
      <c r="AM62" s="426">
        <f>SUMIFS(M.account_DTR!CG$7:CG$414,M.account_DTR!$I$7:$I$414,'10. 170KMP'!$F62)</f>
        <v>0</v>
      </c>
      <c r="AN62" s="426">
        <f t="shared" si="23"/>
        <v>0</v>
      </c>
      <c r="AO62" s="427">
        <f t="shared" si="24"/>
        <v>0</v>
      </c>
      <c r="AP62" s="428">
        <f>SUMIFS(M.account_DTR!CJ$7:CJ$414,M.account_DTR!$I$7:$I$414,'10. 170KMP'!$F62)</f>
        <v>0</v>
      </c>
      <c r="AQ62" s="429">
        <f>SUMIFS(M.account_DTR!CK$7:CK$414,M.account_DTR!$I$7:$I$414,'10. 170KMP'!$F62)</f>
        <v>0</v>
      </c>
      <c r="AR62" s="429">
        <f>SUMIFS(M.account_DTR!CL$7:CL$414,M.account_DTR!$I$7:$I$414,'10. 170KMP'!$F62)</f>
        <v>0</v>
      </c>
      <c r="AS62" s="429">
        <f>SUMIFS(M.account_DTR!CM$7:CM$414,M.account_DTR!$I$7:$I$414,'10. 170KMP'!$F62)</f>
        <v>0</v>
      </c>
      <c r="AT62" s="429">
        <f>SUMIFS(M.account_DTR!CN$7:CN$414,M.account_DTR!$I$7:$I$414,'10. 170KMP'!$F62)</f>
        <v>0</v>
      </c>
      <c r="AU62" s="429"/>
      <c r="AV62" s="429"/>
      <c r="AW62" s="429"/>
      <c r="AX62" s="429"/>
      <c r="AY62" s="429"/>
      <c r="AZ62" s="429"/>
      <c r="BA62" s="430"/>
      <c r="BB62" s="425">
        <f t="shared" si="29"/>
        <v>0</v>
      </c>
      <c r="BC62" s="426">
        <f t="shared" si="30"/>
        <v>0</v>
      </c>
      <c r="BD62" s="426">
        <f t="shared" si="31"/>
        <v>0</v>
      </c>
      <c r="BE62" s="759" t="str">
        <f t="shared" si="18"/>
        <v/>
      </c>
      <c r="BF62" s="760" t="str">
        <f t="shared" si="3"/>
        <v/>
      </c>
      <c r="BG62" s="425">
        <f t="shared" si="32"/>
        <v>0</v>
      </c>
      <c r="BH62" s="426">
        <f t="shared" si="33"/>
        <v>0</v>
      </c>
      <c r="BI62" s="426">
        <f t="shared" si="34"/>
        <v>0</v>
      </c>
      <c r="BJ62" s="520" t="str">
        <f t="shared" si="4"/>
        <v/>
      </c>
      <c r="BK62" s="520" t="str">
        <f t="shared" si="5"/>
        <v/>
      </c>
      <c r="BL62" s="521" t="str">
        <f t="shared" si="6"/>
        <v/>
      </c>
    </row>
    <row r="63" spans="2:64" s="2" customFormat="1" ht="14.1" customHeight="1" x14ac:dyDescent="0.25">
      <c r="B63" s="1167" t="str">
        <f>IF(C63=0,"",MAX($B$10:B62)+1)</f>
        <v/>
      </c>
      <c r="C63" s="1168"/>
      <c r="D63" s="1169"/>
      <c r="E63" s="1168"/>
      <c r="F63" s="23">
        <f>IF(H63=0,"",MAX($F$10:F62)+1)</f>
        <v>53</v>
      </c>
      <c r="G63" s="240" t="str">
        <f>VLOOKUP(H63,'Mapping account'!E:F,2,0)</f>
        <v>03603</v>
      </c>
      <c r="H63" s="451" t="s">
        <v>343</v>
      </c>
      <c r="I63" s="266" t="s">
        <v>226</v>
      </c>
      <c r="J63" s="277" t="s">
        <v>59</v>
      </c>
      <c r="K63" s="277" t="s">
        <v>232</v>
      </c>
      <c r="L63" s="85">
        <f>SUMIFS(M.account_DTR!$AD$7:$AD$414,M.account_DTR!$I$7:$I$414,'10. 170KMP'!$F63)</f>
        <v>0</v>
      </c>
      <c r="M63" s="61">
        <f>SUMIFS(M.account_DTR!$AR$7:$AR$414,M.account_DTR!$I$7:$I$414,'10. 170KMP'!$F63)</f>
        <v>0</v>
      </c>
      <c r="N63" s="61">
        <f>SUMIFS(M.account_DTR!$BF$7:$BF$414,M.account_DTR!$I$7:$I$414,'10. 170KMP'!$F63)</f>
        <v>0</v>
      </c>
      <c r="O63" s="61">
        <f>SUMIFS(M.account_DTR!BH$7:BH$414,M.account_DTR!$I$7:$I$414,'10. 170KMP'!$F63)</f>
        <v>0</v>
      </c>
      <c r="P63" s="61">
        <f>SUMIFS(M.account_DTR!BI$7:BI$414,M.account_DTR!$I$7:$I$414,'10. 170KMP'!$F63)</f>
        <v>0</v>
      </c>
      <c r="Q63" s="61">
        <f>SUMIFS(M.account_DTR!BJ$7:BJ$414,M.account_DTR!$I$7:$I$414,'10. 170KMP'!$F63)</f>
        <v>0</v>
      </c>
      <c r="R63" s="61">
        <f>SUMIFS(M.account_DTR!BK$7:BK$414,M.account_DTR!$I$7:$I$414,'10. 170KMP'!$F63)</f>
        <v>0</v>
      </c>
      <c r="S63" s="61">
        <f>SUMIFS(M.account_DTR!BL$7:BL$414,M.account_DTR!$I$7:$I$414,'10. 170KMP'!$F63)</f>
        <v>0</v>
      </c>
      <c r="T63" s="61">
        <f>SUMIFS(M.account_DTR!BM$7:BM$414,M.account_DTR!$I$7:$I$414,'10. 170KMP'!$F63)</f>
        <v>0</v>
      </c>
      <c r="U63" s="61">
        <f>SUMIFS(M.account_DTR!BN$7:BN$414,M.account_DTR!$I$7:$I$414,'10. 170KMP'!$F63)</f>
        <v>0</v>
      </c>
      <c r="V63" s="61">
        <f>SUMIFS(M.account_DTR!BO$7:BO$414,M.account_DTR!$I$7:$I$414,'10. 170KMP'!$F63)</f>
        <v>0</v>
      </c>
      <c r="W63" s="61">
        <f>SUMIFS(M.account_DTR!BP$7:BP$414,M.account_DTR!$I$7:$I$414,'10. 170KMP'!$F63)</f>
        <v>0</v>
      </c>
      <c r="X63" s="61">
        <f>SUMIFS(M.account_DTR!BQ$7:BQ$414,M.account_DTR!$I$7:$I$414,'10. 170KMP'!$F63)</f>
        <v>0</v>
      </c>
      <c r="Y63" s="61">
        <f>SUMIFS(M.account_DTR!BR$7:BR$414,M.account_DTR!$I$7:$I$414,'10. 170KMP'!$F63)</f>
        <v>0</v>
      </c>
      <c r="Z63" s="61">
        <f>SUMIFS(M.account_DTR!BS$7:BS$414,M.account_DTR!$I$7:$I$414,'10. 170KMP'!$F63)</f>
        <v>0</v>
      </c>
      <c r="AA63" s="61">
        <f t="shared" si="22"/>
        <v>0</v>
      </c>
      <c r="AB63" s="61">
        <f>SUMIFS(M.account_DTR!BV$7:BV$414,M.account_DTR!$I$7:$I$414,'10. 170KMP'!$F63)</f>
        <v>0</v>
      </c>
      <c r="AC63" s="61">
        <f>SUMIFS(M.account_DTR!BW$7:BW$414,M.account_DTR!$I$7:$I$414,'10. 170KMP'!$F63)</f>
        <v>0</v>
      </c>
      <c r="AD63" s="61">
        <f>SUMIFS(M.account_DTR!BX$7:BX$414,M.account_DTR!$I$7:$I$414,'10. 170KMP'!$F63)</f>
        <v>0</v>
      </c>
      <c r="AE63" s="61">
        <f>SUMIFS(M.account_DTR!BY$7:BY$414,M.account_DTR!$I$7:$I$414,'10. 170KMP'!$F63)</f>
        <v>0</v>
      </c>
      <c r="AF63" s="61">
        <f>SUMIFS(M.account_DTR!BZ$7:BZ$414,M.account_DTR!$I$7:$I$414,'10. 170KMP'!$F63)</f>
        <v>0</v>
      </c>
      <c r="AG63" s="61">
        <f>SUMIFS(M.account_DTR!CA$7:CA$414,M.account_DTR!$I$7:$I$414,'10. 170KMP'!$F63)</f>
        <v>0</v>
      </c>
      <c r="AH63" s="61">
        <f>SUMIFS(M.account_DTR!CB$7:CB$414,M.account_DTR!$I$7:$I$414,'10. 170KMP'!$F63)</f>
        <v>0</v>
      </c>
      <c r="AI63" s="61">
        <f>SUMIFS(M.account_DTR!CC$7:CC$414,M.account_DTR!$I$7:$I$414,'10. 170KMP'!$F63)</f>
        <v>0</v>
      </c>
      <c r="AJ63" s="61">
        <f>SUMIFS(M.account_DTR!CD$7:CD$414,M.account_DTR!$I$7:$I$414,'10. 170KMP'!$F63)</f>
        <v>0</v>
      </c>
      <c r="AK63" s="61">
        <f>SUMIFS(M.account_DTR!CE$7:CE$414,M.account_DTR!$I$7:$I$414,'10. 170KMP'!$F63)</f>
        <v>0</v>
      </c>
      <c r="AL63" s="61">
        <f>SUMIFS(M.account_DTR!CF$7:CF$414,M.account_DTR!$I$7:$I$414,'10. 170KMP'!$F63)</f>
        <v>0</v>
      </c>
      <c r="AM63" s="61">
        <f>SUMIFS(M.account_DTR!CG$7:CG$414,M.account_DTR!$I$7:$I$414,'10. 170KMP'!$F63)</f>
        <v>0</v>
      </c>
      <c r="AN63" s="61">
        <f t="shared" si="23"/>
        <v>0</v>
      </c>
      <c r="AO63" s="91">
        <f t="shared" si="24"/>
        <v>0</v>
      </c>
      <c r="AP63" s="339">
        <f>SUMIFS(M.account_DTR!CJ$7:CJ$414,M.account_DTR!$I$7:$I$414,'10. 170KMP'!$F63)</f>
        <v>0</v>
      </c>
      <c r="AQ63" s="340">
        <f>SUMIFS(M.account_DTR!CK$7:CK$414,M.account_DTR!$I$7:$I$414,'10. 170KMP'!$F63)</f>
        <v>0</v>
      </c>
      <c r="AR63" s="340">
        <f>SUMIFS(M.account_DTR!CL$7:CL$414,M.account_DTR!$I$7:$I$414,'10. 170KMP'!$F63)</f>
        <v>0</v>
      </c>
      <c r="AS63" s="340">
        <f>SUMIFS(M.account_DTR!CM$7:CM$414,M.account_DTR!$I$7:$I$414,'10. 170KMP'!$F63)</f>
        <v>0</v>
      </c>
      <c r="AT63" s="340">
        <f>SUMIFS(M.account_DTR!CN$7:CN$414,M.account_DTR!$I$7:$I$414,'10. 170KMP'!$F63)</f>
        <v>0</v>
      </c>
      <c r="AU63" s="340"/>
      <c r="AV63" s="340"/>
      <c r="AW63" s="340"/>
      <c r="AX63" s="340"/>
      <c r="AY63" s="340"/>
      <c r="AZ63" s="340"/>
      <c r="BA63" s="341"/>
      <c r="BB63" s="85">
        <f t="shared" si="29"/>
        <v>0</v>
      </c>
      <c r="BC63" s="61">
        <f t="shared" si="30"/>
        <v>0</v>
      </c>
      <c r="BD63" s="61">
        <f t="shared" si="31"/>
        <v>0</v>
      </c>
      <c r="BE63" s="753" t="str">
        <f t="shared" si="18"/>
        <v/>
      </c>
      <c r="BF63" s="754" t="str">
        <f t="shared" si="3"/>
        <v/>
      </c>
      <c r="BG63" s="85">
        <f t="shared" si="32"/>
        <v>0</v>
      </c>
      <c r="BH63" s="61">
        <f t="shared" si="33"/>
        <v>0</v>
      </c>
      <c r="BI63" s="61">
        <f t="shared" si="34"/>
        <v>0</v>
      </c>
      <c r="BJ63" s="512" t="str">
        <f t="shared" si="4"/>
        <v/>
      </c>
      <c r="BK63" s="512" t="str">
        <f t="shared" si="5"/>
        <v/>
      </c>
      <c r="BL63" s="513" t="str">
        <f t="shared" si="6"/>
        <v/>
      </c>
    </row>
    <row r="64" spans="2:64" s="2" customFormat="1" x14ac:dyDescent="0.25">
      <c r="B64" s="1167" t="s">
        <v>61</v>
      </c>
      <c r="C64" s="1168" t="s">
        <v>60</v>
      </c>
      <c r="D64" s="1169" t="s">
        <v>233</v>
      </c>
      <c r="E64" s="1168" t="s">
        <v>60</v>
      </c>
      <c r="F64" s="177">
        <f>IF(H64=0,"",MAX($F$10:F63)+1)</f>
        <v>54</v>
      </c>
      <c r="G64" s="239" t="str">
        <f>VLOOKUP(H64,'Mapping account'!E:F,2,0)</f>
        <v>03802</v>
      </c>
      <c r="H64" s="14" t="s">
        <v>344</v>
      </c>
      <c r="I64" s="267" t="s">
        <v>226</v>
      </c>
      <c r="J64" s="278" t="s">
        <v>61</v>
      </c>
      <c r="K64" s="278" t="s">
        <v>233</v>
      </c>
      <c r="L64" s="408">
        <f>SUMIFS(M.account_DTR!$AD$7:$AD$414,M.account_DTR!$I$7:$I$414,'10. 170KMP'!$F64)</f>
        <v>0</v>
      </c>
      <c r="M64" s="409">
        <f>SUMIFS(M.account_DTR!$AR$7:$AR$414,M.account_DTR!$I$7:$I$414,'10. 170KMP'!$F64)</f>
        <v>0</v>
      </c>
      <c r="N64" s="409">
        <f>SUMIFS(M.account_DTR!$BF$7:$BF$414,M.account_DTR!$I$7:$I$414,'10. 170KMP'!$F64)</f>
        <v>0</v>
      </c>
      <c r="O64" s="409">
        <f>SUMIFS(M.account_DTR!BH$7:BH$414,M.account_DTR!$I$7:$I$414,'10. 170KMP'!$F64)</f>
        <v>0</v>
      </c>
      <c r="P64" s="409">
        <f>SUMIFS(M.account_DTR!BI$7:BI$414,M.account_DTR!$I$7:$I$414,'10. 170KMP'!$F64)</f>
        <v>0</v>
      </c>
      <c r="Q64" s="409">
        <f>SUMIFS(M.account_DTR!BJ$7:BJ$414,M.account_DTR!$I$7:$I$414,'10. 170KMP'!$F64)</f>
        <v>0</v>
      </c>
      <c r="R64" s="409">
        <f>SUMIFS(M.account_DTR!BK$7:BK$414,M.account_DTR!$I$7:$I$414,'10. 170KMP'!$F64)</f>
        <v>0</v>
      </c>
      <c r="S64" s="409">
        <f>SUMIFS(M.account_DTR!BL$7:BL$414,M.account_DTR!$I$7:$I$414,'10. 170KMP'!$F64)</f>
        <v>0</v>
      </c>
      <c r="T64" s="409">
        <f>SUMIFS(M.account_DTR!BM$7:BM$414,M.account_DTR!$I$7:$I$414,'10. 170KMP'!$F64)</f>
        <v>0</v>
      </c>
      <c r="U64" s="409">
        <f>SUMIFS(M.account_DTR!BN$7:BN$414,M.account_DTR!$I$7:$I$414,'10. 170KMP'!$F64)</f>
        <v>0</v>
      </c>
      <c r="V64" s="409">
        <f>SUMIFS(M.account_DTR!BO$7:BO$414,M.account_DTR!$I$7:$I$414,'10. 170KMP'!$F64)</f>
        <v>0</v>
      </c>
      <c r="W64" s="409">
        <f>SUMIFS(M.account_DTR!BP$7:BP$414,M.account_DTR!$I$7:$I$414,'10. 170KMP'!$F64)</f>
        <v>0</v>
      </c>
      <c r="X64" s="409">
        <f>SUMIFS(M.account_DTR!BQ$7:BQ$414,M.account_DTR!$I$7:$I$414,'10. 170KMP'!$F64)</f>
        <v>0</v>
      </c>
      <c r="Y64" s="409">
        <f>SUMIFS(M.account_DTR!BR$7:BR$414,M.account_DTR!$I$7:$I$414,'10. 170KMP'!$F64)</f>
        <v>0</v>
      </c>
      <c r="Z64" s="409">
        <f>SUMIFS(M.account_DTR!BS$7:BS$414,M.account_DTR!$I$7:$I$414,'10. 170KMP'!$F64)</f>
        <v>0</v>
      </c>
      <c r="AA64" s="409">
        <f t="shared" si="22"/>
        <v>0</v>
      </c>
      <c r="AB64" s="409">
        <f>SUMIFS(M.account_DTR!BV$7:BV$414,M.account_DTR!$I$7:$I$414,'10. 170KMP'!$F64)</f>
        <v>0</v>
      </c>
      <c r="AC64" s="409">
        <f>SUMIFS(M.account_DTR!BW$7:BW$414,M.account_DTR!$I$7:$I$414,'10. 170KMP'!$F64)</f>
        <v>0</v>
      </c>
      <c r="AD64" s="409">
        <f>SUMIFS(M.account_DTR!BX$7:BX$414,M.account_DTR!$I$7:$I$414,'10. 170KMP'!$F64)</f>
        <v>0</v>
      </c>
      <c r="AE64" s="409">
        <f>SUMIFS(M.account_DTR!BY$7:BY$414,M.account_DTR!$I$7:$I$414,'10. 170KMP'!$F64)</f>
        <v>0</v>
      </c>
      <c r="AF64" s="409">
        <f>SUMIFS(M.account_DTR!BZ$7:BZ$414,M.account_DTR!$I$7:$I$414,'10. 170KMP'!$F64)</f>
        <v>0</v>
      </c>
      <c r="AG64" s="409">
        <f>SUMIFS(M.account_DTR!CA$7:CA$414,M.account_DTR!$I$7:$I$414,'10. 170KMP'!$F64)</f>
        <v>0</v>
      </c>
      <c r="AH64" s="409">
        <f>SUMIFS(M.account_DTR!CB$7:CB$414,M.account_DTR!$I$7:$I$414,'10. 170KMP'!$F64)</f>
        <v>0</v>
      </c>
      <c r="AI64" s="409">
        <f>SUMIFS(M.account_DTR!CC$7:CC$414,M.account_DTR!$I$7:$I$414,'10. 170KMP'!$F64)</f>
        <v>0</v>
      </c>
      <c r="AJ64" s="409">
        <f>SUMIFS(M.account_DTR!CD$7:CD$414,M.account_DTR!$I$7:$I$414,'10. 170KMP'!$F64)</f>
        <v>0</v>
      </c>
      <c r="AK64" s="409">
        <f>SUMIFS(M.account_DTR!CE$7:CE$414,M.account_DTR!$I$7:$I$414,'10. 170KMP'!$F64)</f>
        <v>0</v>
      </c>
      <c r="AL64" s="409">
        <f>SUMIFS(M.account_DTR!CF$7:CF$414,M.account_DTR!$I$7:$I$414,'10. 170KMP'!$F64)</f>
        <v>0</v>
      </c>
      <c r="AM64" s="409">
        <f>SUMIFS(M.account_DTR!CG$7:CG$414,M.account_DTR!$I$7:$I$414,'10. 170KMP'!$F64)</f>
        <v>0</v>
      </c>
      <c r="AN64" s="409">
        <f t="shared" si="23"/>
        <v>0</v>
      </c>
      <c r="AO64" s="410">
        <f t="shared" si="24"/>
        <v>0</v>
      </c>
      <c r="AP64" s="411">
        <f>SUMIFS(M.account_DTR!CJ$7:CJ$414,M.account_DTR!$I$7:$I$414,'10. 170KMP'!$F64)</f>
        <v>0</v>
      </c>
      <c r="AQ64" s="412">
        <f>SUMIFS(M.account_DTR!CK$7:CK$414,M.account_DTR!$I$7:$I$414,'10. 170KMP'!$F64)</f>
        <v>0</v>
      </c>
      <c r="AR64" s="412">
        <f>SUMIFS(M.account_DTR!CL$7:CL$414,M.account_DTR!$I$7:$I$414,'10. 170KMP'!$F64)</f>
        <v>0</v>
      </c>
      <c r="AS64" s="412">
        <f>SUMIFS(M.account_DTR!CM$7:CM$414,M.account_DTR!$I$7:$I$414,'10. 170KMP'!$F64)</f>
        <v>0</v>
      </c>
      <c r="AT64" s="412">
        <f>SUMIFS(M.account_DTR!CN$7:CN$414,M.account_DTR!$I$7:$I$414,'10. 170KMP'!$F64)</f>
        <v>0</v>
      </c>
      <c r="AU64" s="412"/>
      <c r="AV64" s="412"/>
      <c r="AW64" s="412"/>
      <c r="AX64" s="412"/>
      <c r="AY64" s="412"/>
      <c r="AZ64" s="412"/>
      <c r="BA64" s="413"/>
      <c r="BB64" s="408">
        <f t="shared" si="29"/>
        <v>0</v>
      </c>
      <c r="BC64" s="409">
        <f t="shared" si="30"/>
        <v>0</v>
      </c>
      <c r="BD64" s="409">
        <f t="shared" si="31"/>
        <v>0</v>
      </c>
      <c r="BE64" s="755" t="str">
        <f t="shared" si="18"/>
        <v/>
      </c>
      <c r="BF64" s="756" t="str">
        <f t="shared" si="3"/>
        <v/>
      </c>
      <c r="BG64" s="408">
        <f t="shared" si="32"/>
        <v>0</v>
      </c>
      <c r="BH64" s="409">
        <f t="shared" si="33"/>
        <v>0</v>
      </c>
      <c r="BI64" s="409">
        <f t="shared" si="34"/>
        <v>0</v>
      </c>
      <c r="BJ64" s="516" t="str">
        <f t="shared" si="4"/>
        <v/>
      </c>
      <c r="BK64" s="516" t="str">
        <f t="shared" si="5"/>
        <v/>
      </c>
      <c r="BL64" s="517" t="str">
        <f t="shared" si="6"/>
        <v/>
      </c>
    </row>
    <row r="65" spans="2:64" s="2" customFormat="1" ht="14.1" customHeight="1" x14ac:dyDescent="0.25">
      <c r="B65" s="1167" t="str">
        <f>IF(C65=0,"",MAX($B$10:B64)+1)</f>
        <v/>
      </c>
      <c r="C65" s="1168"/>
      <c r="D65" s="1169"/>
      <c r="E65" s="1168"/>
      <c r="F65" s="23">
        <f>IF(H65=0,"",MAX($F$10:F64)+1)</f>
        <v>55</v>
      </c>
      <c r="G65" s="240" t="str">
        <f>VLOOKUP(H65,'Mapping account'!E:F,2,0)</f>
        <v>03803</v>
      </c>
      <c r="H65" s="16" t="s">
        <v>345</v>
      </c>
      <c r="I65" s="266" t="s">
        <v>226</v>
      </c>
      <c r="J65" s="277" t="s">
        <v>61</v>
      </c>
      <c r="K65" s="277" t="s">
        <v>233</v>
      </c>
      <c r="L65" s="85">
        <f>SUMIFS(M.account_DTR!$AD$7:$AD$414,M.account_DTR!$I$7:$I$414,'10. 170KMP'!$F65)</f>
        <v>0</v>
      </c>
      <c r="M65" s="61">
        <f>SUMIFS(M.account_DTR!$AR$7:$AR$414,M.account_DTR!$I$7:$I$414,'10. 170KMP'!$F65)</f>
        <v>0</v>
      </c>
      <c r="N65" s="61">
        <f>SUMIFS(M.account_DTR!$BF$7:$BF$414,M.account_DTR!$I$7:$I$414,'10. 170KMP'!$F65)</f>
        <v>0</v>
      </c>
      <c r="O65" s="61">
        <f>SUMIFS(M.account_DTR!BH$7:BH$414,M.account_DTR!$I$7:$I$414,'10. 170KMP'!$F65)</f>
        <v>0</v>
      </c>
      <c r="P65" s="61">
        <f>SUMIFS(M.account_DTR!BI$7:BI$414,M.account_DTR!$I$7:$I$414,'10. 170KMP'!$F65)</f>
        <v>0</v>
      </c>
      <c r="Q65" s="61">
        <f>SUMIFS(M.account_DTR!BJ$7:BJ$414,M.account_DTR!$I$7:$I$414,'10. 170KMP'!$F65)</f>
        <v>0</v>
      </c>
      <c r="R65" s="61">
        <f>SUMIFS(M.account_DTR!BK$7:BK$414,M.account_DTR!$I$7:$I$414,'10. 170KMP'!$F65)</f>
        <v>0</v>
      </c>
      <c r="S65" s="61">
        <f>SUMIFS(M.account_DTR!BL$7:BL$414,M.account_DTR!$I$7:$I$414,'10. 170KMP'!$F65)</f>
        <v>0</v>
      </c>
      <c r="T65" s="61">
        <f>SUMIFS(M.account_DTR!BM$7:BM$414,M.account_DTR!$I$7:$I$414,'10. 170KMP'!$F65)</f>
        <v>0</v>
      </c>
      <c r="U65" s="61">
        <f>SUMIFS(M.account_DTR!BN$7:BN$414,M.account_DTR!$I$7:$I$414,'10. 170KMP'!$F65)</f>
        <v>0</v>
      </c>
      <c r="V65" s="61">
        <f>SUMIFS(M.account_DTR!BO$7:BO$414,M.account_DTR!$I$7:$I$414,'10. 170KMP'!$F65)</f>
        <v>0</v>
      </c>
      <c r="W65" s="61">
        <f>SUMIFS(M.account_DTR!BP$7:BP$414,M.account_DTR!$I$7:$I$414,'10. 170KMP'!$F65)</f>
        <v>0</v>
      </c>
      <c r="X65" s="61">
        <f>SUMIFS(M.account_DTR!BQ$7:BQ$414,M.account_DTR!$I$7:$I$414,'10. 170KMP'!$F65)</f>
        <v>0</v>
      </c>
      <c r="Y65" s="61">
        <f>SUMIFS(M.account_DTR!BR$7:BR$414,M.account_DTR!$I$7:$I$414,'10. 170KMP'!$F65)</f>
        <v>0</v>
      </c>
      <c r="Z65" s="61">
        <f>SUMIFS(M.account_DTR!BS$7:BS$414,M.account_DTR!$I$7:$I$414,'10. 170KMP'!$F65)</f>
        <v>0</v>
      </c>
      <c r="AA65" s="61">
        <f t="shared" si="22"/>
        <v>0</v>
      </c>
      <c r="AB65" s="61">
        <f>SUMIFS(M.account_DTR!BV$7:BV$414,M.account_DTR!$I$7:$I$414,'10. 170KMP'!$F65)</f>
        <v>6695000.666666667</v>
      </c>
      <c r="AC65" s="61">
        <f>SUMIFS(M.account_DTR!BW$7:BW$414,M.account_DTR!$I$7:$I$414,'10. 170KMP'!$F65)</f>
        <v>5986667.666666667</v>
      </c>
      <c r="AD65" s="61">
        <f>SUMIFS(M.account_DTR!BX$7:BX$414,M.account_DTR!$I$7:$I$414,'10. 170KMP'!$F65)</f>
        <v>5986667.666666667</v>
      </c>
      <c r="AE65" s="61">
        <f>SUMIFS(M.account_DTR!BY$7:BY$414,M.account_DTR!$I$7:$I$414,'10. 170KMP'!$F65)</f>
        <v>11820001</v>
      </c>
      <c r="AF65" s="61">
        <f>SUMIFS(M.account_DTR!BZ$7:BZ$414,M.account_DTR!$I$7:$I$414,'10. 170KMP'!$F65)</f>
        <v>11903334.333333332</v>
      </c>
      <c r="AG65" s="61">
        <f>SUMIFS(M.account_DTR!CA$7:CA$414,M.account_DTR!$I$7:$I$414,'10. 170KMP'!$F65)</f>
        <v>12070001</v>
      </c>
      <c r="AH65" s="61">
        <f>SUMIFS(M.account_DTR!CB$7:CB$414,M.account_DTR!$I$7:$I$414,'10. 170KMP'!$F65)</f>
        <v>9908334</v>
      </c>
      <c r="AI65" s="61">
        <f>SUMIFS(M.account_DTR!CC$7:CC$414,M.account_DTR!$I$7:$I$414,'10. 170KMP'!$F65)</f>
        <v>9991667.3333333321</v>
      </c>
      <c r="AJ65" s="61">
        <f>SUMIFS(M.account_DTR!CD$7:CD$414,M.account_DTR!$I$7:$I$414,'10. 170KMP'!$F65)</f>
        <v>14183333.333333334</v>
      </c>
      <c r="AK65" s="61">
        <f>SUMIFS(M.account_DTR!CE$7:CE$414,M.account_DTR!$I$7:$I$414,'10. 170KMP'!$F65)</f>
        <v>9266666.666666666</v>
      </c>
      <c r="AL65" s="61">
        <f>SUMIFS(M.account_DTR!CF$7:CF$414,M.account_DTR!$I$7:$I$414,'10. 170KMP'!$F65)</f>
        <v>9266666.666666666</v>
      </c>
      <c r="AM65" s="61">
        <f>SUMIFS(M.account_DTR!CG$7:CG$414,M.account_DTR!$I$7:$I$414,'10. 170KMP'!$F65)</f>
        <v>9266666.666666666</v>
      </c>
      <c r="AN65" s="61">
        <f t="shared" si="23"/>
        <v>116345007</v>
      </c>
      <c r="AO65" s="91">
        <f t="shared" si="24"/>
        <v>23123341</v>
      </c>
      <c r="AP65" s="339">
        <f>SUMIFS(M.account_DTR!CJ$7:CJ$414,M.account_DTR!$I$7:$I$414,'10. 170KMP'!$F65)</f>
        <v>4278334</v>
      </c>
      <c r="AQ65" s="340">
        <f>SUMIFS(M.account_DTR!CK$7:CK$414,M.account_DTR!$I$7:$I$414,'10. 170KMP'!$F65)</f>
        <v>3570001</v>
      </c>
      <c r="AR65" s="340">
        <f>SUMIFS(M.account_DTR!CL$7:CL$414,M.account_DTR!$I$7:$I$414,'10. 170KMP'!$F65)</f>
        <v>4278338</v>
      </c>
      <c r="AS65" s="340">
        <f>SUMIFS(M.account_DTR!CM$7:CM$414,M.account_DTR!$I$7:$I$414,'10. 170KMP'!$F65)</f>
        <v>4278334</v>
      </c>
      <c r="AT65" s="340">
        <f>SUMIFS(M.account_DTR!CN$7:CN$414,M.account_DTR!$I$7:$I$414,'10. 170KMP'!$F65)</f>
        <v>6718334</v>
      </c>
      <c r="AU65" s="340"/>
      <c r="AV65" s="340"/>
      <c r="AW65" s="340"/>
      <c r="AX65" s="340"/>
      <c r="AY65" s="340"/>
      <c r="AZ65" s="340"/>
      <c r="BA65" s="341"/>
      <c r="BB65" s="85">
        <f t="shared" si="29"/>
        <v>4278334</v>
      </c>
      <c r="BC65" s="61">
        <f t="shared" si="30"/>
        <v>6718334</v>
      </c>
      <c r="BD65" s="61">
        <f t="shared" si="31"/>
        <v>11903334.333333332</v>
      </c>
      <c r="BE65" s="753">
        <f t="shared" si="18"/>
        <v>1.5703154545671283</v>
      </c>
      <c r="BF65" s="754">
        <f t="shared" si="3"/>
        <v>0.56440773751825235</v>
      </c>
      <c r="BG65" s="85">
        <f t="shared" si="32"/>
        <v>0</v>
      </c>
      <c r="BH65" s="61">
        <f t="shared" si="33"/>
        <v>23123341</v>
      </c>
      <c r="BI65" s="61">
        <f t="shared" si="34"/>
        <v>42391671.333333328</v>
      </c>
      <c r="BJ65" s="512" t="str">
        <f t="shared" si="4"/>
        <v/>
      </c>
      <c r="BK65" s="512">
        <f t="shared" si="5"/>
        <v>0.54546896295210956</v>
      </c>
      <c r="BL65" s="513">
        <f t="shared" si="6"/>
        <v>0.19874803050207387</v>
      </c>
    </row>
    <row r="66" spans="2:64" s="2" customFormat="1" ht="30" x14ac:dyDescent="0.25">
      <c r="B66" s="1167" t="s">
        <v>63</v>
      </c>
      <c r="C66" s="1168" t="s">
        <v>62</v>
      </c>
      <c r="D66" s="1169" t="s">
        <v>234</v>
      </c>
      <c r="E66" s="1168" t="s">
        <v>139</v>
      </c>
      <c r="F66" s="177">
        <f>IF(H66=0,"",MAX($F$10:F65)+1)</f>
        <v>56</v>
      </c>
      <c r="G66" s="239" t="str">
        <f>VLOOKUP(H66,'Mapping account'!E:F,2,0)</f>
        <v>00100</v>
      </c>
      <c r="H66" s="14" t="s">
        <v>139</v>
      </c>
      <c r="I66" s="267" t="s">
        <v>226</v>
      </c>
      <c r="J66" s="278" t="s">
        <v>63</v>
      </c>
      <c r="K66" s="278" t="s">
        <v>234</v>
      </c>
      <c r="L66" s="437">
        <f>SUMIFS(M.account_DTR!$AD$7:$AD$414,M.account_DTR!$I$7:$I$414,'10. 170KMP'!$F66)</f>
        <v>0</v>
      </c>
      <c r="M66" s="438">
        <f>SUMIFS(M.account_DTR!$AR$7:$AR$414,M.account_DTR!$I$7:$I$414,'10. 170KMP'!$F66)</f>
        <v>0</v>
      </c>
      <c r="N66" s="438">
        <f>SUMIFS(M.account_DTR!$BF$7:$BF$414,M.account_DTR!$I$7:$I$414,'10. 170KMP'!$F66)</f>
        <v>0</v>
      </c>
      <c r="O66" s="438">
        <f>SUMIFS(M.account_DTR!BH$7:BH$414,M.account_DTR!$I$7:$I$414,'10. 170KMP'!$F66)</f>
        <v>0</v>
      </c>
      <c r="P66" s="438">
        <f>SUMIFS(M.account_DTR!BI$7:BI$414,M.account_DTR!$I$7:$I$414,'10. 170KMP'!$F66)</f>
        <v>0</v>
      </c>
      <c r="Q66" s="438">
        <f>SUMIFS(M.account_DTR!BJ$7:BJ$414,M.account_DTR!$I$7:$I$414,'10. 170KMP'!$F66)</f>
        <v>0</v>
      </c>
      <c r="R66" s="438">
        <f>SUMIFS(M.account_DTR!BK$7:BK$414,M.account_DTR!$I$7:$I$414,'10. 170KMP'!$F66)</f>
        <v>0</v>
      </c>
      <c r="S66" s="438">
        <f>SUMIFS(M.account_DTR!BL$7:BL$414,M.account_DTR!$I$7:$I$414,'10. 170KMP'!$F66)</f>
        <v>0</v>
      </c>
      <c r="T66" s="438">
        <f>SUMIFS(M.account_DTR!BM$7:BM$414,M.account_DTR!$I$7:$I$414,'10. 170KMP'!$F66)</f>
        <v>0</v>
      </c>
      <c r="U66" s="438">
        <f>SUMIFS(M.account_DTR!BN$7:BN$414,M.account_DTR!$I$7:$I$414,'10. 170KMP'!$F66)</f>
        <v>0</v>
      </c>
      <c r="V66" s="438">
        <f>SUMIFS(M.account_DTR!BO$7:BO$414,M.account_DTR!$I$7:$I$414,'10. 170KMP'!$F66)</f>
        <v>0</v>
      </c>
      <c r="W66" s="438">
        <f>SUMIFS(M.account_DTR!BP$7:BP$414,M.account_DTR!$I$7:$I$414,'10. 170KMP'!$F66)</f>
        <v>0</v>
      </c>
      <c r="X66" s="438">
        <f>SUMIFS(M.account_DTR!BQ$7:BQ$414,M.account_DTR!$I$7:$I$414,'10. 170KMP'!$F66)</f>
        <v>0</v>
      </c>
      <c r="Y66" s="438">
        <f>SUMIFS(M.account_DTR!BR$7:BR$414,M.account_DTR!$I$7:$I$414,'10. 170KMP'!$F66)</f>
        <v>0</v>
      </c>
      <c r="Z66" s="438">
        <f>SUMIFS(M.account_DTR!BS$7:BS$414,M.account_DTR!$I$7:$I$414,'10. 170KMP'!$F66)</f>
        <v>0</v>
      </c>
      <c r="AA66" s="438">
        <f t="shared" si="22"/>
        <v>0</v>
      </c>
      <c r="AB66" s="438">
        <f>SUMIFS(M.account_DTR!BV$7:BV$414,M.account_DTR!$I$7:$I$414,'10. 170KMP'!$F66)</f>
        <v>4341666</v>
      </c>
      <c r="AC66" s="438">
        <f>SUMIFS(M.account_DTR!BW$7:BW$414,M.account_DTR!$I$7:$I$414,'10. 170KMP'!$F66)</f>
        <v>4141666</v>
      </c>
      <c r="AD66" s="438">
        <f>SUMIFS(M.account_DTR!BX$7:BX$414,M.account_DTR!$I$7:$I$414,'10. 170KMP'!$F66)</f>
        <v>4836110.444444444</v>
      </c>
      <c r="AE66" s="438">
        <f>SUMIFS(M.account_DTR!BY$7:BY$414,M.account_DTR!$I$7:$I$414,'10. 170KMP'!$F66)</f>
        <v>4452777.444444444</v>
      </c>
      <c r="AF66" s="438">
        <f>SUMIFS(M.account_DTR!BZ$7:BZ$414,M.account_DTR!$I$7:$I$414,'10. 170KMP'!$F66)</f>
        <v>5286110.777777778</v>
      </c>
      <c r="AG66" s="438">
        <f>SUMIFS(M.account_DTR!CA$7:CA$414,M.account_DTR!$I$7:$I$414,'10. 170KMP'!$F66)</f>
        <v>8473610.777777778</v>
      </c>
      <c r="AH66" s="438">
        <f>SUMIFS(M.account_DTR!CB$7:CB$414,M.account_DTR!$I$7:$I$414,'10. 170KMP'!$F66)</f>
        <v>9111111.1111111119</v>
      </c>
      <c r="AI66" s="438">
        <f>SUMIFS(M.account_DTR!CC$7:CC$414,M.account_DTR!$I$7:$I$414,'10. 170KMP'!$F66)</f>
        <v>8961111.1111111119</v>
      </c>
      <c r="AJ66" s="438">
        <f>SUMIFS(M.account_DTR!CD$7:CD$414,M.account_DTR!$I$7:$I$414,'10. 170KMP'!$F66)</f>
        <v>10766666.666666668</v>
      </c>
      <c r="AK66" s="438">
        <f>SUMIFS(M.account_DTR!CE$7:CE$414,M.account_DTR!$I$7:$I$414,'10. 170KMP'!$F66)</f>
        <v>11938888.555555556</v>
      </c>
      <c r="AL66" s="438">
        <f>SUMIFS(M.account_DTR!CF$7:CF$414,M.account_DTR!$I$7:$I$414,'10. 170KMP'!$F66)</f>
        <v>11938888.555555556</v>
      </c>
      <c r="AM66" s="438">
        <f>SUMIFS(M.account_DTR!CG$7:CG$414,M.account_DTR!$I$7:$I$414,'10. 170KMP'!$F66)</f>
        <v>12772221.88888889</v>
      </c>
      <c r="AN66" s="438">
        <f t="shared" si="23"/>
        <v>97020829.333333328</v>
      </c>
      <c r="AO66" s="439">
        <f t="shared" si="24"/>
        <v>68656927</v>
      </c>
      <c r="AP66" s="442">
        <f>SUMIFS(M.account_DTR!CJ$7:CJ$414,M.account_DTR!$I$7:$I$414,'10. 170KMP'!$F66)</f>
        <v>11736760</v>
      </c>
      <c r="AQ66" s="440">
        <f>SUMIFS(M.account_DTR!CK$7:CK$414,M.account_DTR!$I$7:$I$414,'10. 170KMP'!$F66)</f>
        <v>13156420</v>
      </c>
      <c r="AR66" s="440">
        <f>SUMIFS(M.account_DTR!CL$7:CL$414,M.account_DTR!$I$7:$I$414,'10. 170KMP'!$F66)</f>
        <v>13774015</v>
      </c>
      <c r="AS66" s="440">
        <f>SUMIFS(M.account_DTR!CM$7:CM$414,M.account_DTR!$I$7:$I$414,'10. 170KMP'!$F66)</f>
        <v>14836845</v>
      </c>
      <c r="AT66" s="440">
        <f>SUMIFS(M.account_DTR!CN$7:CN$414,M.account_DTR!$I$7:$I$414,'10. 170KMP'!$F66)</f>
        <v>15152887</v>
      </c>
      <c r="AU66" s="440"/>
      <c r="AV66" s="440"/>
      <c r="AW66" s="440"/>
      <c r="AX66" s="440"/>
      <c r="AY66" s="440"/>
      <c r="AZ66" s="440"/>
      <c r="BA66" s="441"/>
      <c r="BB66" s="437">
        <f t="shared" si="29"/>
        <v>14836845</v>
      </c>
      <c r="BC66" s="438">
        <f t="shared" si="30"/>
        <v>15152887</v>
      </c>
      <c r="BD66" s="438">
        <f t="shared" si="31"/>
        <v>5286110.777777778</v>
      </c>
      <c r="BE66" s="767">
        <f t="shared" si="18"/>
        <v>1.0213011593772126</v>
      </c>
      <c r="BF66" s="768">
        <f t="shared" si="3"/>
        <v>2.8665473799189098</v>
      </c>
      <c r="BG66" s="437">
        <f t="shared" si="32"/>
        <v>0</v>
      </c>
      <c r="BH66" s="438">
        <f t="shared" si="33"/>
        <v>68656927</v>
      </c>
      <c r="BI66" s="438">
        <f t="shared" si="34"/>
        <v>23058330.666666664</v>
      </c>
      <c r="BJ66" s="528" t="str">
        <f t="shared" si="4"/>
        <v/>
      </c>
      <c r="BK66" s="528">
        <f t="shared" si="5"/>
        <v>2.977532415182643</v>
      </c>
      <c r="BL66" s="529">
        <f t="shared" si="6"/>
        <v>0.70765141332812354</v>
      </c>
    </row>
    <row r="67" spans="2:64" s="2" customFormat="1" ht="14.1" customHeight="1" x14ac:dyDescent="0.25">
      <c r="B67" s="1167" t="str">
        <f>IF(C67=0,"",MAX($B$10:B66)+1)</f>
        <v/>
      </c>
      <c r="C67" s="1168"/>
      <c r="D67" s="1169"/>
      <c r="E67" s="1168"/>
      <c r="F67" s="23">
        <f>IF(H67=0,"",MAX($F$10:F66)+1)</f>
        <v>57</v>
      </c>
      <c r="G67" s="240" t="str">
        <f>VLOOKUP(H67,'Mapping account'!E:F,2,0)</f>
        <v>01908</v>
      </c>
      <c r="H67" s="16" t="s">
        <v>346</v>
      </c>
      <c r="I67" s="266" t="s">
        <v>226</v>
      </c>
      <c r="J67" s="277" t="s">
        <v>63</v>
      </c>
      <c r="K67" s="277" t="s">
        <v>234</v>
      </c>
      <c r="L67" s="418">
        <f>SUMIFS(M.account_DTR!$AD$7:$AD$414,M.account_DTR!$I$7:$I$414,'10. 170KMP'!$F67)</f>
        <v>0</v>
      </c>
      <c r="M67" s="419">
        <f>SUMIFS(M.account_DTR!$AR$7:$AR$414,M.account_DTR!$I$7:$I$414,'10. 170KMP'!$F67)</f>
        <v>0</v>
      </c>
      <c r="N67" s="419">
        <f>SUMIFS(M.account_DTR!$BF$7:$BF$414,M.account_DTR!$I$7:$I$414,'10. 170KMP'!$F67)</f>
        <v>0</v>
      </c>
      <c r="O67" s="419">
        <f>SUMIFS(M.account_DTR!BH$7:BH$414,M.account_DTR!$I$7:$I$414,'10. 170KMP'!$F67)</f>
        <v>0</v>
      </c>
      <c r="P67" s="419">
        <f>SUMIFS(M.account_DTR!BI$7:BI$414,M.account_DTR!$I$7:$I$414,'10. 170KMP'!$F67)</f>
        <v>0</v>
      </c>
      <c r="Q67" s="419">
        <f>SUMIFS(M.account_DTR!BJ$7:BJ$414,M.account_DTR!$I$7:$I$414,'10. 170KMP'!$F67)</f>
        <v>0</v>
      </c>
      <c r="R67" s="419">
        <f>SUMIFS(M.account_DTR!BK$7:BK$414,M.account_DTR!$I$7:$I$414,'10. 170KMP'!$F67)</f>
        <v>0</v>
      </c>
      <c r="S67" s="419">
        <f>SUMIFS(M.account_DTR!BL$7:BL$414,M.account_DTR!$I$7:$I$414,'10. 170KMP'!$F67)</f>
        <v>0</v>
      </c>
      <c r="T67" s="419">
        <f>SUMIFS(M.account_DTR!BM$7:BM$414,M.account_DTR!$I$7:$I$414,'10. 170KMP'!$F67)</f>
        <v>0</v>
      </c>
      <c r="U67" s="419">
        <f>SUMIFS(M.account_DTR!BN$7:BN$414,M.account_DTR!$I$7:$I$414,'10. 170KMP'!$F67)</f>
        <v>0</v>
      </c>
      <c r="V67" s="419">
        <f>SUMIFS(M.account_DTR!BO$7:BO$414,M.account_DTR!$I$7:$I$414,'10. 170KMP'!$F67)</f>
        <v>0</v>
      </c>
      <c r="W67" s="419">
        <f>SUMIFS(M.account_DTR!BP$7:BP$414,M.account_DTR!$I$7:$I$414,'10. 170KMP'!$F67)</f>
        <v>0</v>
      </c>
      <c r="X67" s="419">
        <f>SUMIFS(M.account_DTR!BQ$7:BQ$414,M.account_DTR!$I$7:$I$414,'10. 170KMP'!$F67)</f>
        <v>0</v>
      </c>
      <c r="Y67" s="419">
        <f>SUMIFS(M.account_DTR!BR$7:BR$414,M.account_DTR!$I$7:$I$414,'10. 170KMP'!$F67)</f>
        <v>0</v>
      </c>
      <c r="Z67" s="419">
        <f>SUMIFS(M.account_DTR!BS$7:BS$414,M.account_DTR!$I$7:$I$414,'10. 170KMP'!$F67)</f>
        <v>0</v>
      </c>
      <c r="AA67" s="419">
        <f t="shared" si="22"/>
        <v>0</v>
      </c>
      <c r="AB67" s="419">
        <f>SUMIFS(M.account_DTR!BV$7:BV$414,M.account_DTR!$I$7:$I$414,'10. 170KMP'!$F67)</f>
        <v>0</v>
      </c>
      <c r="AC67" s="419">
        <f>SUMIFS(M.account_DTR!BW$7:BW$414,M.account_DTR!$I$7:$I$414,'10. 170KMP'!$F67)</f>
        <v>0</v>
      </c>
      <c r="AD67" s="419">
        <f>SUMIFS(M.account_DTR!BX$7:BX$414,M.account_DTR!$I$7:$I$414,'10. 170KMP'!$F67)</f>
        <v>0</v>
      </c>
      <c r="AE67" s="419">
        <f>SUMIFS(M.account_DTR!BY$7:BY$414,M.account_DTR!$I$7:$I$414,'10. 170KMP'!$F67)</f>
        <v>0</v>
      </c>
      <c r="AF67" s="419">
        <f>SUMIFS(M.account_DTR!BZ$7:BZ$414,M.account_DTR!$I$7:$I$414,'10. 170KMP'!$F67)</f>
        <v>0</v>
      </c>
      <c r="AG67" s="419">
        <f>SUMIFS(M.account_DTR!CA$7:CA$414,M.account_DTR!$I$7:$I$414,'10. 170KMP'!$F67)</f>
        <v>0</v>
      </c>
      <c r="AH67" s="419">
        <f>SUMIFS(M.account_DTR!CB$7:CB$414,M.account_DTR!$I$7:$I$414,'10. 170KMP'!$F67)</f>
        <v>0</v>
      </c>
      <c r="AI67" s="419">
        <f>SUMIFS(M.account_DTR!CC$7:CC$414,M.account_DTR!$I$7:$I$414,'10. 170KMP'!$F67)</f>
        <v>0</v>
      </c>
      <c r="AJ67" s="419">
        <f>SUMIFS(M.account_DTR!CD$7:CD$414,M.account_DTR!$I$7:$I$414,'10. 170KMP'!$F67)</f>
        <v>0</v>
      </c>
      <c r="AK67" s="419">
        <f>SUMIFS(M.account_DTR!CE$7:CE$414,M.account_DTR!$I$7:$I$414,'10. 170KMP'!$F67)</f>
        <v>0</v>
      </c>
      <c r="AL67" s="419">
        <f>SUMIFS(M.account_DTR!CF$7:CF$414,M.account_DTR!$I$7:$I$414,'10. 170KMP'!$F67)</f>
        <v>0</v>
      </c>
      <c r="AM67" s="419">
        <f>SUMIFS(M.account_DTR!CG$7:CG$414,M.account_DTR!$I$7:$I$414,'10. 170KMP'!$F67)</f>
        <v>0</v>
      </c>
      <c r="AN67" s="419">
        <f t="shared" si="23"/>
        <v>0</v>
      </c>
      <c r="AO67" s="420">
        <f t="shared" si="24"/>
        <v>0</v>
      </c>
      <c r="AP67" s="421">
        <f>SUMIFS(M.account_DTR!CJ$7:CJ$414,M.account_DTR!$I$7:$I$414,'10. 170KMP'!$F67)</f>
        <v>0</v>
      </c>
      <c r="AQ67" s="422">
        <f>SUMIFS(M.account_DTR!CK$7:CK$414,M.account_DTR!$I$7:$I$414,'10. 170KMP'!$F67)</f>
        <v>0</v>
      </c>
      <c r="AR67" s="422">
        <f>SUMIFS(M.account_DTR!CL$7:CL$414,M.account_DTR!$I$7:$I$414,'10. 170KMP'!$F67)</f>
        <v>0</v>
      </c>
      <c r="AS67" s="422">
        <f>SUMIFS(M.account_DTR!CM$7:CM$414,M.account_DTR!$I$7:$I$414,'10. 170KMP'!$F67)</f>
        <v>0</v>
      </c>
      <c r="AT67" s="422">
        <f>SUMIFS(M.account_DTR!CN$7:CN$414,M.account_DTR!$I$7:$I$414,'10. 170KMP'!$F67)</f>
        <v>0</v>
      </c>
      <c r="AU67" s="422"/>
      <c r="AV67" s="422"/>
      <c r="AW67" s="422"/>
      <c r="AX67" s="422"/>
      <c r="AY67" s="422"/>
      <c r="AZ67" s="422"/>
      <c r="BA67" s="423"/>
      <c r="BB67" s="418">
        <f t="shared" si="29"/>
        <v>0</v>
      </c>
      <c r="BC67" s="419">
        <f t="shared" si="30"/>
        <v>0</v>
      </c>
      <c r="BD67" s="419">
        <f t="shared" si="31"/>
        <v>0</v>
      </c>
      <c r="BE67" s="757" t="str">
        <f t="shared" si="18"/>
        <v/>
      </c>
      <c r="BF67" s="758" t="str">
        <f t="shared" si="3"/>
        <v/>
      </c>
      <c r="BG67" s="418">
        <f t="shared" si="32"/>
        <v>0</v>
      </c>
      <c r="BH67" s="419">
        <f t="shared" si="33"/>
        <v>0</v>
      </c>
      <c r="BI67" s="419">
        <f t="shared" si="34"/>
        <v>0</v>
      </c>
      <c r="BJ67" s="518" t="str">
        <f t="shared" si="4"/>
        <v/>
      </c>
      <c r="BK67" s="518" t="str">
        <f t="shared" si="5"/>
        <v/>
      </c>
      <c r="BL67" s="519" t="str">
        <f t="shared" si="6"/>
        <v/>
      </c>
    </row>
    <row r="68" spans="2:64" s="2" customFormat="1" ht="30" x14ac:dyDescent="0.25">
      <c r="B68" s="1167"/>
      <c r="C68" s="1168"/>
      <c r="D68" s="1169" t="s">
        <v>235</v>
      </c>
      <c r="E68" s="1168" t="s">
        <v>163</v>
      </c>
      <c r="F68" s="177">
        <f>IF(H68=0,"",MAX($F$10:F67)+1)</f>
        <v>58</v>
      </c>
      <c r="G68" s="239" t="str">
        <f>VLOOKUP(H68,'Mapping account'!E:F,2,0)</f>
        <v>02402</v>
      </c>
      <c r="H68" s="14" t="s">
        <v>163</v>
      </c>
      <c r="I68" s="267" t="s">
        <v>226</v>
      </c>
      <c r="J68" s="278" t="s">
        <v>63</v>
      </c>
      <c r="K68" s="278" t="s">
        <v>235</v>
      </c>
      <c r="L68" s="408">
        <f>SUMIFS(M.account_DTR!$AD$7:$AD$414,M.account_DTR!$I$7:$I$414,'10. 170KMP'!$F68)</f>
        <v>0</v>
      </c>
      <c r="M68" s="409">
        <f>SUMIFS(M.account_DTR!$AR$7:$AR$414,M.account_DTR!$I$7:$I$414,'10. 170KMP'!$F68)</f>
        <v>0</v>
      </c>
      <c r="N68" s="409">
        <f>SUMIFS(M.account_DTR!$BF$7:$BF$414,M.account_DTR!$I$7:$I$414,'10. 170KMP'!$F68)</f>
        <v>0</v>
      </c>
      <c r="O68" s="409">
        <f>SUMIFS(M.account_DTR!BH$7:BH$414,M.account_DTR!$I$7:$I$414,'10. 170KMP'!$F68)</f>
        <v>0</v>
      </c>
      <c r="P68" s="409">
        <f>SUMIFS(M.account_DTR!BI$7:BI$414,M.account_DTR!$I$7:$I$414,'10. 170KMP'!$F68)</f>
        <v>0</v>
      </c>
      <c r="Q68" s="409">
        <f>SUMIFS(M.account_DTR!BJ$7:BJ$414,M.account_DTR!$I$7:$I$414,'10. 170KMP'!$F68)</f>
        <v>0</v>
      </c>
      <c r="R68" s="409">
        <f>SUMIFS(M.account_DTR!BK$7:BK$414,M.account_DTR!$I$7:$I$414,'10. 170KMP'!$F68)</f>
        <v>0</v>
      </c>
      <c r="S68" s="409">
        <f>SUMIFS(M.account_DTR!BL$7:BL$414,M.account_DTR!$I$7:$I$414,'10. 170KMP'!$F68)</f>
        <v>0</v>
      </c>
      <c r="T68" s="409">
        <f>SUMIFS(M.account_DTR!BM$7:BM$414,M.account_DTR!$I$7:$I$414,'10. 170KMP'!$F68)</f>
        <v>0</v>
      </c>
      <c r="U68" s="409">
        <f>SUMIFS(M.account_DTR!BN$7:BN$414,M.account_DTR!$I$7:$I$414,'10. 170KMP'!$F68)</f>
        <v>0</v>
      </c>
      <c r="V68" s="409">
        <f>SUMIFS(M.account_DTR!BO$7:BO$414,M.account_DTR!$I$7:$I$414,'10. 170KMP'!$F68)</f>
        <v>0</v>
      </c>
      <c r="W68" s="409">
        <f>SUMIFS(M.account_DTR!BP$7:BP$414,M.account_DTR!$I$7:$I$414,'10. 170KMP'!$F68)</f>
        <v>0</v>
      </c>
      <c r="X68" s="409">
        <f>SUMIFS(M.account_DTR!BQ$7:BQ$414,M.account_DTR!$I$7:$I$414,'10. 170KMP'!$F68)</f>
        <v>0</v>
      </c>
      <c r="Y68" s="409">
        <f>SUMIFS(M.account_DTR!BR$7:BR$414,M.account_DTR!$I$7:$I$414,'10. 170KMP'!$F68)</f>
        <v>0</v>
      </c>
      <c r="Z68" s="409">
        <f>SUMIFS(M.account_DTR!BS$7:BS$414,M.account_DTR!$I$7:$I$414,'10. 170KMP'!$F68)</f>
        <v>0</v>
      </c>
      <c r="AA68" s="409">
        <f t="shared" si="22"/>
        <v>0</v>
      </c>
      <c r="AB68" s="409">
        <f>SUMIFS(M.account_DTR!BV$7:BV$414,M.account_DTR!$I$7:$I$414,'10. 170KMP'!$F68)</f>
        <v>4598018</v>
      </c>
      <c r="AC68" s="409">
        <f>SUMIFS(M.account_DTR!BW$7:BW$414,M.account_DTR!$I$7:$I$414,'10. 170KMP'!$F68)</f>
        <v>4598018</v>
      </c>
      <c r="AD68" s="409">
        <f>SUMIFS(M.account_DTR!BX$7:BX$414,M.account_DTR!$I$7:$I$414,'10. 170KMP'!$F68)</f>
        <v>4598018</v>
      </c>
      <c r="AE68" s="409">
        <f>SUMIFS(M.account_DTR!BY$7:BY$414,M.account_DTR!$I$7:$I$414,'10. 170KMP'!$F68)</f>
        <v>4598018</v>
      </c>
      <c r="AF68" s="409">
        <f>SUMIFS(M.account_DTR!BZ$7:BZ$414,M.account_DTR!$I$7:$I$414,'10. 170KMP'!$F68)</f>
        <v>4598018</v>
      </c>
      <c r="AG68" s="409">
        <f>SUMIFS(M.account_DTR!CA$7:CA$414,M.account_DTR!$I$7:$I$414,'10. 170KMP'!$F68)</f>
        <v>4598018</v>
      </c>
      <c r="AH68" s="409">
        <f>SUMIFS(M.account_DTR!CB$7:CB$414,M.account_DTR!$I$7:$I$414,'10. 170KMP'!$F68)</f>
        <v>2598018</v>
      </c>
      <c r="AI68" s="409">
        <f>SUMIFS(M.account_DTR!CC$7:CC$414,M.account_DTR!$I$7:$I$414,'10. 170KMP'!$F68)</f>
        <v>2473018</v>
      </c>
      <c r="AJ68" s="409">
        <f>SUMIFS(M.account_DTR!CD$7:CD$414,M.account_DTR!$I$7:$I$414,'10. 170KMP'!$F68)</f>
        <v>2141768</v>
      </c>
      <c r="AK68" s="409">
        <f>SUMIFS(M.account_DTR!CE$7:CE$414,M.account_DTR!$I$7:$I$414,'10. 170KMP'!$F68)</f>
        <v>17936833</v>
      </c>
      <c r="AL68" s="409">
        <f>SUMIFS(M.account_DTR!CF$7:CF$414,M.account_DTR!$I$7:$I$414,'10. 170KMP'!$F68)</f>
        <v>17936833</v>
      </c>
      <c r="AM68" s="409">
        <f>SUMIFS(M.account_DTR!CG$7:CG$414,M.account_DTR!$I$7:$I$414,'10. 170KMP'!$F68)</f>
        <v>17936833</v>
      </c>
      <c r="AN68" s="409">
        <f t="shared" si="23"/>
        <v>88611411</v>
      </c>
      <c r="AO68" s="410">
        <f t="shared" si="24"/>
        <v>52884851</v>
      </c>
      <c r="AP68" s="411">
        <f>SUMIFS(M.account_DTR!CJ$7:CJ$414,M.account_DTR!$I$7:$I$414,'10. 170KMP'!$F68)</f>
        <v>8988857</v>
      </c>
      <c r="AQ68" s="412">
        <f>SUMIFS(M.account_DTR!CK$7:CK$414,M.account_DTR!$I$7:$I$414,'10. 170KMP'!$F68)</f>
        <v>7793101</v>
      </c>
      <c r="AR68" s="412">
        <f>SUMIFS(M.account_DTR!CL$7:CL$414,M.account_DTR!$I$7:$I$414,'10. 170KMP'!$F68)</f>
        <v>12061764</v>
      </c>
      <c r="AS68" s="412">
        <f>SUMIFS(M.account_DTR!CM$7:CM$414,M.account_DTR!$I$7:$I$414,'10. 170KMP'!$F68)</f>
        <v>10457247</v>
      </c>
      <c r="AT68" s="412">
        <f>SUMIFS(M.account_DTR!CN$7:CN$414,M.account_DTR!$I$7:$I$414,'10. 170KMP'!$F68)</f>
        <v>13583882</v>
      </c>
      <c r="AU68" s="412"/>
      <c r="AV68" s="412"/>
      <c r="AW68" s="412"/>
      <c r="AX68" s="412"/>
      <c r="AY68" s="412"/>
      <c r="AZ68" s="412"/>
      <c r="BA68" s="413"/>
      <c r="BB68" s="408">
        <f t="shared" si="29"/>
        <v>10457247</v>
      </c>
      <c r="BC68" s="409">
        <f t="shared" si="30"/>
        <v>13583882</v>
      </c>
      <c r="BD68" s="409">
        <f t="shared" si="31"/>
        <v>4598018</v>
      </c>
      <c r="BE68" s="755">
        <f t="shared" ref="BE68:BE133" si="37">IFERROR(BC68/BB68,"")</f>
        <v>1.2989921726052756</v>
      </c>
      <c r="BF68" s="756">
        <f t="shared" ref="BF68:BF133" si="38">IFERROR(BC68/BD68,"")</f>
        <v>2.9542907400536493</v>
      </c>
      <c r="BG68" s="408">
        <f t="shared" si="32"/>
        <v>0</v>
      </c>
      <c r="BH68" s="409">
        <f t="shared" si="33"/>
        <v>52884851</v>
      </c>
      <c r="BI68" s="409">
        <f t="shared" si="34"/>
        <v>22990090</v>
      </c>
      <c r="BJ68" s="516" t="str">
        <f t="shared" ref="BJ68:BJ133" si="39">IFERROR(BH68/BG68,"")</f>
        <v/>
      </c>
      <c r="BK68" s="516">
        <f t="shared" ref="BK68:BK133" si="40">IFERROR(BH68/BI68,"")</f>
        <v>2.3003324910863769</v>
      </c>
      <c r="BL68" s="517">
        <f t="shared" ref="BL68:BL133" si="41">IFERROR(BH68/AN68,"")</f>
        <v>0.59681761528433397</v>
      </c>
    </row>
    <row r="69" spans="2:64" s="2" customFormat="1" ht="14.1" customHeight="1" x14ac:dyDescent="0.25">
      <c r="B69" s="1167" t="str">
        <f>IF(C69=0,"",MAX($B$10:B68)+1)</f>
        <v/>
      </c>
      <c r="C69" s="1168"/>
      <c r="D69" s="1169"/>
      <c r="E69" s="1168"/>
      <c r="F69" s="23">
        <f>IF(H69=0,"",MAX($F$10:F68)+1)</f>
        <v>59</v>
      </c>
      <c r="G69" s="240" t="str">
        <f>VLOOKUP(H69,'Mapping account'!E:F,2,0)</f>
        <v>01908</v>
      </c>
      <c r="H69" s="16" t="s">
        <v>347</v>
      </c>
      <c r="I69" s="266" t="s">
        <v>226</v>
      </c>
      <c r="J69" s="277" t="s">
        <v>63</v>
      </c>
      <c r="K69" s="277" t="s">
        <v>235</v>
      </c>
      <c r="L69" s="85">
        <f>SUMIFS(M.account_DTR!$AD$7:$AD$414,M.account_DTR!$I$7:$I$414,'10. 170KMP'!$F69)</f>
        <v>0</v>
      </c>
      <c r="M69" s="61">
        <f>SUMIFS(M.account_DTR!$AR$7:$AR$414,M.account_DTR!$I$7:$I$414,'10. 170KMP'!$F69)</f>
        <v>0</v>
      </c>
      <c r="N69" s="61">
        <f>SUMIFS(M.account_DTR!$BF$7:$BF$414,M.account_DTR!$I$7:$I$414,'10. 170KMP'!$F69)</f>
        <v>0</v>
      </c>
      <c r="O69" s="61">
        <f>SUMIFS(M.account_DTR!BH$7:BH$414,M.account_DTR!$I$7:$I$414,'10. 170KMP'!$F69)</f>
        <v>0</v>
      </c>
      <c r="P69" s="61">
        <f>SUMIFS(M.account_DTR!BI$7:BI$414,M.account_DTR!$I$7:$I$414,'10. 170KMP'!$F69)</f>
        <v>0</v>
      </c>
      <c r="Q69" s="61">
        <f>SUMIFS(M.account_DTR!BJ$7:BJ$414,M.account_DTR!$I$7:$I$414,'10. 170KMP'!$F69)</f>
        <v>0</v>
      </c>
      <c r="R69" s="61">
        <f>SUMIFS(M.account_DTR!BK$7:BK$414,M.account_DTR!$I$7:$I$414,'10. 170KMP'!$F69)</f>
        <v>0</v>
      </c>
      <c r="S69" s="61">
        <f>SUMIFS(M.account_DTR!BL$7:BL$414,M.account_DTR!$I$7:$I$414,'10. 170KMP'!$F69)</f>
        <v>0</v>
      </c>
      <c r="T69" s="61">
        <f>SUMIFS(M.account_DTR!BM$7:BM$414,M.account_DTR!$I$7:$I$414,'10. 170KMP'!$F69)</f>
        <v>0</v>
      </c>
      <c r="U69" s="61">
        <f>SUMIFS(M.account_DTR!BN$7:BN$414,M.account_DTR!$I$7:$I$414,'10. 170KMP'!$F69)</f>
        <v>0</v>
      </c>
      <c r="V69" s="61">
        <f>SUMIFS(M.account_DTR!BO$7:BO$414,M.account_DTR!$I$7:$I$414,'10. 170KMP'!$F69)</f>
        <v>0</v>
      </c>
      <c r="W69" s="61">
        <f>SUMIFS(M.account_DTR!BP$7:BP$414,M.account_DTR!$I$7:$I$414,'10. 170KMP'!$F69)</f>
        <v>0</v>
      </c>
      <c r="X69" s="61">
        <f>SUMIFS(M.account_DTR!BQ$7:BQ$414,M.account_DTR!$I$7:$I$414,'10. 170KMP'!$F69)</f>
        <v>0</v>
      </c>
      <c r="Y69" s="61">
        <f>SUMIFS(M.account_DTR!BR$7:BR$414,M.account_DTR!$I$7:$I$414,'10. 170KMP'!$F69)</f>
        <v>0</v>
      </c>
      <c r="Z69" s="61">
        <f>SUMIFS(M.account_DTR!BS$7:BS$414,M.account_DTR!$I$7:$I$414,'10. 170KMP'!$F69)</f>
        <v>0</v>
      </c>
      <c r="AA69" s="61">
        <f t="shared" si="22"/>
        <v>0</v>
      </c>
      <c r="AB69" s="61">
        <f>SUMIFS(M.account_DTR!BV$7:BV$414,M.account_DTR!$I$7:$I$414,'10. 170KMP'!$F69)</f>
        <v>1986111.111111111</v>
      </c>
      <c r="AC69" s="61">
        <f>SUMIFS(M.account_DTR!BW$7:BW$414,M.account_DTR!$I$7:$I$414,'10. 170KMP'!$F69)</f>
        <v>2402777.777777778</v>
      </c>
      <c r="AD69" s="61">
        <f>SUMIFS(M.account_DTR!BX$7:BX$414,M.account_DTR!$I$7:$I$414,'10. 170KMP'!$F69)</f>
        <v>3006944.4444444445</v>
      </c>
      <c r="AE69" s="61">
        <f>SUMIFS(M.account_DTR!BY$7:BY$414,M.account_DTR!$I$7:$I$414,'10. 170KMP'!$F69)</f>
        <v>3340277.777777778</v>
      </c>
      <c r="AF69" s="61">
        <f>SUMIFS(M.account_DTR!BZ$7:BZ$414,M.account_DTR!$I$7:$I$414,'10. 170KMP'!$F69)</f>
        <v>3340277.777777778</v>
      </c>
      <c r="AG69" s="61">
        <f>SUMIFS(M.account_DTR!CA$7:CA$414,M.account_DTR!$I$7:$I$414,'10. 170KMP'!$F69)</f>
        <v>3868055.5555555555</v>
      </c>
      <c r="AH69" s="61">
        <f>SUMIFS(M.account_DTR!CB$7:CB$414,M.account_DTR!$I$7:$I$414,'10. 170KMP'!$F69)</f>
        <v>3868055.5555555555</v>
      </c>
      <c r="AI69" s="61">
        <f>SUMIFS(M.account_DTR!CC$7:CC$414,M.account_DTR!$I$7:$I$414,'10. 170KMP'!$F69)</f>
        <v>3868055.5555555555</v>
      </c>
      <c r="AJ69" s="61">
        <f>SUMIFS(M.account_DTR!CD$7:CD$414,M.account_DTR!$I$7:$I$414,'10. 170KMP'!$F69)</f>
        <v>3868055.5555555555</v>
      </c>
      <c r="AK69" s="61">
        <f>SUMIFS(M.account_DTR!CE$7:CE$414,M.account_DTR!$I$7:$I$414,'10. 170KMP'!$F69)</f>
        <v>3868055.5555555555</v>
      </c>
      <c r="AL69" s="61">
        <f>SUMIFS(M.account_DTR!CF$7:CF$414,M.account_DTR!$I$7:$I$414,'10. 170KMP'!$F69)</f>
        <v>3868055.5555555555</v>
      </c>
      <c r="AM69" s="61">
        <f>SUMIFS(M.account_DTR!CG$7:CG$414,M.account_DTR!$I$7:$I$414,'10. 170KMP'!$F69)</f>
        <v>3868055.5555555555</v>
      </c>
      <c r="AN69" s="61">
        <f t="shared" si="23"/>
        <v>41152777.777777776</v>
      </c>
      <c r="AO69" s="91">
        <f t="shared" si="24"/>
        <v>0</v>
      </c>
      <c r="AP69" s="339">
        <f>SUMIFS(M.account_DTR!CJ$7:CJ$414,M.account_DTR!$I$7:$I$414,'10. 170KMP'!$F69)</f>
        <v>0</v>
      </c>
      <c r="AQ69" s="340">
        <f>SUMIFS(M.account_DTR!CK$7:CK$414,M.account_DTR!$I$7:$I$414,'10. 170KMP'!$F69)</f>
        <v>0</v>
      </c>
      <c r="AR69" s="340">
        <f>SUMIFS(M.account_DTR!CL$7:CL$414,M.account_DTR!$I$7:$I$414,'10. 170KMP'!$F69)</f>
        <v>0</v>
      </c>
      <c r="AS69" s="340">
        <f>SUMIFS(M.account_DTR!CM$7:CM$414,M.account_DTR!$I$7:$I$414,'10. 170KMP'!$F69)</f>
        <v>0</v>
      </c>
      <c r="AT69" s="340">
        <f>SUMIFS(M.account_DTR!CN$7:CN$414,M.account_DTR!$I$7:$I$414,'10. 170KMP'!$F69)</f>
        <v>0</v>
      </c>
      <c r="AU69" s="340"/>
      <c r="AV69" s="340"/>
      <c r="AW69" s="340"/>
      <c r="AX69" s="340"/>
      <c r="AY69" s="340"/>
      <c r="AZ69" s="340"/>
      <c r="BA69" s="341"/>
      <c r="BB69" s="85">
        <f t="shared" si="29"/>
        <v>0</v>
      </c>
      <c r="BC69" s="61">
        <f t="shared" si="30"/>
        <v>0</v>
      </c>
      <c r="BD69" s="61">
        <f t="shared" si="31"/>
        <v>3340277.777777778</v>
      </c>
      <c r="BE69" s="753" t="str">
        <f t="shared" si="37"/>
        <v/>
      </c>
      <c r="BF69" s="754">
        <f t="shared" si="38"/>
        <v>0</v>
      </c>
      <c r="BG69" s="85">
        <f t="shared" si="32"/>
        <v>0</v>
      </c>
      <c r="BH69" s="61">
        <f t="shared" si="33"/>
        <v>0</v>
      </c>
      <c r="BI69" s="61">
        <f t="shared" si="34"/>
        <v>14076388.88888889</v>
      </c>
      <c r="BJ69" s="512" t="str">
        <f t="shared" si="39"/>
        <v/>
      </c>
      <c r="BK69" s="512">
        <f t="shared" si="40"/>
        <v>0</v>
      </c>
      <c r="BL69" s="513">
        <f t="shared" si="41"/>
        <v>0</v>
      </c>
    </row>
    <row r="70" spans="2:64" s="2" customFormat="1" ht="30" x14ac:dyDescent="0.25">
      <c r="B70" s="424" t="s">
        <v>65</v>
      </c>
      <c r="C70" s="132" t="s">
        <v>64</v>
      </c>
      <c r="D70" s="244" t="s">
        <v>236</v>
      </c>
      <c r="E70" s="132" t="s">
        <v>129</v>
      </c>
      <c r="F70" s="193">
        <f>IF(H70=0,"",MAX($F$10:F69)+1)</f>
        <v>60</v>
      </c>
      <c r="G70" s="241" t="str">
        <f>VLOOKUP(H70,'Mapping account'!E:F,2,0)</f>
        <v>05001</v>
      </c>
      <c r="H70" s="162" t="s">
        <v>129</v>
      </c>
      <c r="I70" s="452" t="s">
        <v>226</v>
      </c>
      <c r="J70" s="453" t="s">
        <v>65</v>
      </c>
      <c r="K70" s="453" t="s">
        <v>236</v>
      </c>
      <c r="L70" s="418">
        <f>SUMIFS(M.account_DTR!$AD$7:$AD$414,M.account_DTR!$I$7:$I$414,'10. 170KMP'!$F70)</f>
        <v>0</v>
      </c>
      <c r="M70" s="419">
        <f>SUMIFS(M.account_DTR!$AR$7:$AR$414,M.account_DTR!$I$7:$I$414,'10. 170KMP'!$F70)</f>
        <v>0</v>
      </c>
      <c r="N70" s="419">
        <f>SUMIFS(M.account_DTR!$BF$7:$BF$414,M.account_DTR!$I$7:$I$414,'10. 170KMP'!$F70)</f>
        <v>0</v>
      </c>
      <c r="O70" s="419">
        <f>SUMIFS(M.account_DTR!BH$7:BH$414,M.account_DTR!$I$7:$I$414,'10. 170KMP'!$F70)</f>
        <v>0</v>
      </c>
      <c r="P70" s="419">
        <f>SUMIFS(M.account_DTR!BI$7:BI$414,M.account_DTR!$I$7:$I$414,'10. 170KMP'!$F70)</f>
        <v>0</v>
      </c>
      <c r="Q70" s="419">
        <f>SUMIFS(M.account_DTR!BJ$7:BJ$414,M.account_DTR!$I$7:$I$414,'10. 170KMP'!$F70)</f>
        <v>0</v>
      </c>
      <c r="R70" s="419">
        <f>SUMIFS(M.account_DTR!BK$7:BK$414,M.account_DTR!$I$7:$I$414,'10. 170KMP'!$F70)</f>
        <v>0</v>
      </c>
      <c r="S70" s="419">
        <f>SUMIFS(M.account_DTR!BL$7:BL$414,M.account_DTR!$I$7:$I$414,'10. 170KMP'!$F70)</f>
        <v>0</v>
      </c>
      <c r="T70" s="419">
        <f>SUMIFS(M.account_DTR!BM$7:BM$414,M.account_DTR!$I$7:$I$414,'10. 170KMP'!$F70)</f>
        <v>0</v>
      </c>
      <c r="U70" s="419">
        <f>SUMIFS(M.account_DTR!BN$7:BN$414,M.account_DTR!$I$7:$I$414,'10. 170KMP'!$F70)</f>
        <v>0</v>
      </c>
      <c r="V70" s="419">
        <f>SUMIFS(M.account_DTR!BO$7:BO$414,M.account_DTR!$I$7:$I$414,'10. 170KMP'!$F70)</f>
        <v>0</v>
      </c>
      <c r="W70" s="419">
        <f>SUMIFS(M.account_DTR!BP$7:BP$414,M.account_DTR!$I$7:$I$414,'10. 170KMP'!$F70)</f>
        <v>0</v>
      </c>
      <c r="X70" s="419">
        <f>SUMIFS(M.account_DTR!BQ$7:BQ$414,M.account_DTR!$I$7:$I$414,'10. 170KMP'!$F70)</f>
        <v>0</v>
      </c>
      <c r="Y70" s="419">
        <f>SUMIFS(M.account_DTR!BR$7:BR$414,M.account_DTR!$I$7:$I$414,'10. 170KMP'!$F70)</f>
        <v>0</v>
      </c>
      <c r="Z70" s="419">
        <f>SUMIFS(M.account_DTR!BS$7:BS$414,M.account_DTR!$I$7:$I$414,'10. 170KMP'!$F70)</f>
        <v>0</v>
      </c>
      <c r="AA70" s="419">
        <f t="shared" si="22"/>
        <v>0</v>
      </c>
      <c r="AB70" s="419">
        <f>SUMIFS(M.account_DTR!BV$7:BV$414,M.account_DTR!$I$7:$I$414,'10. 170KMP'!$F70)</f>
        <v>461679352</v>
      </c>
      <c r="AC70" s="419">
        <f>SUMIFS(M.account_DTR!BW$7:BW$414,M.account_DTR!$I$7:$I$414,'10. 170KMP'!$F70)</f>
        <v>461679352</v>
      </c>
      <c r="AD70" s="419">
        <f>SUMIFS(M.account_DTR!BX$7:BX$414,M.account_DTR!$I$7:$I$414,'10. 170KMP'!$F70)</f>
        <v>461679352</v>
      </c>
      <c r="AE70" s="419">
        <f>SUMIFS(M.account_DTR!BY$7:BY$414,M.account_DTR!$I$7:$I$414,'10. 170KMP'!$F70)</f>
        <v>461679352</v>
      </c>
      <c r="AF70" s="419">
        <f>SUMIFS(M.account_DTR!BZ$7:BZ$414,M.account_DTR!$I$7:$I$414,'10. 170KMP'!$F70)</f>
        <v>461679352</v>
      </c>
      <c r="AG70" s="419">
        <f>SUMIFS(M.account_DTR!CA$7:CA$414,M.account_DTR!$I$7:$I$414,'10. 170KMP'!$F70)</f>
        <v>461679352</v>
      </c>
      <c r="AH70" s="419">
        <f>SUMIFS(M.account_DTR!CB$7:CB$414,M.account_DTR!$I$7:$I$414,'10. 170KMP'!$F70)</f>
        <v>461679352</v>
      </c>
      <c r="AI70" s="419">
        <f>SUMIFS(M.account_DTR!CC$7:CC$414,M.account_DTR!$I$7:$I$414,'10. 170KMP'!$F70)</f>
        <v>461679352</v>
      </c>
      <c r="AJ70" s="419">
        <f>SUMIFS(M.account_DTR!CD$7:CD$414,M.account_DTR!$I$7:$I$414,'10. 170KMP'!$F70)</f>
        <v>461679352</v>
      </c>
      <c r="AK70" s="419">
        <f>SUMIFS(M.account_DTR!CE$7:CE$414,M.account_DTR!$I$7:$I$414,'10. 170KMP'!$F70)</f>
        <v>461679352</v>
      </c>
      <c r="AL70" s="419">
        <f>SUMIFS(M.account_DTR!CF$7:CF$414,M.account_DTR!$I$7:$I$414,'10. 170KMP'!$F70)</f>
        <v>461679352</v>
      </c>
      <c r="AM70" s="419">
        <f>SUMIFS(M.account_DTR!CG$7:CG$414,M.account_DTR!$I$7:$I$414,'10. 170KMP'!$F70)</f>
        <v>461679352</v>
      </c>
      <c r="AN70" s="419">
        <f t="shared" si="23"/>
        <v>5540152224</v>
      </c>
      <c r="AO70" s="420">
        <f t="shared" si="24"/>
        <v>2308396760</v>
      </c>
      <c r="AP70" s="421">
        <f>SUMIFS(M.account_DTR!CJ$7:CJ$414,M.account_DTR!$I$7:$I$414,'10. 170KMP'!$F70)</f>
        <v>461679352</v>
      </c>
      <c r="AQ70" s="422">
        <f>SUMIFS(M.account_DTR!CK$7:CK$414,M.account_DTR!$I$7:$I$414,'10. 170KMP'!$F70)</f>
        <v>461679352</v>
      </c>
      <c r="AR70" s="422">
        <f>SUMIFS(M.account_DTR!CL$7:CL$414,M.account_DTR!$I$7:$I$414,'10. 170KMP'!$F70)</f>
        <v>461679352</v>
      </c>
      <c r="AS70" s="422">
        <f>SUMIFS(M.account_DTR!CM$7:CM$414,M.account_DTR!$I$7:$I$414,'10. 170KMP'!$F70)</f>
        <v>461679352</v>
      </c>
      <c r="AT70" s="422">
        <f>SUMIFS(M.account_DTR!CN$7:CN$414,M.account_DTR!$I$7:$I$414,'10. 170KMP'!$F70)</f>
        <v>461679352</v>
      </c>
      <c r="AU70" s="422"/>
      <c r="AV70" s="422"/>
      <c r="AW70" s="422"/>
      <c r="AX70" s="422"/>
      <c r="AY70" s="422"/>
      <c r="AZ70" s="422"/>
      <c r="BA70" s="423"/>
      <c r="BB70" s="418">
        <f t="shared" si="29"/>
        <v>461679352</v>
      </c>
      <c r="BC70" s="419">
        <f t="shared" si="30"/>
        <v>461679352</v>
      </c>
      <c r="BD70" s="419">
        <f t="shared" si="31"/>
        <v>461679352</v>
      </c>
      <c r="BE70" s="757">
        <f t="shared" si="37"/>
        <v>1</v>
      </c>
      <c r="BF70" s="758">
        <f t="shared" si="38"/>
        <v>1</v>
      </c>
      <c r="BG70" s="418">
        <f t="shared" si="32"/>
        <v>0</v>
      </c>
      <c r="BH70" s="419">
        <f t="shared" si="33"/>
        <v>2308396760</v>
      </c>
      <c r="BI70" s="419">
        <f t="shared" si="34"/>
        <v>2308396760</v>
      </c>
      <c r="BJ70" s="518" t="str">
        <f t="shared" si="39"/>
        <v/>
      </c>
      <c r="BK70" s="518">
        <f t="shared" si="40"/>
        <v>1</v>
      </c>
      <c r="BL70" s="519">
        <f t="shared" si="41"/>
        <v>0.41666666666666669</v>
      </c>
    </row>
    <row r="71" spans="2:64" s="2" customFormat="1" ht="14.1" customHeight="1" x14ac:dyDescent="0.25">
      <c r="B71" s="1167" t="s">
        <v>67</v>
      </c>
      <c r="C71" s="1168" t="s">
        <v>66</v>
      </c>
      <c r="D71" s="1169" t="s">
        <v>237</v>
      </c>
      <c r="E71" s="1168" t="s">
        <v>66</v>
      </c>
      <c r="F71" s="177">
        <f>IF(H71=0,"",MAX($F$10:F70)+1)</f>
        <v>61</v>
      </c>
      <c r="G71" s="239" t="str">
        <f>VLOOKUP(H71,'Mapping account'!E:F,2,0)</f>
        <v>xxxxx</v>
      </c>
      <c r="H71" s="14" t="s">
        <v>348</v>
      </c>
      <c r="I71" s="267" t="s">
        <v>226</v>
      </c>
      <c r="J71" s="278" t="s">
        <v>67</v>
      </c>
      <c r="K71" s="278" t="s">
        <v>237</v>
      </c>
      <c r="L71" s="408">
        <f>SUMIFS(M.account_DTR!$AD$7:$AD$414,M.account_DTR!$I$7:$I$414,'10. 170KMP'!$F71)</f>
        <v>0</v>
      </c>
      <c r="M71" s="409">
        <f>SUMIFS(M.account_DTR!$AR$7:$AR$414,M.account_DTR!$I$7:$I$414,'10. 170KMP'!$F71)</f>
        <v>0</v>
      </c>
      <c r="N71" s="409">
        <f>SUMIFS(M.account_DTR!$BF$7:$BF$414,M.account_DTR!$I$7:$I$414,'10. 170KMP'!$F71)</f>
        <v>0</v>
      </c>
      <c r="O71" s="409">
        <f>SUMIFS(M.account_DTR!BH$7:BH$414,M.account_DTR!$I$7:$I$414,'10. 170KMP'!$F71)</f>
        <v>0</v>
      </c>
      <c r="P71" s="409">
        <f>SUMIFS(M.account_DTR!BI$7:BI$414,M.account_DTR!$I$7:$I$414,'10. 170KMP'!$F71)</f>
        <v>0</v>
      </c>
      <c r="Q71" s="409">
        <f>SUMIFS(M.account_DTR!BJ$7:BJ$414,M.account_DTR!$I$7:$I$414,'10. 170KMP'!$F71)</f>
        <v>0</v>
      </c>
      <c r="R71" s="409">
        <f>SUMIFS(M.account_DTR!BK$7:BK$414,M.account_DTR!$I$7:$I$414,'10. 170KMP'!$F71)</f>
        <v>0</v>
      </c>
      <c r="S71" s="409">
        <f>SUMIFS(M.account_DTR!BL$7:BL$414,M.account_DTR!$I$7:$I$414,'10. 170KMP'!$F71)</f>
        <v>0</v>
      </c>
      <c r="T71" s="409">
        <f>SUMIFS(M.account_DTR!BM$7:BM$414,M.account_DTR!$I$7:$I$414,'10. 170KMP'!$F71)</f>
        <v>0</v>
      </c>
      <c r="U71" s="409">
        <f>SUMIFS(M.account_DTR!BN$7:BN$414,M.account_DTR!$I$7:$I$414,'10. 170KMP'!$F71)</f>
        <v>0</v>
      </c>
      <c r="V71" s="409">
        <f>SUMIFS(M.account_DTR!BO$7:BO$414,M.account_DTR!$I$7:$I$414,'10. 170KMP'!$F71)</f>
        <v>0</v>
      </c>
      <c r="W71" s="409">
        <f>SUMIFS(M.account_DTR!BP$7:BP$414,M.account_DTR!$I$7:$I$414,'10. 170KMP'!$F71)</f>
        <v>0</v>
      </c>
      <c r="X71" s="409">
        <f>SUMIFS(M.account_DTR!BQ$7:BQ$414,M.account_DTR!$I$7:$I$414,'10. 170KMP'!$F71)</f>
        <v>0</v>
      </c>
      <c r="Y71" s="409">
        <f>SUMIFS(M.account_DTR!BR$7:BR$414,M.account_DTR!$I$7:$I$414,'10. 170KMP'!$F71)</f>
        <v>0</v>
      </c>
      <c r="Z71" s="409">
        <f>SUMIFS(M.account_DTR!BS$7:BS$414,M.account_DTR!$I$7:$I$414,'10. 170KMP'!$F71)</f>
        <v>0</v>
      </c>
      <c r="AA71" s="409">
        <f t="shared" si="22"/>
        <v>0</v>
      </c>
      <c r="AB71" s="409">
        <f>SUMIFS(M.account_DTR!BV$7:BV$414,M.account_DTR!$I$7:$I$414,'10. 170KMP'!$F71)</f>
        <v>0</v>
      </c>
      <c r="AC71" s="409">
        <f>SUMIFS(M.account_DTR!BW$7:BW$414,M.account_DTR!$I$7:$I$414,'10. 170KMP'!$F71)</f>
        <v>0</v>
      </c>
      <c r="AD71" s="409">
        <f>SUMIFS(M.account_DTR!BX$7:BX$414,M.account_DTR!$I$7:$I$414,'10. 170KMP'!$F71)</f>
        <v>0</v>
      </c>
      <c r="AE71" s="409">
        <f>SUMIFS(M.account_DTR!BY$7:BY$414,M.account_DTR!$I$7:$I$414,'10. 170KMP'!$F71)</f>
        <v>0</v>
      </c>
      <c r="AF71" s="409">
        <f>SUMIFS(M.account_DTR!BZ$7:BZ$414,M.account_DTR!$I$7:$I$414,'10. 170KMP'!$F71)</f>
        <v>0</v>
      </c>
      <c r="AG71" s="409">
        <f>SUMIFS(M.account_DTR!CA$7:CA$414,M.account_DTR!$I$7:$I$414,'10. 170KMP'!$F71)</f>
        <v>0</v>
      </c>
      <c r="AH71" s="409">
        <f>SUMIFS(M.account_DTR!CB$7:CB$414,M.account_DTR!$I$7:$I$414,'10. 170KMP'!$F71)</f>
        <v>0</v>
      </c>
      <c r="AI71" s="409">
        <f>SUMIFS(M.account_DTR!CC$7:CC$414,M.account_DTR!$I$7:$I$414,'10. 170KMP'!$F71)</f>
        <v>0</v>
      </c>
      <c r="AJ71" s="409">
        <f>SUMIFS(M.account_DTR!CD$7:CD$414,M.account_DTR!$I$7:$I$414,'10. 170KMP'!$F71)</f>
        <v>0</v>
      </c>
      <c r="AK71" s="409">
        <f>SUMIFS(M.account_DTR!CE$7:CE$414,M.account_DTR!$I$7:$I$414,'10. 170KMP'!$F71)</f>
        <v>0</v>
      </c>
      <c r="AL71" s="409">
        <f>SUMIFS(M.account_DTR!CF$7:CF$414,M.account_DTR!$I$7:$I$414,'10. 170KMP'!$F71)</f>
        <v>0</v>
      </c>
      <c r="AM71" s="409">
        <f>SUMIFS(M.account_DTR!CG$7:CG$414,M.account_DTR!$I$7:$I$414,'10. 170KMP'!$F71)</f>
        <v>0</v>
      </c>
      <c r="AN71" s="409">
        <f t="shared" si="23"/>
        <v>0</v>
      </c>
      <c r="AO71" s="410">
        <f t="shared" si="24"/>
        <v>0</v>
      </c>
      <c r="AP71" s="411">
        <f>SUMIFS(M.account_DTR!CJ$7:CJ$414,M.account_DTR!$I$7:$I$414,'10. 170KMP'!$F71)</f>
        <v>0</v>
      </c>
      <c r="AQ71" s="412">
        <f>SUMIFS(M.account_DTR!CK$7:CK$414,M.account_DTR!$I$7:$I$414,'10. 170KMP'!$F71)</f>
        <v>0</v>
      </c>
      <c r="AR71" s="412">
        <f>SUMIFS(M.account_DTR!CL$7:CL$414,M.account_DTR!$I$7:$I$414,'10. 170KMP'!$F71)</f>
        <v>0</v>
      </c>
      <c r="AS71" s="412">
        <f>SUMIFS(M.account_DTR!CM$7:CM$414,M.account_DTR!$I$7:$I$414,'10. 170KMP'!$F71)</f>
        <v>0</v>
      </c>
      <c r="AT71" s="412">
        <f>SUMIFS(M.account_DTR!CN$7:CN$414,M.account_DTR!$I$7:$I$414,'10. 170KMP'!$F71)</f>
        <v>0</v>
      </c>
      <c r="AU71" s="412"/>
      <c r="AV71" s="412"/>
      <c r="AW71" s="412"/>
      <c r="AX71" s="412"/>
      <c r="AY71" s="412"/>
      <c r="AZ71" s="412"/>
      <c r="BA71" s="413"/>
      <c r="BB71" s="408">
        <f t="shared" si="29"/>
        <v>0</v>
      </c>
      <c r="BC71" s="409">
        <f t="shared" si="30"/>
        <v>0</v>
      </c>
      <c r="BD71" s="409">
        <f t="shared" si="31"/>
        <v>0</v>
      </c>
      <c r="BE71" s="755" t="str">
        <f t="shared" si="37"/>
        <v/>
      </c>
      <c r="BF71" s="756" t="str">
        <f t="shared" si="38"/>
        <v/>
      </c>
      <c r="BG71" s="408">
        <f t="shared" si="32"/>
        <v>0</v>
      </c>
      <c r="BH71" s="409">
        <f t="shared" si="33"/>
        <v>0</v>
      </c>
      <c r="BI71" s="409">
        <f t="shared" si="34"/>
        <v>0</v>
      </c>
      <c r="BJ71" s="516" t="str">
        <f t="shared" si="39"/>
        <v/>
      </c>
      <c r="BK71" s="516" t="str">
        <f t="shared" si="40"/>
        <v/>
      </c>
      <c r="BL71" s="517" t="str">
        <f t="shared" si="41"/>
        <v/>
      </c>
    </row>
    <row r="72" spans="2:64" s="2" customFormat="1" x14ac:dyDescent="0.25">
      <c r="B72" s="1167"/>
      <c r="C72" s="1168"/>
      <c r="D72" s="1169"/>
      <c r="E72" s="1168"/>
      <c r="F72" s="23">
        <f>IF(H72=0,"",MAX($F$10:F71)+1)</f>
        <v>62</v>
      </c>
      <c r="G72" s="240" t="str">
        <f>VLOOKUP(H72,'Mapping account'!E:F,2,0)</f>
        <v>03601</v>
      </c>
      <c r="H72" s="16" t="s">
        <v>349</v>
      </c>
      <c r="I72" s="266" t="s">
        <v>226</v>
      </c>
      <c r="J72" s="277" t="s">
        <v>67</v>
      </c>
      <c r="K72" s="277" t="s">
        <v>237</v>
      </c>
      <c r="L72" s="85">
        <f>SUMIFS(M.account_DTR!$AD$7:$AD$414,M.account_DTR!$I$7:$I$414,'10. 170KMP'!$F72)</f>
        <v>0</v>
      </c>
      <c r="M72" s="61">
        <f>SUMIFS(M.account_DTR!$AR$7:$AR$414,M.account_DTR!$I$7:$I$414,'10. 170KMP'!$F72)</f>
        <v>0</v>
      </c>
      <c r="N72" s="61">
        <f>SUMIFS(M.account_DTR!$BF$7:$BF$414,M.account_DTR!$I$7:$I$414,'10. 170KMP'!$F72)</f>
        <v>0</v>
      </c>
      <c r="O72" s="61">
        <f>SUMIFS(M.account_DTR!BH$7:BH$414,M.account_DTR!$I$7:$I$414,'10. 170KMP'!$F72)</f>
        <v>0</v>
      </c>
      <c r="P72" s="61">
        <f>SUMIFS(M.account_DTR!BI$7:BI$414,M.account_DTR!$I$7:$I$414,'10. 170KMP'!$F72)</f>
        <v>0</v>
      </c>
      <c r="Q72" s="61">
        <f>SUMIFS(M.account_DTR!BJ$7:BJ$414,M.account_DTR!$I$7:$I$414,'10. 170KMP'!$F72)</f>
        <v>0</v>
      </c>
      <c r="R72" s="61">
        <f>SUMIFS(M.account_DTR!BK$7:BK$414,M.account_DTR!$I$7:$I$414,'10. 170KMP'!$F72)</f>
        <v>0</v>
      </c>
      <c r="S72" s="61">
        <f>SUMIFS(M.account_DTR!BL$7:BL$414,M.account_DTR!$I$7:$I$414,'10. 170KMP'!$F72)</f>
        <v>0</v>
      </c>
      <c r="T72" s="61">
        <f>SUMIFS(M.account_DTR!BM$7:BM$414,M.account_DTR!$I$7:$I$414,'10. 170KMP'!$F72)</f>
        <v>0</v>
      </c>
      <c r="U72" s="61">
        <f>SUMIFS(M.account_DTR!BN$7:BN$414,M.account_DTR!$I$7:$I$414,'10. 170KMP'!$F72)</f>
        <v>0</v>
      </c>
      <c r="V72" s="61">
        <f>SUMIFS(M.account_DTR!BO$7:BO$414,M.account_DTR!$I$7:$I$414,'10. 170KMP'!$F72)</f>
        <v>0</v>
      </c>
      <c r="W72" s="61">
        <f>SUMIFS(M.account_DTR!BP$7:BP$414,M.account_DTR!$I$7:$I$414,'10. 170KMP'!$F72)</f>
        <v>0</v>
      </c>
      <c r="X72" s="61">
        <f>SUMIFS(M.account_DTR!BQ$7:BQ$414,M.account_DTR!$I$7:$I$414,'10. 170KMP'!$F72)</f>
        <v>0</v>
      </c>
      <c r="Y72" s="61">
        <f>SUMIFS(M.account_DTR!BR$7:BR$414,M.account_DTR!$I$7:$I$414,'10. 170KMP'!$F72)</f>
        <v>0</v>
      </c>
      <c r="Z72" s="61">
        <f>SUMIFS(M.account_DTR!BS$7:BS$414,M.account_DTR!$I$7:$I$414,'10. 170KMP'!$F72)</f>
        <v>0</v>
      </c>
      <c r="AA72" s="61">
        <f t="shared" si="22"/>
        <v>0</v>
      </c>
      <c r="AB72" s="61">
        <f>SUMIFS(M.account_DTR!BV$7:BV$414,M.account_DTR!$I$7:$I$414,'10. 170KMP'!$F72)</f>
        <v>0</v>
      </c>
      <c r="AC72" s="61">
        <f>SUMIFS(M.account_DTR!BW$7:BW$414,M.account_DTR!$I$7:$I$414,'10. 170KMP'!$F72)</f>
        <v>0</v>
      </c>
      <c r="AD72" s="61">
        <f>SUMIFS(M.account_DTR!BX$7:BX$414,M.account_DTR!$I$7:$I$414,'10. 170KMP'!$F72)</f>
        <v>0</v>
      </c>
      <c r="AE72" s="61">
        <f>SUMIFS(M.account_DTR!BY$7:BY$414,M.account_DTR!$I$7:$I$414,'10. 170KMP'!$F72)</f>
        <v>0</v>
      </c>
      <c r="AF72" s="61">
        <f>SUMIFS(M.account_DTR!BZ$7:BZ$414,M.account_DTR!$I$7:$I$414,'10. 170KMP'!$F72)</f>
        <v>0</v>
      </c>
      <c r="AG72" s="61">
        <f>SUMIFS(M.account_DTR!CA$7:CA$414,M.account_DTR!$I$7:$I$414,'10. 170KMP'!$F72)</f>
        <v>0</v>
      </c>
      <c r="AH72" s="61">
        <f>SUMIFS(M.account_DTR!CB$7:CB$414,M.account_DTR!$I$7:$I$414,'10. 170KMP'!$F72)</f>
        <v>0</v>
      </c>
      <c r="AI72" s="61">
        <f>SUMIFS(M.account_DTR!CC$7:CC$414,M.account_DTR!$I$7:$I$414,'10. 170KMP'!$F72)</f>
        <v>0</v>
      </c>
      <c r="AJ72" s="61">
        <f>SUMIFS(M.account_DTR!CD$7:CD$414,M.account_DTR!$I$7:$I$414,'10. 170KMP'!$F72)</f>
        <v>0</v>
      </c>
      <c r="AK72" s="61">
        <f>SUMIFS(M.account_DTR!CE$7:CE$414,M.account_DTR!$I$7:$I$414,'10. 170KMP'!$F72)</f>
        <v>0</v>
      </c>
      <c r="AL72" s="61">
        <f>SUMIFS(M.account_DTR!CF$7:CF$414,M.account_DTR!$I$7:$I$414,'10. 170KMP'!$F72)</f>
        <v>0</v>
      </c>
      <c r="AM72" s="61">
        <f>SUMIFS(M.account_DTR!CG$7:CG$414,M.account_DTR!$I$7:$I$414,'10. 170KMP'!$F72)</f>
        <v>0</v>
      </c>
      <c r="AN72" s="61">
        <f t="shared" si="23"/>
        <v>0</v>
      </c>
      <c r="AO72" s="91">
        <f t="shared" si="24"/>
        <v>0</v>
      </c>
      <c r="AP72" s="339">
        <f>SUMIFS(M.account_DTR!CJ$7:CJ$414,M.account_DTR!$I$7:$I$414,'10. 170KMP'!$F72)</f>
        <v>0</v>
      </c>
      <c r="AQ72" s="340">
        <f>SUMIFS(M.account_DTR!CK$7:CK$414,M.account_DTR!$I$7:$I$414,'10. 170KMP'!$F72)</f>
        <v>0</v>
      </c>
      <c r="AR72" s="340">
        <f>SUMIFS(M.account_DTR!CL$7:CL$414,M.account_DTR!$I$7:$I$414,'10. 170KMP'!$F72)</f>
        <v>0</v>
      </c>
      <c r="AS72" s="340">
        <f>SUMIFS(M.account_DTR!CM$7:CM$414,M.account_DTR!$I$7:$I$414,'10. 170KMP'!$F72)</f>
        <v>0</v>
      </c>
      <c r="AT72" s="340">
        <f>SUMIFS(M.account_DTR!CN$7:CN$414,M.account_DTR!$I$7:$I$414,'10. 170KMP'!$F72)</f>
        <v>0</v>
      </c>
      <c r="AU72" s="340"/>
      <c r="AV72" s="340"/>
      <c r="AW72" s="340"/>
      <c r="AX72" s="340"/>
      <c r="AY72" s="340"/>
      <c r="AZ72" s="340"/>
      <c r="BA72" s="341"/>
      <c r="BB72" s="85">
        <f t="shared" ref="BB72:BB103" si="42">AS72</f>
        <v>0</v>
      </c>
      <c r="BC72" s="61">
        <f t="shared" ref="BC72:BC103" si="43">AT72</f>
        <v>0</v>
      </c>
      <c r="BD72" s="61">
        <f t="shared" ref="BD72:BD103" si="44">AF72</f>
        <v>0</v>
      </c>
      <c r="BE72" s="753" t="str">
        <f t="shared" si="37"/>
        <v/>
      </c>
      <c r="BF72" s="754" t="str">
        <f t="shared" si="38"/>
        <v/>
      </c>
      <c r="BG72" s="85">
        <f t="shared" ref="BG72:BG103" si="45">SUM(O72:S72)</f>
        <v>0</v>
      </c>
      <c r="BH72" s="61">
        <f t="shared" ref="BH72:BH103" si="46">SUM(AP72:AT72)</f>
        <v>0</v>
      </c>
      <c r="BI72" s="61">
        <f t="shared" ref="BI72:BI103" si="47">SUM(AB72:AF72)</f>
        <v>0</v>
      </c>
      <c r="BJ72" s="512" t="str">
        <f t="shared" si="39"/>
        <v/>
      </c>
      <c r="BK72" s="512" t="str">
        <f t="shared" si="40"/>
        <v/>
      </c>
      <c r="BL72" s="513" t="str">
        <f t="shared" si="41"/>
        <v/>
      </c>
    </row>
    <row r="73" spans="2:64" s="2" customFormat="1" x14ac:dyDescent="0.25">
      <c r="B73" s="1167" t="s">
        <v>69</v>
      </c>
      <c r="C73" s="1168" t="s">
        <v>68</v>
      </c>
      <c r="D73" s="1169" t="s">
        <v>238</v>
      </c>
      <c r="E73" s="1168" t="s">
        <v>68</v>
      </c>
      <c r="F73" s="177">
        <f>IF(H73=0,"",MAX($F$10:F72)+1)</f>
        <v>63</v>
      </c>
      <c r="G73" s="239" t="str">
        <f>VLOOKUP(H73,'Mapping account'!E:F,2,0)</f>
        <v>04904</v>
      </c>
      <c r="H73" s="14" t="s">
        <v>350</v>
      </c>
      <c r="I73" s="267" t="s">
        <v>226</v>
      </c>
      <c r="J73" s="278" t="s">
        <v>69</v>
      </c>
      <c r="K73" s="278" t="s">
        <v>238</v>
      </c>
      <c r="L73" s="408">
        <f>SUMIFS(M.account_DTR!$AD$7:$AD$414,M.account_DTR!$I$7:$I$414,'10. 170KMP'!$F73)</f>
        <v>0</v>
      </c>
      <c r="M73" s="409">
        <f>SUMIFS(M.account_DTR!$AR$7:$AR$414,M.account_DTR!$I$7:$I$414,'10. 170KMP'!$F73)</f>
        <v>0</v>
      </c>
      <c r="N73" s="409">
        <f>SUMIFS(M.account_DTR!$BF$7:$BF$414,M.account_DTR!$I$7:$I$414,'10. 170KMP'!$F73)</f>
        <v>0</v>
      </c>
      <c r="O73" s="409">
        <f>SUMIFS(M.account_DTR!BH$7:BH$414,M.account_DTR!$I$7:$I$414,'10. 170KMP'!$F73)</f>
        <v>0</v>
      </c>
      <c r="P73" s="409">
        <f>SUMIFS(M.account_DTR!BI$7:BI$414,M.account_DTR!$I$7:$I$414,'10. 170KMP'!$F73)</f>
        <v>0</v>
      </c>
      <c r="Q73" s="409">
        <f>SUMIFS(M.account_DTR!BJ$7:BJ$414,M.account_DTR!$I$7:$I$414,'10. 170KMP'!$F73)</f>
        <v>0</v>
      </c>
      <c r="R73" s="409">
        <f>SUMIFS(M.account_DTR!BK$7:BK$414,M.account_DTR!$I$7:$I$414,'10. 170KMP'!$F73)</f>
        <v>0</v>
      </c>
      <c r="S73" s="409">
        <f>SUMIFS(M.account_DTR!BL$7:BL$414,M.account_DTR!$I$7:$I$414,'10. 170KMP'!$F73)</f>
        <v>0</v>
      </c>
      <c r="T73" s="409">
        <f>SUMIFS(M.account_DTR!BM$7:BM$414,M.account_DTR!$I$7:$I$414,'10. 170KMP'!$F73)</f>
        <v>0</v>
      </c>
      <c r="U73" s="409">
        <f>SUMIFS(M.account_DTR!BN$7:BN$414,M.account_DTR!$I$7:$I$414,'10. 170KMP'!$F73)</f>
        <v>0</v>
      </c>
      <c r="V73" s="409">
        <f>SUMIFS(M.account_DTR!BO$7:BO$414,M.account_DTR!$I$7:$I$414,'10. 170KMP'!$F73)</f>
        <v>0</v>
      </c>
      <c r="W73" s="409">
        <f>SUMIFS(M.account_DTR!BP$7:BP$414,M.account_DTR!$I$7:$I$414,'10. 170KMP'!$F73)</f>
        <v>0</v>
      </c>
      <c r="X73" s="409">
        <f>SUMIFS(M.account_DTR!BQ$7:BQ$414,M.account_DTR!$I$7:$I$414,'10. 170KMP'!$F73)</f>
        <v>0</v>
      </c>
      <c r="Y73" s="409">
        <f>SUMIFS(M.account_DTR!BR$7:BR$414,M.account_DTR!$I$7:$I$414,'10. 170KMP'!$F73)</f>
        <v>0</v>
      </c>
      <c r="Z73" s="409">
        <f>SUMIFS(M.account_DTR!BS$7:BS$414,M.account_DTR!$I$7:$I$414,'10. 170KMP'!$F73)</f>
        <v>0</v>
      </c>
      <c r="AA73" s="409">
        <f t="shared" si="22"/>
        <v>0</v>
      </c>
      <c r="AB73" s="409">
        <f>SUMIFS(M.account_DTR!BV$7:BV$414,M.account_DTR!$I$7:$I$414,'10. 170KMP'!$F73)</f>
        <v>41440540.773277469</v>
      </c>
      <c r="AC73" s="409">
        <f>SUMIFS(M.account_DTR!BW$7:BW$414,M.account_DTR!$I$7:$I$414,'10. 170KMP'!$F73)</f>
        <v>41440540.773277469</v>
      </c>
      <c r="AD73" s="409">
        <f>SUMIFS(M.account_DTR!BX$7:BX$414,M.account_DTR!$I$7:$I$414,'10. 170KMP'!$F73)</f>
        <v>41440540.773277469</v>
      </c>
      <c r="AE73" s="409">
        <f>SUMIFS(M.account_DTR!BY$7:BY$414,M.account_DTR!$I$7:$I$414,'10. 170KMP'!$F73)</f>
        <v>40731767.773277469</v>
      </c>
      <c r="AF73" s="409">
        <f>SUMIFS(M.account_DTR!BZ$7:BZ$414,M.account_DTR!$I$7:$I$414,'10. 170KMP'!$F73)</f>
        <v>40731767.773277469</v>
      </c>
      <c r="AG73" s="409">
        <f>SUMIFS(M.account_DTR!CA$7:CA$414,M.account_DTR!$I$7:$I$414,'10. 170KMP'!$F73)</f>
        <v>40731767.773277469</v>
      </c>
      <c r="AH73" s="409">
        <f>SUMIFS(M.account_DTR!CB$7:CB$414,M.account_DTR!$I$7:$I$414,'10. 170KMP'!$F73)</f>
        <v>40731767.773277469</v>
      </c>
      <c r="AI73" s="409">
        <f>SUMIFS(M.account_DTR!CC$7:CC$414,M.account_DTR!$I$7:$I$414,'10. 170KMP'!$F73)</f>
        <v>40731767.773277469</v>
      </c>
      <c r="AJ73" s="409">
        <f>SUMIFS(M.account_DTR!CD$7:CD$414,M.account_DTR!$I$7:$I$414,'10. 170KMP'!$F73)</f>
        <v>40731767.773277469</v>
      </c>
      <c r="AK73" s="409">
        <f>SUMIFS(M.account_DTR!CE$7:CE$414,M.account_DTR!$I$7:$I$414,'10. 170KMP'!$F73)</f>
        <v>40731767.773277469</v>
      </c>
      <c r="AL73" s="409">
        <f>SUMIFS(M.account_DTR!CF$7:CF$414,M.account_DTR!$I$7:$I$414,'10. 170KMP'!$F73)</f>
        <v>40731767.773277469</v>
      </c>
      <c r="AM73" s="409">
        <f>SUMIFS(M.account_DTR!CG$7:CG$414,M.account_DTR!$I$7:$I$414,'10. 170KMP'!$F73)</f>
        <v>40731767.773277469</v>
      </c>
      <c r="AN73" s="409">
        <f t="shared" si="23"/>
        <v>490907532.2793296</v>
      </c>
      <c r="AO73" s="410">
        <f t="shared" si="24"/>
        <v>148019259</v>
      </c>
      <c r="AP73" s="411">
        <f>SUMIFS(M.account_DTR!CJ$7:CJ$414,M.account_DTR!$I$7:$I$414,'10. 170KMP'!$F73)</f>
        <v>29887361</v>
      </c>
      <c r="AQ73" s="412">
        <f>SUMIFS(M.account_DTR!CK$7:CK$414,M.account_DTR!$I$7:$I$414,'10. 170KMP'!$F73)</f>
        <v>29887361</v>
      </c>
      <c r="AR73" s="412">
        <f>SUMIFS(M.account_DTR!CL$7:CL$414,M.account_DTR!$I$7:$I$414,'10. 170KMP'!$F73)</f>
        <v>29887361</v>
      </c>
      <c r="AS73" s="412">
        <f>SUMIFS(M.account_DTR!CM$7:CM$414,M.account_DTR!$I$7:$I$414,'10. 170KMP'!$F73)</f>
        <v>29178588</v>
      </c>
      <c r="AT73" s="412">
        <f>SUMIFS(M.account_DTR!CN$7:CN$414,M.account_DTR!$I$7:$I$414,'10. 170KMP'!$F73)</f>
        <v>29178588</v>
      </c>
      <c r="AU73" s="412"/>
      <c r="AV73" s="412"/>
      <c r="AW73" s="412"/>
      <c r="AX73" s="412"/>
      <c r="AY73" s="412"/>
      <c r="AZ73" s="412"/>
      <c r="BA73" s="413"/>
      <c r="BB73" s="408">
        <f t="shared" si="42"/>
        <v>29178588</v>
      </c>
      <c r="BC73" s="409">
        <f t="shared" si="43"/>
        <v>29178588</v>
      </c>
      <c r="BD73" s="409">
        <f t="shared" si="44"/>
        <v>40731767.773277469</v>
      </c>
      <c r="BE73" s="755">
        <f t="shared" si="37"/>
        <v>1</v>
      </c>
      <c r="BF73" s="756">
        <f t="shared" si="38"/>
        <v>0.71635948045306641</v>
      </c>
      <c r="BG73" s="408">
        <f t="shared" si="45"/>
        <v>0</v>
      </c>
      <c r="BH73" s="409">
        <f t="shared" si="46"/>
        <v>148019259</v>
      </c>
      <c r="BI73" s="409">
        <f t="shared" si="47"/>
        <v>205785157.86638734</v>
      </c>
      <c r="BJ73" s="516" t="str">
        <f t="shared" si="39"/>
        <v/>
      </c>
      <c r="BK73" s="516">
        <f t="shared" si="40"/>
        <v>0.71929025656994316</v>
      </c>
      <c r="BL73" s="517">
        <f t="shared" si="41"/>
        <v>0.30152167010502512</v>
      </c>
    </row>
    <row r="74" spans="2:64" s="2" customFormat="1" x14ac:dyDescent="0.25">
      <c r="B74" s="1167"/>
      <c r="C74" s="1168"/>
      <c r="D74" s="1169"/>
      <c r="E74" s="1168"/>
      <c r="F74" s="179">
        <f>IF(H74=0,"",MAX($F$10:F73)+1)</f>
        <v>64</v>
      </c>
      <c r="G74" s="242" t="str">
        <f>VLOOKUP(H74,'Mapping account'!E:F,2,0)</f>
        <v>04905</v>
      </c>
      <c r="H74" s="198" t="s">
        <v>351</v>
      </c>
      <c r="I74" s="269" t="s">
        <v>226</v>
      </c>
      <c r="J74" s="279" t="s">
        <v>69</v>
      </c>
      <c r="K74" s="279" t="s">
        <v>238</v>
      </c>
      <c r="L74" s="425">
        <f>SUMIFS(M.account_DTR!$AD$7:$AD$414,M.account_DTR!$I$7:$I$414,'10. 170KMP'!$F74)</f>
        <v>0</v>
      </c>
      <c r="M74" s="426">
        <f>SUMIFS(M.account_DTR!$AR$7:$AR$414,M.account_DTR!$I$7:$I$414,'10. 170KMP'!$F74)</f>
        <v>0</v>
      </c>
      <c r="N74" s="426">
        <f>SUMIFS(M.account_DTR!$BF$7:$BF$414,M.account_DTR!$I$7:$I$414,'10. 170KMP'!$F74)</f>
        <v>0</v>
      </c>
      <c r="O74" s="426">
        <f>SUMIFS(M.account_DTR!BH$7:BH$414,M.account_DTR!$I$7:$I$414,'10. 170KMP'!$F74)</f>
        <v>0</v>
      </c>
      <c r="P74" s="426">
        <f>SUMIFS(M.account_DTR!BI$7:BI$414,M.account_DTR!$I$7:$I$414,'10. 170KMP'!$F74)</f>
        <v>0</v>
      </c>
      <c r="Q74" s="426">
        <f>SUMIFS(M.account_DTR!BJ$7:BJ$414,M.account_DTR!$I$7:$I$414,'10. 170KMP'!$F74)</f>
        <v>0</v>
      </c>
      <c r="R74" s="426">
        <f>SUMIFS(M.account_DTR!BK$7:BK$414,M.account_DTR!$I$7:$I$414,'10. 170KMP'!$F74)</f>
        <v>0</v>
      </c>
      <c r="S74" s="426">
        <f>SUMIFS(M.account_DTR!BL$7:BL$414,M.account_DTR!$I$7:$I$414,'10. 170KMP'!$F74)</f>
        <v>0</v>
      </c>
      <c r="T74" s="426">
        <f>SUMIFS(M.account_DTR!BM$7:BM$414,M.account_DTR!$I$7:$I$414,'10. 170KMP'!$F74)</f>
        <v>0</v>
      </c>
      <c r="U74" s="426">
        <f>SUMIFS(M.account_DTR!BN$7:BN$414,M.account_DTR!$I$7:$I$414,'10. 170KMP'!$F74)</f>
        <v>0</v>
      </c>
      <c r="V74" s="426">
        <f>SUMIFS(M.account_DTR!BO$7:BO$414,M.account_DTR!$I$7:$I$414,'10. 170KMP'!$F74)</f>
        <v>0</v>
      </c>
      <c r="W74" s="426">
        <f>SUMIFS(M.account_DTR!BP$7:BP$414,M.account_DTR!$I$7:$I$414,'10. 170KMP'!$F74)</f>
        <v>0</v>
      </c>
      <c r="X74" s="426">
        <f>SUMIFS(M.account_DTR!BQ$7:BQ$414,M.account_DTR!$I$7:$I$414,'10. 170KMP'!$F74)</f>
        <v>0</v>
      </c>
      <c r="Y74" s="426">
        <f>SUMIFS(M.account_DTR!BR$7:BR$414,M.account_DTR!$I$7:$I$414,'10. 170KMP'!$F74)</f>
        <v>0</v>
      </c>
      <c r="Z74" s="426">
        <f>SUMIFS(M.account_DTR!BS$7:BS$414,M.account_DTR!$I$7:$I$414,'10. 170KMP'!$F74)</f>
        <v>0</v>
      </c>
      <c r="AA74" s="426">
        <f t="shared" si="22"/>
        <v>0</v>
      </c>
      <c r="AB74" s="426">
        <f>SUMIFS(M.account_DTR!BV$7:BV$414,M.account_DTR!$I$7:$I$414,'10. 170KMP'!$F74)</f>
        <v>0</v>
      </c>
      <c r="AC74" s="426">
        <f>SUMIFS(M.account_DTR!BW$7:BW$414,M.account_DTR!$I$7:$I$414,'10. 170KMP'!$F74)</f>
        <v>0</v>
      </c>
      <c r="AD74" s="426">
        <f>SUMIFS(M.account_DTR!BX$7:BX$414,M.account_DTR!$I$7:$I$414,'10. 170KMP'!$F74)</f>
        <v>0</v>
      </c>
      <c r="AE74" s="426">
        <f>SUMIFS(M.account_DTR!BY$7:BY$414,M.account_DTR!$I$7:$I$414,'10. 170KMP'!$F74)</f>
        <v>0</v>
      </c>
      <c r="AF74" s="426">
        <f>SUMIFS(M.account_DTR!BZ$7:BZ$414,M.account_DTR!$I$7:$I$414,'10. 170KMP'!$F74)</f>
        <v>0</v>
      </c>
      <c r="AG74" s="426">
        <f>SUMIFS(M.account_DTR!CA$7:CA$414,M.account_DTR!$I$7:$I$414,'10. 170KMP'!$F74)</f>
        <v>0</v>
      </c>
      <c r="AH74" s="426">
        <f>SUMIFS(M.account_DTR!CB$7:CB$414,M.account_DTR!$I$7:$I$414,'10. 170KMP'!$F74)</f>
        <v>0</v>
      </c>
      <c r="AI74" s="426">
        <f>SUMIFS(M.account_DTR!CC$7:CC$414,M.account_DTR!$I$7:$I$414,'10. 170KMP'!$F74)</f>
        <v>0</v>
      </c>
      <c r="AJ74" s="426">
        <f>SUMIFS(M.account_DTR!CD$7:CD$414,M.account_DTR!$I$7:$I$414,'10. 170KMP'!$F74)</f>
        <v>0</v>
      </c>
      <c r="AK74" s="426">
        <f>SUMIFS(M.account_DTR!CE$7:CE$414,M.account_DTR!$I$7:$I$414,'10. 170KMP'!$F74)</f>
        <v>0</v>
      </c>
      <c r="AL74" s="426">
        <f>SUMIFS(M.account_DTR!CF$7:CF$414,M.account_DTR!$I$7:$I$414,'10. 170KMP'!$F74)</f>
        <v>0</v>
      </c>
      <c r="AM74" s="426">
        <f>SUMIFS(M.account_DTR!CG$7:CG$414,M.account_DTR!$I$7:$I$414,'10. 170KMP'!$F74)</f>
        <v>0</v>
      </c>
      <c r="AN74" s="426">
        <f t="shared" si="23"/>
        <v>0</v>
      </c>
      <c r="AO74" s="427">
        <f t="shared" ref="AO74:AO140" si="48">SUM(AP74:BA74)</f>
        <v>0</v>
      </c>
      <c r="AP74" s="428">
        <f>SUMIFS(M.account_DTR!CJ$7:CJ$414,M.account_DTR!$I$7:$I$414,'10. 170KMP'!$F74)</f>
        <v>0</v>
      </c>
      <c r="AQ74" s="429">
        <f>SUMIFS(M.account_DTR!CK$7:CK$414,M.account_DTR!$I$7:$I$414,'10. 170KMP'!$F74)</f>
        <v>0</v>
      </c>
      <c r="AR74" s="429">
        <f>SUMIFS(M.account_DTR!CL$7:CL$414,M.account_DTR!$I$7:$I$414,'10. 170KMP'!$F74)</f>
        <v>0</v>
      </c>
      <c r="AS74" s="429">
        <f>SUMIFS(M.account_DTR!CM$7:CM$414,M.account_DTR!$I$7:$I$414,'10. 170KMP'!$F74)</f>
        <v>0</v>
      </c>
      <c r="AT74" s="429">
        <f>SUMIFS(M.account_DTR!CN$7:CN$414,M.account_DTR!$I$7:$I$414,'10. 170KMP'!$F74)</f>
        <v>0</v>
      </c>
      <c r="AU74" s="429"/>
      <c r="AV74" s="429"/>
      <c r="AW74" s="429"/>
      <c r="AX74" s="429"/>
      <c r="AY74" s="429"/>
      <c r="AZ74" s="429"/>
      <c r="BA74" s="430"/>
      <c r="BB74" s="425">
        <f t="shared" si="42"/>
        <v>0</v>
      </c>
      <c r="BC74" s="426">
        <f t="shared" si="43"/>
        <v>0</v>
      </c>
      <c r="BD74" s="426">
        <f t="shared" si="44"/>
        <v>0</v>
      </c>
      <c r="BE74" s="759" t="str">
        <f t="shared" si="37"/>
        <v/>
      </c>
      <c r="BF74" s="760" t="str">
        <f t="shared" si="38"/>
        <v/>
      </c>
      <c r="BG74" s="425">
        <f t="shared" si="45"/>
        <v>0</v>
      </c>
      <c r="BH74" s="426">
        <f t="shared" si="46"/>
        <v>0</v>
      </c>
      <c r="BI74" s="426">
        <f t="shared" si="47"/>
        <v>0</v>
      </c>
      <c r="BJ74" s="520" t="str">
        <f t="shared" si="39"/>
        <v/>
      </c>
      <c r="BK74" s="520" t="str">
        <f t="shared" si="40"/>
        <v/>
      </c>
      <c r="BL74" s="521" t="str">
        <f t="shared" si="41"/>
        <v/>
      </c>
    </row>
    <row r="75" spans="2:64" s="2" customFormat="1" ht="30" x14ac:dyDescent="0.25">
      <c r="B75" s="1167" t="str">
        <f>IF(C75=0,"",MAX($B$10:B74)+1)</f>
        <v/>
      </c>
      <c r="C75" s="1168"/>
      <c r="D75" s="1169"/>
      <c r="E75" s="1168"/>
      <c r="F75" s="23">
        <f>IF(H75=0,"",MAX($F$10:F74)+1)</f>
        <v>65</v>
      </c>
      <c r="G75" s="240" t="str">
        <f>VLOOKUP(H75,'Mapping account'!E:F,2,0)</f>
        <v>04906</v>
      </c>
      <c r="H75" s="16" t="s">
        <v>352</v>
      </c>
      <c r="I75" s="266" t="s">
        <v>226</v>
      </c>
      <c r="J75" s="277" t="s">
        <v>69</v>
      </c>
      <c r="K75" s="277" t="s">
        <v>238</v>
      </c>
      <c r="L75" s="85">
        <f>SUMIFS(M.account_DTR!$AD$7:$AD$414,M.account_DTR!$I$7:$I$414,'10. 170KMP'!$F75)</f>
        <v>0</v>
      </c>
      <c r="M75" s="61">
        <f>SUMIFS(M.account_DTR!$AR$7:$AR$414,M.account_DTR!$I$7:$I$414,'10. 170KMP'!$F75)</f>
        <v>0</v>
      </c>
      <c r="N75" s="61">
        <f>SUMIFS(M.account_DTR!$BF$7:$BF$414,M.account_DTR!$I$7:$I$414,'10. 170KMP'!$F75)</f>
        <v>0</v>
      </c>
      <c r="O75" s="61">
        <f>SUMIFS(M.account_DTR!BH$7:BH$414,M.account_DTR!$I$7:$I$414,'10. 170KMP'!$F75)</f>
        <v>0</v>
      </c>
      <c r="P75" s="61">
        <f>SUMIFS(M.account_DTR!BI$7:BI$414,M.account_DTR!$I$7:$I$414,'10. 170KMP'!$F75)</f>
        <v>0</v>
      </c>
      <c r="Q75" s="61">
        <f>SUMIFS(M.account_DTR!BJ$7:BJ$414,M.account_DTR!$I$7:$I$414,'10. 170KMP'!$F75)</f>
        <v>0</v>
      </c>
      <c r="R75" s="61">
        <f>SUMIFS(M.account_DTR!BK$7:BK$414,M.account_DTR!$I$7:$I$414,'10. 170KMP'!$F75)</f>
        <v>0</v>
      </c>
      <c r="S75" s="61">
        <f>SUMIFS(M.account_DTR!BL$7:BL$414,M.account_DTR!$I$7:$I$414,'10. 170KMP'!$F75)</f>
        <v>0</v>
      </c>
      <c r="T75" s="61">
        <f>SUMIFS(M.account_DTR!BM$7:BM$414,M.account_DTR!$I$7:$I$414,'10. 170KMP'!$F75)</f>
        <v>0</v>
      </c>
      <c r="U75" s="61">
        <f>SUMIFS(M.account_DTR!BN$7:BN$414,M.account_DTR!$I$7:$I$414,'10. 170KMP'!$F75)</f>
        <v>0</v>
      </c>
      <c r="V75" s="61">
        <f>SUMIFS(M.account_DTR!BO$7:BO$414,M.account_DTR!$I$7:$I$414,'10. 170KMP'!$F75)</f>
        <v>0</v>
      </c>
      <c r="W75" s="61">
        <f>SUMIFS(M.account_DTR!BP$7:BP$414,M.account_DTR!$I$7:$I$414,'10. 170KMP'!$F75)</f>
        <v>0</v>
      </c>
      <c r="X75" s="61">
        <f>SUMIFS(M.account_DTR!BQ$7:BQ$414,M.account_DTR!$I$7:$I$414,'10. 170KMP'!$F75)</f>
        <v>0</v>
      </c>
      <c r="Y75" s="61">
        <f>SUMIFS(M.account_DTR!BR$7:BR$414,M.account_DTR!$I$7:$I$414,'10. 170KMP'!$F75)</f>
        <v>0</v>
      </c>
      <c r="Z75" s="61">
        <f>SUMIFS(M.account_DTR!BS$7:BS$414,M.account_DTR!$I$7:$I$414,'10. 170KMP'!$F75)</f>
        <v>0</v>
      </c>
      <c r="AA75" s="61">
        <f t="shared" ref="AA75:AA141" si="49">SUM(O75:Z75)</f>
        <v>0</v>
      </c>
      <c r="AB75" s="61">
        <f>SUMIFS(M.account_DTR!BV$7:BV$414,M.account_DTR!$I$7:$I$414,'10. 170KMP'!$F75)</f>
        <v>0</v>
      </c>
      <c r="AC75" s="61">
        <f>SUMIFS(M.account_DTR!BW$7:BW$414,M.account_DTR!$I$7:$I$414,'10. 170KMP'!$F75)</f>
        <v>0</v>
      </c>
      <c r="AD75" s="61">
        <f>SUMIFS(M.account_DTR!BX$7:BX$414,M.account_DTR!$I$7:$I$414,'10. 170KMP'!$F75)</f>
        <v>0</v>
      </c>
      <c r="AE75" s="61">
        <f>SUMIFS(M.account_DTR!BY$7:BY$414,M.account_DTR!$I$7:$I$414,'10. 170KMP'!$F75)</f>
        <v>0</v>
      </c>
      <c r="AF75" s="61">
        <f>SUMIFS(M.account_DTR!BZ$7:BZ$414,M.account_DTR!$I$7:$I$414,'10. 170KMP'!$F75)</f>
        <v>0</v>
      </c>
      <c r="AG75" s="61">
        <f>SUMIFS(M.account_DTR!CA$7:CA$414,M.account_DTR!$I$7:$I$414,'10. 170KMP'!$F75)</f>
        <v>0</v>
      </c>
      <c r="AH75" s="61">
        <f>SUMIFS(M.account_DTR!CB$7:CB$414,M.account_DTR!$I$7:$I$414,'10. 170KMP'!$F75)</f>
        <v>0</v>
      </c>
      <c r="AI75" s="61">
        <f>SUMIFS(M.account_DTR!CC$7:CC$414,M.account_DTR!$I$7:$I$414,'10. 170KMP'!$F75)</f>
        <v>0</v>
      </c>
      <c r="AJ75" s="61">
        <f>SUMIFS(M.account_DTR!CD$7:CD$414,M.account_DTR!$I$7:$I$414,'10. 170KMP'!$F75)</f>
        <v>0</v>
      </c>
      <c r="AK75" s="61">
        <f>SUMIFS(M.account_DTR!CE$7:CE$414,M.account_DTR!$I$7:$I$414,'10. 170KMP'!$F75)</f>
        <v>0</v>
      </c>
      <c r="AL75" s="61">
        <f>SUMIFS(M.account_DTR!CF$7:CF$414,M.account_DTR!$I$7:$I$414,'10. 170KMP'!$F75)</f>
        <v>0</v>
      </c>
      <c r="AM75" s="61">
        <f>SUMIFS(M.account_DTR!CG$7:CG$414,M.account_DTR!$I$7:$I$414,'10. 170KMP'!$F75)</f>
        <v>0</v>
      </c>
      <c r="AN75" s="61">
        <f t="shared" ref="AN75:AN141" si="50">SUM(AB75:AM75)</f>
        <v>0</v>
      </c>
      <c r="AO75" s="91">
        <f t="shared" si="48"/>
        <v>0</v>
      </c>
      <c r="AP75" s="339">
        <f>SUMIFS(M.account_DTR!CJ$7:CJ$414,M.account_DTR!$I$7:$I$414,'10. 170KMP'!$F75)</f>
        <v>0</v>
      </c>
      <c r="AQ75" s="340">
        <f>SUMIFS(M.account_DTR!CK$7:CK$414,M.account_DTR!$I$7:$I$414,'10. 170KMP'!$F75)</f>
        <v>0</v>
      </c>
      <c r="AR75" s="340">
        <f>SUMIFS(M.account_DTR!CL$7:CL$414,M.account_DTR!$I$7:$I$414,'10. 170KMP'!$F75)</f>
        <v>0</v>
      </c>
      <c r="AS75" s="340">
        <f>SUMIFS(M.account_DTR!CM$7:CM$414,M.account_DTR!$I$7:$I$414,'10. 170KMP'!$F75)</f>
        <v>0</v>
      </c>
      <c r="AT75" s="340">
        <f>SUMIFS(M.account_DTR!CN$7:CN$414,M.account_DTR!$I$7:$I$414,'10. 170KMP'!$F75)</f>
        <v>0</v>
      </c>
      <c r="AU75" s="340"/>
      <c r="AV75" s="340"/>
      <c r="AW75" s="340"/>
      <c r="AX75" s="340"/>
      <c r="AY75" s="340"/>
      <c r="AZ75" s="340"/>
      <c r="BA75" s="341"/>
      <c r="BB75" s="85">
        <f t="shared" si="42"/>
        <v>0</v>
      </c>
      <c r="BC75" s="61">
        <f t="shared" si="43"/>
        <v>0</v>
      </c>
      <c r="BD75" s="61">
        <f t="shared" si="44"/>
        <v>0</v>
      </c>
      <c r="BE75" s="753" t="str">
        <f t="shared" si="37"/>
        <v/>
      </c>
      <c r="BF75" s="754" t="str">
        <f t="shared" si="38"/>
        <v/>
      </c>
      <c r="BG75" s="85">
        <f t="shared" si="45"/>
        <v>0</v>
      </c>
      <c r="BH75" s="61">
        <f t="shared" si="46"/>
        <v>0</v>
      </c>
      <c r="BI75" s="61">
        <f t="shared" si="47"/>
        <v>0</v>
      </c>
      <c r="BJ75" s="512" t="str">
        <f t="shared" si="39"/>
        <v/>
      </c>
      <c r="BK75" s="512" t="str">
        <f t="shared" si="40"/>
        <v/>
      </c>
      <c r="BL75" s="513" t="str">
        <f t="shared" si="41"/>
        <v/>
      </c>
    </row>
    <row r="76" spans="2:64" s="2" customFormat="1" ht="30" x14ac:dyDescent="0.25">
      <c r="B76" s="424" t="s">
        <v>71</v>
      </c>
      <c r="C76" s="132" t="s">
        <v>70</v>
      </c>
      <c r="D76" s="244" t="s">
        <v>239</v>
      </c>
      <c r="E76" s="132" t="s">
        <v>70</v>
      </c>
      <c r="F76" s="23">
        <f>IF(H76=0,"",MAX($F$10:F75)+1)</f>
        <v>66</v>
      </c>
      <c r="G76" s="243" t="str">
        <f>VLOOKUP(H76,'Mapping account'!E:F,2,0)</f>
        <v>05401</v>
      </c>
      <c r="H76" s="449" t="s">
        <v>70</v>
      </c>
      <c r="I76" s="450" t="s">
        <v>226</v>
      </c>
      <c r="J76" s="454" t="s">
        <v>71</v>
      </c>
      <c r="K76" s="454" t="s">
        <v>239</v>
      </c>
      <c r="L76" s="263">
        <f>SUMIFS(M.account_DTR!$AD$7:$AD$414,M.account_DTR!$I$7:$I$414,'10. 170KMP'!$F76)</f>
        <v>0</v>
      </c>
      <c r="M76" s="264">
        <f>SUMIFS(M.account_DTR!$AR$7:$AR$414,M.account_DTR!$I$7:$I$414,'10. 170KMP'!$F76)</f>
        <v>0</v>
      </c>
      <c r="N76" s="264">
        <f>SUMIFS(M.account_DTR!$BF$7:$BF$414,M.account_DTR!$I$7:$I$414,'10. 170KMP'!$F76)</f>
        <v>0</v>
      </c>
      <c r="O76" s="264">
        <f>SUMIFS(M.account_DTR!BH$7:BH$414,M.account_DTR!$I$7:$I$414,'10. 170KMP'!$F76)</f>
        <v>0</v>
      </c>
      <c r="P76" s="264">
        <f>SUMIFS(M.account_DTR!BI$7:BI$414,M.account_DTR!$I$7:$I$414,'10. 170KMP'!$F76)</f>
        <v>0</v>
      </c>
      <c r="Q76" s="264">
        <f>SUMIFS(M.account_DTR!BJ$7:BJ$414,M.account_DTR!$I$7:$I$414,'10. 170KMP'!$F76)</f>
        <v>0</v>
      </c>
      <c r="R76" s="264">
        <f>SUMIFS(M.account_DTR!BK$7:BK$414,M.account_DTR!$I$7:$I$414,'10. 170KMP'!$F76)</f>
        <v>0</v>
      </c>
      <c r="S76" s="264">
        <f>SUMIFS(M.account_DTR!BL$7:BL$414,M.account_DTR!$I$7:$I$414,'10. 170KMP'!$F76)</f>
        <v>0</v>
      </c>
      <c r="T76" s="264">
        <f>SUMIFS(M.account_DTR!BM$7:BM$414,M.account_DTR!$I$7:$I$414,'10. 170KMP'!$F76)</f>
        <v>0</v>
      </c>
      <c r="U76" s="264">
        <f>SUMIFS(M.account_DTR!BN$7:BN$414,M.account_DTR!$I$7:$I$414,'10. 170KMP'!$F76)</f>
        <v>0</v>
      </c>
      <c r="V76" s="264">
        <f>SUMIFS(M.account_DTR!BO$7:BO$414,M.account_DTR!$I$7:$I$414,'10. 170KMP'!$F76)</f>
        <v>0</v>
      </c>
      <c r="W76" s="264">
        <f>SUMIFS(M.account_DTR!BP$7:BP$414,M.account_DTR!$I$7:$I$414,'10. 170KMP'!$F76)</f>
        <v>0</v>
      </c>
      <c r="X76" s="264">
        <f>SUMIFS(M.account_DTR!BQ$7:BQ$414,M.account_DTR!$I$7:$I$414,'10. 170KMP'!$F76)</f>
        <v>0</v>
      </c>
      <c r="Y76" s="264">
        <f>SUMIFS(M.account_DTR!BR$7:BR$414,M.account_DTR!$I$7:$I$414,'10. 170KMP'!$F76)</f>
        <v>0</v>
      </c>
      <c r="Z76" s="264">
        <f>SUMIFS(M.account_DTR!BS$7:BS$414,M.account_DTR!$I$7:$I$414,'10. 170KMP'!$F76)</f>
        <v>0</v>
      </c>
      <c r="AA76" s="264">
        <f t="shared" si="49"/>
        <v>0</v>
      </c>
      <c r="AB76" s="264">
        <f>SUMIFS(M.account_DTR!BV$7:BV$414,M.account_DTR!$I$7:$I$414,'10. 170KMP'!$F76)</f>
        <v>0</v>
      </c>
      <c r="AC76" s="264">
        <f>SUMIFS(M.account_DTR!BW$7:BW$414,M.account_DTR!$I$7:$I$414,'10. 170KMP'!$F76)</f>
        <v>0</v>
      </c>
      <c r="AD76" s="264">
        <f>SUMIFS(M.account_DTR!BX$7:BX$414,M.account_DTR!$I$7:$I$414,'10. 170KMP'!$F76)</f>
        <v>0</v>
      </c>
      <c r="AE76" s="264">
        <f>SUMIFS(M.account_DTR!BY$7:BY$414,M.account_DTR!$I$7:$I$414,'10. 170KMP'!$F76)</f>
        <v>0</v>
      </c>
      <c r="AF76" s="264">
        <f>SUMIFS(M.account_DTR!BZ$7:BZ$414,M.account_DTR!$I$7:$I$414,'10. 170KMP'!$F76)</f>
        <v>0</v>
      </c>
      <c r="AG76" s="264">
        <f>SUMIFS(M.account_DTR!CA$7:CA$414,M.account_DTR!$I$7:$I$414,'10. 170KMP'!$F76)</f>
        <v>0</v>
      </c>
      <c r="AH76" s="264">
        <f>SUMIFS(M.account_DTR!CB$7:CB$414,M.account_DTR!$I$7:$I$414,'10. 170KMP'!$F76)</f>
        <v>0</v>
      </c>
      <c r="AI76" s="264">
        <f>SUMIFS(M.account_DTR!CC$7:CC$414,M.account_DTR!$I$7:$I$414,'10. 170KMP'!$F76)</f>
        <v>0</v>
      </c>
      <c r="AJ76" s="264">
        <f>SUMIFS(M.account_DTR!CD$7:CD$414,M.account_DTR!$I$7:$I$414,'10. 170KMP'!$F76)</f>
        <v>0</v>
      </c>
      <c r="AK76" s="264">
        <f>SUMIFS(M.account_DTR!CE$7:CE$414,M.account_DTR!$I$7:$I$414,'10. 170KMP'!$F76)</f>
        <v>0</v>
      </c>
      <c r="AL76" s="264">
        <f>SUMIFS(M.account_DTR!CF$7:CF$414,M.account_DTR!$I$7:$I$414,'10. 170KMP'!$F76)</f>
        <v>0</v>
      </c>
      <c r="AM76" s="264">
        <f>SUMIFS(M.account_DTR!CG$7:CG$414,M.account_DTR!$I$7:$I$414,'10. 170KMP'!$F76)</f>
        <v>0</v>
      </c>
      <c r="AN76" s="264">
        <f t="shared" si="50"/>
        <v>0</v>
      </c>
      <c r="AO76" s="265">
        <f t="shared" si="48"/>
        <v>0</v>
      </c>
      <c r="AP76" s="342">
        <f>SUMIFS(M.account_DTR!CJ$7:CJ$414,M.account_DTR!$I$7:$I$414,'10. 170KMP'!$F76)</f>
        <v>0</v>
      </c>
      <c r="AQ76" s="343">
        <f>SUMIFS(M.account_DTR!CK$7:CK$414,M.account_DTR!$I$7:$I$414,'10. 170KMP'!$F76)</f>
        <v>0</v>
      </c>
      <c r="AR76" s="343">
        <f>SUMIFS(M.account_DTR!CL$7:CL$414,M.account_DTR!$I$7:$I$414,'10. 170KMP'!$F76)</f>
        <v>0</v>
      </c>
      <c r="AS76" s="343">
        <f>SUMIFS(M.account_DTR!CM$7:CM$414,M.account_DTR!$I$7:$I$414,'10. 170KMP'!$F76)</f>
        <v>0</v>
      </c>
      <c r="AT76" s="343">
        <f>SUMIFS(M.account_DTR!CN$7:CN$414,M.account_DTR!$I$7:$I$414,'10. 170KMP'!$F76)</f>
        <v>0</v>
      </c>
      <c r="AU76" s="343"/>
      <c r="AV76" s="343"/>
      <c r="AW76" s="343"/>
      <c r="AX76" s="343"/>
      <c r="AY76" s="343"/>
      <c r="AZ76" s="343"/>
      <c r="BA76" s="344"/>
      <c r="BB76" s="263">
        <f t="shared" si="42"/>
        <v>0</v>
      </c>
      <c r="BC76" s="264">
        <f t="shared" si="43"/>
        <v>0</v>
      </c>
      <c r="BD76" s="264">
        <f t="shared" si="44"/>
        <v>0</v>
      </c>
      <c r="BE76" s="763" t="str">
        <f t="shared" si="37"/>
        <v/>
      </c>
      <c r="BF76" s="764" t="str">
        <f t="shared" si="38"/>
        <v/>
      </c>
      <c r="BG76" s="263">
        <f t="shared" si="45"/>
        <v>0</v>
      </c>
      <c r="BH76" s="264">
        <f t="shared" si="46"/>
        <v>0</v>
      </c>
      <c r="BI76" s="264">
        <f t="shared" si="47"/>
        <v>0</v>
      </c>
      <c r="BJ76" s="524" t="str">
        <f t="shared" si="39"/>
        <v/>
      </c>
      <c r="BK76" s="524" t="str">
        <f t="shared" si="40"/>
        <v/>
      </c>
      <c r="BL76" s="525" t="str">
        <f t="shared" si="41"/>
        <v/>
      </c>
    </row>
    <row r="77" spans="2:64" ht="30" x14ac:dyDescent="0.25">
      <c r="B77" s="1179" t="s">
        <v>73</v>
      </c>
      <c r="C77" s="1180" t="s">
        <v>72</v>
      </c>
      <c r="D77" s="1181" t="s">
        <v>240</v>
      </c>
      <c r="E77" s="1180" t="s">
        <v>72</v>
      </c>
      <c r="F77" s="1089">
        <f>IF(H77=0,"",MAX($F$10:F76)+1)</f>
        <v>67</v>
      </c>
      <c r="G77" s="590" t="str">
        <f>VLOOKUP(H77,'Mapping account'!E:F,2,0)</f>
        <v>05801</v>
      </c>
      <c r="H77" s="1090" t="s">
        <v>353</v>
      </c>
      <c r="I77" s="268" t="s">
        <v>226</v>
      </c>
      <c r="J77" s="1091" t="s">
        <v>73</v>
      </c>
      <c r="K77" s="1091" t="s">
        <v>240</v>
      </c>
      <c r="L77" s="1092">
        <f>SUMIFS(M.account_DTR!$AD$7:$AD$414,M.account_DTR!$I$7:$I$414,'10. 170KMP'!$F77)</f>
        <v>0</v>
      </c>
      <c r="M77" s="1093">
        <f>SUMIFS(M.account_DTR!$AR$7:$AR$414,M.account_DTR!$I$7:$I$414,'10. 170KMP'!$F77)</f>
        <v>0</v>
      </c>
      <c r="N77" s="1093">
        <f>SUMIFS(M.account_DTR!$BF$7:$BF$414,M.account_DTR!$I$7:$I$414,'10. 170KMP'!$F77)</f>
        <v>0</v>
      </c>
      <c r="O77" s="1093">
        <f>SUMIFS(M.account_DTR!BH$7:BH$414,M.account_DTR!$I$7:$I$414,'10. 170KMP'!$F77)</f>
        <v>0</v>
      </c>
      <c r="P77" s="1093">
        <f>SUMIFS(M.account_DTR!BI$7:BI$414,M.account_DTR!$I$7:$I$414,'10. 170KMP'!$F77)</f>
        <v>0</v>
      </c>
      <c r="Q77" s="1093">
        <f>SUMIFS(M.account_DTR!BJ$7:BJ$414,M.account_DTR!$I$7:$I$414,'10. 170KMP'!$F77)</f>
        <v>0</v>
      </c>
      <c r="R77" s="1093">
        <f>SUMIFS(M.account_DTR!BK$7:BK$414,M.account_DTR!$I$7:$I$414,'10. 170KMP'!$F77)</f>
        <v>0</v>
      </c>
      <c r="S77" s="1093">
        <f>SUMIFS(M.account_DTR!BL$7:BL$414,M.account_DTR!$I$7:$I$414,'10. 170KMP'!$F77)</f>
        <v>0</v>
      </c>
      <c r="T77" s="1093">
        <f>SUMIFS(M.account_DTR!BM$7:BM$414,M.account_DTR!$I$7:$I$414,'10. 170KMP'!$F77)</f>
        <v>0</v>
      </c>
      <c r="U77" s="1093">
        <f>SUMIFS(M.account_DTR!BN$7:BN$414,M.account_DTR!$I$7:$I$414,'10. 170KMP'!$F77)</f>
        <v>0</v>
      </c>
      <c r="V77" s="1093">
        <f>SUMIFS(M.account_DTR!BO$7:BO$414,M.account_DTR!$I$7:$I$414,'10. 170KMP'!$F77)</f>
        <v>0</v>
      </c>
      <c r="W77" s="1093">
        <f>SUMIFS(M.account_DTR!BP$7:BP$414,M.account_DTR!$I$7:$I$414,'10. 170KMP'!$F77)</f>
        <v>0</v>
      </c>
      <c r="X77" s="1093">
        <f>SUMIFS(M.account_DTR!BQ$7:BQ$414,M.account_DTR!$I$7:$I$414,'10. 170KMP'!$F77)</f>
        <v>0</v>
      </c>
      <c r="Y77" s="1093">
        <f>SUMIFS(M.account_DTR!BR$7:BR$414,M.account_DTR!$I$7:$I$414,'10. 170KMP'!$F77)</f>
        <v>0</v>
      </c>
      <c r="Z77" s="1093">
        <f>SUMIFS(M.account_DTR!BS$7:BS$414,M.account_DTR!$I$7:$I$414,'10. 170KMP'!$F77)</f>
        <v>0</v>
      </c>
      <c r="AA77" s="1093">
        <f t="shared" si="49"/>
        <v>0</v>
      </c>
      <c r="AB77" s="1093">
        <f>SUMIFS(M.account_DTR!BV$7:BV$414,M.account_DTR!$I$7:$I$414,'10. 170KMP'!$F77)</f>
        <v>0</v>
      </c>
      <c r="AC77" s="1093">
        <f>SUMIFS(M.account_DTR!BW$7:BW$414,M.account_DTR!$I$7:$I$414,'10. 170KMP'!$F77)</f>
        <v>0</v>
      </c>
      <c r="AD77" s="1093">
        <f>SUMIFS(M.account_DTR!BX$7:BX$414,M.account_DTR!$I$7:$I$414,'10. 170KMP'!$F77)</f>
        <v>0</v>
      </c>
      <c r="AE77" s="1093">
        <f>SUMIFS(M.account_DTR!BY$7:BY$414,M.account_DTR!$I$7:$I$414,'10. 170KMP'!$F77)</f>
        <v>0</v>
      </c>
      <c r="AF77" s="1093">
        <f>SUMIFS(M.account_DTR!BZ$7:BZ$414,M.account_DTR!$I$7:$I$414,'10. 170KMP'!$F77)</f>
        <v>0</v>
      </c>
      <c r="AG77" s="1093">
        <f>SUMIFS(M.account_DTR!CA$7:CA$414,M.account_DTR!$I$7:$I$414,'10. 170KMP'!$F77)</f>
        <v>0</v>
      </c>
      <c r="AH77" s="1093">
        <f>SUMIFS(M.account_DTR!CB$7:CB$414,M.account_DTR!$I$7:$I$414,'10. 170KMP'!$F77)</f>
        <v>0</v>
      </c>
      <c r="AI77" s="1093">
        <f>SUMIFS(M.account_DTR!CC$7:CC$414,M.account_DTR!$I$7:$I$414,'10. 170KMP'!$F77)</f>
        <v>0</v>
      </c>
      <c r="AJ77" s="1093">
        <f>SUMIFS(M.account_DTR!CD$7:CD$414,M.account_DTR!$I$7:$I$414,'10. 170KMP'!$F77)</f>
        <v>0</v>
      </c>
      <c r="AK77" s="1093">
        <f>SUMIFS(M.account_DTR!CE$7:CE$414,M.account_DTR!$I$7:$I$414,'10. 170KMP'!$F77)</f>
        <v>0</v>
      </c>
      <c r="AL77" s="1093">
        <f>SUMIFS(M.account_DTR!CF$7:CF$414,M.account_DTR!$I$7:$I$414,'10. 170KMP'!$F77)</f>
        <v>0</v>
      </c>
      <c r="AM77" s="1093">
        <f>SUMIFS(M.account_DTR!CG$7:CG$414,M.account_DTR!$I$7:$I$414,'10. 170KMP'!$F77)</f>
        <v>0</v>
      </c>
      <c r="AN77" s="1093">
        <f t="shared" si="50"/>
        <v>0</v>
      </c>
      <c r="AO77" s="1094">
        <f t="shared" si="48"/>
        <v>0</v>
      </c>
      <c r="AP77" s="1095">
        <f>SUMIFS(M.account_DTR!CJ$7:CJ$414,M.account_DTR!$I$7:$I$414,'10. 170KMP'!$F77)</f>
        <v>0</v>
      </c>
      <c r="AQ77" s="1096">
        <f>SUMIFS(M.account_DTR!CK$7:CK$414,M.account_DTR!$I$7:$I$414,'10. 170KMP'!$F77)</f>
        <v>0</v>
      </c>
      <c r="AR77" s="1096">
        <f>SUMIFS(M.account_DTR!CL$7:CL$414,M.account_DTR!$I$7:$I$414,'10. 170KMP'!$F77)</f>
        <v>0</v>
      </c>
      <c r="AS77" s="1096">
        <f>SUMIFS(M.account_DTR!CM$7:CM$414,M.account_DTR!$I$7:$I$414,'10. 170KMP'!$F77)</f>
        <v>0</v>
      </c>
      <c r="AT77" s="1096">
        <f>SUMIFS(M.account_DTR!CN$7:CN$414,M.account_DTR!$I$7:$I$414,'10. 170KMP'!$F77)</f>
        <v>0</v>
      </c>
      <c r="AU77" s="1096"/>
      <c r="AV77" s="1096"/>
      <c r="AW77" s="1096"/>
      <c r="AX77" s="1096"/>
      <c r="AY77" s="1096"/>
      <c r="AZ77" s="1096"/>
      <c r="BA77" s="1097"/>
      <c r="BB77" s="1092">
        <f t="shared" si="42"/>
        <v>0</v>
      </c>
      <c r="BC77" s="1093">
        <f t="shared" si="43"/>
        <v>0</v>
      </c>
      <c r="BD77" s="1093">
        <f t="shared" si="44"/>
        <v>0</v>
      </c>
      <c r="BE77" s="1098" t="str">
        <f t="shared" si="37"/>
        <v/>
      </c>
      <c r="BF77" s="1099" t="str">
        <f t="shared" si="38"/>
        <v/>
      </c>
      <c r="BG77" s="1092">
        <f t="shared" si="45"/>
        <v>0</v>
      </c>
      <c r="BH77" s="1093">
        <f t="shared" si="46"/>
        <v>0</v>
      </c>
      <c r="BI77" s="1093">
        <f t="shared" si="47"/>
        <v>0</v>
      </c>
      <c r="BJ77" s="1100" t="str">
        <f t="shared" si="39"/>
        <v/>
      </c>
      <c r="BK77" s="1100" t="str">
        <f t="shared" si="40"/>
        <v/>
      </c>
      <c r="BL77" s="1101" t="str">
        <f t="shared" si="41"/>
        <v/>
      </c>
    </row>
    <row r="78" spans="2:64" x14ac:dyDescent="0.25">
      <c r="B78" s="1179"/>
      <c r="C78" s="1180"/>
      <c r="D78" s="1181"/>
      <c r="E78" s="1180"/>
      <c r="F78" s="1102">
        <f>IF(H78=0,"",MAX($F$10:F77)+1)</f>
        <v>68</v>
      </c>
      <c r="G78" s="591" t="str">
        <f>VLOOKUP(H78,'Mapping account'!E:F,2,0)</f>
        <v>05806</v>
      </c>
      <c r="H78" s="1103" t="s">
        <v>354</v>
      </c>
      <c r="I78" s="273" t="s">
        <v>226</v>
      </c>
      <c r="J78" s="1104" t="s">
        <v>73</v>
      </c>
      <c r="K78" s="1104" t="s">
        <v>240</v>
      </c>
      <c r="L78" s="909">
        <f>SUMIFS(M.account_DTR!$AD$7:$AD$414,M.account_DTR!$I$7:$I$414,'10. 170KMP'!$F78)</f>
        <v>0</v>
      </c>
      <c r="M78" s="903">
        <f>SUMIFS(M.account_DTR!$AR$7:$AR$414,M.account_DTR!$I$7:$I$414,'10. 170KMP'!$F78)</f>
        <v>0</v>
      </c>
      <c r="N78" s="903">
        <f>SUMIFS(M.account_DTR!$BF$7:$BF$414,M.account_DTR!$I$7:$I$414,'10. 170KMP'!$F78)</f>
        <v>0</v>
      </c>
      <c r="O78" s="903">
        <f>SUMIFS(M.account_DTR!BH$7:BH$414,M.account_DTR!$I$7:$I$414,'10. 170KMP'!$F78)</f>
        <v>0</v>
      </c>
      <c r="P78" s="903">
        <f>SUMIFS(M.account_DTR!BI$7:BI$414,M.account_DTR!$I$7:$I$414,'10. 170KMP'!$F78)</f>
        <v>0</v>
      </c>
      <c r="Q78" s="903">
        <f>SUMIFS(M.account_DTR!BJ$7:BJ$414,M.account_DTR!$I$7:$I$414,'10. 170KMP'!$F78)</f>
        <v>0</v>
      </c>
      <c r="R78" s="903">
        <f>SUMIFS(M.account_DTR!BK$7:BK$414,M.account_DTR!$I$7:$I$414,'10. 170KMP'!$F78)</f>
        <v>0</v>
      </c>
      <c r="S78" s="903">
        <f>SUMIFS(M.account_DTR!BL$7:BL$414,M.account_DTR!$I$7:$I$414,'10. 170KMP'!$F78)</f>
        <v>0</v>
      </c>
      <c r="T78" s="903">
        <f>SUMIFS(M.account_DTR!BM$7:BM$414,M.account_DTR!$I$7:$I$414,'10. 170KMP'!$F78)</f>
        <v>0</v>
      </c>
      <c r="U78" s="903">
        <f>SUMIFS(M.account_DTR!BN$7:BN$414,M.account_DTR!$I$7:$I$414,'10. 170KMP'!$F78)</f>
        <v>0</v>
      </c>
      <c r="V78" s="903">
        <f>SUMIFS(M.account_DTR!BO$7:BO$414,M.account_DTR!$I$7:$I$414,'10. 170KMP'!$F78)</f>
        <v>0</v>
      </c>
      <c r="W78" s="903">
        <f>SUMIFS(M.account_DTR!BP$7:BP$414,M.account_DTR!$I$7:$I$414,'10. 170KMP'!$F78)</f>
        <v>0</v>
      </c>
      <c r="X78" s="903">
        <f>SUMIFS(M.account_DTR!BQ$7:BQ$414,M.account_DTR!$I$7:$I$414,'10. 170KMP'!$F78)</f>
        <v>0</v>
      </c>
      <c r="Y78" s="903">
        <f>SUMIFS(M.account_DTR!BR$7:BR$414,M.account_DTR!$I$7:$I$414,'10. 170KMP'!$F78)</f>
        <v>0</v>
      </c>
      <c r="Z78" s="903">
        <f>SUMIFS(M.account_DTR!BS$7:BS$414,M.account_DTR!$I$7:$I$414,'10. 170KMP'!$F78)</f>
        <v>0</v>
      </c>
      <c r="AA78" s="903">
        <f t="shared" si="49"/>
        <v>0</v>
      </c>
      <c r="AB78" s="903">
        <f>SUMIFS(M.account_DTR!BV$7:BV$414,M.account_DTR!$I$7:$I$414,'10. 170KMP'!$F78)</f>
        <v>0</v>
      </c>
      <c r="AC78" s="903">
        <f>SUMIFS(M.account_DTR!BW$7:BW$414,M.account_DTR!$I$7:$I$414,'10. 170KMP'!$F78)</f>
        <v>0</v>
      </c>
      <c r="AD78" s="903">
        <f>SUMIFS(M.account_DTR!BX$7:BX$414,M.account_DTR!$I$7:$I$414,'10. 170KMP'!$F78)</f>
        <v>0</v>
      </c>
      <c r="AE78" s="903">
        <f>SUMIFS(M.account_DTR!BY$7:BY$414,M.account_DTR!$I$7:$I$414,'10. 170KMP'!$F78)</f>
        <v>0</v>
      </c>
      <c r="AF78" s="903">
        <f>SUMIFS(M.account_DTR!BZ$7:BZ$414,M.account_DTR!$I$7:$I$414,'10. 170KMP'!$F78)</f>
        <v>0</v>
      </c>
      <c r="AG78" s="903">
        <f>SUMIFS(M.account_DTR!CA$7:CA$414,M.account_DTR!$I$7:$I$414,'10. 170KMP'!$F78)</f>
        <v>0</v>
      </c>
      <c r="AH78" s="903">
        <f>SUMIFS(M.account_DTR!CB$7:CB$414,M.account_DTR!$I$7:$I$414,'10. 170KMP'!$F78)</f>
        <v>0</v>
      </c>
      <c r="AI78" s="903">
        <f>SUMIFS(M.account_DTR!CC$7:CC$414,M.account_DTR!$I$7:$I$414,'10. 170KMP'!$F78)</f>
        <v>0</v>
      </c>
      <c r="AJ78" s="903">
        <f>SUMIFS(M.account_DTR!CD$7:CD$414,M.account_DTR!$I$7:$I$414,'10. 170KMP'!$F78)</f>
        <v>0</v>
      </c>
      <c r="AK78" s="903">
        <f>SUMIFS(M.account_DTR!CE$7:CE$414,M.account_DTR!$I$7:$I$414,'10. 170KMP'!$F78)</f>
        <v>0</v>
      </c>
      <c r="AL78" s="903">
        <f>SUMIFS(M.account_DTR!CF$7:CF$414,M.account_DTR!$I$7:$I$414,'10. 170KMP'!$F78)</f>
        <v>0</v>
      </c>
      <c r="AM78" s="903">
        <f>SUMIFS(M.account_DTR!CG$7:CG$414,M.account_DTR!$I$7:$I$414,'10. 170KMP'!$F78)</f>
        <v>0</v>
      </c>
      <c r="AN78" s="903">
        <f t="shared" si="50"/>
        <v>0</v>
      </c>
      <c r="AO78" s="1105">
        <f t="shared" si="48"/>
        <v>0</v>
      </c>
      <c r="AP78" s="892">
        <f>SUMIFS(M.account_DTR!CJ$7:CJ$414,M.account_DTR!$I$7:$I$414,'10. 170KMP'!$F78)</f>
        <v>0</v>
      </c>
      <c r="AQ78" s="893">
        <f>SUMIFS(M.account_DTR!CK$7:CK$414,M.account_DTR!$I$7:$I$414,'10. 170KMP'!$F78)</f>
        <v>0</v>
      </c>
      <c r="AR78" s="893">
        <f>SUMIFS(M.account_DTR!CL$7:CL$414,M.account_DTR!$I$7:$I$414,'10. 170KMP'!$F78)</f>
        <v>0</v>
      </c>
      <c r="AS78" s="893">
        <f>SUMIFS(M.account_DTR!CM$7:CM$414,M.account_DTR!$I$7:$I$414,'10. 170KMP'!$F78)</f>
        <v>0</v>
      </c>
      <c r="AT78" s="893">
        <f>SUMIFS(M.account_DTR!CN$7:CN$414,M.account_DTR!$I$7:$I$414,'10. 170KMP'!$F78)</f>
        <v>0</v>
      </c>
      <c r="AU78" s="893"/>
      <c r="AV78" s="893"/>
      <c r="AW78" s="893"/>
      <c r="AX78" s="893"/>
      <c r="AY78" s="893"/>
      <c r="AZ78" s="893"/>
      <c r="BA78" s="1106"/>
      <c r="BB78" s="909">
        <f t="shared" si="42"/>
        <v>0</v>
      </c>
      <c r="BC78" s="903">
        <f t="shared" si="43"/>
        <v>0</v>
      </c>
      <c r="BD78" s="903">
        <f t="shared" si="44"/>
        <v>0</v>
      </c>
      <c r="BE78" s="1107" t="str">
        <f t="shared" si="37"/>
        <v/>
      </c>
      <c r="BF78" s="1108" t="str">
        <f t="shared" si="38"/>
        <v/>
      </c>
      <c r="BG78" s="909">
        <f t="shared" si="45"/>
        <v>0</v>
      </c>
      <c r="BH78" s="903">
        <f t="shared" si="46"/>
        <v>0</v>
      </c>
      <c r="BI78" s="903">
        <f t="shared" si="47"/>
        <v>0</v>
      </c>
      <c r="BJ78" s="1109" t="str">
        <f t="shared" si="39"/>
        <v/>
      </c>
      <c r="BK78" s="1109" t="str">
        <f t="shared" si="40"/>
        <v/>
      </c>
      <c r="BL78" s="1110" t="str">
        <f t="shared" si="41"/>
        <v/>
      </c>
    </row>
    <row r="79" spans="2:64" x14ac:dyDescent="0.25">
      <c r="B79" s="1179" t="s">
        <v>75</v>
      </c>
      <c r="C79" s="1180" t="s">
        <v>74</v>
      </c>
      <c r="D79" s="251" t="s">
        <v>241</v>
      </c>
      <c r="E79" s="20" t="s">
        <v>176</v>
      </c>
      <c r="F79" s="19">
        <f>IF(H79=0,"",MAX($F$10:F78)+1)</f>
        <v>69</v>
      </c>
      <c r="G79" s="251" t="str">
        <f>VLOOKUP(H79,'Mapping account'!E:F,2,0)</f>
        <v>05802</v>
      </c>
      <c r="H79" s="1111" t="s">
        <v>176</v>
      </c>
      <c r="I79" s="274" t="s">
        <v>226</v>
      </c>
      <c r="J79" s="1112" t="s">
        <v>75</v>
      </c>
      <c r="K79" s="1112" t="s">
        <v>241</v>
      </c>
      <c r="L79" s="913">
        <f>SUMIFS(M.account_DTR!$AD$7:$AD$414,M.account_DTR!$I$7:$I$414,'10. 170KMP'!$F79)</f>
        <v>0</v>
      </c>
      <c r="M79" s="907">
        <f>SUMIFS(M.account_DTR!$AR$7:$AR$414,M.account_DTR!$I$7:$I$414,'10. 170KMP'!$F79)</f>
        <v>0</v>
      </c>
      <c r="N79" s="907">
        <f>SUMIFS(M.account_DTR!$BF$7:$BF$414,M.account_DTR!$I$7:$I$414,'10. 170KMP'!$F79)</f>
        <v>0</v>
      </c>
      <c r="O79" s="907">
        <f>SUMIFS(M.account_DTR!BH$7:BH$414,M.account_DTR!$I$7:$I$414,'10. 170KMP'!$F79)</f>
        <v>0</v>
      </c>
      <c r="P79" s="907">
        <f>SUMIFS(M.account_DTR!BI$7:BI$414,M.account_DTR!$I$7:$I$414,'10. 170KMP'!$F79)</f>
        <v>0</v>
      </c>
      <c r="Q79" s="907">
        <f>SUMIFS(M.account_DTR!BJ$7:BJ$414,M.account_DTR!$I$7:$I$414,'10. 170KMP'!$F79)</f>
        <v>0</v>
      </c>
      <c r="R79" s="907">
        <f>SUMIFS(M.account_DTR!BK$7:BK$414,M.account_DTR!$I$7:$I$414,'10. 170KMP'!$F79)</f>
        <v>0</v>
      </c>
      <c r="S79" s="907">
        <f>SUMIFS(M.account_DTR!BL$7:BL$414,M.account_DTR!$I$7:$I$414,'10. 170KMP'!$F79)</f>
        <v>0</v>
      </c>
      <c r="T79" s="907">
        <f>SUMIFS(M.account_DTR!BM$7:BM$414,M.account_DTR!$I$7:$I$414,'10. 170KMP'!$F79)</f>
        <v>0</v>
      </c>
      <c r="U79" s="907">
        <f>SUMIFS(M.account_DTR!BN$7:BN$414,M.account_DTR!$I$7:$I$414,'10. 170KMP'!$F79)</f>
        <v>0</v>
      </c>
      <c r="V79" s="907">
        <f>SUMIFS(M.account_DTR!BO$7:BO$414,M.account_DTR!$I$7:$I$414,'10. 170KMP'!$F79)</f>
        <v>0</v>
      </c>
      <c r="W79" s="907">
        <f>SUMIFS(M.account_DTR!BP$7:BP$414,M.account_DTR!$I$7:$I$414,'10. 170KMP'!$F79)</f>
        <v>0</v>
      </c>
      <c r="X79" s="907">
        <f>SUMIFS(M.account_DTR!BQ$7:BQ$414,M.account_DTR!$I$7:$I$414,'10. 170KMP'!$F79)</f>
        <v>0</v>
      </c>
      <c r="Y79" s="907">
        <f>SUMIFS(M.account_DTR!BR$7:BR$414,M.account_DTR!$I$7:$I$414,'10. 170KMP'!$F79)</f>
        <v>0</v>
      </c>
      <c r="Z79" s="907">
        <f>SUMIFS(M.account_DTR!BS$7:BS$414,M.account_DTR!$I$7:$I$414,'10. 170KMP'!$F79)</f>
        <v>0</v>
      </c>
      <c r="AA79" s="907">
        <f t="shared" si="49"/>
        <v>0</v>
      </c>
      <c r="AB79" s="907">
        <f>SUMIFS(M.account_DTR!BV$7:BV$414,M.account_DTR!$I$7:$I$414,'10. 170KMP'!$F79)</f>
        <v>0</v>
      </c>
      <c r="AC79" s="907">
        <f>SUMIFS(M.account_DTR!BW$7:BW$414,M.account_DTR!$I$7:$I$414,'10. 170KMP'!$F79)</f>
        <v>0</v>
      </c>
      <c r="AD79" s="907">
        <f>SUMIFS(M.account_DTR!BX$7:BX$414,M.account_DTR!$I$7:$I$414,'10. 170KMP'!$F79)</f>
        <v>0</v>
      </c>
      <c r="AE79" s="907">
        <f>SUMIFS(M.account_DTR!BY$7:BY$414,M.account_DTR!$I$7:$I$414,'10. 170KMP'!$F79)</f>
        <v>0</v>
      </c>
      <c r="AF79" s="907">
        <f>SUMIFS(M.account_DTR!BZ$7:BZ$414,M.account_DTR!$I$7:$I$414,'10. 170KMP'!$F79)</f>
        <v>0</v>
      </c>
      <c r="AG79" s="907">
        <f>SUMIFS(M.account_DTR!CA$7:CA$414,M.account_DTR!$I$7:$I$414,'10. 170KMP'!$F79)</f>
        <v>0</v>
      </c>
      <c r="AH79" s="907">
        <f>SUMIFS(M.account_DTR!CB$7:CB$414,M.account_DTR!$I$7:$I$414,'10. 170KMP'!$F79)</f>
        <v>0</v>
      </c>
      <c r="AI79" s="907">
        <f>SUMIFS(M.account_DTR!CC$7:CC$414,M.account_DTR!$I$7:$I$414,'10. 170KMP'!$F79)</f>
        <v>0</v>
      </c>
      <c r="AJ79" s="907">
        <f>SUMIFS(M.account_DTR!CD$7:CD$414,M.account_DTR!$I$7:$I$414,'10. 170KMP'!$F79)</f>
        <v>0</v>
      </c>
      <c r="AK79" s="907">
        <f>SUMIFS(M.account_DTR!CE$7:CE$414,M.account_DTR!$I$7:$I$414,'10. 170KMP'!$F79)</f>
        <v>0</v>
      </c>
      <c r="AL79" s="907">
        <f>SUMIFS(M.account_DTR!CF$7:CF$414,M.account_DTR!$I$7:$I$414,'10. 170KMP'!$F79)</f>
        <v>0</v>
      </c>
      <c r="AM79" s="907">
        <f>SUMIFS(M.account_DTR!CG$7:CG$414,M.account_DTR!$I$7:$I$414,'10. 170KMP'!$F79)</f>
        <v>0</v>
      </c>
      <c r="AN79" s="907">
        <f t="shared" si="50"/>
        <v>0</v>
      </c>
      <c r="AO79" s="1113">
        <f t="shared" si="48"/>
        <v>0</v>
      </c>
      <c r="AP79" s="1114">
        <f>SUMIFS(M.account_DTR!CJ$7:CJ$414,M.account_DTR!$I$7:$I$414,'10. 170KMP'!$F79)</f>
        <v>0</v>
      </c>
      <c r="AQ79" s="1115">
        <f>SUMIFS(M.account_DTR!CK$7:CK$414,M.account_DTR!$I$7:$I$414,'10. 170KMP'!$F79)</f>
        <v>0</v>
      </c>
      <c r="AR79" s="1115">
        <f>SUMIFS(M.account_DTR!CL$7:CL$414,M.account_DTR!$I$7:$I$414,'10. 170KMP'!$F79)</f>
        <v>0</v>
      </c>
      <c r="AS79" s="1115">
        <f>SUMIFS(M.account_DTR!CM$7:CM$414,M.account_DTR!$I$7:$I$414,'10. 170KMP'!$F79)</f>
        <v>0</v>
      </c>
      <c r="AT79" s="1115">
        <f>SUMIFS(M.account_DTR!CN$7:CN$414,M.account_DTR!$I$7:$I$414,'10. 170KMP'!$F79)</f>
        <v>0</v>
      </c>
      <c r="AU79" s="1115"/>
      <c r="AV79" s="1115"/>
      <c r="AW79" s="1115"/>
      <c r="AX79" s="1115"/>
      <c r="AY79" s="1115"/>
      <c r="AZ79" s="1115"/>
      <c r="BA79" s="1116"/>
      <c r="BB79" s="913">
        <f t="shared" si="42"/>
        <v>0</v>
      </c>
      <c r="BC79" s="907">
        <f t="shared" si="43"/>
        <v>0</v>
      </c>
      <c r="BD79" s="907">
        <f t="shared" si="44"/>
        <v>0</v>
      </c>
      <c r="BE79" s="1117" t="str">
        <f t="shared" si="37"/>
        <v/>
      </c>
      <c r="BF79" s="1118" t="str">
        <f t="shared" si="38"/>
        <v/>
      </c>
      <c r="BG79" s="913">
        <f t="shared" si="45"/>
        <v>0</v>
      </c>
      <c r="BH79" s="907">
        <f t="shared" si="46"/>
        <v>0</v>
      </c>
      <c r="BI79" s="907">
        <f t="shared" si="47"/>
        <v>0</v>
      </c>
      <c r="BJ79" s="1100" t="str">
        <f t="shared" si="39"/>
        <v/>
      </c>
      <c r="BK79" s="1100" t="str">
        <f t="shared" si="40"/>
        <v/>
      </c>
      <c r="BL79" s="1101" t="str">
        <f t="shared" si="41"/>
        <v/>
      </c>
    </row>
    <row r="80" spans="2:64" x14ac:dyDescent="0.25">
      <c r="B80" s="1179"/>
      <c r="C80" s="1180"/>
      <c r="D80" s="251" t="s">
        <v>242</v>
      </c>
      <c r="E80" s="20" t="s">
        <v>170</v>
      </c>
      <c r="F80" s="19">
        <f>IF(H80=0,"",MAX($F$10:F79)+1)</f>
        <v>70</v>
      </c>
      <c r="G80" s="251" t="str">
        <f>VLOOKUP(H80,'Mapping account'!E:F,2,0)</f>
        <v>05807</v>
      </c>
      <c r="H80" s="1119" t="s">
        <v>170</v>
      </c>
      <c r="I80" s="270" t="s">
        <v>226</v>
      </c>
      <c r="J80" s="1120" t="s">
        <v>75</v>
      </c>
      <c r="K80" s="1120" t="s">
        <v>242</v>
      </c>
      <c r="L80" s="913">
        <f>SUMIFS(M.account_DTR!$AD$7:$AD$414,M.account_DTR!$I$7:$I$414,'10. 170KMP'!$F80)</f>
        <v>0</v>
      </c>
      <c r="M80" s="907">
        <f>SUMIFS(M.account_DTR!$AR$7:$AR$414,M.account_DTR!$I$7:$I$414,'10. 170KMP'!$F80)</f>
        <v>0</v>
      </c>
      <c r="N80" s="907">
        <f>SUMIFS(M.account_DTR!$BF$7:$BF$414,M.account_DTR!$I$7:$I$414,'10. 170KMP'!$F80)</f>
        <v>0</v>
      </c>
      <c r="O80" s="907">
        <f>SUMIFS(M.account_DTR!BH$7:BH$414,M.account_DTR!$I$7:$I$414,'10. 170KMP'!$F80)</f>
        <v>0</v>
      </c>
      <c r="P80" s="907">
        <f>SUMIFS(M.account_DTR!BI$7:BI$414,M.account_DTR!$I$7:$I$414,'10. 170KMP'!$F80)</f>
        <v>0</v>
      </c>
      <c r="Q80" s="907">
        <f>SUMIFS(M.account_DTR!BJ$7:BJ$414,M.account_DTR!$I$7:$I$414,'10. 170KMP'!$F80)</f>
        <v>0</v>
      </c>
      <c r="R80" s="907">
        <f>SUMIFS(M.account_DTR!BK$7:BK$414,M.account_DTR!$I$7:$I$414,'10. 170KMP'!$F80)</f>
        <v>0</v>
      </c>
      <c r="S80" s="907">
        <f>SUMIFS(M.account_DTR!BL$7:BL$414,M.account_DTR!$I$7:$I$414,'10. 170KMP'!$F80)</f>
        <v>0</v>
      </c>
      <c r="T80" s="907">
        <f>SUMIFS(M.account_DTR!BM$7:BM$414,M.account_DTR!$I$7:$I$414,'10. 170KMP'!$F80)</f>
        <v>0</v>
      </c>
      <c r="U80" s="907">
        <f>SUMIFS(M.account_DTR!BN$7:BN$414,M.account_DTR!$I$7:$I$414,'10. 170KMP'!$F80)</f>
        <v>0</v>
      </c>
      <c r="V80" s="907">
        <f>SUMIFS(M.account_DTR!BO$7:BO$414,M.account_DTR!$I$7:$I$414,'10. 170KMP'!$F80)</f>
        <v>0</v>
      </c>
      <c r="W80" s="907">
        <f>SUMIFS(M.account_DTR!BP$7:BP$414,M.account_DTR!$I$7:$I$414,'10. 170KMP'!$F80)</f>
        <v>0</v>
      </c>
      <c r="X80" s="907">
        <f>SUMIFS(M.account_DTR!BQ$7:BQ$414,M.account_DTR!$I$7:$I$414,'10. 170KMP'!$F80)</f>
        <v>0</v>
      </c>
      <c r="Y80" s="907">
        <f>SUMIFS(M.account_DTR!BR$7:BR$414,M.account_DTR!$I$7:$I$414,'10. 170KMP'!$F80)</f>
        <v>0</v>
      </c>
      <c r="Z80" s="907">
        <f>SUMIFS(M.account_DTR!BS$7:BS$414,M.account_DTR!$I$7:$I$414,'10. 170KMP'!$F80)</f>
        <v>0</v>
      </c>
      <c r="AA80" s="907">
        <f t="shared" si="49"/>
        <v>0</v>
      </c>
      <c r="AB80" s="907">
        <f>SUMIFS(M.account_DTR!BV$7:BV$414,M.account_DTR!$I$7:$I$414,'10. 170KMP'!$F80)</f>
        <v>36000000</v>
      </c>
      <c r="AC80" s="907">
        <f>SUMIFS(M.account_DTR!BW$7:BW$414,M.account_DTR!$I$7:$I$414,'10. 170KMP'!$F80)</f>
        <v>36000000</v>
      </c>
      <c r="AD80" s="907">
        <f>SUMIFS(M.account_DTR!BX$7:BX$414,M.account_DTR!$I$7:$I$414,'10. 170KMP'!$F80)</f>
        <v>36000000</v>
      </c>
      <c r="AE80" s="907">
        <f>SUMIFS(M.account_DTR!BY$7:BY$414,M.account_DTR!$I$7:$I$414,'10. 170KMP'!$F80)</f>
        <v>36000000</v>
      </c>
      <c r="AF80" s="907">
        <f>SUMIFS(M.account_DTR!BZ$7:BZ$414,M.account_DTR!$I$7:$I$414,'10. 170KMP'!$F80)</f>
        <v>36000000</v>
      </c>
      <c r="AG80" s="907">
        <f>SUMIFS(M.account_DTR!CA$7:CA$414,M.account_DTR!$I$7:$I$414,'10. 170KMP'!$F80)</f>
        <v>36000000</v>
      </c>
      <c r="AH80" s="907">
        <f>SUMIFS(M.account_DTR!CB$7:CB$414,M.account_DTR!$I$7:$I$414,'10. 170KMP'!$F80)</f>
        <v>36000000</v>
      </c>
      <c r="AI80" s="907">
        <f>SUMIFS(M.account_DTR!CC$7:CC$414,M.account_DTR!$I$7:$I$414,'10. 170KMP'!$F80)</f>
        <v>36000000</v>
      </c>
      <c r="AJ80" s="907">
        <f>SUMIFS(M.account_DTR!CD$7:CD$414,M.account_DTR!$I$7:$I$414,'10. 170KMP'!$F80)</f>
        <v>36000000</v>
      </c>
      <c r="AK80" s="907">
        <f>SUMIFS(M.account_DTR!CE$7:CE$414,M.account_DTR!$I$7:$I$414,'10. 170KMP'!$F80)</f>
        <v>36000000</v>
      </c>
      <c r="AL80" s="907">
        <f>SUMIFS(M.account_DTR!CF$7:CF$414,M.account_DTR!$I$7:$I$414,'10. 170KMP'!$F80)</f>
        <v>36000000</v>
      </c>
      <c r="AM80" s="907">
        <f>SUMIFS(M.account_DTR!CG$7:CG$414,M.account_DTR!$I$7:$I$414,'10. 170KMP'!$F80)</f>
        <v>36000000</v>
      </c>
      <c r="AN80" s="907">
        <f t="shared" si="50"/>
        <v>432000000</v>
      </c>
      <c r="AO80" s="1113">
        <f t="shared" si="48"/>
        <v>117000000</v>
      </c>
      <c r="AP80" s="1114">
        <f>SUMIFS(M.account_DTR!CJ$7:CJ$414,M.account_DTR!$I$7:$I$414,'10. 170KMP'!$F80)</f>
        <v>9000000</v>
      </c>
      <c r="AQ80" s="1115">
        <f>SUMIFS(M.account_DTR!CK$7:CK$414,M.account_DTR!$I$7:$I$414,'10. 170KMP'!$F80)</f>
        <v>27000000</v>
      </c>
      <c r="AR80" s="1115">
        <f>SUMIFS(M.account_DTR!CL$7:CL$414,M.account_DTR!$I$7:$I$414,'10. 170KMP'!$F80)</f>
        <v>27000000</v>
      </c>
      <c r="AS80" s="1115">
        <f>SUMIFS(M.account_DTR!CM$7:CM$414,M.account_DTR!$I$7:$I$414,'10. 170KMP'!$F80)</f>
        <v>27000000</v>
      </c>
      <c r="AT80" s="1115">
        <f>SUMIFS(M.account_DTR!CN$7:CN$414,M.account_DTR!$I$7:$I$414,'10. 170KMP'!$F80)</f>
        <v>27000000</v>
      </c>
      <c r="AU80" s="1115"/>
      <c r="AV80" s="1115"/>
      <c r="AW80" s="1115"/>
      <c r="AX80" s="1115"/>
      <c r="AY80" s="1115"/>
      <c r="AZ80" s="1115"/>
      <c r="BA80" s="1116"/>
      <c r="BB80" s="913">
        <f t="shared" si="42"/>
        <v>27000000</v>
      </c>
      <c r="BC80" s="907">
        <f t="shared" si="43"/>
        <v>27000000</v>
      </c>
      <c r="BD80" s="907">
        <f t="shared" si="44"/>
        <v>36000000</v>
      </c>
      <c r="BE80" s="1117">
        <f t="shared" si="37"/>
        <v>1</v>
      </c>
      <c r="BF80" s="1118">
        <f t="shared" si="38"/>
        <v>0.75</v>
      </c>
      <c r="BG80" s="913">
        <f t="shared" si="45"/>
        <v>0</v>
      </c>
      <c r="BH80" s="907">
        <f t="shared" si="46"/>
        <v>117000000</v>
      </c>
      <c r="BI80" s="907">
        <f t="shared" si="47"/>
        <v>180000000</v>
      </c>
      <c r="BJ80" s="1109" t="str">
        <f t="shared" si="39"/>
        <v/>
      </c>
      <c r="BK80" s="1109">
        <f t="shared" si="40"/>
        <v>0.65</v>
      </c>
      <c r="BL80" s="1110">
        <f t="shared" si="41"/>
        <v>0.27083333333333331</v>
      </c>
    </row>
    <row r="81" spans="2:64" ht="30" x14ac:dyDescent="0.25">
      <c r="B81" s="1179" t="str">
        <f>IF(C81=0,"",MAX($B$10:B80)+1)</f>
        <v/>
      </c>
      <c r="C81" s="1180"/>
      <c r="D81" s="251" t="s">
        <v>243</v>
      </c>
      <c r="E81" s="20" t="s">
        <v>168</v>
      </c>
      <c r="F81" s="19">
        <f>IF(H81=0,"",MAX($F$10:F80)+1)</f>
        <v>71</v>
      </c>
      <c r="G81" s="251" t="str">
        <f>VLOOKUP(H81,'Mapping account'!E:F,2,0)</f>
        <v>05808</v>
      </c>
      <c r="H81" s="1119" t="s">
        <v>168</v>
      </c>
      <c r="I81" s="270" t="s">
        <v>226</v>
      </c>
      <c r="J81" s="1120" t="s">
        <v>75</v>
      </c>
      <c r="K81" s="1120" t="s">
        <v>243</v>
      </c>
      <c r="L81" s="910">
        <f>SUMIFS(M.account_DTR!$AD$7:$AD$414,M.account_DTR!$I$7:$I$414,'10. 170KMP'!$F81)</f>
        <v>0</v>
      </c>
      <c r="M81" s="904">
        <f>SUMIFS(M.account_DTR!$AR$7:$AR$414,M.account_DTR!$I$7:$I$414,'10. 170KMP'!$F81)</f>
        <v>0</v>
      </c>
      <c r="N81" s="904">
        <f>SUMIFS(M.account_DTR!$BF$7:$BF$414,M.account_DTR!$I$7:$I$414,'10. 170KMP'!$F81)</f>
        <v>0</v>
      </c>
      <c r="O81" s="904">
        <f>SUMIFS(M.account_DTR!BH$7:BH$414,M.account_DTR!$I$7:$I$414,'10. 170KMP'!$F81)</f>
        <v>0</v>
      </c>
      <c r="P81" s="904">
        <f>SUMIFS(M.account_DTR!BI$7:BI$414,M.account_DTR!$I$7:$I$414,'10. 170KMP'!$F81)</f>
        <v>0</v>
      </c>
      <c r="Q81" s="904">
        <f>SUMIFS(M.account_DTR!BJ$7:BJ$414,M.account_DTR!$I$7:$I$414,'10. 170KMP'!$F81)</f>
        <v>0</v>
      </c>
      <c r="R81" s="904">
        <f>SUMIFS(M.account_DTR!BK$7:BK$414,M.account_DTR!$I$7:$I$414,'10. 170KMP'!$F81)</f>
        <v>0</v>
      </c>
      <c r="S81" s="904">
        <f>SUMIFS(M.account_DTR!BL$7:BL$414,M.account_DTR!$I$7:$I$414,'10. 170KMP'!$F81)</f>
        <v>0</v>
      </c>
      <c r="T81" s="904">
        <f>SUMIFS(M.account_DTR!BM$7:BM$414,M.account_DTR!$I$7:$I$414,'10. 170KMP'!$F81)</f>
        <v>0</v>
      </c>
      <c r="U81" s="904">
        <f>SUMIFS(M.account_DTR!BN$7:BN$414,M.account_DTR!$I$7:$I$414,'10. 170KMP'!$F81)</f>
        <v>0</v>
      </c>
      <c r="V81" s="904">
        <f>SUMIFS(M.account_DTR!BO$7:BO$414,M.account_DTR!$I$7:$I$414,'10. 170KMP'!$F81)</f>
        <v>0</v>
      </c>
      <c r="W81" s="904">
        <f>SUMIFS(M.account_DTR!BP$7:BP$414,M.account_DTR!$I$7:$I$414,'10. 170KMP'!$F81)</f>
        <v>0</v>
      </c>
      <c r="X81" s="904">
        <f>SUMIFS(M.account_DTR!BQ$7:BQ$414,M.account_DTR!$I$7:$I$414,'10. 170KMP'!$F81)</f>
        <v>0</v>
      </c>
      <c r="Y81" s="904">
        <f>SUMIFS(M.account_DTR!BR$7:BR$414,M.account_DTR!$I$7:$I$414,'10. 170KMP'!$F81)</f>
        <v>0</v>
      </c>
      <c r="Z81" s="904">
        <f>SUMIFS(M.account_DTR!BS$7:BS$414,M.account_DTR!$I$7:$I$414,'10. 170KMP'!$F81)</f>
        <v>0</v>
      </c>
      <c r="AA81" s="904">
        <f t="shared" si="49"/>
        <v>0</v>
      </c>
      <c r="AB81" s="904">
        <f>SUMIFS(M.account_DTR!BV$7:BV$414,M.account_DTR!$I$7:$I$414,'10. 170KMP'!$F81)</f>
        <v>0</v>
      </c>
      <c r="AC81" s="904">
        <f>SUMIFS(M.account_DTR!BW$7:BW$414,M.account_DTR!$I$7:$I$414,'10. 170KMP'!$F81)</f>
        <v>0</v>
      </c>
      <c r="AD81" s="904">
        <f>SUMIFS(M.account_DTR!BX$7:BX$414,M.account_DTR!$I$7:$I$414,'10. 170KMP'!$F81)</f>
        <v>0</v>
      </c>
      <c r="AE81" s="904">
        <f>SUMIFS(M.account_DTR!BY$7:BY$414,M.account_DTR!$I$7:$I$414,'10. 170KMP'!$F81)</f>
        <v>0</v>
      </c>
      <c r="AF81" s="904">
        <f>SUMIFS(M.account_DTR!BZ$7:BZ$414,M.account_DTR!$I$7:$I$414,'10. 170KMP'!$F81)</f>
        <v>0</v>
      </c>
      <c r="AG81" s="904">
        <f>SUMIFS(M.account_DTR!CA$7:CA$414,M.account_DTR!$I$7:$I$414,'10. 170KMP'!$F81)</f>
        <v>0</v>
      </c>
      <c r="AH81" s="904">
        <f>SUMIFS(M.account_DTR!CB$7:CB$414,M.account_DTR!$I$7:$I$414,'10. 170KMP'!$F81)</f>
        <v>0</v>
      </c>
      <c r="AI81" s="904">
        <f>SUMIFS(M.account_DTR!CC$7:CC$414,M.account_DTR!$I$7:$I$414,'10. 170KMP'!$F81)</f>
        <v>0</v>
      </c>
      <c r="AJ81" s="904">
        <f>SUMIFS(M.account_DTR!CD$7:CD$414,M.account_DTR!$I$7:$I$414,'10. 170KMP'!$F81)</f>
        <v>0</v>
      </c>
      <c r="AK81" s="904">
        <f>SUMIFS(M.account_DTR!CE$7:CE$414,M.account_DTR!$I$7:$I$414,'10. 170KMP'!$F81)</f>
        <v>0</v>
      </c>
      <c r="AL81" s="904">
        <f>SUMIFS(M.account_DTR!CF$7:CF$414,M.account_DTR!$I$7:$I$414,'10. 170KMP'!$F81)</f>
        <v>0</v>
      </c>
      <c r="AM81" s="904">
        <f>SUMIFS(M.account_DTR!CG$7:CG$414,M.account_DTR!$I$7:$I$414,'10. 170KMP'!$F81)</f>
        <v>0</v>
      </c>
      <c r="AN81" s="904">
        <f t="shared" si="50"/>
        <v>0</v>
      </c>
      <c r="AO81" s="1121">
        <f t="shared" si="48"/>
        <v>0</v>
      </c>
      <c r="AP81" s="894">
        <f>SUMIFS(M.account_DTR!CJ$7:CJ$414,M.account_DTR!$I$7:$I$414,'10. 170KMP'!$F81)</f>
        <v>0</v>
      </c>
      <c r="AQ81" s="895">
        <f>SUMIFS(M.account_DTR!CK$7:CK$414,M.account_DTR!$I$7:$I$414,'10. 170KMP'!$F81)</f>
        <v>0</v>
      </c>
      <c r="AR81" s="895">
        <f>SUMIFS(M.account_DTR!CL$7:CL$414,M.account_DTR!$I$7:$I$414,'10. 170KMP'!$F81)</f>
        <v>0</v>
      </c>
      <c r="AS81" s="895">
        <f>SUMIFS(M.account_DTR!CM$7:CM$414,M.account_DTR!$I$7:$I$414,'10. 170KMP'!$F81)</f>
        <v>0</v>
      </c>
      <c r="AT81" s="895">
        <f>SUMIFS(M.account_DTR!CN$7:CN$414,M.account_DTR!$I$7:$I$414,'10. 170KMP'!$F81)</f>
        <v>0</v>
      </c>
      <c r="AU81" s="895"/>
      <c r="AV81" s="895"/>
      <c r="AW81" s="895"/>
      <c r="AX81" s="895"/>
      <c r="AY81" s="895"/>
      <c r="AZ81" s="895"/>
      <c r="BA81" s="1122"/>
      <c r="BB81" s="910">
        <f t="shared" si="42"/>
        <v>0</v>
      </c>
      <c r="BC81" s="904">
        <f t="shared" si="43"/>
        <v>0</v>
      </c>
      <c r="BD81" s="904">
        <f t="shared" si="44"/>
        <v>0</v>
      </c>
      <c r="BE81" s="1123" t="str">
        <f t="shared" si="37"/>
        <v/>
      </c>
      <c r="BF81" s="1124" t="str">
        <f t="shared" si="38"/>
        <v/>
      </c>
      <c r="BG81" s="910">
        <f t="shared" si="45"/>
        <v>0</v>
      </c>
      <c r="BH81" s="904">
        <f t="shared" si="46"/>
        <v>0</v>
      </c>
      <c r="BI81" s="904">
        <f t="shared" si="47"/>
        <v>0</v>
      </c>
      <c r="BJ81" s="1125" t="str">
        <f t="shared" si="39"/>
        <v/>
      </c>
      <c r="BK81" s="1125" t="str">
        <f t="shared" si="40"/>
        <v/>
      </c>
      <c r="BL81" s="1101" t="str">
        <f t="shared" si="41"/>
        <v/>
      </c>
    </row>
    <row r="82" spans="2:64" ht="30" x14ac:dyDescent="0.25">
      <c r="B82" s="1179"/>
      <c r="C82" s="1180"/>
      <c r="D82" s="251" t="s">
        <v>244</v>
      </c>
      <c r="E82" s="20" t="s">
        <v>177</v>
      </c>
      <c r="F82" s="19">
        <f>IF(H82=0,"",MAX($F$10:F81)+1)</f>
        <v>72</v>
      </c>
      <c r="G82" s="251" t="str">
        <f>VLOOKUP(H82,'Mapping account'!E:F,2,0)</f>
        <v>05809</v>
      </c>
      <c r="H82" s="1119" t="s">
        <v>177</v>
      </c>
      <c r="I82" s="270" t="s">
        <v>226</v>
      </c>
      <c r="J82" s="1120" t="s">
        <v>75</v>
      </c>
      <c r="K82" s="1120" t="s">
        <v>244</v>
      </c>
      <c r="L82" s="1126">
        <f>SUMIFS(M.account_DTR!$AD$7:$AD$414,M.account_DTR!$I$7:$I$414,'10. 170KMP'!$F82)</f>
        <v>0</v>
      </c>
      <c r="M82" s="1127">
        <f>SUMIFS(M.account_DTR!$AR$7:$AR$414,M.account_DTR!$I$7:$I$414,'10. 170KMP'!$F82)</f>
        <v>0</v>
      </c>
      <c r="N82" s="1127">
        <f>SUMIFS(M.account_DTR!$BF$7:$BF$414,M.account_DTR!$I$7:$I$414,'10. 170KMP'!$F82)</f>
        <v>0</v>
      </c>
      <c r="O82" s="1127">
        <f>SUMIFS(M.account_DTR!BH$7:BH$414,M.account_DTR!$I$7:$I$414,'10. 170KMP'!$F82)</f>
        <v>0</v>
      </c>
      <c r="P82" s="1127">
        <f>SUMIFS(M.account_DTR!BI$7:BI$414,M.account_DTR!$I$7:$I$414,'10. 170KMP'!$F82)</f>
        <v>0</v>
      </c>
      <c r="Q82" s="1127">
        <f>SUMIFS(M.account_DTR!BJ$7:BJ$414,M.account_DTR!$I$7:$I$414,'10. 170KMP'!$F82)</f>
        <v>0</v>
      </c>
      <c r="R82" s="1127">
        <f>SUMIFS(M.account_DTR!BK$7:BK$414,M.account_DTR!$I$7:$I$414,'10. 170KMP'!$F82)</f>
        <v>0</v>
      </c>
      <c r="S82" s="1127">
        <f>SUMIFS(M.account_DTR!BL$7:BL$414,M.account_DTR!$I$7:$I$414,'10. 170KMP'!$F82)</f>
        <v>0</v>
      </c>
      <c r="T82" s="1127">
        <f>SUMIFS(M.account_DTR!BM$7:BM$414,M.account_DTR!$I$7:$I$414,'10. 170KMP'!$F82)</f>
        <v>0</v>
      </c>
      <c r="U82" s="1127">
        <f>SUMIFS(M.account_DTR!BN$7:BN$414,M.account_DTR!$I$7:$I$414,'10. 170KMP'!$F82)</f>
        <v>0</v>
      </c>
      <c r="V82" s="1127">
        <f>SUMIFS(M.account_DTR!BO$7:BO$414,M.account_DTR!$I$7:$I$414,'10. 170KMP'!$F82)</f>
        <v>0</v>
      </c>
      <c r="W82" s="1127">
        <f>SUMIFS(M.account_DTR!BP$7:BP$414,M.account_DTR!$I$7:$I$414,'10. 170KMP'!$F82)</f>
        <v>0</v>
      </c>
      <c r="X82" s="1127">
        <f>SUMIFS(M.account_DTR!BQ$7:BQ$414,M.account_DTR!$I$7:$I$414,'10. 170KMP'!$F82)</f>
        <v>0</v>
      </c>
      <c r="Y82" s="1127">
        <f>SUMIFS(M.account_DTR!BR$7:BR$414,M.account_DTR!$I$7:$I$414,'10. 170KMP'!$F82)</f>
        <v>0</v>
      </c>
      <c r="Z82" s="1127">
        <f>SUMIFS(M.account_DTR!BS$7:BS$414,M.account_DTR!$I$7:$I$414,'10. 170KMP'!$F82)</f>
        <v>0</v>
      </c>
      <c r="AA82" s="1127">
        <f t="shared" si="49"/>
        <v>0</v>
      </c>
      <c r="AB82" s="1127">
        <f>SUMIFS(M.account_DTR!BV$7:BV$414,M.account_DTR!$I$7:$I$414,'10. 170KMP'!$F82)</f>
        <v>0</v>
      </c>
      <c r="AC82" s="1127">
        <f>SUMIFS(M.account_DTR!BW$7:BW$414,M.account_DTR!$I$7:$I$414,'10. 170KMP'!$F82)</f>
        <v>0</v>
      </c>
      <c r="AD82" s="1127">
        <f>SUMIFS(M.account_DTR!BX$7:BX$414,M.account_DTR!$I$7:$I$414,'10. 170KMP'!$F82)</f>
        <v>0</v>
      </c>
      <c r="AE82" s="1127">
        <f>SUMIFS(M.account_DTR!BY$7:BY$414,M.account_DTR!$I$7:$I$414,'10. 170KMP'!$F82)</f>
        <v>0</v>
      </c>
      <c r="AF82" s="1127">
        <f>SUMIFS(M.account_DTR!BZ$7:BZ$414,M.account_DTR!$I$7:$I$414,'10. 170KMP'!$F82)</f>
        <v>0</v>
      </c>
      <c r="AG82" s="1127">
        <f>SUMIFS(M.account_DTR!CA$7:CA$414,M.account_DTR!$I$7:$I$414,'10. 170KMP'!$F82)</f>
        <v>0</v>
      </c>
      <c r="AH82" s="1127">
        <f>SUMIFS(M.account_DTR!CB$7:CB$414,M.account_DTR!$I$7:$I$414,'10. 170KMP'!$F82)</f>
        <v>0</v>
      </c>
      <c r="AI82" s="1127">
        <f>SUMIFS(M.account_DTR!CC$7:CC$414,M.account_DTR!$I$7:$I$414,'10. 170KMP'!$F82)</f>
        <v>0</v>
      </c>
      <c r="AJ82" s="1127">
        <f>SUMIFS(M.account_DTR!CD$7:CD$414,M.account_DTR!$I$7:$I$414,'10. 170KMP'!$F82)</f>
        <v>0</v>
      </c>
      <c r="AK82" s="1127">
        <f>SUMIFS(M.account_DTR!CE$7:CE$414,M.account_DTR!$I$7:$I$414,'10. 170KMP'!$F82)</f>
        <v>0</v>
      </c>
      <c r="AL82" s="1127">
        <f>SUMIFS(M.account_DTR!CF$7:CF$414,M.account_DTR!$I$7:$I$414,'10. 170KMP'!$F82)</f>
        <v>0</v>
      </c>
      <c r="AM82" s="1127">
        <f>SUMIFS(M.account_DTR!CG$7:CG$414,M.account_DTR!$I$7:$I$414,'10. 170KMP'!$F82)</f>
        <v>0</v>
      </c>
      <c r="AN82" s="1127">
        <f t="shared" si="50"/>
        <v>0</v>
      </c>
      <c r="AO82" s="1128">
        <f t="shared" si="48"/>
        <v>0</v>
      </c>
      <c r="AP82" s="1129">
        <f>SUMIFS(M.account_DTR!CJ$7:CJ$414,M.account_DTR!$I$7:$I$414,'10. 170KMP'!$F82)</f>
        <v>0</v>
      </c>
      <c r="AQ82" s="1130">
        <f>SUMIFS(M.account_DTR!CK$7:CK$414,M.account_DTR!$I$7:$I$414,'10. 170KMP'!$F82)</f>
        <v>0</v>
      </c>
      <c r="AR82" s="1130">
        <f>SUMIFS(M.account_DTR!CL$7:CL$414,M.account_DTR!$I$7:$I$414,'10. 170KMP'!$F82)</f>
        <v>0</v>
      </c>
      <c r="AS82" s="1130">
        <f>SUMIFS(M.account_DTR!CM$7:CM$414,M.account_DTR!$I$7:$I$414,'10. 170KMP'!$F82)</f>
        <v>0</v>
      </c>
      <c r="AT82" s="1130">
        <f>SUMIFS(M.account_DTR!CN$7:CN$414,M.account_DTR!$I$7:$I$414,'10. 170KMP'!$F82)</f>
        <v>0</v>
      </c>
      <c r="AU82" s="1130"/>
      <c r="AV82" s="1130"/>
      <c r="AW82" s="1130"/>
      <c r="AX82" s="1130"/>
      <c r="AY82" s="1130"/>
      <c r="AZ82" s="1130"/>
      <c r="BA82" s="1131"/>
      <c r="BB82" s="1126">
        <f t="shared" si="42"/>
        <v>0</v>
      </c>
      <c r="BC82" s="1132">
        <f t="shared" si="43"/>
        <v>0</v>
      </c>
      <c r="BD82" s="1132">
        <f t="shared" si="44"/>
        <v>0</v>
      </c>
      <c r="BE82" s="1133" t="str">
        <f t="shared" si="37"/>
        <v/>
      </c>
      <c r="BF82" s="1134" t="str">
        <f t="shared" si="38"/>
        <v/>
      </c>
      <c r="BG82" s="1126">
        <f t="shared" si="45"/>
        <v>0</v>
      </c>
      <c r="BH82" s="1132">
        <f t="shared" si="46"/>
        <v>0</v>
      </c>
      <c r="BI82" s="1132">
        <f t="shared" si="47"/>
        <v>0</v>
      </c>
      <c r="BJ82" s="1135" t="str">
        <f t="shared" si="39"/>
        <v/>
      </c>
      <c r="BK82" s="1135" t="str">
        <f t="shared" si="40"/>
        <v/>
      </c>
      <c r="BL82" s="1136" t="str">
        <f t="shared" si="41"/>
        <v/>
      </c>
    </row>
    <row r="83" spans="2:64" s="2" customFormat="1" x14ac:dyDescent="0.25">
      <c r="B83" s="1167" t="s">
        <v>77</v>
      </c>
      <c r="C83" s="1168" t="s">
        <v>76</v>
      </c>
      <c r="D83" s="1169" t="s">
        <v>245</v>
      </c>
      <c r="E83" s="1168" t="s">
        <v>162</v>
      </c>
      <c r="F83" s="177">
        <f>IF(H83=0,"",MAX($F$10:F82)+1)</f>
        <v>73</v>
      </c>
      <c r="G83" s="239" t="str">
        <f>VLOOKUP(H83,'Mapping account'!E:F,2,0)</f>
        <v>04105</v>
      </c>
      <c r="H83" s="14" t="s">
        <v>162</v>
      </c>
      <c r="I83" s="267" t="s">
        <v>226</v>
      </c>
      <c r="J83" s="278" t="s">
        <v>77</v>
      </c>
      <c r="K83" s="278" t="s">
        <v>245</v>
      </c>
      <c r="L83" s="408">
        <f>SUMIFS(M.account_DTR!$AD$7:$AD$414,M.account_DTR!$I$7:$I$414,'10. 170KMP'!$F83)</f>
        <v>0</v>
      </c>
      <c r="M83" s="461">
        <f>SUMIFS(M.account_DTR!$AR$7:$AR$414,M.account_DTR!$I$7:$I$414,'10. 170KMP'!$F83)</f>
        <v>0</v>
      </c>
      <c r="N83" s="461">
        <f>SUMIFS(M.account_DTR!$BF$7:$BF$414,M.account_DTR!$I$7:$I$414,'10. 170KMP'!$F83)</f>
        <v>0</v>
      </c>
      <c r="O83" s="461">
        <f>SUMIFS(M.account_DTR!BH$7:BH$414,M.account_DTR!$I$7:$I$414,'10. 170KMP'!$F83)</f>
        <v>0</v>
      </c>
      <c r="P83" s="461">
        <f>SUMIFS(M.account_DTR!BI$7:BI$414,M.account_DTR!$I$7:$I$414,'10. 170KMP'!$F83)</f>
        <v>0</v>
      </c>
      <c r="Q83" s="461">
        <f>SUMIFS(M.account_DTR!BJ$7:BJ$414,M.account_DTR!$I$7:$I$414,'10. 170KMP'!$F83)</f>
        <v>0</v>
      </c>
      <c r="R83" s="461">
        <f>SUMIFS(M.account_DTR!BK$7:BK$414,M.account_DTR!$I$7:$I$414,'10. 170KMP'!$F83)</f>
        <v>0</v>
      </c>
      <c r="S83" s="461">
        <f>SUMIFS(M.account_DTR!BL$7:BL$414,M.account_DTR!$I$7:$I$414,'10. 170KMP'!$F83)</f>
        <v>0</v>
      </c>
      <c r="T83" s="461">
        <f>SUMIFS(M.account_DTR!BM$7:BM$414,M.account_DTR!$I$7:$I$414,'10. 170KMP'!$F83)</f>
        <v>0</v>
      </c>
      <c r="U83" s="461">
        <f>SUMIFS(M.account_DTR!BN$7:BN$414,M.account_DTR!$I$7:$I$414,'10. 170KMP'!$F83)</f>
        <v>0</v>
      </c>
      <c r="V83" s="461">
        <f>SUMIFS(M.account_DTR!BO$7:BO$414,M.account_DTR!$I$7:$I$414,'10. 170KMP'!$F83)</f>
        <v>0</v>
      </c>
      <c r="W83" s="461">
        <f>SUMIFS(M.account_DTR!BP$7:BP$414,M.account_DTR!$I$7:$I$414,'10. 170KMP'!$F83)</f>
        <v>0</v>
      </c>
      <c r="X83" s="461">
        <f>SUMIFS(M.account_DTR!BQ$7:BQ$414,M.account_DTR!$I$7:$I$414,'10. 170KMP'!$F83)</f>
        <v>0</v>
      </c>
      <c r="Y83" s="461">
        <f>SUMIFS(M.account_DTR!BR$7:BR$414,M.account_DTR!$I$7:$I$414,'10. 170KMP'!$F83)</f>
        <v>0</v>
      </c>
      <c r="Z83" s="461">
        <f>SUMIFS(M.account_DTR!BS$7:BS$414,M.account_DTR!$I$7:$I$414,'10. 170KMP'!$F83)</f>
        <v>0</v>
      </c>
      <c r="AA83" s="461">
        <f t="shared" si="49"/>
        <v>0</v>
      </c>
      <c r="AB83" s="461">
        <f>SUMIFS(M.account_DTR!BV$7:BV$414,M.account_DTR!$I$7:$I$414,'10. 170KMP'!$F83)</f>
        <v>0</v>
      </c>
      <c r="AC83" s="461">
        <f>SUMIFS(M.account_DTR!BW$7:BW$414,M.account_DTR!$I$7:$I$414,'10. 170KMP'!$F83)</f>
        <v>0</v>
      </c>
      <c r="AD83" s="461">
        <f>SUMIFS(M.account_DTR!BX$7:BX$414,M.account_DTR!$I$7:$I$414,'10. 170KMP'!$F83)</f>
        <v>0</v>
      </c>
      <c r="AE83" s="461">
        <f>SUMIFS(M.account_DTR!BY$7:BY$414,M.account_DTR!$I$7:$I$414,'10. 170KMP'!$F83)</f>
        <v>0</v>
      </c>
      <c r="AF83" s="461">
        <f>SUMIFS(M.account_DTR!BZ$7:BZ$414,M.account_DTR!$I$7:$I$414,'10. 170KMP'!$F83)</f>
        <v>0</v>
      </c>
      <c r="AG83" s="461">
        <f>SUMIFS(M.account_DTR!CA$7:CA$414,M.account_DTR!$I$7:$I$414,'10. 170KMP'!$F83)</f>
        <v>0</v>
      </c>
      <c r="AH83" s="461">
        <f>SUMIFS(M.account_DTR!CB$7:CB$414,M.account_DTR!$I$7:$I$414,'10. 170KMP'!$F83)</f>
        <v>0</v>
      </c>
      <c r="AI83" s="461">
        <f>SUMIFS(M.account_DTR!CC$7:CC$414,M.account_DTR!$I$7:$I$414,'10. 170KMP'!$F83)</f>
        <v>0</v>
      </c>
      <c r="AJ83" s="461">
        <f>SUMIFS(M.account_DTR!CD$7:CD$414,M.account_DTR!$I$7:$I$414,'10. 170KMP'!$F83)</f>
        <v>0</v>
      </c>
      <c r="AK83" s="461">
        <f>SUMIFS(M.account_DTR!CE$7:CE$414,M.account_DTR!$I$7:$I$414,'10. 170KMP'!$F83)</f>
        <v>0</v>
      </c>
      <c r="AL83" s="461">
        <f>SUMIFS(M.account_DTR!CF$7:CF$414,M.account_DTR!$I$7:$I$414,'10. 170KMP'!$F83)</f>
        <v>0</v>
      </c>
      <c r="AM83" s="461">
        <f>SUMIFS(M.account_DTR!CG$7:CG$414,M.account_DTR!$I$7:$I$414,'10. 170KMP'!$F83)</f>
        <v>0</v>
      </c>
      <c r="AN83" s="461">
        <f t="shared" si="50"/>
        <v>0</v>
      </c>
      <c r="AO83" s="462">
        <f t="shared" si="48"/>
        <v>0</v>
      </c>
      <c r="AP83" s="411">
        <f>SUMIFS(M.account_DTR!CJ$7:CJ$414,M.account_DTR!$I$7:$I$414,'10. 170KMP'!$F83)</f>
        <v>0</v>
      </c>
      <c r="AQ83" s="463">
        <f>SUMIFS(M.account_DTR!CK$7:CK$414,M.account_DTR!$I$7:$I$414,'10. 170KMP'!$F83)</f>
        <v>0</v>
      </c>
      <c r="AR83" s="463">
        <f>SUMIFS(M.account_DTR!CL$7:CL$414,M.account_DTR!$I$7:$I$414,'10. 170KMP'!$F83)</f>
        <v>0</v>
      </c>
      <c r="AS83" s="463">
        <f>SUMIFS(M.account_DTR!CM$7:CM$414,M.account_DTR!$I$7:$I$414,'10. 170KMP'!$F83)</f>
        <v>0</v>
      </c>
      <c r="AT83" s="463">
        <f>SUMIFS(M.account_DTR!CN$7:CN$414,M.account_DTR!$I$7:$I$414,'10. 170KMP'!$F83)</f>
        <v>0</v>
      </c>
      <c r="AU83" s="463"/>
      <c r="AV83" s="463"/>
      <c r="AW83" s="463"/>
      <c r="AX83" s="463"/>
      <c r="AY83" s="463"/>
      <c r="AZ83" s="463"/>
      <c r="BA83" s="464"/>
      <c r="BB83" s="408">
        <f t="shared" si="42"/>
        <v>0</v>
      </c>
      <c r="BC83" s="409">
        <f t="shared" si="43"/>
        <v>0</v>
      </c>
      <c r="BD83" s="409">
        <f t="shared" si="44"/>
        <v>0</v>
      </c>
      <c r="BE83" s="755" t="str">
        <f t="shared" si="37"/>
        <v/>
      </c>
      <c r="BF83" s="756" t="str">
        <f t="shared" si="38"/>
        <v/>
      </c>
      <c r="BG83" s="408">
        <f t="shared" si="45"/>
        <v>0</v>
      </c>
      <c r="BH83" s="409">
        <f t="shared" si="46"/>
        <v>0</v>
      </c>
      <c r="BI83" s="409">
        <f t="shared" si="47"/>
        <v>0</v>
      </c>
      <c r="BJ83" s="516" t="str">
        <f t="shared" si="39"/>
        <v/>
      </c>
      <c r="BK83" s="516" t="str">
        <f t="shared" si="40"/>
        <v/>
      </c>
      <c r="BL83" s="517" t="str">
        <f t="shared" si="41"/>
        <v/>
      </c>
    </row>
    <row r="84" spans="2:64" s="2" customFormat="1" x14ac:dyDescent="0.25">
      <c r="B84" s="1167" t="str">
        <f>IF(C84=0,"",MAX($B$10:B83)+1)</f>
        <v/>
      </c>
      <c r="C84" s="1168"/>
      <c r="D84" s="1169"/>
      <c r="E84" s="1168"/>
      <c r="F84" s="179">
        <f>IF(H84=0,"",MAX($F$10:F83)+1)</f>
        <v>74</v>
      </c>
      <c r="G84" s="242" t="str">
        <f>VLOOKUP(H84,'Mapping account'!E:F,2,0)</f>
        <v>04104</v>
      </c>
      <c r="H84" s="198" t="s">
        <v>355</v>
      </c>
      <c r="I84" s="269" t="s">
        <v>226</v>
      </c>
      <c r="J84" s="279" t="s">
        <v>77</v>
      </c>
      <c r="K84" s="279" t="s">
        <v>245</v>
      </c>
      <c r="L84" s="425">
        <f>SUMIFS(M.account_DTR!$AD$7:$AD$414,M.account_DTR!$I$7:$I$414,'10. 170KMP'!$F84)</f>
        <v>0</v>
      </c>
      <c r="M84" s="465">
        <f>SUMIFS(M.account_DTR!$AR$7:$AR$414,M.account_DTR!$I$7:$I$414,'10. 170KMP'!$F84)</f>
        <v>0</v>
      </c>
      <c r="N84" s="465">
        <f>SUMIFS(M.account_DTR!$BF$7:$BF$414,M.account_DTR!$I$7:$I$414,'10. 170KMP'!$F84)</f>
        <v>0</v>
      </c>
      <c r="O84" s="465">
        <f>SUMIFS(M.account_DTR!BH$7:BH$414,M.account_DTR!$I$7:$I$414,'10. 170KMP'!$F84)</f>
        <v>0</v>
      </c>
      <c r="P84" s="465">
        <f>SUMIFS(M.account_DTR!BI$7:BI$414,M.account_DTR!$I$7:$I$414,'10. 170KMP'!$F84)</f>
        <v>0</v>
      </c>
      <c r="Q84" s="465">
        <f>SUMIFS(M.account_DTR!BJ$7:BJ$414,M.account_DTR!$I$7:$I$414,'10. 170KMP'!$F84)</f>
        <v>0</v>
      </c>
      <c r="R84" s="465">
        <f>SUMIFS(M.account_DTR!BK$7:BK$414,M.account_DTR!$I$7:$I$414,'10. 170KMP'!$F84)</f>
        <v>0</v>
      </c>
      <c r="S84" s="465">
        <f>SUMIFS(M.account_DTR!BL$7:BL$414,M.account_DTR!$I$7:$I$414,'10. 170KMP'!$F84)</f>
        <v>0</v>
      </c>
      <c r="T84" s="465">
        <f>SUMIFS(M.account_DTR!BM$7:BM$414,M.account_DTR!$I$7:$I$414,'10. 170KMP'!$F84)</f>
        <v>0</v>
      </c>
      <c r="U84" s="465">
        <f>SUMIFS(M.account_DTR!BN$7:BN$414,M.account_DTR!$I$7:$I$414,'10. 170KMP'!$F84)</f>
        <v>0</v>
      </c>
      <c r="V84" s="465">
        <f>SUMIFS(M.account_DTR!BO$7:BO$414,M.account_DTR!$I$7:$I$414,'10. 170KMP'!$F84)</f>
        <v>0</v>
      </c>
      <c r="W84" s="465">
        <f>SUMIFS(M.account_DTR!BP$7:BP$414,M.account_DTR!$I$7:$I$414,'10. 170KMP'!$F84)</f>
        <v>0</v>
      </c>
      <c r="X84" s="465">
        <f>SUMIFS(M.account_DTR!BQ$7:BQ$414,M.account_DTR!$I$7:$I$414,'10. 170KMP'!$F84)</f>
        <v>0</v>
      </c>
      <c r="Y84" s="465">
        <f>SUMIFS(M.account_DTR!BR$7:BR$414,M.account_DTR!$I$7:$I$414,'10. 170KMP'!$F84)</f>
        <v>0</v>
      </c>
      <c r="Z84" s="465">
        <f>SUMIFS(M.account_DTR!BS$7:BS$414,M.account_DTR!$I$7:$I$414,'10. 170KMP'!$F84)</f>
        <v>0</v>
      </c>
      <c r="AA84" s="465">
        <f t="shared" si="49"/>
        <v>0</v>
      </c>
      <c r="AB84" s="465">
        <f>SUMIFS(M.account_DTR!BV$7:BV$414,M.account_DTR!$I$7:$I$414,'10. 170KMP'!$F84)</f>
        <v>0</v>
      </c>
      <c r="AC84" s="465">
        <f>SUMIFS(M.account_DTR!BW$7:BW$414,M.account_DTR!$I$7:$I$414,'10. 170KMP'!$F84)</f>
        <v>0</v>
      </c>
      <c r="AD84" s="465">
        <f>SUMIFS(M.account_DTR!BX$7:BX$414,M.account_DTR!$I$7:$I$414,'10. 170KMP'!$F84)</f>
        <v>0</v>
      </c>
      <c r="AE84" s="465">
        <f>SUMIFS(M.account_DTR!BY$7:BY$414,M.account_DTR!$I$7:$I$414,'10. 170KMP'!$F84)</f>
        <v>0</v>
      </c>
      <c r="AF84" s="465">
        <f>SUMIFS(M.account_DTR!BZ$7:BZ$414,M.account_DTR!$I$7:$I$414,'10. 170KMP'!$F84)</f>
        <v>0</v>
      </c>
      <c r="AG84" s="465">
        <f>SUMIFS(M.account_DTR!CA$7:CA$414,M.account_DTR!$I$7:$I$414,'10. 170KMP'!$F84)</f>
        <v>0</v>
      </c>
      <c r="AH84" s="465">
        <f>SUMIFS(M.account_DTR!CB$7:CB$414,M.account_DTR!$I$7:$I$414,'10. 170KMP'!$F84)</f>
        <v>0</v>
      </c>
      <c r="AI84" s="465">
        <f>SUMIFS(M.account_DTR!CC$7:CC$414,M.account_DTR!$I$7:$I$414,'10. 170KMP'!$F84)</f>
        <v>0</v>
      </c>
      <c r="AJ84" s="465">
        <f>SUMIFS(M.account_DTR!CD$7:CD$414,M.account_DTR!$I$7:$I$414,'10. 170KMP'!$F84)</f>
        <v>0</v>
      </c>
      <c r="AK84" s="465">
        <f>SUMIFS(M.account_DTR!CE$7:CE$414,M.account_DTR!$I$7:$I$414,'10. 170KMP'!$F84)</f>
        <v>0</v>
      </c>
      <c r="AL84" s="465">
        <f>SUMIFS(M.account_DTR!CF$7:CF$414,M.account_DTR!$I$7:$I$414,'10. 170KMP'!$F84)</f>
        <v>0</v>
      </c>
      <c r="AM84" s="465">
        <f>SUMIFS(M.account_DTR!CG$7:CG$414,M.account_DTR!$I$7:$I$414,'10. 170KMP'!$F84)</f>
        <v>0</v>
      </c>
      <c r="AN84" s="465">
        <f t="shared" si="50"/>
        <v>0</v>
      </c>
      <c r="AO84" s="466">
        <f t="shared" si="48"/>
        <v>0</v>
      </c>
      <c r="AP84" s="428">
        <f>SUMIFS(M.account_DTR!CJ$7:CJ$414,M.account_DTR!$I$7:$I$414,'10. 170KMP'!$F84)</f>
        <v>0</v>
      </c>
      <c r="AQ84" s="467">
        <f>SUMIFS(M.account_DTR!CK$7:CK$414,M.account_DTR!$I$7:$I$414,'10. 170KMP'!$F84)</f>
        <v>0</v>
      </c>
      <c r="AR84" s="467">
        <f>SUMIFS(M.account_DTR!CL$7:CL$414,M.account_DTR!$I$7:$I$414,'10. 170KMP'!$F84)</f>
        <v>0</v>
      </c>
      <c r="AS84" s="467">
        <f>SUMIFS(M.account_DTR!CM$7:CM$414,M.account_DTR!$I$7:$I$414,'10. 170KMP'!$F84)</f>
        <v>0</v>
      </c>
      <c r="AT84" s="467">
        <f>SUMIFS(M.account_DTR!CN$7:CN$414,M.account_DTR!$I$7:$I$414,'10. 170KMP'!$F84)</f>
        <v>0</v>
      </c>
      <c r="AU84" s="467"/>
      <c r="AV84" s="467"/>
      <c r="AW84" s="467"/>
      <c r="AX84" s="467"/>
      <c r="AY84" s="467"/>
      <c r="AZ84" s="467"/>
      <c r="BA84" s="468"/>
      <c r="BB84" s="425">
        <f t="shared" si="42"/>
        <v>0</v>
      </c>
      <c r="BC84" s="426">
        <f t="shared" si="43"/>
        <v>0</v>
      </c>
      <c r="BD84" s="426">
        <f t="shared" si="44"/>
        <v>0</v>
      </c>
      <c r="BE84" s="759" t="str">
        <f t="shared" si="37"/>
        <v/>
      </c>
      <c r="BF84" s="760" t="str">
        <f t="shared" si="38"/>
        <v/>
      </c>
      <c r="BG84" s="425">
        <f t="shared" si="45"/>
        <v>0</v>
      </c>
      <c r="BH84" s="426">
        <f t="shared" si="46"/>
        <v>0</v>
      </c>
      <c r="BI84" s="426">
        <f t="shared" si="47"/>
        <v>0</v>
      </c>
      <c r="BJ84" s="520" t="str">
        <f t="shared" si="39"/>
        <v/>
      </c>
      <c r="BK84" s="520" t="str">
        <f t="shared" si="40"/>
        <v/>
      </c>
      <c r="BL84" s="521" t="str">
        <f t="shared" si="41"/>
        <v/>
      </c>
    </row>
    <row r="85" spans="2:64" s="2" customFormat="1" x14ac:dyDescent="0.25">
      <c r="B85" s="1167" t="str">
        <f>IF(C85=0,"",MAX($B$10:B84)+1)</f>
        <v/>
      </c>
      <c r="C85" s="1168"/>
      <c r="D85" s="1169"/>
      <c r="E85" s="1168"/>
      <c r="F85" s="23">
        <f>IF(H85=0,"",MAX($F$10:F84)+1)</f>
        <v>75</v>
      </c>
      <c r="G85" s="240" t="str">
        <f>VLOOKUP(H85,'Mapping account'!E:F,2,0)</f>
        <v>04109</v>
      </c>
      <c r="H85" s="16" t="s">
        <v>356</v>
      </c>
      <c r="I85" s="266" t="s">
        <v>226</v>
      </c>
      <c r="J85" s="277" t="s">
        <v>77</v>
      </c>
      <c r="K85" s="277" t="s">
        <v>245</v>
      </c>
      <c r="L85" s="85">
        <f>SUMIFS(M.account_DTR!$AD$7:$AD$414,M.account_DTR!$I$7:$I$414,'10. 170KMP'!$F85)</f>
        <v>0</v>
      </c>
      <c r="M85" s="469">
        <f>SUMIFS(M.account_DTR!$AR$7:$AR$414,M.account_DTR!$I$7:$I$414,'10. 170KMP'!$F85)</f>
        <v>0</v>
      </c>
      <c r="N85" s="469">
        <f>SUMIFS(M.account_DTR!$BF$7:$BF$414,M.account_DTR!$I$7:$I$414,'10. 170KMP'!$F85)</f>
        <v>0</v>
      </c>
      <c r="O85" s="469">
        <f>SUMIFS(M.account_DTR!BH$7:BH$414,M.account_DTR!$I$7:$I$414,'10. 170KMP'!$F85)</f>
        <v>0</v>
      </c>
      <c r="P85" s="469">
        <f>SUMIFS(M.account_DTR!BI$7:BI$414,M.account_DTR!$I$7:$I$414,'10. 170KMP'!$F85)</f>
        <v>0</v>
      </c>
      <c r="Q85" s="469">
        <f>SUMIFS(M.account_DTR!BJ$7:BJ$414,M.account_DTR!$I$7:$I$414,'10. 170KMP'!$F85)</f>
        <v>0</v>
      </c>
      <c r="R85" s="469">
        <f>SUMIFS(M.account_DTR!BK$7:BK$414,M.account_DTR!$I$7:$I$414,'10. 170KMP'!$F85)</f>
        <v>0</v>
      </c>
      <c r="S85" s="469">
        <f>SUMIFS(M.account_DTR!BL$7:BL$414,M.account_DTR!$I$7:$I$414,'10. 170KMP'!$F85)</f>
        <v>0</v>
      </c>
      <c r="T85" s="469">
        <f>SUMIFS(M.account_DTR!BM$7:BM$414,M.account_DTR!$I$7:$I$414,'10. 170KMP'!$F85)</f>
        <v>0</v>
      </c>
      <c r="U85" s="469">
        <f>SUMIFS(M.account_DTR!BN$7:BN$414,M.account_DTR!$I$7:$I$414,'10. 170KMP'!$F85)</f>
        <v>0</v>
      </c>
      <c r="V85" s="469">
        <f>SUMIFS(M.account_DTR!BO$7:BO$414,M.account_DTR!$I$7:$I$414,'10. 170KMP'!$F85)</f>
        <v>0</v>
      </c>
      <c r="W85" s="469">
        <f>SUMIFS(M.account_DTR!BP$7:BP$414,M.account_DTR!$I$7:$I$414,'10. 170KMP'!$F85)</f>
        <v>0</v>
      </c>
      <c r="X85" s="469">
        <f>SUMIFS(M.account_DTR!BQ$7:BQ$414,M.account_DTR!$I$7:$I$414,'10. 170KMP'!$F85)</f>
        <v>0</v>
      </c>
      <c r="Y85" s="469">
        <f>SUMIFS(M.account_DTR!BR$7:BR$414,M.account_DTR!$I$7:$I$414,'10. 170KMP'!$F85)</f>
        <v>0</v>
      </c>
      <c r="Z85" s="469">
        <f>SUMIFS(M.account_DTR!BS$7:BS$414,M.account_DTR!$I$7:$I$414,'10. 170KMP'!$F85)</f>
        <v>0</v>
      </c>
      <c r="AA85" s="469">
        <f t="shared" si="49"/>
        <v>0</v>
      </c>
      <c r="AB85" s="469">
        <f>SUMIFS(M.account_DTR!BV$7:BV$414,M.account_DTR!$I$7:$I$414,'10. 170KMP'!$F85)</f>
        <v>0</v>
      </c>
      <c r="AC85" s="469">
        <f>SUMIFS(M.account_DTR!BW$7:BW$414,M.account_DTR!$I$7:$I$414,'10. 170KMP'!$F85)</f>
        <v>0</v>
      </c>
      <c r="AD85" s="469">
        <f>SUMIFS(M.account_DTR!BX$7:BX$414,M.account_DTR!$I$7:$I$414,'10. 170KMP'!$F85)</f>
        <v>0</v>
      </c>
      <c r="AE85" s="469">
        <f>SUMIFS(M.account_DTR!BY$7:BY$414,M.account_DTR!$I$7:$I$414,'10. 170KMP'!$F85)</f>
        <v>0</v>
      </c>
      <c r="AF85" s="469">
        <f>SUMIFS(M.account_DTR!BZ$7:BZ$414,M.account_DTR!$I$7:$I$414,'10. 170KMP'!$F85)</f>
        <v>0</v>
      </c>
      <c r="AG85" s="469">
        <f>SUMIFS(M.account_DTR!CA$7:CA$414,M.account_DTR!$I$7:$I$414,'10. 170KMP'!$F85)</f>
        <v>0</v>
      </c>
      <c r="AH85" s="469">
        <f>SUMIFS(M.account_DTR!CB$7:CB$414,M.account_DTR!$I$7:$I$414,'10. 170KMP'!$F85)</f>
        <v>0</v>
      </c>
      <c r="AI85" s="469">
        <f>SUMIFS(M.account_DTR!CC$7:CC$414,M.account_DTR!$I$7:$I$414,'10. 170KMP'!$F85)</f>
        <v>0</v>
      </c>
      <c r="AJ85" s="469">
        <f>SUMIFS(M.account_DTR!CD$7:CD$414,M.account_DTR!$I$7:$I$414,'10. 170KMP'!$F85)</f>
        <v>0</v>
      </c>
      <c r="AK85" s="469">
        <f>SUMIFS(M.account_DTR!CE$7:CE$414,M.account_DTR!$I$7:$I$414,'10. 170KMP'!$F85)</f>
        <v>0</v>
      </c>
      <c r="AL85" s="469">
        <f>SUMIFS(M.account_DTR!CF$7:CF$414,M.account_DTR!$I$7:$I$414,'10. 170KMP'!$F85)</f>
        <v>0</v>
      </c>
      <c r="AM85" s="469">
        <f>SUMIFS(M.account_DTR!CG$7:CG$414,M.account_DTR!$I$7:$I$414,'10. 170KMP'!$F85)</f>
        <v>0</v>
      </c>
      <c r="AN85" s="469">
        <f t="shared" si="50"/>
        <v>0</v>
      </c>
      <c r="AO85" s="470">
        <f t="shared" si="48"/>
        <v>0</v>
      </c>
      <c r="AP85" s="339">
        <f>SUMIFS(M.account_DTR!CJ$7:CJ$414,M.account_DTR!$I$7:$I$414,'10. 170KMP'!$F85)</f>
        <v>0</v>
      </c>
      <c r="AQ85" s="471">
        <f>SUMIFS(M.account_DTR!CK$7:CK$414,M.account_DTR!$I$7:$I$414,'10. 170KMP'!$F85)</f>
        <v>0</v>
      </c>
      <c r="AR85" s="471">
        <f>SUMIFS(M.account_DTR!CL$7:CL$414,M.account_DTR!$I$7:$I$414,'10. 170KMP'!$F85)</f>
        <v>0</v>
      </c>
      <c r="AS85" s="471">
        <f>SUMIFS(M.account_DTR!CM$7:CM$414,M.account_DTR!$I$7:$I$414,'10. 170KMP'!$F85)</f>
        <v>0</v>
      </c>
      <c r="AT85" s="471">
        <f>SUMIFS(M.account_DTR!CN$7:CN$414,M.account_DTR!$I$7:$I$414,'10. 170KMP'!$F85)</f>
        <v>0</v>
      </c>
      <c r="AU85" s="471"/>
      <c r="AV85" s="471"/>
      <c r="AW85" s="471"/>
      <c r="AX85" s="471"/>
      <c r="AY85" s="471"/>
      <c r="AZ85" s="471"/>
      <c r="BA85" s="472"/>
      <c r="BB85" s="85">
        <f t="shared" si="42"/>
        <v>0</v>
      </c>
      <c r="BC85" s="61">
        <f t="shared" si="43"/>
        <v>0</v>
      </c>
      <c r="BD85" s="61">
        <f t="shared" si="44"/>
        <v>0</v>
      </c>
      <c r="BE85" s="753" t="str">
        <f t="shared" si="37"/>
        <v/>
      </c>
      <c r="BF85" s="754" t="str">
        <f t="shared" si="38"/>
        <v/>
      </c>
      <c r="BG85" s="85">
        <f t="shared" si="45"/>
        <v>0</v>
      </c>
      <c r="BH85" s="61">
        <f t="shared" si="46"/>
        <v>0</v>
      </c>
      <c r="BI85" s="61">
        <f t="shared" si="47"/>
        <v>0</v>
      </c>
      <c r="BJ85" s="512" t="str">
        <f t="shared" si="39"/>
        <v/>
      </c>
      <c r="BK85" s="512" t="str">
        <f t="shared" si="40"/>
        <v/>
      </c>
      <c r="BL85" s="513" t="str">
        <f t="shared" si="41"/>
        <v/>
      </c>
    </row>
    <row r="86" spans="2:64" s="2" customFormat="1" x14ac:dyDescent="0.25">
      <c r="B86" s="1167" t="str">
        <f>IF(C86=0,"",MAX($B$10:B85)+1)</f>
        <v/>
      </c>
      <c r="C86" s="1168"/>
      <c r="D86" s="244" t="s">
        <v>246</v>
      </c>
      <c r="E86" s="164" t="s">
        <v>165</v>
      </c>
      <c r="F86" s="159">
        <f>IF(H86=0,"",MAX($F$10:F85)+1)</f>
        <v>76</v>
      </c>
      <c r="G86" s="246" t="str">
        <f>VLOOKUP(H86,'Mapping account'!E:F,2,0)</f>
        <v>04602</v>
      </c>
      <c r="H86" s="473" t="s">
        <v>165</v>
      </c>
      <c r="I86" s="474" t="s">
        <v>226</v>
      </c>
      <c r="J86" s="475" t="s">
        <v>77</v>
      </c>
      <c r="K86" s="475" t="s">
        <v>246</v>
      </c>
      <c r="L86" s="408">
        <f>SUMIFS(M.account_DTR!$AD$7:$AD$414,M.account_DTR!$I$7:$I$414,'10. 170KMP'!$F86)</f>
        <v>0</v>
      </c>
      <c r="M86" s="461">
        <f>SUMIFS(M.account_DTR!$AR$7:$AR$414,M.account_DTR!$I$7:$I$414,'10. 170KMP'!$F86)</f>
        <v>0</v>
      </c>
      <c r="N86" s="461">
        <f>SUMIFS(M.account_DTR!$BF$7:$BF$414,M.account_DTR!$I$7:$I$414,'10. 170KMP'!$F86)</f>
        <v>0</v>
      </c>
      <c r="O86" s="461">
        <f>SUMIFS(M.account_DTR!BH$7:BH$414,M.account_DTR!$I$7:$I$414,'10. 170KMP'!$F86)</f>
        <v>0</v>
      </c>
      <c r="P86" s="461">
        <f>SUMIFS(M.account_DTR!BI$7:BI$414,M.account_DTR!$I$7:$I$414,'10. 170KMP'!$F86)</f>
        <v>0</v>
      </c>
      <c r="Q86" s="461">
        <f>SUMIFS(M.account_DTR!BJ$7:BJ$414,M.account_DTR!$I$7:$I$414,'10. 170KMP'!$F86)</f>
        <v>0</v>
      </c>
      <c r="R86" s="461">
        <f>SUMIFS(M.account_DTR!BK$7:BK$414,M.account_DTR!$I$7:$I$414,'10. 170KMP'!$F86)</f>
        <v>0</v>
      </c>
      <c r="S86" s="461">
        <f>SUMIFS(M.account_DTR!BL$7:BL$414,M.account_DTR!$I$7:$I$414,'10. 170KMP'!$F86)</f>
        <v>0</v>
      </c>
      <c r="T86" s="461">
        <f>SUMIFS(M.account_DTR!BM$7:BM$414,M.account_DTR!$I$7:$I$414,'10. 170KMP'!$F86)</f>
        <v>0</v>
      </c>
      <c r="U86" s="461">
        <f>SUMIFS(M.account_DTR!BN$7:BN$414,M.account_DTR!$I$7:$I$414,'10. 170KMP'!$F86)</f>
        <v>0</v>
      </c>
      <c r="V86" s="461">
        <f>SUMIFS(M.account_DTR!BO$7:BO$414,M.account_DTR!$I$7:$I$414,'10. 170KMP'!$F86)</f>
        <v>0</v>
      </c>
      <c r="W86" s="461">
        <f>SUMIFS(M.account_DTR!BP$7:BP$414,M.account_DTR!$I$7:$I$414,'10. 170KMP'!$F86)</f>
        <v>0</v>
      </c>
      <c r="X86" s="461">
        <f>SUMIFS(M.account_DTR!BQ$7:BQ$414,M.account_DTR!$I$7:$I$414,'10. 170KMP'!$F86)</f>
        <v>0</v>
      </c>
      <c r="Y86" s="461">
        <f>SUMIFS(M.account_DTR!BR$7:BR$414,M.account_DTR!$I$7:$I$414,'10. 170KMP'!$F86)</f>
        <v>0</v>
      </c>
      <c r="Z86" s="461">
        <f>SUMIFS(M.account_DTR!BS$7:BS$414,M.account_DTR!$I$7:$I$414,'10. 170KMP'!$F86)</f>
        <v>0</v>
      </c>
      <c r="AA86" s="461">
        <f t="shared" si="49"/>
        <v>0</v>
      </c>
      <c r="AB86" s="461">
        <f>SUMIFS(M.account_DTR!BV$7:BV$414,M.account_DTR!$I$7:$I$414,'10. 170KMP'!$F86)</f>
        <v>0</v>
      </c>
      <c r="AC86" s="461">
        <f>SUMIFS(M.account_DTR!BW$7:BW$414,M.account_DTR!$I$7:$I$414,'10. 170KMP'!$F86)</f>
        <v>0</v>
      </c>
      <c r="AD86" s="461">
        <f>SUMIFS(M.account_DTR!BX$7:BX$414,M.account_DTR!$I$7:$I$414,'10. 170KMP'!$F86)</f>
        <v>0</v>
      </c>
      <c r="AE86" s="461">
        <f>SUMIFS(M.account_DTR!BY$7:BY$414,M.account_DTR!$I$7:$I$414,'10. 170KMP'!$F86)</f>
        <v>0</v>
      </c>
      <c r="AF86" s="461">
        <f>SUMIFS(M.account_DTR!BZ$7:BZ$414,M.account_DTR!$I$7:$I$414,'10. 170KMP'!$F86)</f>
        <v>0</v>
      </c>
      <c r="AG86" s="461">
        <f>SUMIFS(M.account_DTR!CA$7:CA$414,M.account_DTR!$I$7:$I$414,'10. 170KMP'!$F86)</f>
        <v>0</v>
      </c>
      <c r="AH86" s="461">
        <f>SUMIFS(M.account_DTR!CB$7:CB$414,M.account_DTR!$I$7:$I$414,'10. 170KMP'!$F86)</f>
        <v>0</v>
      </c>
      <c r="AI86" s="461">
        <f>SUMIFS(M.account_DTR!CC$7:CC$414,M.account_DTR!$I$7:$I$414,'10. 170KMP'!$F86)</f>
        <v>0</v>
      </c>
      <c r="AJ86" s="461">
        <f>SUMIFS(M.account_DTR!CD$7:CD$414,M.account_DTR!$I$7:$I$414,'10. 170KMP'!$F86)</f>
        <v>0</v>
      </c>
      <c r="AK86" s="461">
        <f>SUMIFS(M.account_DTR!CE$7:CE$414,M.account_DTR!$I$7:$I$414,'10. 170KMP'!$F86)</f>
        <v>0</v>
      </c>
      <c r="AL86" s="461">
        <f>SUMIFS(M.account_DTR!CF$7:CF$414,M.account_DTR!$I$7:$I$414,'10. 170KMP'!$F86)</f>
        <v>0</v>
      </c>
      <c r="AM86" s="461">
        <f>SUMIFS(M.account_DTR!CG$7:CG$414,M.account_DTR!$I$7:$I$414,'10. 170KMP'!$F86)</f>
        <v>0</v>
      </c>
      <c r="AN86" s="461">
        <f t="shared" si="50"/>
        <v>0</v>
      </c>
      <c r="AO86" s="462">
        <f t="shared" si="48"/>
        <v>0</v>
      </c>
      <c r="AP86" s="411">
        <f>SUMIFS(M.account_DTR!CJ$7:CJ$414,M.account_DTR!$I$7:$I$414,'10. 170KMP'!$F86)</f>
        <v>0</v>
      </c>
      <c r="AQ86" s="463">
        <f>SUMIFS(M.account_DTR!CK$7:CK$414,M.account_DTR!$I$7:$I$414,'10. 170KMP'!$F86)</f>
        <v>0</v>
      </c>
      <c r="AR86" s="463">
        <f>SUMIFS(M.account_DTR!CL$7:CL$414,M.account_DTR!$I$7:$I$414,'10. 170KMP'!$F86)</f>
        <v>0</v>
      </c>
      <c r="AS86" s="463">
        <f>SUMIFS(M.account_DTR!CM$7:CM$414,M.account_DTR!$I$7:$I$414,'10. 170KMP'!$F86)</f>
        <v>0</v>
      </c>
      <c r="AT86" s="463">
        <f>SUMIFS(M.account_DTR!CN$7:CN$414,M.account_DTR!$I$7:$I$414,'10. 170KMP'!$F86)</f>
        <v>0</v>
      </c>
      <c r="AU86" s="463"/>
      <c r="AV86" s="463"/>
      <c r="AW86" s="463"/>
      <c r="AX86" s="463"/>
      <c r="AY86" s="463"/>
      <c r="AZ86" s="463"/>
      <c r="BA86" s="464"/>
      <c r="BB86" s="408">
        <f t="shared" si="42"/>
        <v>0</v>
      </c>
      <c r="BC86" s="409">
        <f t="shared" si="43"/>
        <v>0</v>
      </c>
      <c r="BD86" s="409">
        <f t="shared" si="44"/>
        <v>0</v>
      </c>
      <c r="BE86" s="755" t="str">
        <f t="shared" si="37"/>
        <v/>
      </c>
      <c r="BF86" s="756" t="str">
        <f t="shared" si="38"/>
        <v/>
      </c>
      <c r="BG86" s="408">
        <f t="shared" si="45"/>
        <v>0</v>
      </c>
      <c r="BH86" s="409">
        <f t="shared" si="46"/>
        <v>0</v>
      </c>
      <c r="BI86" s="409">
        <f t="shared" si="47"/>
        <v>0</v>
      </c>
      <c r="BJ86" s="516" t="str">
        <f t="shared" si="39"/>
        <v/>
      </c>
      <c r="BK86" s="516" t="str">
        <f t="shared" si="40"/>
        <v/>
      </c>
      <c r="BL86" s="517" t="str">
        <f t="shared" si="41"/>
        <v/>
      </c>
    </row>
    <row r="87" spans="2:64" s="2" customFormat="1" x14ac:dyDescent="0.25">
      <c r="B87" s="1167" t="str">
        <f>IF(C87=0,"",MAX($B$10:B86)+1)</f>
        <v/>
      </c>
      <c r="C87" s="1168"/>
      <c r="D87" s="244" t="s">
        <v>247</v>
      </c>
      <c r="E87" s="132" t="s">
        <v>178</v>
      </c>
      <c r="F87" s="193">
        <f>IF(H87=0,"",MAX($F$10:F86)+1)</f>
        <v>77</v>
      </c>
      <c r="G87" s="247" t="str">
        <f>VLOOKUP(H87,'Mapping account'!E:F,2,0)</f>
        <v>04604</v>
      </c>
      <c r="H87" s="476" t="s">
        <v>178</v>
      </c>
      <c r="I87" s="477" t="s">
        <v>226</v>
      </c>
      <c r="J87" s="478" t="s">
        <v>77</v>
      </c>
      <c r="K87" s="478" t="s">
        <v>247</v>
      </c>
      <c r="L87" s="85">
        <f>SUMIFS(M.account_DTR!$AD$7:$AD$414,M.account_DTR!$I$7:$I$414,'10. 170KMP'!$F87)</f>
        <v>0</v>
      </c>
      <c r="M87" s="469">
        <f>SUMIFS(M.account_DTR!$AR$7:$AR$414,M.account_DTR!$I$7:$I$414,'10. 170KMP'!$F87)</f>
        <v>0</v>
      </c>
      <c r="N87" s="469">
        <f>SUMIFS(M.account_DTR!$BF$7:$BF$414,M.account_DTR!$I$7:$I$414,'10. 170KMP'!$F87)</f>
        <v>0</v>
      </c>
      <c r="O87" s="469">
        <f>SUMIFS(M.account_DTR!BH$7:BH$414,M.account_DTR!$I$7:$I$414,'10. 170KMP'!$F87)</f>
        <v>0</v>
      </c>
      <c r="P87" s="469">
        <f>SUMIFS(M.account_DTR!BI$7:BI$414,M.account_DTR!$I$7:$I$414,'10. 170KMP'!$F87)</f>
        <v>0</v>
      </c>
      <c r="Q87" s="469">
        <f>SUMIFS(M.account_DTR!BJ$7:BJ$414,M.account_DTR!$I$7:$I$414,'10. 170KMP'!$F87)</f>
        <v>0</v>
      </c>
      <c r="R87" s="469">
        <f>SUMIFS(M.account_DTR!BK$7:BK$414,M.account_DTR!$I$7:$I$414,'10. 170KMP'!$F87)</f>
        <v>0</v>
      </c>
      <c r="S87" s="469">
        <f>SUMIFS(M.account_DTR!BL$7:BL$414,M.account_DTR!$I$7:$I$414,'10. 170KMP'!$F87)</f>
        <v>0</v>
      </c>
      <c r="T87" s="469">
        <f>SUMIFS(M.account_DTR!BM$7:BM$414,M.account_DTR!$I$7:$I$414,'10. 170KMP'!$F87)</f>
        <v>0</v>
      </c>
      <c r="U87" s="469">
        <f>SUMIFS(M.account_DTR!BN$7:BN$414,M.account_DTR!$I$7:$I$414,'10. 170KMP'!$F87)</f>
        <v>0</v>
      </c>
      <c r="V87" s="469">
        <f>SUMIFS(M.account_DTR!BO$7:BO$414,M.account_DTR!$I$7:$I$414,'10. 170KMP'!$F87)</f>
        <v>0</v>
      </c>
      <c r="W87" s="469">
        <f>SUMIFS(M.account_DTR!BP$7:BP$414,M.account_DTR!$I$7:$I$414,'10. 170KMP'!$F87)</f>
        <v>0</v>
      </c>
      <c r="X87" s="469">
        <f>SUMIFS(M.account_DTR!BQ$7:BQ$414,M.account_DTR!$I$7:$I$414,'10. 170KMP'!$F87)</f>
        <v>0</v>
      </c>
      <c r="Y87" s="469">
        <f>SUMIFS(M.account_DTR!BR$7:BR$414,M.account_DTR!$I$7:$I$414,'10. 170KMP'!$F87)</f>
        <v>0</v>
      </c>
      <c r="Z87" s="469">
        <f>SUMIFS(M.account_DTR!BS$7:BS$414,M.account_DTR!$I$7:$I$414,'10. 170KMP'!$F87)</f>
        <v>0</v>
      </c>
      <c r="AA87" s="469">
        <f t="shared" si="49"/>
        <v>0</v>
      </c>
      <c r="AB87" s="469">
        <f>SUMIFS(M.account_DTR!BV$7:BV$414,M.account_DTR!$I$7:$I$414,'10. 170KMP'!$F87)</f>
        <v>0</v>
      </c>
      <c r="AC87" s="469">
        <f>SUMIFS(M.account_DTR!BW$7:BW$414,M.account_DTR!$I$7:$I$414,'10. 170KMP'!$F87)</f>
        <v>0</v>
      </c>
      <c r="AD87" s="469">
        <f>SUMIFS(M.account_DTR!BX$7:BX$414,M.account_DTR!$I$7:$I$414,'10. 170KMP'!$F87)</f>
        <v>0</v>
      </c>
      <c r="AE87" s="469">
        <f>SUMIFS(M.account_DTR!BY$7:BY$414,M.account_DTR!$I$7:$I$414,'10. 170KMP'!$F87)</f>
        <v>0</v>
      </c>
      <c r="AF87" s="469">
        <f>SUMIFS(M.account_DTR!BZ$7:BZ$414,M.account_DTR!$I$7:$I$414,'10. 170KMP'!$F87)</f>
        <v>0</v>
      </c>
      <c r="AG87" s="469">
        <f>SUMIFS(M.account_DTR!CA$7:CA$414,M.account_DTR!$I$7:$I$414,'10. 170KMP'!$F87)</f>
        <v>0</v>
      </c>
      <c r="AH87" s="469">
        <f>SUMIFS(M.account_DTR!CB$7:CB$414,M.account_DTR!$I$7:$I$414,'10. 170KMP'!$F87)</f>
        <v>0</v>
      </c>
      <c r="AI87" s="469">
        <f>SUMIFS(M.account_DTR!CC$7:CC$414,M.account_DTR!$I$7:$I$414,'10. 170KMP'!$F87)</f>
        <v>0</v>
      </c>
      <c r="AJ87" s="469">
        <f>SUMIFS(M.account_DTR!CD$7:CD$414,M.account_DTR!$I$7:$I$414,'10. 170KMP'!$F87)</f>
        <v>0</v>
      </c>
      <c r="AK87" s="469">
        <f>SUMIFS(M.account_DTR!CE$7:CE$414,M.account_DTR!$I$7:$I$414,'10. 170KMP'!$F87)</f>
        <v>0</v>
      </c>
      <c r="AL87" s="469">
        <f>SUMIFS(M.account_DTR!CF$7:CF$414,M.account_DTR!$I$7:$I$414,'10. 170KMP'!$F87)</f>
        <v>0</v>
      </c>
      <c r="AM87" s="469">
        <f>SUMIFS(M.account_DTR!CG$7:CG$414,M.account_DTR!$I$7:$I$414,'10. 170KMP'!$F87)</f>
        <v>0</v>
      </c>
      <c r="AN87" s="469">
        <f t="shared" si="50"/>
        <v>0</v>
      </c>
      <c r="AO87" s="470">
        <f t="shared" si="48"/>
        <v>0</v>
      </c>
      <c r="AP87" s="339">
        <f>SUMIFS(M.account_DTR!CJ$7:CJ$414,M.account_DTR!$I$7:$I$414,'10. 170KMP'!$F87)</f>
        <v>0</v>
      </c>
      <c r="AQ87" s="471">
        <f>SUMIFS(M.account_DTR!CK$7:CK$414,M.account_DTR!$I$7:$I$414,'10. 170KMP'!$F87)</f>
        <v>0</v>
      </c>
      <c r="AR87" s="471">
        <f>SUMIFS(M.account_DTR!CL$7:CL$414,M.account_DTR!$I$7:$I$414,'10. 170KMP'!$F87)</f>
        <v>0</v>
      </c>
      <c r="AS87" s="471">
        <f>SUMIFS(M.account_DTR!CM$7:CM$414,M.account_DTR!$I$7:$I$414,'10. 170KMP'!$F87)</f>
        <v>0</v>
      </c>
      <c r="AT87" s="471">
        <f>SUMIFS(M.account_DTR!CN$7:CN$414,M.account_DTR!$I$7:$I$414,'10. 170KMP'!$F87)</f>
        <v>0</v>
      </c>
      <c r="AU87" s="471"/>
      <c r="AV87" s="471"/>
      <c r="AW87" s="471"/>
      <c r="AX87" s="471"/>
      <c r="AY87" s="471"/>
      <c r="AZ87" s="471"/>
      <c r="BA87" s="472"/>
      <c r="BB87" s="85">
        <f t="shared" si="42"/>
        <v>0</v>
      </c>
      <c r="BC87" s="61">
        <f t="shared" si="43"/>
        <v>0</v>
      </c>
      <c r="BD87" s="61">
        <f t="shared" si="44"/>
        <v>0</v>
      </c>
      <c r="BE87" s="753" t="str">
        <f t="shared" si="37"/>
        <v/>
      </c>
      <c r="BF87" s="754" t="str">
        <f t="shared" si="38"/>
        <v/>
      </c>
      <c r="BG87" s="85">
        <f t="shared" si="45"/>
        <v>0</v>
      </c>
      <c r="BH87" s="61">
        <f t="shared" si="46"/>
        <v>0</v>
      </c>
      <c r="BI87" s="61">
        <f t="shared" si="47"/>
        <v>0</v>
      </c>
      <c r="BJ87" s="512" t="str">
        <f t="shared" si="39"/>
        <v/>
      </c>
      <c r="BK87" s="512" t="str">
        <f t="shared" si="40"/>
        <v/>
      </c>
      <c r="BL87" s="513" t="str">
        <f t="shared" si="41"/>
        <v/>
      </c>
    </row>
    <row r="88" spans="2:64" s="2" customFormat="1" ht="14.1" customHeight="1" x14ac:dyDescent="0.25">
      <c r="B88" s="1167"/>
      <c r="C88" s="1168"/>
      <c r="D88" s="1169" t="s">
        <v>248</v>
      </c>
      <c r="E88" s="1168" t="s">
        <v>164</v>
      </c>
      <c r="F88" s="177">
        <f>IF(H88=0,"",MAX($F$10:F87)+1)</f>
        <v>78</v>
      </c>
      <c r="G88" s="239" t="str">
        <f>VLOOKUP(H88,'Mapping account'!E:F,2,0)</f>
        <v>04702</v>
      </c>
      <c r="H88" s="14" t="s">
        <v>357</v>
      </c>
      <c r="I88" s="267" t="s">
        <v>226</v>
      </c>
      <c r="J88" s="278" t="s">
        <v>77</v>
      </c>
      <c r="K88" s="278" t="s">
        <v>248</v>
      </c>
      <c r="L88" s="455">
        <f>SUMIFS(M.account_DTR!$AD$7:$AD$414,M.account_DTR!$I$7:$I$414,'10. 170KMP'!$F88)</f>
        <v>0</v>
      </c>
      <c r="M88" s="456">
        <f>SUMIFS(M.account_DTR!$AR$7:$AR$414,M.account_DTR!$I$7:$I$414,'10. 170KMP'!$F88)</f>
        <v>0</v>
      </c>
      <c r="N88" s="456">
        <f>SUMIFS(M.account_DTR!$BF$7:$BF$414,M.account_DTR!$I$7:$I$414,'10. 170KMP'!$F88)</f>
        <v>0</v>
      </c>
      <c r="O88" s="456">
        <f>SUMIFS(M.account_DTR!BH$7:BH$414,M.account_DTR!$I$7:$I$414,'10. 170KMP'!$F88)</f>
        <v>0</v>
      </c>
      <c r="P88" s="456">
        <f>SUMIFS(M.account_DTR!BI$7:BI$414,M.account_DTR!$I$7:$I$414,'10. 170KMP'!$F88)</f>
        <v>0</v>
      </c>
      <c r="Q88" s="456">
        <f>SUMIFS(M.account_DTR!BJ$7:BJ$414,M.account_DTR!$I$7:$I$414,'10. 170KMP'!$F88)</f>
        <v>0</v>
      </c>
      <c r="R88" s="456">
        <f>SUMIFS(M.account_DTR!BK$7:BK$414,M.account_DTR!$I$7:$I$414,'10. 170KMP'!$F88)</f>
        <v>0</v>
      </c>
      <c r="S88" s="456">
        <f>SUMIFS(M.account_DTR!BL$7:BL$414,M.account_DTR!$I$7:$I$414,'10. 170KMP'!$F88)</f>
        <v>0</v>
      </c>
      <c r="T88" s="456">
        <f>SUMIFS(M.account_DTR!BM$7:BM$414,M.account_DTR!$I$7:$I$414,'10. 170KMP'!$F88)</f>
        <v>0</v>
      </c>
      <c r="U88" s="456">
        <f>SUMIFS(M.account_DTR!BN$7:BN$414,M.account_DTR!$I$7:$I$414,'10. 170KMP'!$F88)</f>
        <v>0</v>
      </c>
      <c r="V88" s="456">
        <f>SUMIFS(M.account_DTR!BO$7:BO$414,M.account_DTR!$I$7:$I$414,'10. 170KMP'!$F88)</f>
        <v>0</v>
      </c>
      <c r="W88" s="456">
        <f>SUMIFS(M.account_DTR!BP$7:BP$414,M.account_DTR!$I$7:$I$414,'10. 170KMP'!$F88)</f>
        <v>0</v>
      </c>
      <c r="X88" s="456">
        <f>SUMIFS(M.account_DTR!BQ$7:BQ$414,M.account_DTR!$I$7:$I$414,'10. 170KMP'!$F88)</f>
        <v>0</v>
      </c>
      <c r="Y88" s="456">
        <f>SUMIFS(M.account_DTR!BR$7:BR$414,M.account_DTR!$I$7:$I$414,'10. 170KMP'!$F88)</f>
        <v>0</v>
      </c>
      <c r="Z88" s="456">
        <f>SUMIFS(M.account_DTR!BS$7:BS$414,M.account_DTR!$I$7:$I$414,'10. 170KMP'!$F88)</f>
        <v>0</v>
      </c>
      <c r="AA88" s="456">
        <f t="shared" si="49"/>
        <v>0</v>
      </c>
      <c r="AB88" s="456">
        <f>SUMIFS(M.account_DTR!BV$7:BV$414,M.account_DTR!$I$7:$I$414,'10. 170KMP'!$F88)</f>
        <v>0</v>
      </c>
      <c r="AC88" s="456">
        <f>SUMIFS(M.account_DTR!BW$7:BW$414,M.account_DTR!$I$7:$I$414,'10. 170KMP'!$F88)</f>
        <v>0</v>
      </c>
      <c r="AD88" s="456">
        <f>SUMIFS(M.account_DTR!BX$7:BX$414,M.account_DTR!$I$7:$I$414,'10. 170KMP'!$F88)</f>
        <v>0</v>
      </c>
      <c r="AE88" s="456">
        <f>SUMIFS(M.account_DTR!BY$7:BY$414,M.account_DTR!$I$7:$I$414,'10. 170KMP'!$F88)</f>
        <v>0</v>
      </c>
      <c r="AF88" s="456">
        <f>SUMIFS(M.account_DTR!BZ$7:BZ$414,M.account_DTR!$I$7:$I$414,'10. 170KMP'!$F88)</f>
        <v>0</v>
      </c>
      <c r="AG88" s="456">
        <f>SUMIFS(M.account_DTR!CA$7:CA$414,M.account_DTR!$I$7:$I$414,'10. 170KMP'!$F88)</f>
        <v>0</v>
      </c>
      <c r="AH88" s="456">
        <f>SUMIFS(M.account_DTR!CB$7:CB$414,M.account_DTR!$I$7:$I$414,'10. 170KMP'!$F88)</f>
        <v>0</v>
      </c>
      <c r="AI88" s="456">
        <f>SUMIFS(M.account_DTR!CC$7:CC$414,M.account_DTR!$I$7:$I$414,'10. 170KMP'!$F88)</f>
        <v>0</v>
      </c>
      <c r="AJ88" s="456">
        <f>SUMIFS(M.account_DTR!CD$7:CD$414,M.account_DTR!$I$7:$I$414,'10. 170KMP'!$F88)</f>
        <v>0</v>
      </c>
      <c r="AK88" s="456">
        <f>SUMIFS(M.account_DTR!CE$7:CE$414,M.account_DTR!$I$7:$I$414,'10. 170KMP'!$F88)</f>
        <v>0</v>
      </c>
      <c r="AL88" s="456">
        <f>SUMIFS(M.account_DTR!CF$7:CF$414,M.account_DTR!$I$7:$I$414,'10. 170KMP'!$F88)</f>
        <v>0</v>
      </c>
      <c r="AM88" s="456">
        <f>SUMIFS(M.account_DTR!CG$7:CG$414,M.account_DTR!$I$7:$I$414,'10. 170KMP'!$F88)</f>
        <v>0</v>
      </c>
      <c r="AN88" s="456">
        <f t="shared" si="50"/>
        <v>0</v>
      </c>
      <c r="AO88" s="457">
        <f t="shared" si="48"/>
        <v>0</v>
      </c>
      <c r="AP88" s="458">
        <f>SUMIFS(M.account_DTR!CJ$7:CJ$414,M.account_DTR!$I$7:$I$414,'10. 170KMP'!$F88)</f>
        <v>0</v>
      </c>
      <c r="AQ88" s="459">
        <f>SUMIFS(M.account_DTR!CK$7:CK$414,M.account_DTR!$I$7:$I$414,'10. 170KMP'!$F88)</f>
        <v>0</v>
      </c>
      <c r="AR88" s="459">
        <f>SUMIFS(M.account_DTR!CL$7:CL$414,M.account_DTR!$I$7:$I$414,'10. 170KMP'!$F88)</f>
        <v>0</v>
      </c>
      <c r="AS88" s="459">
        <f>SUMIFS(M.account_DTR!CM$7:CM$414,M.account_DTR!$I$7:$I$414,'10. 170KMP'!$F88)</f>
        <v>0</v>
      </c>
      <c r="AT88" s="459">
        <f>SUMIFS(M.account_DTR!CN$7:CN$414,M.account_DTR!$I$7:$I$414,'10. 170KMP'!$F88)</f>
        <v>0</v>
      </c>
      <c r="AU88" s="459"/>
      <c r="AV88" s="459"/>
      <c r="AW88" s="459"/>
      <c r="AX88" s="459"/>
      <c r="AY88" s="459"/>
      <c r="AZ88" s="459"/>
      <c r="BA88" s="460"/>
      <c r="BB88" s="455">
        <f t="shared" si="42"/>
        <v>0</v>
      </c>
      <c r="BC88" s="456">
        <f t="shared" si="43"/>
        <v>0</v>
      </c>
      <c r="BD88" s="456">
        <f t="shared" si="44"/>
        <v>0</v>
      </c>
      <c r="BE88" s="771" t="str">
        <f t="shared" si="37"/>
        <v/>
      </c>
      <c r="BF88" s="772" t="str">
        <f t="shared" si="38"/>
        <v/>
      </c>
      <c r="BG88" s="455">
        <f t="shared" si="45"/>
        <v>0</v>
      </c>
      <c r="BH88" s="456">
        <f t="shared" si="46"/>
        <v>0</v>
      </c>
      <c r="BI88" s="456">
        <f t="shared" si="47"/>
        <v>0</v>
      </c>
      <c r="BJ88" s="532" t="str">
        <f t="shared" si="39"/>
        <v/>
      </c>
      <c r="BK88" s="516" t="str">
        <f t="shared" si="40"/>
        <v/>
      </c>
      <c r="BL88" s="517" t="str">
        <f t="shared" si="41"/>
        <v/>
      </c>
    </row>
    <row r="89" spans="2:64" s="2" customFormat="1" x14ac:dyDescent="0.25">
      <c r="B89" s="1167" t="str">
        <f>IF(C89=0,"",MAX($B$10:B87)+1)</f>
        <v/>
      </c>
      <c r="C89" s="1168"/>
      <c r="D89" s="1169"/>
      <c r="E89" s="1168"/>
      <c r="F89" s="23">
        <f>IF(H89=0,"",MAX($F$10:F88)+1)</f>
        <v>79</v>
      </c>
      <c r="G89" s="240" t="str">
        <f>VLOOKUP(H89,'Mapping account'!E:F,2,0)</f>
        <v>04106</v>
      </c>
      <c r="H89" s="16" t="s">
        <v>358</v>
      </c>
      <c r="I89" s="266" t="s">
        <v>226</v>
      </c>
      <c r="J89" s="277" t="s">
        <v>77</v>
      </c>
      <c r="K89" s="277" t="s">
        <v>248</v>
      </c>
      <c r="L89" s="85">
        <f>SUMIFS(M.account_DTR!$AD$7:$AD$414,M.account_DTR!$I$7:$I$414,'10. 170KMP'!$F89)</f>
        <v>0</v>
      </c>
      <c r="M89" s="61">
        <f>SUMIFS(M.account_DTR!$AR$7:$AR$414,M.account_DTR!$I$7:$I$414,'10. 170KMP'!$F89)</f>
        <v>0</v>
      </c>
      <c r="N89" s="61">
        <f>SUMIFS(M.account_DTR!$BF$7:$BF$414,M.account_DTR!$I$7:$I$414,'10. 170KMP'!$F89)</f>
        <v>0</v>
      </c>
      <c r="O89" s="61">
        <f>SUMIFS(M.account_DTR!BH$7:BH$414,M.account_DTR!$I$7:$I$414,'10. 170KMP'!$F89)</f>
        <v>0</v>
      </c>
      <c r="P89" s="61">
        <f>SUMIFS(M.account_DTR!BI$7:BI$414,M.account_DTR!$I$7:$I$414,'10. 170KMP'!$F89)</f>
        <v>0</v>
      </c>
      <c r="Q89" s="61">
        <f>SUMIFS(M.account_DTR!BJ$7:BJ$414,M.account_DTR!$I$7:$I$414,'10. 170KMP'!$F89)</f>
        <v>0</v>
      </c>
      <c r="R89" s="61">
        <f>SUMIFS(M.account_DTR!BK$7:BK$414,M.account_DTR!$I$7:$I$414,'10. 170KMP'!$F89)</f>
        <v>0</v>
      </c>
      <c r="S89" s="61">
        <f>SUMIFS(M.account_DTR!BL$7:BL$414,M.account_DTR!$I$7:$I$414,'10. 170KMP'!$F89)</f>
        <v>0</v>
      </c>
      <c r="T89" s="61">
        <f>SUMIFS(M.account_DTR!BM$7:BM$414,M.account_DTR!$I$7:$I$414,'10. 170KMP'!$F89)</f>
        <v>0</v>
      </c>
      <c r="U89" s="61">
        <f>SUMIFS(M.account_DTR!BN$7:BN$414,M.account_DTR!$I$7:$I$414,'10. 170KMP'!$F89)</f>
        <v>0</v>
      </c>
      <c r="V89" s="61">
        <f>SUMIFS(M.account_DTR!BO$7:BO$414,M.account_DTR!$I$7:$I$414,'10. 170KMP'!$F89)</f>
        <v>0</v>
      </c>
      <c r="W89" s="61">
        <f>SUMIFS(M.account_DTR!BP$7:BP$414,M.account_DTR!$I$7:$I$414,'10. 170KMP'!$F89)</f>
        <v>0</v>
      </c>
      <c r="X89" s="61">
        <f>SUMIFS(M.account_DTR!BQ$7:BQ$414,M.account_DTR!$I$7:$I$414,'10. 170KMP'!$F89)</f>
        <v>0</v>
      </c>
      <c r="Y89" s="61">
        <f>SUMIFS(M.account_DTR!BR$7:BR$414,M.account_DTR!$I$7:$I$414,'10. 170KMP'!$F89)</f>
        <v>0</v>
      </c>
      <c r="Z89" s="61">
        <f>SUMIFS(M.account_DTR!BS$7:BS$414,M.account_DTR!$I$7:$I$414,'10. 170KMP'!$F89)</f>
        <v>0</v>
      </c>
      <c r="AA89" s="61">
        <f t="shared" si="49"/>
        <v>0</v>
      </c>
      <c r="AB89" s="61">
        <f>SUMIFS(M.account_DTR!BV$7:BV$414,M.account_DTR!$I$7:$I$414,'10. 170KMP'!$F89)</f>
        <v>0</v>
      </c>
      <c r="AC89" s="61">
        <f>SUMIFS(M.account_DTR!BW$7:BW$414,M.account_DTR!$I$7:$I$414,'10. 170KMP'!$F89)</f>
        <v>0</v>
      </c>
      <c r="AD89" s="61">
        <f>SUMIFS(M.account_DTR!BX$7:BX$414,M.account_DTR!$I$7:$I$414,'10. 170KMP'!$F89)</f>
        <v>0</v>
      </c>
      <c r="AE89" s="61">
        <f>SUMIFS(M.account_DTR!BY$7:BY$414,M.account_DTR!$I$7:$I$414,'10. 170KMP'!$F89)</f>
        <v>0</v>
      </c>
      <c r="AF89" s="61">
        <f>SUMIFS(M.account_DTR!BZ$7:BZ$414,M.account_DTR!$I$7:$I$414,'10. 170KMP'!$F89)</f>
        <v>0</v>
      </c>
      <c r="AG89" s="61">
        <f>SUMIFS(M.account_DTR!CA$7:CA$414,M.account_DTR!$I$7:$I$414,'10. 170KMP'!$F89)</f>
        <v>0</v>
      </c>
      <c r="AH89" s="61">
        <f>SUMIFS(M.account_DTR!CB$7:CB$414,M.account_DTR!$I$7:$I$414,'10. 170KMP'!$F89)</f>
        <v>0</v>
      </c>
      <c r="AI89" s="61">
        <f>SUMIFS(M.account_DTR!CC$7:CC$414,M.account_DTR!$I$7:$I$414,'10. 170KMP'!$F89)</f>
        <v>0</v>
      </c>
      <c r="AJ89" s="61">
        <f>SUMIFS(M.account_DTR!CD$7:CD$414,M.account_DTR!$I$7:$I$414,'10. 170KMP'!$F89)</f>
        <v>0</v>
      </c>
      <c r="AK89" s="61">
        <f>SUMIFS(M.account_DTR!CE$7:CE$414,M.account_DTR!$I$7:$I$414,'10. 170KMP'!$F89)</f>
        <v>0</v>
      </c>
      <c r="AL89" s="61">
        <f>SUMIFS(M.account_DTR!CF$7:CF$414,M.account_DTR!$I$7:$I$414,'10. 170KMP'!$F89)</f>
        <v>0</v>
      </c>
      <c r="AM89" s="61">
        <f>SUMIFS(M.account_DTR!CG$7:CG$414,M.account_DTR!$I$7:$I$414,'10. 170KMP'!$F89)</f>
        <v>0</v>
      </c>
      <c r="AN89" s="61">
        <f t="shared" si="50"/>
        <v>0</v>
      </c>
      <c r="AO89" s="91">
        <f t="shared" si="48"/>
        <v>0</v>
      </c>
      <c r="AP89" s="339">
        <f>SUMIFS(M.account_DTR!CJ$7:CJ$414,M.account_DTR!$I$7:$I$414,'10. 170KMP'!$F89)</f>
        <v>0</v>
      </c>
      <c r="AQ89" s="340">
        <f>SUMIFS(M.account_DTR!CK$7:CK$414,M.account_DTR!$I$7:$I$414,'10. 170KMP'!$F89)</f>
        <v>0</v>
      </c>
      <c r="AR89" s="340">
        <f>SUMIFS(M.account_DTR!CL$7:CL$414,M.account_DTR!$I$7:$I$414,'10. 170KMP'!$F89)</f>
        <v>0</v>
      </c>
      <c r="AS89" s="340">
        <f>SUMIFS(M.account_DTR!CM$7:CM$414,M.account_DTR!$I$7:$I$414,'10. 170KMP'!$F89)</f>
        <v>0</v>
      </c>
      <c r="AT89" s="340">
        <f>SUMIFS(M.account_DTR!CN$7:CN$414,M.account_DTR!$I$7:$I$414,'10. 170KMP'!$F89)</f>
        <v>0</v>
      </c>
      <c r="AU89" s="340"/>
      <c r="AV89" s="340"/>
      <c r="AW89" s="340"/>
      <c r="AX89" s="340"/>
      <c r="AY89" s="340"/>
      <c r="AZ89" s="340"/>
      <c r="BA89" s="341"/>
      <c r="BB89" s="85">
        <f t="shared" si="42"/>
        <v>0</v>
      </c>
      <c r="BC89" s="61">
        <f t="shared" si="43"/>
        <v>0</v>
      </c>
      <c r="BD89" s="61">
        <f t="shared" si="44"/>
        <v>0</v>
      </c>
      <c r="BE89" s="753" t="str">
        <f t="shared" si="37"/>
        <v/>
      </c>
      <c r="BF89" s="754" t="str">
        <f t="shared" si="38"/>
        <v/>
      </c>
      <c r="BG89" s="85">
        <f t="shared" si="45"/>
        <v>0</v>
      </c>
      <c r="BH89" s="61">
        <f t="shared" si="46"/>
        <v>0</v>
      </c>
      <c r="BI89" s="61">
        <f t="shared" si="47"/>
        <v>0</v>
      </c>
      <c r="BJ89" s="512" t="str">
        <f t="shared" si="39"/>
        <v/>
      </c>
      <c r="BK89" s="512" t="str">
        <f t="shared" si="40"/>
        <v/>
      </c>
      <c r="BL89" s="513" t="str">
        <f t="shared" si="41"/>
        <v/>
      </c>
    </row>
    <row r="90" spans="2:64" s="2" customFormat="1" ht="30" x14ac:dyDescent="0.25">
      <c r="B90" s="424" t="s">
        <v>79</v>
      </c>
      <c r="C90" s="132" t="s">
        <v>78</v>
      </c>
      <c r="D90" s="244" t="s">
        <v>249</v>
      </c>
      <c r="E90" s="132" t="s">
        <v>78</v>
      </c>
      <c r="F90" s="23">
        <f>IF(H90=0,"",MAX($F$10:F89)+1)</f>
        <v>80</v>
      </c>
      <c r="G90" s="243" t="str">
        <f>VLOOKUP(H90,'Mapping account'!E:F,2,0)</f>
        <v>04701</v>
      </c>
      <c r="H90" s="165" t="s">
        <v>78</v>
      </c>
      <c r="I90" s="271" t="s">
        <v>226</v>
      </c>
      <c r="J90" s="280" t="s">
        <v>79</v>
      </c>
      <c r="K90" s="280" t="s">
        <v>249</v>
      </c>
      <c r="L90" s="263">
        <f>SUMIFS(M.account_DTR!$AD$7:$AD$414,M.account_DTR!$I$7:$I$414,'10. 170KMP'!$F90)</f>
        <v>0</v>
      </c>
      <c r="M90" s="264">
        <f>SUMIFS(M.account_DTR!$AR$7:$AR$414,M.account_DTR!$I$7:$I$414,'10. 170KMP'!$F90)</f>
        <v>0</v>
      </c>
      <c r="N90" s="264">
        <f>SUMIFS(M.account_DTR!$BF$7:$BF$414,M.account_DTR!$I$7:$I$414,'10. 170KMP'!$F90)</f>
        <v>0</v>
      </c>
      <c r="O90" s="264">
        <f>SUMIFS(M.account_DTR!BH$7:BH$414,M.account_DTR!$I$7:$I$414,'10. 170KMP'!$F90)</f>
        <v>0</v>
      </c>
      <c r="P90" s="264">
        <f>SUMIFS(M.account_DTR!BI$7:BI$414,M.account_DTR!$I$7:$I$414,'10. 170KMP'!$F90)</f>
        <v>0</v>
      </c>
      <c r="Q90" s="264">
        <f>SUMIFS(M.account_DTR!BJ$7:BJ$414,M.account_DTR!$I$7:$I$414,'10. 170KMP'!$F90)</f>
        <v>0</v>
      </c>
      <c r="R90" s="264">
        <f>SUMIFS(M.account_DTR!BK$7:BK$414,M.account_DTR!$I$7:$I$414,'10. 170KMP'!$F90)</f>
        <v>0</v>
      </c>
      <c r="S90" s="264">
        <f>SUMIFS(M.account_DTR!BL$7:BL$414,M.account_DTR!$I$7:$I$414,'10. 170KMP'!$F90)</f>
        <v>0</v>
      </c>
      <c r="T90" s="264">
        <f>SUMIFS(M.account_DTR!BM$7:BM$414,M.account_DTR!$I$7:$I$414,'10. 170KMP'!$F90)</f>
        <v>0</v>
      </c>
      <c r="U90" s="264">
        <f>SUMIFS(M.account_DTR!BN$7:BN$414,M.account_DTR!$I$7:$I$414,'10. 170KMP'!$F90)</f>
        <v>0</v>
      </c>
      <c r="V90" s="264">
        <f>SUMIFS(M.account_DTR!BO$7:BO$414,M.account_DTR!$I$7:$I$414,'10. 170KMP'!$F90)</f>
        <v>0</v>
      </c>
      <c r="W90" s="264">
        <f>SUMIFS(M.account_DTR!BP$7:BP$414,M.account_DTR!$I$7:$I$414,'10. 170KMP'!$F90)</f>
        <v>0</v>
      </c>
      <c r="X90" s="264">
        <f>SUMIFS(M.account_DTR!BQ$7:BQ$414,M.account_DTR!$I$7:$I$414,'10. 170KMP'!$F90)</f>
        <v>0</v>
      </c>
      <c r="Y90" s="264">
        <f>SUMIFS(M.account_DTR!BR$7:BR$414,M.account_DTR!$I$7:$I$414,'10. 170KMP'!$F90)</f>
        <v>0</v>
      </c>
      <c r="Z90" s="264">
        <f>SUMIFS(M.account_DTR!BS$7:BS$414,M.account_DTR!$I$7:$I$414,'10. 170KMP'!$F90)</f>
        <v>0</v>
      </c>
      <c r="AA90" s="264">
        <f t="shared" si="49"/>
        <v>0</v>
      </c>
      <c r="AB90" s="264">
        <f>SUMIFS(M.account_DTR!BV$7:BV$414,M.account_DTR!$I$7:$I$414,'10. 170KMP'!$F90)</f>
        <v>0</v>
      </c>
      <c r="AC90" s="264">
        <f>SUMIFS(M.account_DTR!BW$7:BW$414,M.account_DTR!$I$7:$I$414,'10. 170KMP'!$F90)</f>
        <v>0</v>
      </c>
      <c r="AD90" s="264">
        <f>SUMIFS(M.account_DTR!BX$7:BX$414,M.account_DTR!$I$7:$I$414,'10. 170KMP'!$F90)</f>
        <v>0</v>
      </c>
      <c r="AE90" s="264">
        <f>SUMIFS(M.account_DTR!BY$7:BY$414,M.account_DTR!$I$7:$I$414,'10. 170KMP'!$F90)</f>
        <v>0</v>
      </c>
      <c r="AF90" s="264">
        <f>SUMIFS(M.account_DTR!BZ$7:BZ$414,M.account_DTR!$I$7:$I$414,'10. 170KMP'!$F90)</f>
        <v>0</v>
      </c>
      <c r="AG90" s="264">
        <f>SUMIFS(M.account_DTR!CA$7:CA$414,M.account_DTR!$I$7:$I$414,'10. 170KMP'!$F90)</f>
        <v>0</v>
      </c>
      <c r="AH90" s="264">
        <f>SUMIFS(M.account_DTR!CB$7:CB$414,M.account_DTR!$I$7:$I$414,'10. 170KMP'!$F90)</f>
        <v>0</v>
      </c>
      <c r="AI90" s="264">
        <f>SUMIFS(M.account_DTR!CC$7:CC$414,M.account_DTR!$I$7:$I$414,'10. 170KMP'!$F90)</f>
        <v>0</v>
      </c>
      <c r="AJ90" s="264">
        <f>SUMIFS(M.account_DTR!CD$7:CD$414,M.account_DTR!$I$7:$I$414,'10. 170KMP'!$F90)</f>
        <v>0</v>
      </c>
      <c r="AK90" s="264">
        <f>SUMIFS(M.account_DTR!CE$7:CE$414,M.account_DTR!$I$7:$I$414,'10. 170KMP'!$F90)</f>
        <v>0</v>
      </c>
      <c r="AL90" s="264">
        <f>SUMIFS(M.account_DTR!CF$7:CF$414,M.account_DTR!$I$7:$I$414,'10. 170KMP'!$F90)</f>
        <v>0</v>
      </c>
      <c r="AM90" s="264">
        <f>SUMIFS(M.account_DTR!CG$7:CG$414,M.account_DTR!$I$7:$I$414,'10. 170KMP'!$F90)</f>
        <v>0</v>
      </c>
      <c r="AN90" s="264">
        <f t="shared" si="50"/>
        <v>0</v>
      </c>
      <c r="AO90" s="265">
        <f t="shared" si="48"/>
        <v>0</v>
      </c>
      <c r="AP90" s="342">
        <f>SUMIFS(M.account_DTR!CJ$7:CJ$414,M.account_DTR!$I$7:$I$414,'10. 170KMP'!$F90)</f>
        <v>0</v>
      </c>
      <c r="AQ90" s="343">
        <f>SUMIFS(M.account_DTR!CK$7:CK$414,M.account_DTR!$I$7:$I$414,'10. 170KMP'!$F90)</f>
        <v>0</v>
      </c>
      <c r="AR90" s="343">
        <f>SUMIFS(M.account_DTR!CL$7:CL$414,M.account_DTR!$I$7:$I$414,'10. 170KMP'!$F90)</f>
        <v>0</v>
      </c>
      <c r="AS90" s="343">
        <f>SUMIFS(M.account_DTR!CM$7:CM$414,M.account_DTR!$I$7:$I$414,'10. 170KMP'!$F90)</f>
        <v>0</v>
      </c>
      <c r="AT90" s="343">
        <f>SUMIFS(M.account_DTR!CN$7:CN$414,M.account_DTR!$I$7:$I$414,'10. 170KMP'!$F90)</f>
        <v>0</v>
      </c>
      <c r="AU90" s="343"/>
      <c r="AV90" s="343"/>
      <c r="AW90" s="343"/>
      <c r="AX90" s="343"/>
      <c r="AY90" s="343"/>
      <c r="AZ90" s="343"/>
      <c r="BA90" s="344"/>
      <c r="BB90" s="263">
        <f t="shared" si="42"/>
        <v>0</v>
      </c>
      <c r="BC90" s="264">
        <f t="shared" si="43"/>
        <v>0</v>
      </c>
      <c r="BD90" s="264">
        <f t="shared" si="44"/>
        <v>0</v>
      </c>
      <c r="BE90" s="763" t="str">
        <f t="shared" si="37"/>
        <v/>
      </c>
      <c r="BF90" s="764" t="str">
        <f t="shared" si="38"/>
        <v/>
      </c>
      <c r="BG90" s="263">
        <f t="shared" si="45"/>
        <v>0</v>
      </c>
      <c r="BH90" s="264">
        <f t="shared" si="46"/>
        <v>0</v>
      </c>
      <c r="BI90" s="264">
        <f t="shared" si="47"/>
        <v>0</v>
      </c>
      <c r="BJ90" s="524" t="str">
        <f t="shared" si="39"/>
        <v/>
      </c>
      <c r="BK90" s="524" t="str">
        <f t="shared" si="40"/>
        <v/>
      </c>
      <c r="BL90" s="525" t="str">
        <f t="shared" si="41"/>
        <v/>
      </c>
    </row>
    <row r="91" spans="2:64" s="2" customFormat="1" x14ac:dyDescent="0.25">
      <c r="B91" s="1167" t="s">
        <v>81</v>
      </c>
      <c r="C91" s="1168" t="s">
        <v>80</v>
      </c>
      <c r="D91" s="1169" t="s">
        <v>250</v>
      </c>
      <c r="E91" s="1168" t="s">
        <v>80</v>
      </c>
      <c r="F91" s="177">
        <f>IF(H91=0,"",MAX($F$10:F90)+1)</f>
        <v>81</v>
      </c>
      <c r="G91" s="239" t="str">
        <f>VLOOKUP(H91,'Mapping account'!E:F,2,0)</f>
        <v>04501</v>
      </c>
      <c r="H91" s="14" t="s">
        <v>359</v>
      </c>
      <c r="I91" s="267" t="s">
        <v>226</v>
      </c>
      <c r="J91" s="278" t="s">
        <v>81</v>
      </c>
      <c r="K91" s="278" t="s">
        <v>250</v>
      </c>
      <c r="L91" s="455">
        <f>SUMIFS(M.account_DTR!$AD$7:$AD$414,M.account_DTR!$I$7:$I$414,'10. 170KMP'!$F91)</f>
        <v>0</v>
      </c>
      <c r="M91" s="456">
        <f>SUMIFS(M.account_DTR!$AR$7:$AR$414,M.account_DTR!$I$7:$I$414,'10. 170KMP'!$F91)</f>
        <v>0</v>
      </c>
      <c r="N91" s="456">
        <f>SUMIFS(M.account_DTR!$BF$7:$BF$414,M.account_DTR!$I$7:$I$414,'10. 170KMP'!$F91)</f>
        <v>0</v>
      </c>
      <c r="O91" s="456">
        <f>SUMIFS(M.account_DTR!BH$7:BH$414,M.account_DTR!$I$7:$I$414,'10. 170KMP'!$F91)</f>
        <v>0</v>
      </c>
      <c r="P91" s="456">
        <f>SUMIFS(M.account_DTR!BI$7:BI$414,M.account_DTR!$I$7:$I$414,'10. 170KMP'!$F91)</f>
        <v>0</v>
      </c>
      <c r="Q91" s="456">
        <f>SUMIFS(M.account_DTR!BJ$7:BJ$414,M.account_DTR!$I$7:$I$414,'10. 170KMP'!$F91)</f>
        <v>0</v>
      </c>
      <c r="R91" s="456">
        <f>SUMIFS(M.account_DTR!BK$7:BK$414,M.account_DTR!$I$7:$I$414,'10. 170KMP'!$F91)</f>
        <v>0</v>
      </c>
      <c r="S91" s="456">
        <f>SUMIFS(M.account_DTR!BL$7:BL$414,M.account_DTR!$I$7:$I$414,'10. 170KMP'!$F91)</f>
        <v>0</v>
      </c>
      <c r="T91" s="456">
        <f>SUMIFS(M.account_DTR!BM$7:BM$414,M.account_DTR!$I$7:$I$414,'10. 170KMP'!$F91)</f>
        <v>0</v>
      </c>
      <c r="U91" s="456">
        <f>SUMIFS(M.account_DTR!BN$7:BN$414,M.account_DTR!$I$7:$I$414,'10. 170KMP'!$F91)</f>
        <v>0</v>
      </c>
      <c r="V91" s="456">
        <f>SUMIFS(M.account_DTR!BO$7:BO$414,M.account_DTR!$I$7:$I$414,'10. 170KMP'!$F91)</f>
        <v>0</v>
      </c>
      <c r="W91" s="456">
        <f>SUMIFS(M.account_DTR!BP$7:BP$414,M.account_DTR!$I$7:$I$414,'10. 170KMP'!$F91)</f>
        <v>0</v>
      </c>
      <c r="X91" s="456">
        <f>SUMIFS(M.account_DTR!BQ$7:BQ$414,M.account_DTR!$I$7:$I$414,'10. 170KMP'!$F91)</f>
        <v>0</v>
      </c>
      <c r="Y91" s="456">
        <f>SUMIFS(M.account_DTR!BR$7:BR$414,M.account_DTR!$I$7:$I$414,'10. 170KMP'!$F91)</f>
        <v>0</v>
      </c>
      <c r="Z91" s="456">
        <f>SUMIFS(M.account_DTR!BS$7:BS$414,M.account_DTR!$I$7:$I$414,'10. 170KMP'!$F91)</f>
        <v>0</v>
      </c>
      <c r="AA91" s="456">
        <f t="shared" si="49"/>
        <v>0</v>
      </c>
      <c r="AB91" s="456">
        <f>SUMIFS(M.account_DTR!BV$7:BV$414,M.account_DTR!$I$7:$I$414,'10. 170KMP'!$F91)</f>
        <v>0</v>
      </c>
      <c r="AC91" s="456">
        <f>SUMIFS(M.account_DTR!BW$7:BW$414,M.account_DTR!$I$7:$I$414,'10. 170KMP'!$F91)</f>
        <v>0</v>
      </c>
      <c r="AD91" s="456">
        <f>SUMIFS(M.account_DTR!BX$7:BX$414,M.account_DTR!$I$7:$I$414,'10. 170KMP'!$F91)</f>
        <v>0</v>
      </c>
      <c r="AE91" s="456">
        <f>SUMIFS(M.account_DTR!BY$7:BY$414,M.account_DTR!$I$7:$I$414,'10. 170KMP'!$F91)</f>
        <v>0</v>
      </c>
      <c r="AF91" s="456">
        <f>SUMIFS(M.account_DTR!BZ$7:BZ$414,M.account_DTR!$I$7:$I$414,'10. 170KMP'!$F91)</f>
        <v>0</v>
      </c>
      <c r="AG91" s="456">
        <f>SUMIFS(M.account_DTR!CA$7:CA$414,M.account_DTR!$I$7:$I$414,'10. 170KMP'!$F91)</f>
        <v>0</v>
      </c>
      <c r="AH91" s="456">
        <f>SUMIFS(M.account_DTR!CB$7:CB$414,M.account_DTR!$I$7:$I$414,'10. 170KMP'!$F91)</f>
        <v>0</v>
      </c>
      <c r="AI91" s="456">
        <f>SUMIFS(M.account_DTR!CC$7:CC$414,M.account_DTR!$I$7:$I$414,'10. 170KMP'!$F91)</f>
        <v>0</v>
      </c>
      <c r="AJ91" s="456">
        <f>SUMIFS(M.account_DTR!CD$7:CD$414,M.account_DTR!$I$7:$I$414,'10. 170KMP'!$F91)</f>
        <v>0</v>
      </c>
      <c r="AK91" s="456">
        <f>SUMIFS(M.account_DTR!CE$7:CE$414,M.account_DTR!$I$7:$I$414,'10. 170KMP'!$F91)</f>
        <v>0</v>
      </c>
      <c r="AL91" s="456">
        <f>SUMIFS(M.account_DTR!CF$7:CF$414,M.account_DTR!$I$7:$I$414,'10. 170KMP'!$F91)</f>
        <v>0</v>
      </c>
      <c r="AM91" s="456">
        <f>SUMIFS(M.account_DTR!CG$7:CG$414,M.account_DTR!$I$7:$I$414,'10. 170KMP'!$F91)</f>
        <v>0</v>
      </c>
      <c r="AN91" s="456">
        <f t="shared" si="50"/>
        <v>0</v>
      </c>
      <c r="AO91" s="457">
        <f t="shared" si="48"/>
        <v>0</v>
      </c>
      <c r="AP91" s="458">
        <f>SUMIFS(M.account_DTR!CJ$7:CJ$414,M.account_DTR!$I$7:$I$414,'10. 170KMP'!$F91)</f>
        <v>0</v>
      </c>
      <c r="AQ91" s="459">
        <f>SUMIFS(M.account_DTR!CK$7:CK$414,M.account_DTR!$I$7:$I$414,'10. 170KMP'!$F91)</f>
        <v>0</v>
      </c>
      <c r="AR91" s="459">
        <f>SUMIFS(M.account_DTR!CL$7:CL$414,M.account_DTR!$I$7:$I$414,'10. 170KMP'!$F91)</f>
        <v>0</v>
      </c>
      <c r="AS91" s="459">
        <f>SUMIFS(M.account_DTR!CM$7:CM$414,M.account_DTR!$I$7:$I$414,'10. 170KMP'!$F91)</f>
        <v>0</v>
      </c>
      <c r="AT91" s="459">
        <f>SUMIFS(M.account_DTR!CN$7:CN$414,M.account_DTR!$I$7:$I$414,'10. 170KMP'!$F91)</f>
        <v>0</v>
      </c>
      <c r="AU91" s="459"/>
      <c r="AV91" s="459"/>
      <c r="AW91" s="459"/>
      <c r="AX91" s="459"/>
      <c r="AY91" s="459"/>
      <c r="AZ91" s="459"/>
      <c r="BA91" s="460"/>
      <c r="BB91" s="455">
        <f t="shared" si="42"/>
        <v>0</v>
      </c>
      <c r="BC91" s="456">
        <f t="shared" si="43"/>
        <v>0</v>
      </c>
      <c r="BD91" s="456">
        <f t="shared" si="44"/>
        <v>0</v>
      </c>
      <c r="BE91" s="771" t="str">
        <f t="shared" si="37"/>
        <v/>
      </c>
      <c r="BF91" s="772" t="str">
        <f t="shared" si="38"/>
        <v/>
      </c>
      <c r="BG91" s="455">
        <f t="shared" si="45"/>
        <v>0</v>
      </c>
      <c r="BH91" s="456">
        <f t="shared" si="46"/>
        <v>0</v>
      </c>
      <c r="BI91" s="456">
        <f t="shared" si="47"/>
        <v>0</v>
      </c>
      <c r="BJ91" s="532" t="str">
        <f t="shared" si="39"/>
        <v/>
      </c>
      <c r="BK91" s="532" t="str">
        <f t="shared" si="40"/>
        <v/>
      </c>
      <c r="BL91" s="533" t="str">
        <f t="shared" si="41"/>
        <v/>
      </c>
    </row>
    <row r="92" spans="2:64" s="2" customFormat="1" x14ac:dyDescent="0.25">
      <c r="B92" s="1167" t="str">
        <f>IF(C92=0,"",MAX($B$10:B91)+1)</f>
        <v/>
      </c>
      <c r="C92" s="1168"/>
      <c r="D92" s="1169"/>
      <c r="E92" s="1168"/>
      <c r="F92" s="179">
        <f>IF(H92=0,"",MAX($F$10:F91)+1)</f>
        <v>82</v>
      </c>
      <c r="G92" s="242" t="str">
        <f>VLOOKUP(H92,'Mapping account'!E:F,2,0)</f>
        <v>04502</v>
      </c>
      <c r="H92" s="198" t="s">
        <v>360</v>
      </c>
      <c r="I92" s="269" t="s">
        <v>226</v>
      </c>
      <c r="J92" s="279" t="s">
        <v>81</v>
      </c>
      <c r="K92" s="279" t="s">
        <v>250</v>
      </c>
      <c r="L92" s="425">
        <f>SUMIFS(M.account_DTR!$AD$7:$AD$414,M.account_DTR!$I$7:$I$414,'10. 170KMP'!$F92)</f>
        <v>0</v>
      </c>
      <c r="M92" s="426">
        <f>SUMIFS(M.account_DTR!$AR$7:$AR$414,M.account_DTR!$I$7:$I$414,'10. 170KMP'!$F92)</f>
        <v>0</v>
      </c>
      <c r="N92" s="426">
        <f>SUMIFS(M.account_DTR!$BF$7:$BF$414,M.account_DTR!$I$7:$I$414,'10. 170KMP'!$F92)</f>
        <v>0</v>
      </c>
      <c r="O92" s="426">
        <f>SUMIFS(M.account_DTR!BH$7:BH$414,M.account_DTR!$I$7:$I$414,'10. 170KMP'!$F92)</f>
        <v>0</v>
      </c>
      <c r="P92" s="426">
        <f>SUMIFS(M.account_DTR!BI$7:BI$414,M.account_DTR!$I$7:$I$414,'10. 170KMP'!$F92)</f>
        <v>0</v>
      </c>
      <c r="Q92" s="426">
        <f>SUMIFS(M.account_DTR!BJ$7:BJ$414,M.account_DTR!$I$7:$I$414,'10. 170KMP'!$F92)</f>
        <v>0</v>
      </c>
      <c r="R92" s="426">
        <f>SUMIFS(M.account_DTR!BK$7:BK$414,M.account_DTR!$I$7:$I$414,'10. 170KMP'!$F92)</f>
        <v>0</v>
      </c>
      <c r="S92" s="426">
        <f>SUMIFS(M.account_DTR!BL$7:BL$414,M.account_DTR!$I$7:$I$414,'10. 170KMP'!$F92)</f>
        <v>0</v>
      </c>
      <c r="T92" s="426">
        <f>SUMIFS(M.account_DTR!BM$7:BM$414,M.account_DTR!$I$7:$I$414,'10. 170KMP'!$F92)</f>
        <v>0</v>
      </c>
      <c r="U92" s="426">
        <f>SUMIFS(M.account_DTR!BN$7:BN$414,M.account_DTR!$I$7:$I$414,'10. 170KMP'!$F92)</f>
        <v>0</v>
      </c>
      <c r="V92" s="426">
        <f>SUMIFS(M.account_DTR!BO$7:BO$414,M.account_DTR!$I$7:$I$414,'10. 170KMP'!$F92)</f>
        <v>0</v>
      </c>
      <c r="W92" s="426">
        <f>SUMIFS(M.account_DTR!BP$7:BP$414,M.account_DTR!$I$7:$I$414,'10. 170KMP'!$F92)</f>
        <v>0</v>
      </c>
      <c r="X92" s="426">
        <f>SUMIFS(M.account_DTR!BQ$7:BQ$414,M.account_DTR!$I$7:$I$414,'10. 170KMP'!$F92)</f>
        <v>0</v>
      </c>
      <c r="Y92" s="426">
        <f>SUMIFS(M.account_DTR!BR$7:BR$414,M.account_DTR!$I$7:$I$414,'10. 170KMP'!$F92)</f>
        <v>0</v>
      </c>
      <c r="Z92" s="426">
        <f>SUMIFS(M.account_DTR!BS$7:BS$414,M.account_DTR!$I$7:$I$414,'10. 170KMP'!$F92)</f>
        <v>0</v>
      </c>
      <c r="AA92" s="426">
        <f t="shared" si="49"/>
        <v>0</v>
      </c>
      <c r="AB92" s="426">
        <f>SUMIFS(M.account_DTR!BV$7:BV$414,M.account_DTR!$I$7:$I$414,'10. 170KMP'!$F92)</f>
        <v>0</v>
      </c>
      <c r="AC92" s="426">
        <f>SUMIFS(M.account_DTR!BW$7:BW$414,M.account_DTR!$I$7:$I$414,'10. 170KMP'!$F92)</f>
        <v>0</v>
      </c>
      <c r="AD92" s="426">
        <f>SUMIFS(M.account_DTR!BX$7:BX$414,M.account_DTR!$I$7:$I$414,'10. 170KMP'!$F92)</f>
        <v>0</v>
      </c>
      <c r="AE92" s="426">
        <f>SUMIFS(M.account_DTR!BY$7:BY$414,M.account_DTR!$I$7:$I$414,'10. 170KMP'!$F92)</f>
        <v>0</v>
      </c>
      <c r="AF92" s="426">
        <f>SUMIFS(M.account_DTR!BZ$7:BZ$414,M.account_DTR!$I$7:$I$414,'10. 170KMP'!$F92)</f>
        <v>0</v>
      </c>
      <c r="AG92" s="426">
        <f>SUMIFS(M.account_DTR!CA$7:CA$414,M.account_DTR!$I$7:$I$414,'10. 170KMP'!$F92)</f>
        <v>0</v>
      </c>
      <c r="AH92" s="426">
        <f>SUMIFS(M.account_DTR!CB$7:CB$414,M.account_DTR!$I$7:$I$414,'10. 170KMP'!$F92)</f>
        <v>0</v>
      </c>
      <c r="AI92" s="426">
        <f>SUMIFS(M.account_DTR!CC$7:CC$414,M.account_DTR!$I$7:$I$414,'10. 170KMP'!$F92)</f>
        <v>0</v>
      </c>
      <c r="AJ92" s="426">
        <f>SUMIFS(M.account_DTR!CD$7:CD$414,M.account_DTR!$I$7:$I$414,'10. 170KMP'!$F92)</f>
        <v>0</v>
      </c>
      <c r="AK92" s="426">
        <f>SUMIFS(M.account_DTR!CE$7:CE$414,M.account_DTR!$I$7:$I$414,'10. 170KMP'!$F92)</f>
        <v>0</v>
      </c>
      <c r="AL92" s="426">
        <f>SUMIFS(M.account_DTR!CF$7:CF$414,M.account_DTR!$I$7:$I$414,'10. 170KMP'!$F92)</f>
        <v>0</v>
      </c>
      <c r="AM92" s="426">
        <f>SUMIFS(M.account_DTR!CG$7:CG$414,M.account_DTR!$I$7:$I$414,'10. 170KMP'!$F92)</f>
        <v>0</v>
      </c>
      <c r="AN92" s="426">
        <f t="shared" si="50"/>
        <v>0</v>
      </c>
      <c r="AO92" s="427">
        <f t="shared" si="48"/>
        <v>0</v>
      </c>
      <c r="AP92" s="428">
        <f>SUMIFS(M.account_DTR!CJ$7:CJ$414,M.account_DTR!$I$7:$I$414,'10. 170KMP'!$F92)</f>
        <v>0</v>
      </c>
      <c r="AQ92" s="429">
        <f>SUMIFS(M.account_DTR!CK$7:CK$414,M.account_DTR!$I$7:$I$414,'10. 170KMP'!$F92)</f>
        <v>0</v>
      </c>
      <c r="AR92" s="429">
        <f>SUMIFS(M.account_DTR!CL$7:CL$414,M.account_DTR!$I$7:$I$414,'10. 170KMP'!$F92)</f>
        <v>0</v>
      </c>
      <c r="AS92" s="429">
        <f>SUMIFS(M.account_DTR!CM$7:CM$414,M.account_DTR!$I$7:$I$414,'10. 170KMP'!$F92)</f>
        <v>0</v>
      </c>
      <c r="AT92" s="429">
        <f>SUMIFS(M.account_DTR!CN$7:CN$414,M.account_DTR!$I$7:$I$414,'10. 170KMP'!$F92)</f>
        <v>0</v>
      </c>
      <c r="AU92" s="429"/>
      <c r="AV92" s="429"/>
      <c r="AW92" s="429"/>
      <c r="AX92" s="429"/>
      <c r="AY92" s="429"/>
      <c r="AZ92" s="429"/>
      <c r="BA92" s="430"/>
      <c r="BB92" s="425">
        <f t="shared" si="42"/>
        <v>0</v>
      </c>
      <c r="BC92" s="426">
        <f t="shared" si="43"/>
        <v>0</v>
      </c>
      <c r="BD92" s="426">
        <f t="shared" si="44"/>
        <v>0</v>
      </c>
      <c r="BE92" s="759" t="str">
        <f t="shared" si="37"/>
        <v/>
      </c>
      <c r="BF92" s="760" t="str">
        <f t="shared" si="38"/>
        <v/>
      </c>
      <c r="BG92" s="425">
        <f t="shared" si="45"/>
        <v>0</v>
      </c>
      <c r="BH92" s="426">
        <f t="shared" si="46"/>
        <v>0</v>
      </c>
      <c r="BI92" s="426">
        <f t="shared" si="47"/>
        <v>0</v>
      </c>
      <c r="BJ92" s="520" t="str">
        <f t="shared" si="39"/>
        <v/>
      </c>
      <c r="BK92" s="520" t="str">
        <f t="shared" si="40"/>
        <v/>
      </c>
      <c r="BL92" s="521" t="str">
        <f t="shared" si="41"/>
        <v/>
      </c>
    </row>
    <row r="93" spans="2:64" s="2" customFormat="1" x14ac:dyDescent="0.25">
      <c r="B93" s="1167" t="str">
        <f>IF(C93=0,"",MAX($B$10:B92)+1)</f>
        <v/>
      </c>
      <c r="C93" s="1168"/>
      <c r="D93" s="1169"/>
      <c r="E93" s="1168"/>
      <c r="F93" s="179">
        <f>IF(H93=0,"",MAX($F$10:F92)+1)</f>
        <v>83</v>
      </c>
      <c r="G93" s="242" t="str">
        <f>VLOOKUP(H93,'Mapping account'!E:F,2,0)</f>
        <v>04107</v>
      </c>
      <c r="H93" s="198" t="s">
        <v>361</v>
      </c>
      <c r="I93" s="269" t="s">
        <v>226</v>
      </c>
      <c r="J93" s="279" t="s">
        <v>81</v>
      </c>
      <c r="K93" s="279" t="s">
        <v>250</v>
      </c>
      <c r="L93" s="425">
        <f>SUMIFS(M.account_DTR!$AD$7:$AD$414,M.account_DTR!$I$7:$I$414,'10. 170KMP'!$F93)</f>
        <v>0</v>
      </c>
      <c r="M93" s="426">
        <f>SUMIFS(M.account_DTR!$AR$7:$AR$414,M.account_DTR!$I$7:$I$414,'10. 170KMP'!$F93)</f>
        <v>0</v>
      </c>
      <c r="N93" s="426">
        <f>SUMIFS(M.account_DTR!$BF$7:$BF$414,M.account_DTR!$I$7:$I$414,'10. 170KMP'!$F93)</f>
        <v>0</v>
      </c>
      <c r="O93" s="426">
        <f>SUMIFS(M.account_DTR!BH$7:BH$414,M.account_DTR!$I$7:$I$414,'10. 170KMP'!$F93)</f>
        <v>0</v>
      </c>
      <c r="P93" s="426">
        <f>SUMIFS(M.account_DTR!BI$7:BI$414,M.account_DTR!$I$7:$I$414,'10. 170KMP'!$F93)</f>
        <v>0</v>
      </c>
      <c r="Q93" s="426">
        <f>SUMIFS(M.account_DTR!BJ$7:BJ$414,M.account_DTR!$I$7:$I$414,'10. 170KMP'!$F93)</f>
        <v>0</v>
      </c>
      <c r="R93" s="426">
        <f>SUMIFS(M.account_DTR!BK$7:BK$414,M.account_DTR!$I$7:$I$414,'10. 170KMP'!$F93)</f>
        <v>0</v>
      </c>
      <c r="S93" s="426">
        <f>SUMIFS(M.account_DTR!BL$7:BL$414,M.account_DTR!$I$7:$I$414,'10. 170KMP'!$F93)</f>
        <v>0</v>
      </c>
      <c r="T93" s="426">
        <f>SUMIFS(M.account_DTR!BM$7:BM$414,M.account_DTR!$I$7:$I$414,'10. 170KMP'!$F93)</f>
        <v>0</v>
      </c>
      <c r="U93" s="426">
        <f>SUMIFS(M.account_DTR!BN$7:BN$414,M.account_DTR!$I$7:$I$414,'10. 170KMP'!$F93)</f>
        <v>0</v>
      </c>
      <c r="V93" s="426">
        <f>SUMIFS(M.account_DTR!BO$7:BO$414,M.account_DTR!$I$7:$I$414,'10. 170KMP'!$F93)</f>
        <v>0</v>
      </c>
      <c r="W93" s="426">
        <f>SUMIFS(M.account_DTR!BP$7:BP$414,M.account_DTR!$I$7:$I$414,'10. 170KMP'!$F93)</f>
        <v>0</v>
      </c>
      <c r="X93" s="426">
        <f>SUMIFS(M.account_DTR!BQ$7:BQ$414,M.account_DTR!$I$7:$I$414,'10. 170KMP'!$F93)</f>
        <v>0</v>
      </c>
      <c r="Y93" s="426">
        <f>SUMIFS(M.account_DTR!BR$7:BR$414,M.account_DTR!$I$7:$I$414,'10. 170KMP'!$F93)</f>
        <v>0</v>
      </c>
      <c r="Z93" s="426">
        <f>SUMIFS(M.account_DTR!BS$7:BS$414,M.account_DTR!$I$7:$I$414,'10. 170KMP'!$F93)</f>
        <v>0</v>
      </c>
      <c r="AA93" s="426">
        <f t="shared" si="49"/>
        <v>0</v>
      </c>
      <c r="AB93" s="426">
        <f>SUMIFS(M.account_DTR!BV$7:BV$414,M.account_DTR!$I$7:$I$414,'10. 170KMP'!$F93)</f>
        <v>0</v>
      </c>
      <c r="AC93" s="426">
        <f>SUMIFS(M.account_DTR!BW$7:BW$414,M.account_DTR!$I$7:$I$414,'10. 170KMP'!$F93)</f>
        <v>0</v>
      </c>
      <c r="AD93" s="426">
        <f>SUMIFS(M.account_DTR!BX$7:BX$414,M.account_DTR!$I$7:$I$414,'10. 170KMP'!$F93)</f>
        <v>0</v>
      </c>
      <c r="AE93" s="426">
        <f>SUMIFS(M.account_DTR!BY$7:BY$414,M.account_DTR!$I$7:$I$414,'10. 170KMP'!$F93)</f>
        <v>0</v>
      </c>
      <c r="AF93" s="426">
        <f>SUMIFS(M.account_DTR!BZ$7:BZ$414,M.account_DTR!$I$7:$I$414,'10. 170KMP'!$F93)</f>
        <v>0</v>
      </c>
      <c r="AG93" s="426">
        <f>SUMIFS(M.account_DTR!CA$7:CA$414,M.account_DTR!$I$7:$I$414,'10. 170KMP'!$F93)</f>
        <v>0</v>
      </c>
      <c r="AH93" s="426">
        <f>SUMIFS(M.account_DTR!CB$7:CB$414,M.account_DTR!$I$7:$I$414,'10. 170KMP'!$F93)</f>
        <v>0</v>
      </c>
      <c r="AI93" s="426">
        <f>SUMIFS(M.account_DTR!CC$7:CC$414,M.account_DTR!$I$7:$I$414,'10. 170KMP'!$F93)</f>
        <v>0</v>
      </c>
      <c r="AJ93" s="426">
        <f>SUMIFS(M.account_DTR!CD$7:CD$414,M.account_DTR!$I$7:$I$414,'10. 170KMP'!$F93)</f>
        <v>0</v>
      </c>
      <c r="AK93" s="426">
        <f>SUMIFS(M.account_DTR!CE$7:CE$414,M.account_DTR!$I$7:$I$414,'10. 170KMP'!$F93)</f>
        <v>0</v>
      </c>
      <c r="AL93" s="426">
        <f>SUMIFS(M.account_DTR!CF$7:CF$414,M.account_DTR!$I$7:$I$414,'10. 170KMP'!$F93)</f>
        <v>0</v>
      </c>
      <c r="AM93" s="426">
        <f>SUMIFS(M.account_DTR!CG$7:CG$414,M.account_DTR!$I$7:$I$414,'10. 170KMP'!$F93)</f>
        <v>0</v>
      </c>
      <c r="AN93" s="426">
        <f t="shared" si="50"/>
        <v>0</v>
      </c>
      <c r="AO93" s="427">
        <f t="shared" si="48"/>
        <v>0</v>
      </c>
      <c r="AP93" s="428">
        <f>SUMIFS(M.account_DTR!CJ$7:CJ$414,M.account_DTR!$I$7:$I$414,'10. 170KMP'!$F93)</f>
        <v>0</v>
      </c>
      <c r="AQ93" s="429">
        <f>SUMIFS(M.account_DTR!CK$7:CK$414,M.account_DTR!$I$7:$I$414,'10. 170KMP'!$F93)</f>
        <v>0</v>
      </c>
      <c r="AR93" s="429">
        <f>SUMIFS(M.account_DTR!CL$7:CL$414,M.account_DTR!$I$7:$I$414,'10. 170KMP'!$F93)</f>
        <v>0</v>
      </c>
      <c r="AS93" s="429">
        <f>SUMIFS(M.account_DTR!CM$7:CM$414,M.account_DTR!$I$7:$I$414,'10. 170KMP'!$F93)</f>
        <v>0</v>
      </c>
      <c r="AT93" s="429">
        <f>SUMIFS(M.account_DTR!CN$7:CN$414,M.account_DTR!$I$7:$I$414,'10. 170KMP'!$F93)</f>
        <v>0</v>
      </c>
      <c r="AU93" s="429"/>
      <c r="AV93" s="429"/>
      <c r="AW93" s="429"/>
      <c r="AX93" s="429"/>
      <c r="AY93" s="429"/>
      <c r="AZ93" s="429"/>
      <c r="BA93" s="430"/>
      <c r="BB93" s="425">
        <f t="shared" si="42"/>
        <v>0</v>
      </c>
      <c r="BC93" s="426">
        <f t="shared" si="43"/>
        <v>0</v>
      </c>
      <c r="BD93" s="426">
        <f t="shared" si="44"/>
        <v>0</v>
      </c>
      <c r="BE93" s="759" t="str">
        <f t="shared" si="37"/>
        <v/>
      </c>
      <c r="BF93" s="760" t="str">
        <f t="shared" si="38"/>
        <v/>
      </c>
      <c r="BG93" s="425">
        <f t="shared" si="45"/>
        <v>0</v>
      </c>
      <c r="BH93" s="426">
        <f t="shared" si="46"/>
        <v>0</v>
      </c>
      <c r="BI93" s="426">
        <f t="shared" si="47"/>
        <v>0</v>
      </c>
      <c r="BJ93" s="520" t="str">
        <f t="shared" si="39"/>
        <v/>
      </c>
      <c r="BK93" s="520" t="str">
        <f t="shared" si="40"/>
        <v/>
      </c>
      <c r="BL93" s="521" t="str">
        <f t="shared" si="41"/>
        <v/>
      </c>
    </row>
    <row r="94" spans="2:64" s="2" customFormat="1" ht="30" x14ac:dyDescent="0.25">
      <c r="B94" s="1167" t="str">
        <f>IF(C94=0,"",MAX($B$10:B93)+1)</f>
        <v/>
      </c>
      <c r="C94" s="1168"/>
      <c r="D94" s="1169"/>
      <c r="E94" s="1168"/>
      <c r="F94" s="23">
        <f>IF(H94=0,"",MAX($F$10:F93)+1)</f>
        <v>84</v>
      </c>
      <c r="G94" s="240" t="str">
        <f>VLOOKUP(H94,'Mapping account'!E:F,2,0)</f>
        <v>04102</v>
      </c>
      <c r="H94" s="16" t="s">
        <v>362</v>
      </c>
      <c r="I94" s="266" t="s">
        <v>226</v>
      </c>
      <c r="J94" s="277" t="s">
        <v>81</v>
      </c>
      <c r="K94" s="277" t="s">
        <v>250</v>
      </c>
      <c r="L94" s="85">
        <f>SUMIFS(M.account_DTR!$AD$7:$AD$414,M.account_DTR!$I$7:$I$414,'10. 170KMP'!$F94)</f>
        <v>0</v>
      </c>
      <c r="M94" s="61">
        <f>SUMIFS(M.account_DTR!$AR$7:$AR$414,M.account_DTR!$I$7:$I$414,'10. 170KMP'!$F94)</f>
        <v>0</v>
      </c>
      <c r="N94" s="61">
        <f>SUMIFS(M.account_DTR!$BF$7:$BF$414,M.account_DTR!$I$7:$I$414,'10. 170KMP'!$F94)</f>
        <v>0</v>
      </c>
      <c r="O94" s="61">
        <f>SUMIFS(M.account_DTR!BH$7:BH$414,M.account_DTR!$I$7:$I$414,'10. 170KMP'!$F94)</f>
        <v>0</v>
      </c>
      <c r="P94" s="61">
        <f>SUMIFS(M.account_DTR!BI$7:BI$414,M.account_DTR!$I$7:$I$414,'10. 170KMP'!$F94)</f>
        <v>0</v>
      </c>
      <c r="Q94" s="61">
        <f>SUMIFS(M.account_DTR!BJ$7:BJ$414,M.account_DTR!$I$7:$I$414,'10. 170KMP'!$F94)</f>
        <v>0</v>
      </c>
      <c r="R94" s="61">
        <f>SUMIFS(M.account_DTR!BK$7:BK$414,M.account_DTR!$I$7:$I$414,'10. 170KMP'!$F94)</f>
        <v>0</v>
      </c>
      <c r="S94" s="61">
        <f>SUMIFS(M.account_DTR!BL$7:BL$414,M.account_DTR!$I$7:$I$414,'10. 170KMP'!$F94)</f>
        <v>0</v>
      </c>
      <c r="T94" s="61">
        <f>SUMIFS(M.account_DTR!BM$7:BM$414,M.account_DTR!$I$7:$I$414,'10. 170KMP'!$F94)</f>
        <v>0</v>
      </c>
      <c r="U94" s="61">
        <f>SUMIFS(M.account_DTR!BN$7:BN$414,M.account_DTR!$I$7:$I$414,'10. 170KMP'!$F94)</f>
        <v>0</v>
      </c>
      <c r="V94" s="61">
        <f>SUMIFS(M.account_DTR!BO$7:BO$414,M.account_DTR!$I$7:$I$414,'10. 170KMP'!$F94)</f>
        <v>0</v>
      </c>
      <c r="W94" s="61">
        <f>SUMIFS(M.account_DTR!BP$7:BP$414,M.account_DTR!$I$7:$I$414,'10. 170KMP'!$F94)</f>
        <v>0</v>
      </c>
      <c r="X94" s="61">
        <f>SUMIFS(M.account_DTR!BQ$7:BQ$414,M.account_DTR!$I$7:$I$414,'10. 170KMP'!$F94)</f>
        <v>0</v>
      </c>
      <c r="Y94" s="61">
        <f>SUMIFS(M.account_DTR!BR$7:BR$414,M.account_DTR!$I$7:$I$414,'10. 170KMP'!$F94)</f>
        <v>0</v>
      </c>
      <c r="Z94" s="61">
        <f>SUMIFS(M.account_DTR!BS$7:BS$414,M.account_DTR!$I$7:$I$414,'10. 170KMP'!$F94)</f>
        <v>0</v>
      </c>
      <c r="AA94" s="61">
        <f t="shared" si="49"/>
        <v>0</v>
      </c>
      <c r="AB94" s="61">
        <f>SUMIFS(M.account_DTR!BV$7:BV$414,M.account_DTR!$I$7:$I$414,'10. 170KMP'!$F94)</f>
        <v>0</v>
      </c>
      <c r="AC94" s="61">
        <f>SUMIFS(M.account_DTR!BW$7:BW$414,M.account_DTR!$I$7:$I$414,'10. 170KMP'!$F94)</f>
        <v>0</v>
      </c>
      <c r="AD94" s="61">
        <f>SUMIFS(M.account_DTR!BX$7:BX$414,M.account_DTR!$I$7:$I$414,'10. 170KMP'!$F94)</f>
        <v>0</v>
      </c>
      <c r="AE94" s="61">
        <f>SUMIFS(M.account_DTR!BY$7:BY$414,M.account_DTR!$I$7:$I$414,'10. 170KMP'!$F94)</f>
        <v>0</v>
      </c>
      <c r="AF94" s="61">
        <f>SUMIFS(M.account_DTR!BZ$7:BZ$414,M.account_DTR!$I$7:$I$414,'10. 170KMP'!$F94)</f>
        <v>0</v>
      </c>
      <c r="AG94" s="61">
        <f>SUMIFS(M.account_DTR!CA$7:CA$414,M.account_DTR!$I$7:$I$414,'10. 170KMP'!$F94)</f>
        <v>0</v>
      </c>
      <c r="AH94" s="61">
        <f>SUMIFS(M.account_DTR!CB$7:CB$414,M.account_DTR!$I$7:$I$414,'10. 170KMP'!$F94)</f>
        <v>0</v>
      </c>
      <c r="AI94" s="61">
        <f>SUMIFS(M.account_DTR!CC$7:CC$414,M.account_DTR!$I$7:$I$414,'10. 170KMP'!$F94)</f>
        <v>0</v>
      </c>
      <c r="AJ94" s="61">
        <f>SUMIFS(M.account_DTR!CD$7:CD$414,M.account_DTR!$I$7:$I$414,'10. 170KMP'!$F94)</f>
        <v>0</v>
      </c>
      <c r="AK94" s="61">
        <f>SUMIFS(M.account_DTR!CE$7:CE$414,M.account_DTR!$I$7:$I$414,'10. 170KMP'!$F94)</f>
        <v>0</v>
      </c>
      <c r="AL94" s="61">
        <f>SUMIFS(M.account_DTR!CF$7:CF$414,M.account_DTR!$I$7:$I$414,'10. 170KMP'!$F94)</f>
        <v>0</v>
      </c>
      <c r="AM94" s="61">
        <f>SUMIFS(M.account_DTR!CG$7:CG$414,M.account_DTR!$I$7:$I$414,'10. 170KMP'!$F94)</f>
        <v>0</v>
      </c>
      <c r="AN94" s="61">
        <f t="shared" si="50"/>
        <v>0</v>
      </c>
      <c r="AO94" s="91">
        <f t="shared" si="48"/>
        <v>0</v>
      </c>
      <c r="AP94" s="339">
        <f>SUMIFS(M.account_DTR!CJ$7:CJ$414,M.account_DTR!$I$7:$I$414,'10. 170KMP'!$F94)</f>
        <v>0</v>
      </c>
      <c r="AQ94" s="340">
        <f>SUMIFS(M.account_DTR!CK$7:CK$414,M.account_DTR!$I$7:$I$414,'10. 170KMP'!$F94)</f>
        <v>0</v>
      </c>
      <c r="AR94" s="340">
        <f>SUMIFS(M.account_DTR!CL$7:CL$414,M.account_DTR!$I$7:$I$414,'10. 170KMP'!$F94)</f>
        <v>0</v>
      </c>
      <c r="AS94" s="340">
        <f>SUMIFS(M.account_DTR!CM$7:CM$414,M.account_DTR!$I$7:$I$414,'10. 170KMP'!$F94)</f>
        <v>0</v>
      </c>
      <c r="AT94" s="340">
        <f>SUMIFS(M.account_DTR!CN$7:CN$414,M.account_DTR!$I$7:$I$414,'10. 170KMP'!$F94)</f>
        <v>0</v>
      </c>
      <c r="AU94" s="340"/>
      <c r="AV94" s="340"/>
      <c r="AW94" s="340"/>
      <c r="AX94" s="340"/>
      <c r="AY94" s="340"/>
      <c r="AZ94" s="340"/>
      <c r="BA94" s="341"/>
      <c r="BB94" s="85">
        <f t="shared" si="42"/>
        <v>0</v>
      </c>
      <c r="BC94" s="61">
        <f t="shared" si="43"/>
        <v>0</v>
      </c>
      <c r="BD94" s="61">
        <f t="shared" si="44"/>
        <v>0</v>
      </c>
      <c r="BE94" s="753" t="str">
        <f t="shared" si="37"/>
        <v/>
      </c>
      <c r="BF94" s="754" t="str">
        <f t="shared" si="38"/>
        <v/>
      </c>
      <c r="BG94" s="85">
        <f t="shared" si="45"/>
        <v>0</v>
      </c>
      <c r="BH94" s="61">
        <f t="shared" si="46"/>
        <v>0</v>
      </c>
      <c r="BI94" s="61">
        <f t="shared" si="47"/>
        <v>0</v>
      </c>
      <c r="BJ94" s="512" t="str">
        <f t="shared" si="39"/>
        <v/>
      </c>
      <c r="BK94" s="512" t="str">
        <f t="shared" si="40"/>
        <v/>
      </c>
      <c r="BL94" s="513" t="str">
        <f t="shared" si="41"/>
        <v/>
      </c>
    </row>
    <row r="95" spans="2:64" s="2" customFormat="1" ht="14.1" customHeight="1" x14ac:dyDescent="0.25">
      <c r="B95" s="424" t="s">
        <v>83</v>
      </c>
      <c r="C95" s="132" t="s">
        <v>82</v>
      </c>
      <c r="D95" s="244" t="s">
        <v>251</v>
      </c>
      <c r="E95" s="132" t="s">
        <v>82</v>
      </c>
      <c r="F95" s="23">
        <f>IF(H95=0,"",MAX($F$10:F94)+1)</f>
        <v>85</v>
      </c>
      <c r="G95" s="243" t="str">
        <f>VLOOKUP(H95,'Mapping account'!E:F,2,0)</f>
        <v>04601</v>
      </c>
      <c r="H95" s="165" t="s">
        <v>82</v>
      </c>
      <c r="I95" s="271" t="s">
        <v>226</v>
      </c>
      <c r="J95" s="280" t="s">
        <v>83</v>
      </c>
      <c r="K95" s="280" t="s">
        <v>251</v>
      </c>
      <c r="L95" s="443">
        <f>SUMIFS(M.account_DTR!$AD$7:$AD$414,M.account_DTR!$I$7:$I$414,'10. 170KMP'!$F95)</f>
        <v>0</v>
      </c>
      <c r="M95" s="444">
        <f>SUMIFS(M.account_DTR!$AR$7:$AR$414,M.account_DTR!$I$7:$I$414,'10. 170KMP'!$F95)</f>
        <v>0</v>
      </c>
      <c r="N95" s="444">
        <f>SUMIFS(M.account_DTR!$BF$7:$BF$414,M.account_DTR!$I$7:$I$414,'10. 170KMP'!$F95)</f>
        <v>0</v>
      </c>
      <c r="O95" s="444">
        <f>SUMIFS(M.account_DTR!BH$7:BH$414,M.account_DTR!$I$7:$I$414,'10. 170KMP'!$F95)</f>
        <v>0</v>
      </c>
      <c r="P95" s="444">
        <f>SUMIFS(M.account_DTR!BI$7:BI$414,M.account_DTR!$I$7:$I$414,'10. 170KMP'!$F95)</f>
        <v>0</v>
      </c>
      <c r="Q95" s="444">
        <f>SUMIFS(M.account_DTR!BJ$7:BJ$414,M.account_DTR!$I$7:$I$414,'10. 170KMP'!$F95)</f>
        <v>0</v>
      </c>
      <c r="R95" s="444">
        <f>SUMIFS(M.account_DTR!BK$7:BK$414,M.account_DTR!$I$7:$I$414,'10. 170KMP'!$F95)</f>
        <v>0</v>
      </c>
      <c r="S95" s="444">
        <f>SUMIFS(M.account_DTR!BL$7:BL$414,M.account_DTR!$I$7:$I$414,'10. 170KMP'!$F95)</f>
        <v>0</v>
      </c>
      <c r="T95" s="444">
        <f>SUMIFS(M.account_DTR!BM$7:BM$414,M.account_DTR!$I$7:$I$414,'10. 170KMP'!$F95)</f>
        <v>0</v>
      </c>
      <c r="U95" s="444">
        <f>SUMIFS(M.account_DTR!BN$7:BN$414,M.account_DTR!$I$7:$I$414,'10. 170KMP'!$F95)</f>
        <v>0</v>
      </c>
      <c r="V95" s="444">
        <f>SUMIFS(M.account_DTR!BO$7:BO$414,M.account_DTR!$I$7:$I$414,'10. 170KMP'!$F95)</f>
        <v>0</v>
      </c>
      <c r="W95" s="444">
        <f>SUMIFS(M.account_DTR!BP$7:BP$414,M.account_DTR!$I$7:$I$414,'10. 170KMP'!$F95)</f>
        <v>0</v>
      </c>
      <c r="X95" s="444">
        <f>SUMIFS(M.account_DTR!BQ$7:BQ$414,M.account_DTR!$I$7:$I$414,'10. 170KMP'!$F95)</f>
        <v>0</v>
      </c>
      <c r="Y95" s="444">
        <f>SUMIFS(M.account_DTR!BR$7:BR$414,M.account_DTR!$I$7:$I$414,'10. 170KMP'!$F95)</f>
        <v>0</v>
      </c>
      <c r="Z95" s="444">
        <f>SUMIFS(M.account_DTR!BS$7:BS$414,M.account_DTR!$I$7:$I$414,'10. 170KMP'!$F95)</f>
        <v>0</v>
      </c>
      <c r="AA95" s="444">
        <f t="shared" si="49"/>
        <v>0</v>
      </c>
      <c r="AB95" s="444">
        <f>SUMIFS(M.account_DTR!BV$7:BV$414,M.account_DTR!$I$7:$I$414,'10. 170KMP'!$F95)</f>
        <v>0</v>
      </c>
      <c r="AC95" s="444">
        <f>SUMIFS(M.account_DTR!BW$7:BW$414,M.account_DTR!$I$7:$I$414,'10. 170KMP'!$F95)</f>
        <v>0</v>
      </c>
      <c r="AD95" s="444">
        <f>SUMIFS(M.account_DTR!BX$7:BX$414,M.account_DTR!$I$7:$I$414,'10. 170KMP'!$F95)</f>
        <v>0</v>
      </c>
      <c r="AE95" s="444">
        <f>SUMIFS(M.account_DTR!BY$7:BY$414,M.account_DTR!$I$7:$I$414,'10. 170KMP'!$F95)</f>
        <v>0</v>
      </c>
      <c r="AF95" s="444">
        <f>SUMIFS(M.account_DTR!BZ$7:BZ$414,M.account_DTR!$I$7:$I$414,'10. 170KMP'!$F95)</f>
        <v>0</v>
      </c>
      <c r="AG95" s="444">
        <f>SUMIFS(M.account_DTR!CA$7:CA$414,M.account_DTR!$I$7:$I$414,'10. 170KMP'!$F95)</f>
        <v>0</v>
      </c>
      <c r="AH95" s="444">
        <f>SUMIFS(M.account_DTR!CB$7:CB$414,M.account_DTR!$I$7:$I$414,'10. 170KMP'!$F95)</f>
        <v>0</v>
      </c>
      <c r="AI95" s="444">
        <f>SUMIFS(M.account_DTR!CC$7:CC$414,M.account_DTR!$I$7:$I$414,'10. 170KMP'!$F95)</f>
        <v>0</v>
      </c>
      <c r="AJ95" s="444">
        <f>SUMIFS(M.account_DTR!CD$7:CD$414,M.account_DTR!$I$7:$I$414,'10. 170KMP'!$F95)</f>
        <v>0</v>
      </c>
      <c r="AK95" s="444">
        <f>SUMIFS(M.account_DTR!CE$7:CE$414,M.account_DTR!$I$7:$I$414,'10. 170KMP'!$F95)</f>
        <v>0</v>
      </c>
      <c r="AL95" s="444">
        <f>SUMIFS(M.account_DTR!CF$7:CF$414,M.account_DTR!$I$7:$I$414,'10. 170KMP'!$F95)</f>
        <v>0</v>
      </c>
      <c r="AM95" s="444">
        <f>SUMIFS(M.account_DTR!CG$7:CG$414,M.account_DTR!$I$7:$I$414,'10. 170KMP'!$F95)</f>
        <v>0</v>
      </c>
      <c r="AN95" s="444">
        <f t="shared" si="50"/>
        <v>0</v>
      </c>
      <c r="AO95" s="445">
        <f t="shared" si="48"/>
        <v>0</v>
      </c>
      <c r="AP95" s="446">
        <f>SUMIFS(M.account_DTR!CJ$7:CJ$414,M.account_DTR!$I$7:$I$414,'10. 170KMP'!$F95)</f>
        <v>0</v>
      </c>
      <c r="AQ95" s="447">
        <f>SUMIFS(M.account_DTR!CK$7:CK$414,M.account_DTR!$I$7:$I$414,'10. 170KMP'!$F95)</f>
        <v>0</v>
      </c>
      <c r="AR95" s="447">
        <f>SUMIFS(M.account_DTR!CL$7:CL$414,M.account_DTR!$I$7:$I$414,'10. 170KMP'!$F95)</f>
        <v>0</v>
      </c>
      <c r="AS95" s="447">
        <f>SUMIFS(M.account_DTR!CM$7:CM$414,M.account_DTR!$I$7:$I$414,'10. 170KMP'!$F95)</f>
        <v>0</v>
      </c>
      <c r="AT95" s="447">
        <f>SUMIFS(M.account_DTR!CN$7:CN$414,M.account_DTR!$I$7:$I$414,'10. 170KMP'!$F95)</f>
        <v>0</v>
      </c>
      <c r="AU95" s="447"/>
      <c r="AV95" s="447"/>
      <c r="AW95" s="447"/>
      <c r="AX95" s="447"/>
      <c r="AY95" s="447"/>
      <c r="AZ95" s="447"/>
      <c r="BA95" s="448"/>
      <c r="BB95" s="443">
        <f t="shared" si="42"/>
        <v>0</v>
      </c>
      <c r="BC95" s="444">
        <f t="shared" si="43"/>
        <v>0</v>
      </c>
      <c r="BD95" s="444">
        <f t="shared" si="44"/>
        <v>0</v>
      </c>
      <c r="BE95" s="769" t="str">
        <f t="shared" si="37"/>
        <v/>
      </c>
      <c r="BF95" s="770" t="str">
        <f t="shared" si="38"/>
        <v/>
      </c>
      <c r="BG95" s="443">
        <f t="shared" si="45"/>
        <v>0</v>
      </c>
      <c r="BH95" s="444">
        <f t="shared" si="46"/>
        <v>0</v>
      </c>
      <c r="BI95" s="444">
        <f t="shared" si="47"/>
        <v>0</v>
      </c>
      <c r="BJ95" s="530" t="str">
        <f t="shared" si="39"/>
        <v/>
      </c>
      <c r="BK95" s="530" t="str">
        <f t="shared" si="40"/>
        <v/>
      </c>
      <c r="BL95" s="531" t="str">
        <f t="shared" si="41"/>
        <v/>
      </c>
    </row>
    <row r="96" spans="2:64" s="2" customFormat="1" x14ac:dyDescent="0.25">
      <c r="B96" s="1167" t="s">
        <v>85</v>
      </c>
      <c r="C96" s="1168" t="s">
        <v>84</v>
      </c>
      <c r="D96" s="1169" t="s">
        <v>252</v>
      </c>
      <c r="E96" s="1168" t="s">
        <v>84</v>
      </c>
      <c r="F96" s="177">
        <f>IF(H96=0,"",MAX($F$10:F95)+1)</f>
        <v>86</v>
      </c>
      <c r="G96" s="239" t="str">
        <f>VLOOKUP(H96,'Mapping account'!E:F,2,0)</f>
        <v>05702</v>
      </c>
      <c r="H96" s="14" t="s">
        <v>363</v>
      </c>
      <c r="I96" s="267" t="s">
        <v>226</v>
      </c>
      <c r="J96" s="278" t="s">
        <v>85</v>
      </c>
      <c r="K96" s="278" t="s">
        <v>252</v>
      </c>
      <c r="L96" s="408">
        <f>SUMIFS(M.account_DTR!$AD$7:$AD$414,M.account_DTR!$I$7:$I$414,'10. 170KMP'!$F96)</f>
        <v>0</v>
      </c>
      <c r="M96" s="409">
        <f>SUMIFS(M.account_DTR!$AR$7:$AR$414,M.account_DTR!$I$7:$I$414,'10. 170KMP'!$F96)</f>
        <v>0</v>
      </c>
      <c r="N96" s="409">
        <f>SUMIFS(M.account_DTR!$BF$7:$BF$414,M.account_DTR!$I$7:$I$414,'10. 170KMP'!$F96)</f>
        <v>0</v>
      </c>
      <c r="O96" s="409">
        <f>SUMIFS(M.account_DTR!BH$7:BH$414,M.account_DTR!$I$7:$I$414,'10. 170KMP'!$F96)</f>
        <v>0</v>
      </c>
      <c r="P96" s="409">
        <f>SUMIFS(M.account_DTR!BI$7:BI$414,M.account_DTR!$I$7:$I$414,'10. 170KMP'!$F96)</f>
        <v>0</v>
      </c>
      <c r="Q96" s="409">
        <f>SUMIFS(M.account_DTR!BJ$7:BJ$414,M.account_DTR!$I$7:$I$414,'10. 170KMP'!$F96)</f>
        <v>0</v>
      </c>
      <c r="R96" s="409">
        <f>SUMIFS(M.account_DTR!BK$7:BK$414,M.account_DTR!$I$7:$I$414,'10. 170KMP'!$F96)</f>
        <v>0</v>
      </c>
      <c r="S96" s="409">
        <f>SUMIFS(M.account_DTR!BL$7:BL$414,M.account_DTR!$I$7:$I$414,'10. 170KMP'!$F96)</f>
        <v>0</v>
      </c>
      <c r="T96" s="409">
        <f>SUMIFS(M.account_DTR!BM$7:BM$414,M.account_DTR!$I$7:$I$414,'10. 170KMP'!$F96)</f>
        <v>0</v>
      </c>
      <c r="U96" s="409">
        <f>SUMIFS(M.account_DTR!BN$7:BN$414,M.account_DTR!$I$7:$I$414,'10. 170KMP'!$F96)</f>
        <v>0</v>
      </c>
      <c r="V96" s="409">
        <f>SUMIFS(M.account_DTR!BO$7:BO$414,M.account_DTR!$I$7:$I$414,'10. 170KMP'!$F96)</f>
        <v>0</v>
      </c>
      <c r="W96" s="409">
        <f>SUMIFS(M.account_DTR!BP$7:BP$414,M.account_DTR!$I$7:$I$414,'10. 170KMP'!$F96)</f>
        <v>0</v>
      </c>
      <c r="X96" s="409">
        <f>SUMIFS(M.account_DTR!BQ$7:BQ$414,M.account_DTR!$I$7:$I$414,'10. 170KMP'!$F96)</f>
        <v>0</v>
      </c>
      <c r="Y96" s="409">
        <f>SUMIFS(M.account_DTR!BR$7:BR$414,M.account_DTR!$I$7:$I$414,'10. 170KMP'!$F96)</f>
        <v>0</v>
      </c>
      <c r="Z96" s="409">
        <f>SUMIFS(M.account_DTR!BS$7:BS$414,M.account_DTR!$I$7:$I$414,'10. 170KMP'!$F96)</f>
        <v>0</v>
      </c>
      <c r="AA96" s="409">
        <f t="shared" si="49"/>
        <v>0</v>
      </c>
      <c r="AB96" s="409">
        <f>SUMIFS(M.account_DTR!BV$7:BV$414,M.account_DTR!$I$7:$I$414,'10. 170KMP'!$F96)</f>
        <v>0</v>
      </c>
      <c r="AC96" s="409">
        <f>SUMIFS(M.account_DTR!BW$7:BW$414,M.account_DTR!$I$7:$I$414,'10. 170KMP'!$F96)</f>
        <v>0</v>
      </c>
      <c r="AD96" s="409">
        <f>SUMIFS(M.account_DTR!BX$7:BX$414,M.account_DTR!$I$7:$I$414,'10. 170KMP'!$F96)</f>
        <v>0</v>
      </c>
      <c r="AE96" s="409">
        <f>SUMIFS(M.account_DTR!BY$7:BY$414,M.account_DTR!$I$7:$I$414,'10. 170KMP'!$F96)</f>
        <v>0</v>
      </c>
      <c r="AF96" s="409">
        <f>SUMIFS(M.account_DTR!BZ$7:BZ$414,M.account_DTR!$I$7:$I$414,'10. 170KMP'!$F96)</f>
        <v>0</v>
      </c>
      <c r="AG96" s="409">
        <f>SUMIFS(M.account_DTR!CA$7:CA$414,M.account_DTR!$I$7:$I$414,'10. 170KMP'!$F96)</f>
        <v>0</v>
      </c>
      <c r="AH96" s="409">
        <f>SUMIFS(M.account_DTR!CB$7:CB$414,M.account_DTR!$I$7:$I$414,'10. 170KMP'!$F96)</f>
        <v>0</v>
      </c>
      <c r="AI96" s="409">
        <f>SUMIFS(M.account_DTR!CC$7:CC$414,M.account_DTR!$I$7:$I$414,'10. 170KMP'!$F96)</f>
        <v>0</v>
      </c>
      <c r="AJ96" s="409">
        <f>SUMIFS(M.account_DTR!CD$7:CD$414,M.account_DTR!$I$7:$I$414,'10. 170KMP'!$F96)</f>
        <v>0</v>
      </c>
      <c r="AK96" s="409">
        <f>SUMIFS(M.account_DTR!CE$7:CE$414,M.account_DTR!$I$7:$I$414,'10. 170KMP'!$F96)</f>
        <v>0</v>
      </c>
      <c r="AL96" s="409">
        <f>SUMIFS(M.account_DTR!CF$7:CF$414,M.account_DTR!$I$7:$I$414,'10. 170KMP'!$F96)</f>
        <v>0</v>
      </c>
      <c r="AM96" s="409">
        <f>SUMIFS(M.account_DTR!CG$7:CG$414,M.account_DTR!$I$7:$I$414,'10. 170KMP'!$F96)</f>
        <v>0</v>
      </c>
      <c r="AN96" s="409">
        <f t="shared" si="50"/>
        <v>0</v>
      </c>
      <c r="AO96" s="410">
        <f t="shared" si="48"/>
        <v>555556</v>
      </c>
      <c r="AP96" s="411">
        <f>SUMIFS(M.account_DTR!CJ$7:CJ$414,M.account_DTR!$I$7:$I$414,'10. 170KMP'!$F96)</f>
        <v>0</v>
      </c>
      <c r="AQ96" s="412">
        <f>SUMIFS(M.account_DTR!CK$7:CK$414,M.account_DTR!$I$7:$I$414,'10. 170KMP'!$F96)</f>
        <v>0</v>
      </c>
      <c r="AR96" s="412">
        <f>SUMIFS(M.account_DTR!CL$7:CL$414,M.account_DTR!$I$7:$I$414,'10. 170KMP'!$F96)</f>
        <v>0</v>
      </c>
      <c r="AS96" s="412">
        <f>SUMIFS(M.account_DTR!CM$7:CM$414,M.account_DTR!$I$7:$I$414,'10. 170KMP'!$F96)</f>
        <v>0</v>
      </c>
      <c r="AT96" s="412">
        <f>SUMIFS(M.account_DTR!CN$7:CN$414,M.account_DTR!$I$7:$I$414,'10. 170KMP'!$F96)</f>
        <v>555556</v>
      </c>
      <c r="AU96" s="412"/>
      <c r="AV96" s="412"/>
      <c r="AW96" s="412"/>
      <c r="AX96" s="412"/>
      <c r="AY96" s="412"/>
      <c r="AZ96" s="412"/>
      <c r="BA96" s="413"/>
      <c r="BB96" s="408">
        <f t="shared" si="42"/>
        <v>0</v>
      </c>
      <c r="BC96" s="409">
        <f t="shared" si="43"/>
        <v>555556</v>
      </c>
      <c r="BD96" s="409">
        <f t="shared" si="44"/>
        <v>0</v>
      </c>
      <c r="BE96" s="755" t="str">
        <f t="shared" si="37"/>
        <v/>
      </c>
      <c r="BF96" s="756" t="str">
        <f t="shared" si="38"/>
        <v/>
      </c>
      <c r="BG96" s="408">
        <f t="shared" si="45"/>
        <v>0</v>
      </c>
      <c r="BH96" s="409">
        <f t="shared" si="46"/>
        <v>555556</v>
      </c>
      <c r="BI96" s="409">
        <f t="shared" si="47"/>
        <v>0</v>
      </c>
      <c r="BJ96" s="516" t="str">
        <f t="shared" si="39"/>
        <v/>
      </c>
      <c r="BK96" s="516" t="str">
        <f t="shared" si="40"/>
        <v/>
      </c>
      <c r="BL96" s="517" t="str">
        <f t="shared" si="41"/>
        <v/>
      </c>
    </row>
    <row r="97" spans="1:64" s="2" customFormat="1" x14ac:dyDescent="0.25">
      <c r="B97" s="1167" t="str">
        <f>IF(C97=0,"",MAX($B$10:B96)+1)</f>
        <v/>
      </c>
      <c r="C97" s="1168"/>
      <c r="D97" s="1169"/>
      <c r="E97" s="1168"/>
      <c r="F97" s="179">
        <f>IF(H97=0,"",MAX($F$10:F96)+1)</f>
        <v>87</v>
      </c>
      <c r="G97" s="242" t="str">
        <f>VLOOKUP(H97,'Mapping account'!E:F,2,0)</f>
        <v>05701</v>
      </c>
      <c r="H97" s="198" t="s">
        <v>364</v>
      </c>
      <c r="I97" s="269" t="s">
        <v>226</v>
      </c>
      <c r="J97" s="279" t="s">
        <v>85</v>
      </c>
      <c r="K97" s="279" t="s">
        <v>252</v>
      </c>
      <c r="L97" s="425">
        <f>SUMIFS(M.account_DTR!$AD$7:$AD$414,M.account_DTR!$I$7:$I$414,'10. 170KMP'!$F97)</f>
        <v>0</v>
      </c>
      <c r="M97" s="426">
        <f>SUMIFS(M.account_DTR!$AR$7:$AR$414,M.account_DTR!$I$7:$I$414,'10. 170KMP'!$F97)</f>
        <v>0</v>
      </c>
      <c r="N97" s="426">
        <f>SUMIFS(M.account_DTR!$BF$7:$BF$414,M.account_DTR!$I$7:$I$414,'10. 170KMP'!$F97)</f>
        <v>0</v>
      </c>
      <c r="O97" s="426">
        <f>SUMIFS(M.account_DTR!BH$7:BH$414,M.account_DTR!$I$7:$I$414,'10. 170KMP'!$F97)</f>
        <v>0</v>
      </c>
      <c r="P97" s="426">
        <f>SUMIFS(M.account_DTR!BI$7:BI$414,M.account_DTR!$I$7:$I$414,'10. 170KMP'!$F97)</f>
        <v>0</v>
      </c>
      <c r="Q97" s="426">
        <f>SUMIFS(M.account_DTR!BJ$7:BJ$414,M.account_DTR!$I$7:$I$414,'10. 170KMP'!$F97)</f>
        <v>0</v>
      </c>
      <c r="R97" s="426">
        <f>SUMIFS(M.account_DTR!BK$7:BK$414,M.account_DTR!$I$7:$I$414,'10. 170KMP'!$F97)</f>
        <v>0</v>
      </c>
      <c r="S97" s="426">
        <f>SUMIFS(M.account_DTR!BL$7:BL$414,M.account_DTR!$I$7:$I$414,'10. 170KMP'!$F97)</f>
        <v>0</v>
      </c>
      <c r="T97" s="426">
        <f>SUMIFS(M.account_DTR!BM$7:BM$414,M.account_DTR!$I$7:$I$414,'10. 170KMP'!$F97)</f>
        <v>0</v>
      </c>
      <c r="U97" s="426">
        <f>SUMIFS(M.account_DTR!BN$7:BN$414,M.account_DTR!$I$7:$I$414,'10. 170KMP'!$F97)</f>
        <v>0</v>
      </c>
      <c r="V97" s="426">
        <f>SUMIFS(M.account_DTR!BO$7:BO$414,M.account_DTR!$I$7:$I$414,'10. 170KMP'!$F97)</f>
        <v>0</v>
      </c>
      <c r="W97" s="426">
        <f>SUMIFS(M.account_DTR!BP$7:BP$414,M.account_DTR!$I$7:$I$414,'10. 170KMP'!$F97)</f>
        <v>0</v>
      </c>
      <c r="X97" s="426">
        <f>SUMIFS(M.account_DTR!BQ$7:BQ$414,M.account_DTR!$I$7:$I$414,'10. 170KMP'!$F97)</f>
        <v>0</v>
      </c>
      <c r="Y97" s="426">
        <f>SUMIFS(M.account_DTR!BR$7:BR$414,M.account_DTR!$I$7:$I$414,'10. 170KMP'!$F97)</f>
        <v>0</v>
      </c>
      <c r="Z97" s="426">
        <f>SUMIFS(M.account_DTR!BS$7:BS$414,M.account_DTR!$I$7:$I$414,'10. 170KMP'!$F97)</f>
        <v>0</v>
      </c>
      <c r="AA97" s="426">
        <f t="shared" si="49"/>
        <v>0</v>
      </c>
      <c r="AB97" s="426">
        <f>SUMIFS(M.account_DTR!BV$7:BV$414,M.account_DTR!$I$7:$I$414,'10. 170KMP'!$F97)</f>
        <v>1500000</v>
      </c>
      <c r="AC97" s="426">
        <f>SUMIFS(M.account_DTR!BW$7:BW$414,M.account_DTR!$I$7:$I$414,'10. 170KMP'!$F97)</f>
        <v>1500000</v>
      </c>
      <c r="AD97" s="426">
        <f>SUMIFS(M.account_DTR!BX$7:BX$414,M.account_DTR!$I$7:$I$414,'10. 170KMP'!$F97)</f>
        <v>1500000</v>
      </c>
      <c r="AE97" s="426">
        <f>SUMIFS(M.account_DTR!BY$7:BY$414,M.account_DTR!$I$7:$I$414,'10. 170KMP'!$F97)</f>
        <v>1500000</v>
      </c>
      <c r="AF97" s="426">
        <f>SUMIFS(M.account_DTR!BZ$7:BZ$414,M.account_DTR!$I$7:$I$414,'10. 170KMP'!$F97)</f>
        <v>1500000</v>
      </c>
      <c r="AG97" s="426">
        <f>SUMIFS(M.account_DTR!CA$7:CA$414,M.account_DTR!$I$7:$I$414,'10. 170KMP'!$F97)</f>
        <v>1500000</v>
      </c>
      <c r="AH97" s="426">
        <f>SUMIFS(M.account_DTR!CB$7:CB$414,M.account_DTR!$I$7:$I$414,'10. 170KMP'!$F97)</f>
        <v>1500000</v>
      </c>
      <c r="AI97" s="426">
        <f>SUMIFS(M.account_DTR!CC$7:CC$414,M.account_DTR!$I$7:$I$414,'10. 170KMP'!$F97)</f>
        <v>1500000</v>
      </c>
      <c r="AJ97" s="426">
        <f>SUMIFS(M.account_DTR!CD$7:CD$414,M.account_DTR!$I$7:$I$414,'10. 170KMP'!$F97)</f>
        <v>1500000</v>
      </c>
      <c r="AK97" s="426">
        <f>SUMIFS(M.account_DTR!CE$7:CE$414,M.account_DTR!$I$7:$I$414,'10. 170KMP'!$F97)</f>
        <v>1500000</v>
      </c>
      <c r="AL97" s="426">
        <f>SUMIFS(M.account_DTR!CF$7:CF$414,M.account_DTR!$I$7:$I$414,'10. 170KMP'!$F97)</f>
        <v>1500000</v>
      </c>
      <c r="AM97" s="426">
        <f>SUMIFS(M.account_DTR!CG$7:CG$414,M.account_DTR!$I$7:$I$414,'10. 170KMP'!$F97)</f>
        <v>1500000</v>
      </c>
      <c r="AN97" s="426">
        <f t="shared" si="50"/>
        <v>18000000</v>
      </c>
      <c r="AO97" s="427">
        <f t="shared" si="48"/>
        <v>3805918</v>
      </c>
      <c r="AP97" s="428">
        <f>SUMIFS(M.account_DTR!CJ$7:CJ$414,M.account_DTR!$I$7:$I$414,'10. 170KMP'!$F97)</f>
        <v>3708696</v>
      </c>
      <c r="AQ97" s="429">
        <f>SUMIFS(M.account_DTR!CK$7:CK$414,M.account_DTR!$I$7:$I$414,'10. 170KMP'!$F97)</f>
        <v>0</v>
      </c>
      <c r="AR97" s="429">
        <f>SUMIFS(M.account_DTR!CL$7:CL$414,M.account_DTR!$I$7:$I$414,'10. 170KMP'!$F97)</f>
        <v>0</v>
      </c>
      <c r="AS97" s="429">
        <f>SUMIFS(M.account_DTR!CM$7:CM$414,M.account_DTR!$I$7:$I$414,'10. 170KMP'!$F97)</f>
        <v>97222</v>
      </c>
      <c r="AT97" s="429">
        <f>SUMIFS(M.account_DTR!CN$7:CN$414,M.account_DTR!$I$7:$I$414,'10. 170KMP'!$F97)</f>
        <v>0</v>
      </c>
      <c r="AU97" s="429"/>
      <c r="AV97" s="429"/>
      <c r="AW97" s="429"/>
      <c r="AX97" s="429"/>
      <c r="AY97" s="429"/>
      <c r="AZ97" s="429"/>
      <c r="BA97" s="430"/>
      <c r="BB97" s="425">
        <f t="shared" si="42"/>
        <v>97222</v>
      </c>
      <c r="BC97" s="426">
        <f t="shared" si="43"/>
        <v>0</v>
      </c>
      <c r="BD97" s="426">
        <f t="shared" si="44"/>
        <v>1500000</v>
      </c>
      <c r="BE97" s="759">
        <f t="shared" si="37"/>
        <v>0</v>
      </c>
      <c r="BF97" s="760">
        <f t="shared" si="38"/>
        <v>0</v>
      </c>
      <c r="BG97" s="425">
        <f t="shared" si="45"/>
        <v>0</v>
      </c>
      <c r="BH97" s="426">
        <f t="shared" si="46"/>
        <v>3805918</v>
      </c>
      <c r="BI97" s="426">
        <f t="shared" si="47"/>
        <v>7500000</v>
      </c>
      <c r="BJ97" s="520" t="str">
        <f t="shared" si="39"/>
        <v/>
      </c>
      <c r="BK97" s="520">
        <f t="shared" si="40"/>
        <v>0.50745573333333338</v>
      </c>
      <c r="BL97" s="521">
        <f t="shared" si="41"/>
        <v>0.2114398888888889</v>
      </c>
    </row>
    <row r="98" spans="1:64" s="479" customFormat="1" x14ac:dyDescent="0.25">
      <c r="A98" s="2"/>
      <c r="B98" s="1167" t="str">
        <f>IF(C98=0,"",MAX($B$10:B97)+1)</f>
        <v/>
      </c>
      <c r="C98" s="1168"/>
      <c r="D98" s="1169"/>
      <c r="E98" s="1168"/>
      <c r="F98" s="23">
        <f>IF(H98=0,"",MAX($F$10:F97)+1)</f>
        <v>88</v>
      </c>
      <c r="G98" s="240" t="str">
        <f>VLOOKUP(H98,'Mapping account'!E:F,2,0)</f>
        <v>05704</v>
      </c>
      <c r="H98" s="16" t="s">
        <v>365</v>
      </c>
      <c r="I98" s="266" t="s">
        <v>226</v>
      </c>
      <c r="J98" s="277" t="s">
        <v>85</v>
      </c>
      <c r="K98" s="277" t="s">
        <v>252</v>
      </c>
      <c r="L98" s="85">
        <f>SUMIFS(M.account_DTR!$AD$7:$AD$414,M.account_DTR!$I$7:$I$414,'10. 170KMP'!$F98)</f>
        <v>0</v>
      </c>
      <c r="M98" s="61">
        <f>SUMIFS(M.account_DTR!$AR$7:$AR$414,M.account_DTR!$I$7:$I$414,'10. 170KMP'!$F98)</f>
        <v>0</v>
      </c>
      <c r="N98" s="61">
        <f>SUMIFS(M.account_DTR!$BF$7:$BF$414,M.account_DTR!$I$7:$I$414,'10. 170KMP'!$F98)</f>
        <v>0</v>
      </c>
      <c r="O98" s="61">
        <f>SUMIFS(M.account_DTR!BH$7:BH$414,M.account_DTR!$I$7:$I$414,'10. 170KMP'!$F98)</f>
        <v>0</v>
      </c>
      <c r="P98" s="61">
        <f>SUMIFS(M.account_DTR!BI$7:BI$414,M.account_DTR!$I$7:$I$414,'10. 170KMP'!$F98)</f>
        <v>0</v>
      </c>
      <c r="Q98" s="61">
        <f>SUMIFS(M.account_DTR!BJ$7:BJ$414,M.account_DTR!$I$7:$I$414,'10. 170KMP'!$F98)</f>
        <v>0</v>
      </c>
      <c r="R98" s="61">
        <f>SUMIFS(M.account_DTR!BK$7:BK$414,M.account_DTR!$I$7:$I$414,'10. 170KMP'!$F98)</f>
        <v>0</v>
      </c>
      <c r="S98" s="61">
        <f>SUMIFS(M.account_DTR!BL$7:BL$414,M.account_DTR!$I$7:$I$414,'10. 170KMP'!$F98)</f>
        <v>0</v>
      </c>
      <c r="T98" s="61">
        <f>SUMIFS(M.account_DTR!BM$7:BM$414,M.account_DTR!$I$7:$I$414,'10. 170KMP'!$F98)</f>
        <v>0</v>
      </c>
      <c r="U98" s="61">
        <f>SUMIFS(M.account_DTR!BN$7:BN$414,M.account_DTR!$I$7:$I$414,'10. 170KMP'!$F98)</f>
        <v>0</v>
      </c>
      <c r="V98" s="61">
        <f>SUMIFS(M.account_DTR!BO$7:BO$414,M.account_DTR!$I$7:$I$414,'10. 170KMP'!$F98)</f>
        <v>0</v>
      </c>
      <c r="W98" s="61">
        <f>SUMIFS(M.account_DTR!BP$7:BP$414,M.account_DTR!$I$7:$I$414,'10. 170KMP'!$F98)</f>
        <v>0</v>
      </c>
      <c r="X98" s="61">
        <f>SUMIFS(M.account_DTR!BQ$7:BQ$414,M.account_DTR!$I$7:$I$414,'10. 170KMP'!$F98)</f>
        <v>0</v>
      </c>
      <c r="Y98" s="61">
        <f>SUMIFS(M.account_DTR!BR$7:BR$414,M.account_DTR!$I$7:$I$414,'10. 170KMP'!$F98)</f>
        <v>0</v>
      </c>
      <c r="Z98" s="61">
        <f>SUMIFS(M.account_DTR!BS$7:BS$414,M.account_DTR!$I$7:$I$414,'10. 170KMP'!$F98)</f>
        <v>0</v>
      </c>
      <c r="AA98" s="61">
        <f t="shared" si="49"/>
        <v>0</v>
      </c>
      <c r="AB98" s="61">
        <f>SUMIFS(M.account_DTR!BV$7:BV$414,M.account_DTR!$I$7:$I$414,'10. 170KMP'!$F98)</f>
        <v>0</v>
      </c>
      <c r="AC98" s="61">
        <f>SUMIFS(M.account_DTR!BW$7:BW$414,M.account_DTR!$I$7:$I$414,'10. 170KMP'!$F98)</f>
        <v>0</v>
      </c>
      <c r="AD98" s="61">
        <f>SUMIFS(M.account_DTR!BX$7:BX$414,M.account_DTR!$I$7:$I$414,'10. 170KMP'!$F98)</f>
        <v>0</v>
      </c>
      <c r="AE98" s="61">
        <f>SUMIFS(M.account_DTR!BY$7:BY$414,M.account_DTR!$I$7:$I$414,'10. 170KMP'!$F98)</f>
        <v>0</v>
      </c>
      <c r="AF98" s="61">
        <f>SUMIFS(M.account_DTR!BZ$7:BZ$414,M.account_DTR!$I$7:$I$414,'10. 170KMP'!$F98)</f>
        <v>0</v>
      </c>
      <c r="AG98" s="61">
        <f>SUMIFS(M.account_DTR!CA$7:CA$414,M.account_DTR!$I$7:$I$414,'10. 170KMP'!$F98)</f>
        <v>0</v>
      </c>
      <c r="AH98" s="61">
        <f>SUMIFS(M.account_DTR!CB$7:CB$414,M.account_DTR!$I$7:$I$414,'10. 170KMP'!$F98)</f>
        <v>0</v>
      </c>
      <c r="AI98" s="61">
        <f>SUMIFS(M.account_DTR!CC$7:CC$414,M.account_DTR!$I$7:$I$414,'10. 170KMP'!$F98)</f>
        <v>0</v>
      </c>
      <c r="AJ98" s="61">
        <f>SUMIFS(M.account_DTR!CD$7:CD$414,M.account_DTR!$I$7:$I$414,'10. 170KMP'!$F98)</f>
        <v>0</v>
      </c>
      <c r="AK98" s="61">
        <f>SUMIFS(M.account_DTR!CE$7:CE$414,M.account_DTR!$I$7:$I$414,'10. 170KMP'!$F98)</f>
        <v>0</v>
      </c>
      <c r="AL98" s="61">
        <f>SUMIFS(M.account_DTR!CF$7:CF$414,M.account_DTR!$I$7:$I$414,'10. 170KMP'!$F98)</f>
        <v>0</v>
      </c>
      <c r="AM98" s="61">
        <f>SUMIFS(M.account_DTR!CG$7:CG$414,M.account_DTR!$I$7:$I$414,'10. 170KMP'!$F98)</f>
        <v>0</v>
      </c>
      <c r="AN98" s="61">
        <f t="shared" si="50"/>
        <v>0</v>
      </c>
      <c r="AO98" s="91">
        <f t="shared" si="48"/>
        <v>0</v>
      </c>
      <c r="AP98" s="339">
        <f>SUMIFS(M.account_DTR!CJ$7:CJ$414,M.account_DTR!$I$7:$I$414,'10. 170KMP'!$F98)</f>
        <v>0</v>
      </c>
      <c r="AQ98" s="340">
        <f>SUMIFS(M.account_DTR!CK$7:CK$414,M.account_DTR!$I$7:$I$414,'10. 170KMP'!$F98)</f>
        <v>0</v>
      </c>
      <c r="AR98" s="340">
        <f>SUMIFS(M.account_DTR!CL$7:CL$414,M.account_DTR!$I$7:$I$414,'10. 170KMP'!$F98)</f>
        <v>0</v>
      </c>
      <c r="AS98" s="340">
        <f>SUMIFS(M.account_DTR!CM$7:CM$414,M.account_DTR!$I$7:$I$414,'10. 170KMP'!$F98)</f>
        <v>0</v>
      </c>
      <c r="AT98" s="340">
        <f>SUMIFS(M.account_DTR!CN$7:CN$414,M.account_DTR!$I$7:$I$414,'10. 170KMP'!$F98)</f>
        <v>0</v>
      </c>
      <c r="AU98" s="340"/>
      <c r="AV98" s="340"/>
      <c r="AW98" s="340"/>
      <c r="AX98" s="340"/>
      <c r="AY98" s="340"/>
      <c r="AZ98" s="340"/>
      <c r="BA98" s="341"/>
      <c r="BB98" s="85">
        <f t="shared" si="42"/>
        <v>0</v>
      </c>
      <c r="BC98" s="61">
        <f t="shared" si="43"/>
        <v>0</v>
      </c>
      <c r="BD98" s="61">
        <f t="shared" si="44"/>
        <v>0</v>
      </c>
      <c r="BE98" s="753" t="str">
        <f t="shared" si="37"/>
        <v/>
      </c>
      <c r="BF98" s="754" t="str">
        <f t="shared" si="38"/>
        <v/>
      </c>
      <c r="BG98" s="85">
        <f t="shared" si="45"/>
        <v>0</v>
      </c>
      <c r="BH98" s="61">
        <f t="shared" si="46"/>
        <v>0</v>
      </c>
      <c r="BI98" s="61">
        <f t="shared" si="47"/>
        <v>0</v>
      </c>
      <c r="BJ98" s="512" t="str">
        <f t="shared" si="39"/>
        <v/>
      </c>
      <c r="BK98" s="512" t="str">
        <f t="shared" si="40"/>
        <v/>
      </c>
      <c r="BL98" s="513" t="str">
        <f t="shared" si="41"/>
        <v/>
      </c>
    </row>
    <row r="99" spans="1:64" s="480" customFormat="1" x14ac:dyDescent="0.25">
      <c r="A99" s="2"/>
      <c r="B99" s="1167" t="s">
        <v>87</v>
      </c>
      <c r="C99" s="1168" t="s">
        <v>86</v>
      </c>
      <c r="D99" s="1169" t="s">
        <v>253</v>
      </c>
      <c r="E99" s="1168" t="s">
        <v>86</v>
      </c>
      <c r="F99" s="177">
        <f>IF(H99=0,"",MAX($F$10:F98)+1)</f>
        <v>89</v>
      </c>
      <c r="G99" s="239" t="str">
        <f>VLOOKUP(H99,'Mapping account'!E:F,2,0)</f>
        <v>05601</v>
      </c>
      <c r="H99" s="14" t="s">
        <v>86</v>
      </c>
      <c r="I99" s="267" t="s">
        <v>226</v>
      </c>
      <c r="J99" s="278" t="s">
        <v>87</v>
      </c>
      <c r="K99" s="278" t="s">
        <v>253</v>
      </c>
      <c r="L99" s="455">
        <f>SUMIFS(M.account_DTR!$AD$7:$AD$414,M.account_DTR!$I$7:$I$414,'10. 170KMP'!$F99)</f>
        <v>0</v>
      </c>
      <c r="M99" s="456">
        <f>SUMIFS(M.account_DTR!$AR$7:$AR$414,M.account_DTR!$I$7:$I$414,'10. 170KMP'!$F99)</f>
        <v>0</v>
      </c>
      <c r="N99" s="456">
        <f>SUMIFS(M.account_DTR!$BF$7:$BF$414,M.account_DTR!$I$7:$I$414,'10. 170KMP'!$F99)</f>
        <v>0</v>
      </c>
      <c r="O99" s="456">
        <f>SUMIFS(M.account_DTR!BH$7:BH$414,M.account_DTR!$I$7:$I$414,'10. 170KMP'!$F99)</f>
        <v>0</v>
      </c>
      <c r="P99" s="456">
        <f>SUMIFS(M.account_DTR!BI$7:BI$414,M.account_DTR!$I$7:$I$414,'10. 170KMP'!$F99)</f>
        <v>0</v>
      </c>
      <c r="Q99" s="456">
        <f>SUMIFS(M.account_DTR!BJ$7:BJ$414,M.account_DTR!$I$7:$I$414,'10. 170KMP'!$F99)</f>
        <v>0</v>
      </c>
      <c r="R99" s="456">
        <f>SUMIFS(M.account_DTR!BK$7:BK$414,M.account_DTR!$I$7:$I$414,'10. 170KMP'!$F99)</f>
        <v>0</v>
      </c>
      <c r="S99" s="456">
        <f>SUMIFS(M.account_DTR!BL$7:BL$414,M.account_DTR!$I$7:$I$414,'10. 170KMP'!$F99)</f>
        <v>0</v>
      </c>
      <c r="T99" s="456">
        <f>SUMIFS(M.account_DTR!BM$7:BM$414,M.account_DTR!$I$7:$I$414,'10. 170KMP'!$F99)</f>
        <v>0</v>
      </c>
      <c r="U99" s="456">
        <f>SUMIFS(M.account_DTR!BN$7:BN$414,M.account_DTR!$I$7:$I$414,'10. 170KMP'!$F99)</f>
        <v>0</v>
      </c>
      <c r="V99" s="456">
        <f>SUMIFS(M.account_DTR!BO$7:BO$414,M.account_DTR!$I$7:$I$414,'10. 170KMP'!$F99)</f>
        <v>0</v>
      </c>
      <c r="W99" s="456">
        <f>SUMIFS(M.account_DTR!BP$7:BP$414,M.account_DTR!$I$7:$I$414,'10. 170KMP'!$F99)</f>
        <v>0</v>
      </c>
      <c r="X99" s="456">
        <f>SUMIFS(M.account_DTR!BQ$7:BQ$414,M.account_DTR!$I$7:$I$414,'10. 170KMP'!$F99)</f>
        <v>0</v>
      </c>
      <c r="Y99" s="456">
        <f>SUMIFS(M.account_DTR!BR$7:BR$414,M.account_DTR!$I$7:$I$414,'10. 170KMP'!$F99)</f>
        <v>0</v>
      </c>
      <c r="Z99" s="456">
        <f>SUMIFS(M.account_DTR!BS$7:BS$414,M.account_DTR!$I$7:$I$414,'10. 170KMP'!$F99)</f>
        <v>0</v>
      </c>
      <c r="AA99" s="456">
        <f t="shared" si="49"/>
        <v>0</v>
      </c>
      <c r="AB99" s="456">
        <f>SUMIFS(M.account_DTR!BV$7:BV$414,M.account_DTR!$I$7:$I$414,'10. 170KMP'!$F99)</f>
        <v>5500000</v>
      </c>
      <c r="AC99" s="456">
        <f>SUMIFS(M.account_DTR!BW$7:BW$414,M.account_DTR!$I$7:$I$414,'10. 170KMP'!$F99)</f>
        <v>1500000</v>
      </c>
      <c r="AD99" s="456">
        <f>SUMIFS(M.account_DTR!BX$7:BX$414,M.account_DTR!$I$7:$I$414,'10. 170KMP'!$F99)</f>
        <v>31500000</v>
      </c>
      <c r="AE99" s="456">
        <f>SUMIFS(M.account_DTR!BY$7:BY$414,M.account_DTR!$I$7:$I$414,'10. 170KMP'!$F99)</f>
        <v>25500000</v>
      </c>
      <c r="AF99" s="456">
        <f>SUMIFS(M.account_DTR!BZ$7:BZ$414,M.account_DTR!$I$7:$I$414,'10. 170KMP'!$F99)</f>
        <v>21500000</v>
      </c>
      <c r="AG99" s="456">
        <f>SUMIFS(M.account_DTR!CA$7:CA$414,M.account_DTR!$I$7:$I$414,'10. 170KMP'!$F99)</f>
        <v>1500000</v>
      </c>
      <c r="AH99" s="456">
        <f>SUMIFS(M.account_DTR!CB$7:CB$414,M.account_DTR!$I$7:$I$414,'10. 170KMP'!$F99)</f>
        <v>1500000</v>
      </c>
      <c r="AI99" s="456">
        <f>SUMIFS(M.account_DTR!CC$7:CC$414,M.account_DTR!$I$7:$I$414,'10. 170KMP'!$F99)</f>
        <v>31500000</v>
      </c>
      <c r="AJ99" s="456">
        <f>SUMIFS(M.account_DTR!CD$7:CD$414,M.account_DTR!$I$7:$I$414,'10. 170KMP'!$F99)</f>
        <v>5500000</v>
      </c>
      <c r="AK99" s="456">
        <f>SUMIFS(M.account_DTR!CE$7:CE$414,M.account_DTR!$I$7:$I$414,'10. 170KMP'!$F99)</f>
        <v>1500000</v>
      </c>
      <c r="AL99" s="456">
        <f>SUMIFS(M.account_DTR!CF$7:CF$414,M.account_DTR!$I$7:$I$414,'10. 170KMP'!$F99)</f>
        <v>1500000</v>
      </c>
      <c r="AM99" s="456">
        <f>SUMIFS(M.account_DTR!CG$7:CG$414,M.account_DTR!$I$7:$I$414,'10. 170KMP'!$F99)</f>
        <v>1500000</v>
      </c>
      <c r="AN99" s="456">
        <f t="shared" si="50"/>
        <v>130000000</v>
      </c>
      <c r="AO99" s="457">
        <f t="shared" si="48"/>
        <v>36556565</v>
      </c>
      <c r="AP99" s="458">
        <f>SUMIFS(M.account_DTR!CJ$7:CJ$414,M.account_DTR!$I$7:$I$414,'10. 170KMP'!$F99)</f>
        <v>2028754</v>
      </c>
      <c r="AQ99" s="459">
        <f>SUMIFS(M.account_DTR!CK$7:CK$414,M.account_DTR!$I$7:$I$414,'10. 170KMP'!$F99)</f>
        <v>0</v>
      </c>
      <c r="AR99" s="459">
        <f>SUMIFS(M.account_DTR!CL$7:CL$414,M.account_DTR!$I$7:$I$414,'10. 170KMP'!$F99)</f>
        <v>1423408</v>
      </c>
      <c r="AS99" s="459">
        <f>SUMIFS(M.account_DTR!CM$7:CM$414,M.account_DTR!$I$7:$I$414,'10. 170KMP'!$F99)</f>
        <v>22846102</v>
      </c>
      <c r="AT99" s="459">
        <f>SUMIFS(M.account_DTR!CN$7:CN$414,M.account_DTR!$I$7:$I$414,'10. 170KMP'!$F99)</f>
        <v>10258301</v>
      </c>
      <c r="AU99" s="459"/>
      <c r="AV99" s="459"/>
      <c r="AW99" s="459"/>
      <c r="AX99" s="459"/>
      <c r="AY99" s="459"/>
      <c r="AZ99" s="459"/>
      <c r="BA99" s="460"/>
      <c r="BB99" s="455">
        <f t="shared" si="42"/>
        <v>22846102</v>
      </c>
      <c r="BC99" s="456">
        <f t="shared" si="43"/>
        <v>10258301</v>
      </c>
      <c r="BD99" s="456">
        <f t="shared" si="44"/>
        <v>21500000</v>
      </c>
      <c r="BE99" s="771">
        <f t="shared" si="37"/>
        <v>0.44901756107015545</v>
      </c>
      <c r="BF99" s="772">
        <f t="shared" si="38"/>
        <v>0.47713027906976746</v>
      </c>
      <c r="BG99" s="455">
        <f t="shared" si="45"/>
        <v>0</v>
      </c>
      <c r="BH99" s="456">
        <f t="shared" si="46"/>
        <v>36556565</v>
      </c>
      <c r="BI99" s="456">
        <f t="shared" si="47"/>
        <v>85500000</v>
      </c>
      <c r="BJ99" s="532" t="str">
        <f t="shared" si="39"/>
        <v/>
      </c>
      <c r="BK99" s="532">
        <f t="shared" si="40"/>
        <v>0.42756216374269007</v>
      </c>
      <c r="BL99" s="533">
        <f t="shared" si="41"/>
        <v>0.28120434615384615</v>
      </c>
    </row>
    <row r="100" spans="1:64" s="481" customFormat="1" x14ac:dyDescent="0.25">
      <c r="A100" s="2"/>
      <c r="B100" s="1167" t="str">
        <f>IF(C100=0,"",MAX($B$10:B99)+1)</f>
        <v/>
      </c>
      <c r="C100" s="1168"/>
      <c r="D100" s="1169"/>
      <c r="E100" s="1168"/>
      <c r="F100" s="179">
        <f>IF(H100=0,"",MAX($F$10:F99)+1)</f>
        <v>90</v>
      </c>
      <c r="G100" s="242" t="str">
        <f>VLOOKUP(H100,'Mapping account'!E:F,2,0)</f>
        <v>05604</v>
      </c>
      <c r="H100" s="198" t="s">
        <v>366</v>
      </c>
      <c r="I100" s="269" t="s">
        <v>226</v>
      </c>
      <c r="J100" s="279" t="s">
        <v>87</v>
      </c>
      <c r="K100" s="279" t="s">
        <v>253</v>
      </c>
      <c r="L100" s="425">
        <f>SUMIFS(M.account_DTR!$AD$7:$AD$414,M.account_DTR!$I$7:$I$414,'10. 170KMP'!$F100)</f>
        <v>0</v>
      </c>
      <c r="M100" s="426">
        <f>SUMIFS(M.account_DTR!$AR$7:$AR$414,M.account_DTR!$I$7:$I$414,'10. 170KMP'!$F100)</f>
        <v>0</v>
      </c>
      <c r="N100" s="426">
        <f>SUMIFS(M.account_DTR!$BF$7:$BF$414,M.account_DTR!$I$7:$I$414,'10. 170KMP'!$F100)</f>
        <v>0</v>
      </c>
      <c r="O100" s="426">
        <f>SUMIFS(M.account_DTR!BH$7:BH$414,M.account_DTR!$I$7:$I$414,'10. 170KMP'!$F100)</f>
        <v>0</v>
      </c>
      <c r="P100" s="426">
        <f>SUMIFS(M.account_DTR!BI$7:BI$414,M.account_DTR!$I$7:$I$414,'10. 170KMP'!$F100)</f>
        <v>0</v>
      </c>
      <c r="Q100" s="426">
        <f>SUMIFS(M.account_DTR!BJ$7:BJ$414,M.account_DTR!$I$7:$I$414,'10. 170KMP'!$F100)</f>
        <v>0</v>
      </c>
      <c r="R100" s="426">
        <f>SUMIFS(M.account_DTR!BK$7:BK$414,M.account_DTR!$I$7:$I$414,'10. 170KMP'!$F100)</f>
        <v>0</v>
      </c>
      <c r="S100" s="426">
        <f>SUMIFS(M.account_DTR!BL$7:BL$414,M.account_DTR!$I$7:$I$414,'10. 170KMP'!$F100)</f>
        <v>0</v>
      </c>
      <c r="T100" s="426">
        <f>SUMIFS(M.account_DTR!BM$7:BM$414,M.account_DTR!$I$7:$I$414,'10. 170KMP'!$F100)</f>
        <v>0</v>
      </c>
      <c r="U100" s="426">
        <f>SUMIFS(M.account_DTR!BN$7:BN$414,M.account_DTR!$I$7:$I$414,'10. 170KMP'!$F100)</f>
        <v>0</v>
      </c>
      <c r="V100" s="426">
        <f>SUMIFS(M.account_DTR!BO$7:BO$414,M.account_DTR!$I$7:$I$414,'10. 170KMP'!$F100)</f>
        <v>0</v>
      </c>
      <c r="W100" s="426">
        <f>SUMIFS(M.account_DTR!BP$7:BP$414,M.account_DTR!$I$7:$I$414,'10. 170KMP'!$F100)</f>
        <v>0</v>
      </c>
      <c r="X100" s="426">
        <f>SUMIFS(M.account_DTR!BQ$7:BQ$414,M.account_DTR!$I$7:$I$414,'10. 170KMP'!$F100)</f>
        <v>0</v>
      </c>
      <c r="Y100" s="426">
        <f>SUMIFS(M.account_DTR!BR$7:BR$414,M.account_DTR!$I$7:$I$414,'10. 170KMP'!$F100)</f>
        <v>0</v>
      </c>
      <c r="Z100" s="426">
        <f>SUMIFS(M.account_DTR!BS$7:BS$414,M.account_DTR!$I$7:$I$414,'10. 170KMP'!$F100)</f>
        <v>0</v>
      </c>
      <c r="AA100" s="426">
        <f t="shared" si="49"/>
        <v>0</v>
      </c>
      <c r="AB100" s="426">
        <f>SUMIFS(M.account_DTR!BV$7:BV$414,M.account_DTR!$I$7:$I$414,'10. 170KMP'!$F100)</f>
        <v>0</v>
      </c>
      <c r="AC100" s="426">
        <f>SUMIFS(M.account_DTR!BW$7:BW$414,M.account_DTR!$I$7:$I$414,'10. 170KMP'!$F100)</f>
        <v>0</v>
      </c>
      <c r="AD100" s="426">
        <f>SUMIFS(M.account_DTR!BX$7:BX$414,M.account_DTR!$I$7:$I$414,'10. 170KMP'!$F100)</f>
        <v>0</v>
      </c>
      <c r="AE100" s="426">
        <f>SUMIFS(M.account_DTR!BY$7:BY$414,M.account_DTR!$I$7:$I$414,'10. 170KMP'!$F100)</f>
        <v>0</v>
      </c>
      <c r="AF100" s="426">
        <f>SUMIFS(M.account_DTR!BZ$7:BZ$414,M.account_DTR!$I$7:$I$414,'10. 170KMP'!$F100)</f>
        <v>0</v>
      </c>
      <c r="AG100" s="426">
        <f>SUMIFS(M.account_DTR!CA$7:CA$414,M.account_DTR!$I$7:$I$414,'10. 170KMP'!$F100)</f>
        <v>0</v>
      </c>
      <c r="AH100" s="426">
        <f>SUMIFS(M.account_DTR!CB$7:CB$414,M.account_DTR!$I$7:$I$414,'10. 170KMP'!$F100)</f>
        <v>0</v>
      </c>
      <c r="AI100" s="426">
        <f>SUMIFS(M.account_DTR!CC$7:CC$414,M.account_DTR!$I$7:$I$414,'10. 170KMP'!$F100)</f>
        <v>0</v>
      </c>
      <c r="AJ100" s="426">
        <f>SUMIFS(M.account_DTR!CD$7:CD$414,M.account_DTR!$I$7:$I$414,'10. 170KMP'!$F100)</f>
        <v>0</v>
      </c>
      <c r="AK100" s="426">
        <f>SUMIFS(M.account_DTR!CE$7:CE$414,M.account_DTR!$I$7:$I$414,'10. 170KMP'!$F100)</f>
        <v>0</v>
      </c>
      <c r="AL100" s="426">
        <f>SUMIFS(M.account_DTR!CF$7:CF$414,M.account_DTR!$I$7:$I$414,'10. 170KMP'!$F100)</f>
        <v>0</v>
      </c>
      <c r="AM100" s="426">
        <f>SUMIFS(M.account_DTR!CG$7:CG$414,M.account_DTR!$I$7:$I$414,'10. 170KMP'!$F100)</f>
        <v>0</v>
      </c>
      <c r="AN100" s="426">
        <f t="shared" si="50"/>
        <v>0</v>
      </c>
      <c r="AO100" s="427">
        <f t="shared" si="48"/>
        <v>0</v>
      </c>
      <c r="AP100" s="428">
        <f>SUMIFS(M.account_DTR!CJ$7:CJ$414,M.account_DTR!$I$7:$I$414,'10. 170KMP'!$F100)</f>
        <v>0</v>
      </c>
      <c r="AQ100" s="429">
        <f>SUMIFS(M.account_DTR!CK$7:CK$414,M.account_DTR!$I$7:$I$414,'10. 170KMP'!$F100)</f>
        <v>0</v>
      </c>
      <c r="AR100" s="429">
        <f>SUMIFS(M.account_DTR!CL$7:CL$414,M.account_DTR!$I$7:$I$414,'10. 170KMP'!$F100)</f>
        <v>0</v>
      </c>
      <c r="AS100" s="429">
        <f>SUMIFS(M.account_DTR!CM$7:CM$414,M.account_DTR!$I$7:$I$414,'10. 170KMP'!$F100)</f>
        <v>0</v>
      </c>
      <c r="AT100" s="429">
        <f>SUMIFS(M.account_DTR!CN$7:CN$414,M.account_DTR!$I$7:$I$414,'10. 170KMP'!$F100)</f>
        <v>0</v>
      </c>
      <c r="AU100" s="429"/>
      <c r="AV100" s="429"/>
      <c r="AW100" s="429"/>
      <c r="AX100" s="429"/>
      <c r="AY100" s="429"/>
      <c r="AZ100" s="429"/>
      <c r="BA100" s="430"/>
      <c r="BB100" s="425">
        <f t="shared" si="42"/>
        <v>0</v>
      </c>
      <c r="BC100" s="426">
        <f t="shared" si="43"/>
        <v>0</v>
      </c>
      <c r="BD100" s="426">
        <f t="shared" si="44"/>
        <v>0</v>
      </c>
      <c r="BE100" s="759" t="str">
        <f t="shared" si="37"/>
        <v/>
      </c>
      <c r="BF100" s="760" t="str">
        <f t="shared" si="38"/>
        <v/>
      </c>
      <c r="BG100" s="425">
        <f t="shared" si="45"/>
        <v>0</v>
      </c>
      <c r="BH100" s="426">
        <f t="shared" si="46"/>
        <v>0</v>
      </c>
      <c r="BI100" s="426">
        <f t="shared" si="47"/>
        <v>0</v>
      </c>
      <c r="BJ100" s="520" t="str">
        <f t="shared" si="39"/>
        <v/>
      </c>
      <c r="BK100" s="520" t="str">
        <f t="shared" si="40"/>
        <v/>
      </c>
      <c r="BL100" s="521" t="str">
        <f t="shared" si="41"/>
        <v/>
      </c>
    </row>
    <row r="101" spans="1:64" s="2" customFormat="1" x14ac:dyDescent="0.25">
      <c r="B101" s="1167" t="str">
        <f>IF(C101=0,"",MAX($B$10:B100)+1)</f>
        <v/>
      </c>
      <c r="C101" s="1168"/>
      <c r="D101" s="1169"/>
      <c r="E101" s="1168"/>
      <c r="F101" s="23">
        <f>IF(H101=0,"",MAX($F$10:F100)+1)</f>
        <v>91</v>
      </c>
      <c r="G101" s="240" t="str">
        <f>VLOOKUP(H101,'Mapping account'!E:F,2,0)</f>
        <v>02801</v>
      </c>
      <c r="H101" s="16" t="s">
        <v>367</v>
      </c>
      <c r="I101" s="266" t="s">
        <v>226</v>
      </c>
      <c r="J101" s="277" t="s">
        <v>87</v>
      </c>
      <c r="K101" s="277" t="s">
        <v>253</v>
      </c>
      <c r="L101" s="85">
        <f>SUMIFS(M.account_DTR!$AD$7:$AD$414,M.account_DTR!$I$7:$I$414,'10. 170KMP'!$F101)</f>
        <v>0</v>
      </c>
      <c r="M101" s="61">
        <f>SUMIFS(M.account_DTR!$AR$7:$AR$414,M.account_DTR!$I$7:$I$414,'10. 170KMP'!$F101)</f>
        <v>0</v>
      </c>
      <c r="N101" s="61">
        <f>SUMIFS(M.account_DTR!$BF$7:$BF$414,M.account_DTR!$I$7:$I$414,'10. 170KMP'!$F101)</f>
        <v>0</v>
      </c>
      <c r="O101" s="61">
        <f>SUMIFS(M.account_DTR!BH$7:BH$414,M.account_DTR!$I$7:$I$414,'10. 170KMP'!$F101)</f>
        <v>0</v>
      </c>
      <c r="P101" s="61">
        <f>SUMIFS(M.account_DTR!BI$7:BI$414,M.account_DTR!$I$7:$I$414,'10. 170KMP'!$F101)</f>
        <v>0</v>
      </c>
      <c r="Q101" s="61">
        <f>SUMIFS(M.account_DTR!BJ$7:BJ$414,M.account_DTR!$I$7:$I$414,'10. 170KMP'!$F101)</f>
        <v>0</v>
      </c>
      <c r="R101" s="61">
        <f>SUMIFS(M.account_DTR!BK$7:BK$414,M.account_DTR!$I$7:$I$414,'10. 170KMP'!$F101)</f>
        <v>0</v>
      </c>
      <c r="S101" s="61">
        <f>SUMIFS(M.account_DTR!BL$7:BL$414,M.account_DTR!$I$7:$I$414,'10. 170KMP'!$F101)</f>
        <v>0</v>
      </c>
      <c r="T101" s="61">
        <f>SUMIFS(M.account_DTR!BM$7:BM$414,M.account_DTR!$I$7:$I$414,'10. 170KMP'!$F101)</f>
        <v>0</v>
      </c>
      <c r="U101" s="61">
        <f>SUMIFS(M.account_DTR!BN$7:BN$414,M.account_DTR!$I$7:$I$414,'10. 170KMP'!$F101)</f>
        <v>0</v>
      </c>
      <c r="V101" s="61">
        <f>SUMIFS(M.account_DTR!BO$7:BO$414,M.account_DTR!$I$7:$I$414,'10. 170KMP'!$F101)</f>
        <v>0</v>
      </c>
      <c r="W101" s="61">
        <f>SUMIFS(M.account_DTR!BP$7:BP$414,M.account_DTR!$I$7:$I$414,'10. 170KMP'!$F101)</f>
        <v>0</v>
      </c>
      <c r="X101" s="61">
        <f>SUMIFS(M.account_DTR!BQ$7:BQ$414,M.account_DTR!$I$7:$I$414,'10. 170KMP'!$F101)</f>
        <v>0</v>
      </c>
      <c r="Y101" s="61">
        <f>SUMIFS(M.account_DTR!BR$7:BR$414,M.account_DTR!$I$7:$I$414,'10. 170KMP'!$F101)</f>
        <v>0</v>
      </c>
      <c r="Z101" s="61">
        <f>SUMIFS(M.account_DTR!BS$7:BS$414,M.account_DTR!$I$7:$I$414,'10. 170KMP'!$F101)</f>
        <v>0</v>
      </c>
      <c r="AA101" s="61">
        <f t="shared" si="49"/>
        <v>0</v>
      </c>
      <c r="AB101" s="61">
        <f>SUMIFS(M.account_DTR!BV$7:BV$414,M.account_DTR!$I$7:$I$414,'10. 170KMP'!$F101)</f>
        <v>0</v>
      </c>
      <c r="AC101" s="61">
        <f>SUMIFS(M.account_DTR!BW$7:BW$414,M.account_DTR!$I$7:$I$414,'10. 170KMP'!$F101)</f>
        <v>0</v>
      </c>
      <c r="AD101" s="61">
        <f>SUMIFS(M.account_DTR!BX$7:BX$414,M.account_DTR!$I$7:$I$414,'10. 170KMP'!$F101)</f>
        <v>0</v>
      </c>
      <c r="AE101" s="61">
        <f>SUMIFS(M.account_DTR!BY$7:BY$414,M.account_DTR!$I$7:$I$414,'10. 170KMP'!$F101)</f>
        <v>0</v>
      </c>
      <c r="AF101" s="61">
        <f>SUMIFS(M.account_DTR!BZ$7:BZ$414,M.account_DTR!$I$7:$I$414,'10. 170KMP'!$F101)</f>
        <v>0</v>
      </c>
      <c r="AG101" s="61">
        <f>SUMIFS(M.account_DTR!CA$7:CA$414,M.account_DTR!$I$7:$I$414,'10. 170KMP'!$F101)</f>
        <v>0</v>
      </c>
      <c r="AH101" s="61">
        <f>SUMIFS(M.account_DTR!CB$7:CB$414,M.account_DTR!$I$7:$I$414,'10. 170KMP'!$F101)</f>
        <v>0</v>
      </c>
      <c r="AI101" s="61">
        <f>SUMIFS(M.account_DTR!CC$7:CC$414,M.account_DTR!$I$7:$I$414,'10. 170KMP'!$F101)</f>
        <v>0</v>
      </c>
      <c r="AJ101" s="61">
        <f>SUMIFS(M.account_DTR!CD$7:CD$414,M.account_DTR!$I$7:$I$414,'10. 170KMP'!$F101)</f>
        <v>0</v>
      </c>
      <c r="AK101" s="61">
        <f>SUMIFS(M.account_DTR!CE$7:CE$414,M.account_DTR!$I$7:$I$414,'10. 170KMP'!$F101)</f>
        <v>0</v>
      </c>
      <c r="AL101" s="61">
        <f>SUMIFS(M.account_DTR!CF$7:CF$414,M.account_DTR!$I$7:$I$414,'10. 170KMP'!$F101)</f>
        <v>0</v>
      </c>
      <c r="AM101" s="61">
        <f>SUMIFS(M.account_DTR!CG$7:CG$414,M.account_DTR!$I$7:$I$414,'10. 170KMP'!$F101)</f>
        <v>0</v>
      </c>
      <c r="AN101" s="61">
        <f t="shared" si="50"/>
        <v>0</v>
      </c>
      <c r="AO101" s="91">
        <f t="shared" si="48"/>
        <v>0</v>
      </c>
      <c r="AP101" s="339">
        <f>SUMIFS(M.account_DTR!CJ$7:CJ$414,M.account_DTR!$I$7:$I$414,'10. 170KMP'!$F101)</f>
        <v>0</v>
      </c>
      <c r="AQ101" s="340">
        <f>SUMIFS(M.account_DTR!CK$7:CK$414,M.account_DTR!$I$7:$I$414,'10. 170KMP'!$F101)</f>
        <v>0</v>
      </c>
      <c r="AR101" s="340">
        <f>SUMIFS(M.account_DTR!CL$7:CL$414,M.account_DTR!$I$7:$I$414,'10. 170KMP'!$F101)</f>
        <v>0</v>
      </c>
      <c r="AS101" s="340">
        <f>SUMIFS(M.account_DTR!CM$7:CM$414,M.account_DTR!$I$7:$I$414,'10. 170KMP'!$F101)</f>
        <v>0</v>
      </c>
      <c r="AT101" s="340">
        <f>SUMIFS(M.account_DTR!CN$7:CN$414,M.account_DTR!$I$7:$I$414,'10. 170KMP'!$F101)</f>
        <v>0</v>
      </c>
      <c r="AU101" s="340"/>
      <c r="AV101" s="340"/>
      <c r="AW101" s="340"/>
      <c r="AX101" s="340"/>
      <c r="AY101" s="340"/>
      <c r="AZ101" s="340"/>
      <c r="BA101" s="341"/>
      <c r="BB101" s="85">
        <f t="shared" si="42"/>
        <v>0</v>
      </c>
      <c r="BC101" s="61">
        <f t="shared" si="43"/>
        <v>0</v>
      </c>
      <c r="BD101" s="61">
        <f t="shared" si="44"/>
        <v>0</v>
      </c>
      <c r="BE101" s="753" t="str">
        <f t="shared" si="37"/>
        <v/>
      </c>
      <c r="BF101" s="754" t="str">
        <f t="shared" si="38"/>
        <v/>
      </c>
      <c r="BG101" s="85">
        <f t="shared" si="45"/>
        <v>0</v>
      </c>
      <c r="BH101" s="61">
        <f t="shared" si="46"/>
        <v>0</v>
      </c>
      <c r="BI101" s="61">
        <f t="shared" si="47"/>
        <v>0</v>
      </c>
      <c r="BJ101" s="512" t="str">
        <f t="shared" si="39"/>
        <v/>
      </c>
      <c r="BK101" s="512" t="str">
        <f t="shared" si="40"/>
        <v/>
      </c>
      <c r="BL101" s="513" t="str">
        <f t="shared" si="41"/>
        <v/>
      </c>
    </row>
    <row r="102" spans="1:64" s="2" customFormat="1" x14ac:dyDescent="0.25">
      <c r="B102" s="1167" t="s">
        <v>89</v>
      </c>
      <c r="C102" s="1168" t="s">
        <v>88</v>
      </c>
      <c r="D102" s="1169" t="s">
        <v>254</v>
      </c>
      <c r="E102" s="1168" t="s">
        <v>88</v>
      </c>
      <c r="F102" s="177">
        <f>IF(H102=0,"",MAX($F$10:F101)+1)</f>
        <v>92</v>
      </c>
      <c r="G102" s="239" t="str">
        <f>VLOOKUP(H102,'Mapping account'!E:F,2,0)</f>
        <v>04903</v>
      </c>
      <c r="H102" s="14" t="s">
        <v>368</v>
      </c>
      <c r="I102" s="267" t="s">
        <v>226</v>
      </c>
      <c r="J102" s="278" t="s">
        <v>89</v>
      </c>
      <c r="K102" s="278" t="s">
        <v>254</v>
      </c>
      <c r="L102" s="408">
        <f>SUMIFS(M.account_DTR!$AD$7:$AD$414,M.account_DTR!$I$7:$I$414,'10. 170KMP'!$F102)</f>
        <v>0</v>
      </c>
      <c r="M102" s="409">
        <f>SUMIFS(M.account_DTR!$AR$7:$AR$414,M.account_DTR!$I$7:$I$414,'10. 170KMP'!$F102)</f>
        <v>0</v>
      </c>
      <c r="N102" s="409">
        <f>SUMIFS(M.account_DTR!$BF$7:$BF$414,M.account_DTR!$I$7:$I$414,'10. 170KMP'!$F102)</f>
        <v>0</v>
      </c>
      <c r="O102" s="409">
        <f>SUMIFS(M.account_DTR!BH$7:BH$414,M.account_DTR!$I$7:$I$414,'10. 170KMP'!$F102)</f>
        <v>0</v>
      </c>
      <c r="P102" s="409">
        <f>SUMIFS(M.account_DTR!BI$7:BI$414,M.account_DTR!$I$7:$I$414,'10. 170KMP'!$F102)</f>
        <v>0</v>
      </c>
      <c r="Q102" s="409">
        <f>SUMIFS(M.account_DTR!BJ$7:BJ$414,M.account_DTR!$I$7:$I$414,'10. 170KMP'!$F102)</f>
        <v>0</v>
      </c>
      <c r="R102" s="409">
        <f>SUMIFS(M.account_DTR!BK$7:BK$414,M.account_DTR!$I$7:$I$414,'10. 170KMP'!$F102)</f>
        <v>0</v>
      </c>
      <c r="S102" s="409">
        <f>SUMIFS(M.account_DTR!BL$7:BL$414,M.account_DTR!$I$7:$I$414,'10. 170KMP'!$F102)</f>
        <v>0</v>
      </c>
      <c r="T102" s="409">
        <f>SUMIFS(M.account_DTR!BM$7:BM$414,M.account_DTR!$I$7:$I$414,'10. 170KMP'!$F102)</f>
        <v>0</v>
      </c>
      <c r="U102" s="409">
        <f>SUMIFS(M.account_DTR!BN$7:BN$414,M.account_DTR!$I$7:$I$414,'10. 170KMP'!$F102)</f>
        <v>0</v>
      </c>
      <c r="V102" s="409">
        <f>SUMIFS(M.account_DTR!BO$7:BO$414,M.account_DTR!$I$7:$I$414,'10. 170KMP'!$F102)</f>
        <v>0</v>
      </c>
      <c r="W102" s="409">
        <f>SUMIFS(M.account_DTR!BP$7:BP$414,M.account_DTR!$I$7:$I$414,'10. 170KMP'!$F102)</f>
        <v>0</v>
      </c>
      <c r="X102" s="409">
        <f>SUMIFS(M.account_DTR!BQ$7:BQ$414,M.account_DTR!$I$7:$I$414,'10. 170KMP'!$F102)</f>
        <v>0</v>
      </c>
      <c r="Y102" s="409">
        <f>SUMIFS(M.account_DTR!BR$7:BR$414,M.account_DTR!$I$7:$I$414,'10. 170KMP'!$F102)</f>
        <v>0</v>
      </c>
      <c r="Z102" s="409">
        <f>SUMIFS(M.account_DTR!BS$7:BS$414,M.account_DTR!$I$7:$I$414,'10. 170KMP'!$F102)</f>
        <v>0</v>
      </c>
      <c r="AA102" s="409">
        <f t="shared" si="49"/>
        <v>0</v>
      </c>
      <c r="AB102" s="409">
        <f>SUMIFS(M.account_DTR!BV$7:BV$414,M.account_DTR!$I$7:$I$414,'10. 170KMP'!$F102)</f>
        <v>1520000</v>
      </c>
      <c r="AC102" s="409">
        <f>SUMIFS(M.account_DTR!BW$7:BW$414,M.account_DTR!$I$7:$I$414,'10. 170KMP'!$F102)</f>
        <v>1520000</v>
      </c>
      <c r="AD102" s="409">
        <f>SUMIFS(M.account_DTR!BX$7:BX$414,M.account_DTR!$I$7:$I$414,'10. 170KMP'!$F102)</f>
        <v>1520000</v>
      </c>
      <c r="AE102" s="409">
        <f>SUMIFS(M.account_DTR!BY$7:BY$414,M.account_DTR!$I$7:$I$414,'10. 170KMP'!$F102)</f>
        <v>1600000</v>
      </c>
      <c r="AF102" s="409">
        <f>SUMIFS(M.account_DTR!BZ$7:BZ$414,M.account_DTR!$I$7:$I$414,'10. 170KMP'!$F102)</f>
        <v>1600000</v>
      </c>
      <c r="AG102" s="409">
        <f>SUMIFS(M.account_DTR!CA$7:CA$414,M.account_DTR!$I$7:$I$414,'10. 170KMP'!$F102)</f>
        <v>1600000</v>
      </c>
      <c r="AH102" s="409">
        <f>SUMIFS(M.account_DTR!CB$7:CB$414,M.account_DTR!$I$7:$I$414,'10. 170KMP'!$F102)</f>
        <v>1600000</v>
      </c>
      <c r="AI102" s="409">
        <f>SUMIFS(M.account_DTR!CC$7:CC$414,M.account_DTR!$I$7:$I$414,'10. 170KMP'!$F102)</f>
        <v>1600000</v>
      </c>
      <c r="AJ102" s="409">
        <f>SUMIFS(M.account_DTR!CD$7:CD$414,M.account_DTR!$I$7:$I$414,'10. 170KMP'!$F102)</f>
        <v>1600000</v>
      </c>
      <c r="AK102" s="409">
        <f>SUMIFS(M.account_DTR!CE$7:CE$414,M.account_DTR!$I$7:$I$414,'10. 170KMP'!$F102)</f>
        <v>1600000</v>
      </c>
      <c r="AL102" s="409">
        <f>SUMIFS(M.account_DTR!CF$7:CF$414,M.account_DTR!$I$7:$I$414,'10. 170KMP'!$F102)</f>
        <v>1600000</v>
      </c>
      <c r="AM102" s="409">
        <f>SUMIFS(M.account_DTR!CG$7:CG$414,M.account_DTR!$I$7:$I$414,'10. 170KMP'!$F102)</f>
        <v>1600000</v>
      </c>
      <c r="AN102" s="409">
        <f t="shared" si="50"/>
        <v>18960000</v>
      </c>
      <c r="AO102" s="410">
        <f t="shared" si="48"/>
        <v>7700000</v>
      </c>
      <c r="AP102" s="411">
        <f>SUMIFS(M.account_DTR!CJ$7:CJ$414,M.account_DTR!$I$7:$I$414,'10. 170KMP'!$F102)</f>
        <v>1940000</v>
      </c>
      <c r="AQ102" s="412">
        <f>SUMIFS(M.account_DTR!CK$7:CK$414,M.account_DTR!$I$7:$I$414,'10. 170KMP'!$F102)</f>
        <v>1440000</v>
      </c>
      <c r="AR102" s="412">
        <f>SUMIFS(M.account_DTR!CL$7:CL$414,M.account_DTR!$I$7:$I$414,'10. 170KMP'!$F102)</f>
        <v>1440000</v>
      </c>
      <c r="AS102" s="412">
        <f>SUMIFS(M.account_DTR!CM$7:CM$414,M.account_DTR!$I$7:$I$414,'10. 170KMP'!$F102)</f>
        <v>1440000</v>
      </c>
      <c r="AT102" s="412">
        <f>SUMIFS(M.account_DTR!CN$7:CN$414,M.account_DTR!$I$7:$I$414,'10. 170KMP'!$F102)</f>
        <v>1440000</v>
      </c>
      <c r="AU102" s="412"/>
      <c r="AV102" s="412"/>
      <c r="AW102" s="412"/>
      <c r="AX102" s="412"/>
      <c r="AY102" s="412"/>
      <c r="AZ102" s="412"/>
      <c r="BA102" s="413"/>
      <c r="BB102" s="408">
        <f t="shared" si="42"/>
        <v>1440000</v>
      </c>
      <c r="BC102" s="409">
        <f t="shared" si="43"/>
        <v>1440000</v>
      </c>
      <c r="BD102" s="409">
        <f t="shared" si="44"/>
        <v>1600000</v>
      </c>
      <c r="BE102" s="755">
        <f t="shared" si="37"/>
        <v>1</v>
      </c>
      <c r="BF102" s="756">
        <f t="shared" si="38"/>
        <v>0.9</v>
      </c>
      <c r="BG102" s="408">
        <f t="shared" si="45"/>
        <v>0</v>
      </c>
      <c r="BH102" s="409">
        <f t="shared" si="46"/>
        <v>7700000</v>
      </c>
      <c r="BI102" s="409">
        <f t="shared" si="47"/>
        <v>7760000</v>
      </c>
      <c r="BJ102" s="516" t="str">
        <f t="shared" si="39"/>
        <v/>
      </c>
      <c r="BK102" s="516">
        <f t="shared" si="40"/>
        <v>0.99226804123711343</v>
      </c>
      <c r="BL102" s="517">
        <f t="shared" si="41"/>
        <v>0.40611814345991559</v>
      </c>
    </row>
    <row r="103" spans="1:64" s="2" customFormat="1" x14ac:dyDescent="0.25">
      <c r="B103" s="1167" t="str">
        <f>IF(C103=0,"",MAX($B$10:B102)+1)</f>
        <v/>
      </c>
      <c r="C103" s="1168"/>
      <c r="D103" s="1169"/>
      <c r="E103" s="1168"/>
      <c r="F103" s="179">
        <f>IF(H103=0,"",MAX($F$10:F102)+1)</f>
        <v>93</v>
      </c>
      <c r="G103" s="242" t="str">
        <f>VLOOKUP(H103,'Mapping account'!E:F,2,0)</f>
        <v>04901</v>
      </c>
      <c r="H103" s="198" t="s">
        <v>369</v>
      </c>
      <c r="I103" s="269" t="s">
        <v>226</v>
      </c>
      <c r="J103" s="279" t="s">
        <v>89</v>
      </c>
      <c r="K103" s="279" t="s">
        <v>254</v>
      </c>
      <c r="L103" s="425">
        <f>SUMIFS(M.account_DTR!$AD$7:$AD$414,M.account_DTR!$I$7:$I$414,'10. 170KMP'!$F103)</f>
        <v>0</v>
      </c>
      <c r="M103" s="426">
        <f>SUMIFS(M.account_DTR!$AR$7:$AR$414,M.account_DTR!$I$7:$I$414,'10. 170KMP'!$F103)</f>
        <v>0</v>
      </c>
      <c r="N103" s="426">
        <f>SUMIFS(M.account_DTR!$BF$7:$BF$414,M.account_DTR!$I$7:$I$414,'10. 170KMP'!$F103)</f>
        <v>0</v>
      </c>
      <c r="O103" s="426">
        <f>SUMIFS(M.account_DTR!BH$7:BH$414,M.account_DTR!$I$7:$I$414,'10. 170KMP'!$F103)</f>
        <v>0</v>
      </c>
      <c r="P103" s="426">
        <f>SUMIFS(M.account_DTR!BI$7:BI$414,M.account_DTR!$I$7:$I$414,'10. 170KMP'!$F103)</f>
        <v>0</v>
      </c>
      <c r="Q103" s="426">
        <f>SUMIFS(M.account_DTR!BJ$7:BJ$414,M.account_DTR!$I$7:$I$414,'10. 170KMP'!$F103)</f>
        <v>0</v>
      </c>
      <c r="R103" s="426">
        <f>SUMIFS(M.account_DTR!BK$7:BK$414,M.account_DTR!$I$7:$I$414,'10. 170KMP'!$F103)</f>
        <v>0</v>
      </c>
      <c r="S103" s="426">
        <f>SUMIFS(M.account_DTR!BL$7:BL$414,M.account_DTR!$I$7:$I$414,'10. 170KMP'!$F103)</f>
        <v>0</v>
      </c>
      <c r="T103" s="426">
        <f>SUMIFS(M.account_DTR!BM$7:BM$414,M.account_DTR!$I$7:$I$414,'10. 170KMP'!$F103)</f>
        <v>0</v>
      </c>
      <c r="U103" s="426">
        <f>SUMIFS(M.account_DTR!BN$7:BN$414,M.account_DTR!$I$7:$I$414,'10. 170KMP'!$F103)</f>
        <v>0</v>
      </c>
      <c r="V103" s="426">
        <f>SUMIFS(M.account_DTR!BO$7:BO$414,M.account_DTR!$I$7:$I$414,'10. 170KMP'!$F103)</f>
        <v>0</v>
      </c>
      <c r="W103" s="426">
        <f>SUMIFS(M.account_DTR!BP$7:BP$414,M.account_DTR!$I$7:$I$414,'10. 170KMP'!$F103)</f>
        <v>0</v>
      </c>
      <c r="X103" s="426">
        <f>SUMIFS(M.account_DTR!BQ$7:BQ$414,M.account_DTR!$I$7:$I$414,'10. 170KMP'!$F103)</f>
        <v>0</v>
      </c>
      <c r="Y103" s="426">
        <f>SUMIFS(M.account_DTR!BR$7:BR$414,M.account_DTR!$I$7:$I$414,'10. 170KMP'!$F103)</f>
        <v>0</v>
      </c>
      <c r="Z103" s="426">
        <f>SUMIFS(M.account_DTR!BS$7:BS$414,M.account_DTR!$I$7:$I$414,'10. 170KMP'!$F103)</f>
        <v>0</v>
      </c>
      <c r="AA103" s="426">
        <f t="shared" si="49"/>
        <v>0</v>
      </c>
      <c r="AB103" s="426">
        <f>SUMIFS(M.account_DTR!BV$7:BV$414,M.account_DTR!$I$7:$I$414,'10. 170KMP'!$F103)</f>
        <v>0</v>
      </c>
      <c r="AC103" s="426">
        <f>SUMIFS(M.account_DTR!BW$7:BW$414,M.account_DTR!$I$7:$I$414,'10. 170KMP'!$F103)</f>
        <v>0</v>
      </c>
      <c r="AD103" s="426">
        <f>SUMIFS(M.account_DTR!BX$7:BX$414,M.account_DTR!$I$7:$I$414,'10. 170KMP'!$F103)</f>
        <v>0</v>
      </c>
      <c r="AE103" s="426">
        <f>SUMIFS(M.account_DTR!BY$7:BY$414,M.account_DTR!$I$7:$I$414,'10. 170KMP'!$F103)</f>
        <v>0</v>
      </c>
      <c r="AF103" s="426">
        <f>SUMIFS(M.account_DTR!BZ$7:BZ$414,M.account_DTR!$I$7:$I$414,'10. 170KMP'!$F103)</f>
        <v>0</v>
      </c>
      <c r="AG103" s="426">
        <f>SUMIFS(M.account_DTR!CA$7:CA$414,M.account_DTR!$I$7:$I$414,'10. 170KMP'!$F103)</f>
        <v>0</v>
      </c>
      <c r="AH103" s="426">
        <f>SUMIFS(M.account_DTR!CB$7:CB$414,M.account_DTR!$I$7:$I$414,'10. 170KMP'!$F103)</f>
        <v>0</v>
      </c>
      <c r="AI103" s="426">
        <f>SUMIFS(M.account_DTR!CC$7:CC$414,M.account_DTR!$I$7:$I$414,'10. 170KMP'!$F103)</f>
        <v>0</v>
      </c>
      <c r="AJ103" s="426">
        <f>SUMIFS(M.account_DTR!CD$7:CD$414,M.account_DTR!$I$7:$I$414,'10. 170KMP'!$F103)</f>
        <v>0</v>
      </c>
      <c r="AK103" s="426">
        <f>SUMIFS(M.account_DTR!CE$7:CE$414,M.account_DTR!$I$7:$I$414,'10. 170KMP'!$F103)</f>
        <v>0</v>
      </c>
      <c r="AL103" s="426">
        <f>SUMIFS(M.account_DTR!CF$7:CF$414,M.account_DTR!$I$7:$I$414,'10. 170KMP'!$F103)</f>
        <v>0</v>
      </c>
      <c r="AM103" s="426">
        <f>SUMIFS(M.account_DTR!CG$7:CG$414,M.account_DTR!$I$7:$I$414,'10. 170KMP'!$F103)</f>
        <v>0</v>
      </c>
      <c r="AN103" s="426">
        <f t="shared" si="50"/>
        <v>0</v>
      </c>
      <c r="AO103" s="427">
        <f t="shared" si="48"/>
        <v>65707</v>
      </c>
      <c r="AP103" s="428">
        <f>SUMIFS(M.account_DTR!CJ$7:CJ$414,M.account_DTR!$I$7:$I$414,'10. 170KMP'!$F103)</f>
        <v>20000</v>
      </c>
      <c r="AQ103" s="429">
        <f>SUMIFS(M.account_DTR!CK$7:CK$414,M.account_DTR!$I$7:$I$414,'10. 170KMP'!$F103)</f>
        <v>25707</v>
      </c>
      <c r="AR103" s="429">
        <f>SUMIFS(M.account_DTR!CL$7:CL$414,M.account_DTR!$I$7:$I$414,'10. 170KMP'!$F103)</f>
        <v>0</v>
      </c>
      <c r="AS103" s="429">
        <f>SUMIFS(M.account_DTR!CM$7:CM$414,M.account_DTR!$I$7:$I$414,'10. 170KMP'!$F103)</f>
        <v>0</v>
      </c>
      <c r="AT103" s="429">
        <f>SUMIFS(M.account_DTR!CN$7:CN$414,M.account_DTR!$I$7:$I$414,'10. 170KMP'!$F103)</f>
        <v>20000</v>
      </c>
      <c r="AU103" s="429"/>
      <c r="AV103" s="429"/>
      <c r="AW103" s="429"/>
      <c r="AX103" s="429"/>
      <c r="AY103" s="429"/>
      <c r="AZ103" s="429"/>
      <c r="BA103" s="430"/>
      <c r="BB103" s="425">
        <f t="shared" si="42"/>
        <v>0</v>
      </c>
      <c r="BC103" s="426">
        <f t="shared" si="43"/>
        <v>20000</v>
      </c>
      <c r="BD103" s="426">
        <f t="shared" si="44"/>
        <v>0</v>
      </c>
      <c r="BE103" s="759" t="str">
        <f t="shared" si="37"/>
        <v/>
      </c>
      <c r="BF103" s="760" t="str">
        <f t="shared" si="38"/>
        <v/>
      </c>
      <c r="BG103" s="425">
        <f t="shared" si="45"/>
        <v>0</v>
      </c>
      <c r="BH103" s="426">
        <f t="shared" si="46"/>
        <v>65707</v>
      </c>
      <c r="BI103" s="426">
        <f t="shared" si="47"/>
        <v>0</v>
      </c>
      <c r="BJ103" s="520" t="str">
        <f t="shared" si="39"/>
        <v/>
      </c>
      <c r="BK103" s="520" t="str">
        <f t="shared" si="40"/>
        <v/>
      </c>
      <c r="BL103" s="521" t="str">
        <f t="shared" si="41"/>
        <v/>
      </c>
    </row>
    <row r="104" spans="1:64" s="2" customFormat="1" ht="14.1" customHeight="1" x14ac:dyDescent="0.25">
      <c r="B104" s="1167" t="str">
        <f>IF(C104=0,"",MAX($B$10:B103)+1)</f>
        <v/>
      </c>
      <c r="C104" s="1168"/>
      <c r="D104" s="1169"/>
      <c r="E104" s="1168"/>
      <c r="F104" s="23">
        <f>IF(H104=0,"",MAX($F$10:F103)+1)</f>
        <v>94</v>
      </c>
      <c r="G104" s="240" t="str">
        <f>VLOOKUP(H104,'Mapping account'!E:F,2,0)</f>
        <v>04804</v>
      </c>
      <c r="H104" s="16" t="s">
        <v>370</v>
      </c>
      <c r="I104" s="266" t="s">
        <v>226</v>
      </c>
      <c r="J104" s="277" t="s">
        <v>89</v>
      </c>
      <c r="K104" s="277" t="s">
        <v>254</v>
      </c>
      <c r="L104" s="85">
        <f>SUMIFS(M.account_DTR!$AD$7:$AD$414,M.account_DTR!$I$7:$I$414,'10. 170KMP'!$F104)</f>
        <v>0</v>
      </c>
      <c r="M104" s="61">
        <f>SUMIFS(M.account_DTR!$AR$7:$AR$414,M.account_DTR!$I$7:$I$414,'10. 170KMP'!$F104)</f>
        <v>0</v>
      </c>
      <c r="N104" s="61">
        <f>SUMIFS(M.account_DTR!$BF$7:$BF$414,M.account_DTR!$I$7:$I$414,'10. 170KMP'!$F104)</f>
        <v>0</v>
      </c>
      <c r="O104" s="61">
        <f>SUMIFS(M.account_DTR!BH$7:BH$414,M.account_DTR!$I$7:$I$414,'10. 170KMP'!$F104)</f>
        <v>0</v>
      </c>
      <c r="P104" s="61">
        <f>SUMIFS(M.account_DTR!BI$7:BI$414,M.account_DTR!$I$7:$I$414,'10. 170KMP'!$F104)</f>
        <v>0</v>
      </c>
      <c r="Q104" s="61">
        <f>SUMIFS(M.account_DTR!BJ$7:BJ$414,M.account_DTR!$I$7:$I$414,'10. 170KMP'!$F104)</f>
        <v>0</v>
      </c>
      <c r="R104" s="61">
        <f>SUMIFS(M.account_DTR!BK$7:BK$414,M.account_DTR!$I$7:$I$414,'10. 170KMP'!$F104)</f>
        <v>0</v>
      </c>
      <c r="S104" s="61">
        <f>SUMIFS(M.account_DTR!BL$7:BL$414,M.account_DTR!$I$7:$I$414,'10. 170KMP'!$F104)</f>
        <v>0</v>
      </c>
      <c r="T104" s="61">
        <f>SUMIFS(M.account_DTR!BM$7:BM$414,M.account_DTR!$I$7:$I$414,'10. 170KMP'!$F104)</f>
        <v>0</v>
      </c>
      <c r="U104" s="61">
        <f>SUMIFS(M.account_DTR!BN$7:BN$414,M.account_DTR!$I$7:$I$414,'10. 170KMP'!$F104)</f>
        <v>0</v>
      </c>
      <c r="V104" s="61">
        <f>SUMIFS(M.account_DTR!BO$7:BO$414,M.account_DTR!$I$7:$I$414,'10. 170KMP'!$F104)</f>
        <v>0</v>
      </c>
      <c r="W104" s="61">
        <f>SUMIFS(M.account_DTR!BP$7:BP$414,M.account_DTR!$I$7:$I$414,'10. 170KMP'!$F104)</f>
        <v>0</v>
      </c>
      <c r="X104" s="61">
        <f>SUMIFS(M.account_DTR!BQ$7:BQ$414,M.account_DTR!$I$7:$I$414,'10. 170KMP'!$F104)</f>
        <v>0</v>
      </c>
      <c r="Y104" s="61">
        <f>SUMIFS(M.account_DTR!BR$7:BR$414,M.account_DTR!$I$7:$I$414,'10. 170KMP'!$F104)</f>
        <v>0</v>
      </c>
      <c r="Z104" s="61">
        <f>SUMIFS(M.account_DTR!BS$7:BS$414,M.account_DTR!$I$7:$I$414,'10. 170KMP'!$F104)</f>
        <v>0</v>
      </c>
      <c r="AA104" s="61">
        <f t="shared" si="49"/>
        <v>0</v>
      </c>
      <c r="AB104" s="61">
        <f>SUMIFS(M.account_DTR!BV$7:BV$414,M.account_DTR!$I$7:$I$414,'10. 170KMP'!$F104)</f>
        <v>0</v>
      </c>
      <c r="AC104" s="61">
        <f>SUMIFS(M.account_DTR!BW$7:BW$414,M.account_DTR!$I$7:$I$414,'10. 170KMP'!$F104)</f>
        <v>0</v>
      </c>
      <c r="AD104" s="61">
        <f>SUMIFS(M.account_DTR!BX$7:BX$414,M.account_DTR!$I$7:$I$414,'10. 170KMP'!$F104)</f>
        <v>0</v>
      </c>
      <c r="AE104" s="61">
        <f>SUMIFS(M.account_DTR!BY$7:BY$414,M.account_DTR!$I$7:$I$414,'10. 170KMP'!$F104)</f>
        <v>0</v>
      </c>
      <c r="AF104" s="61">
        <f>SUMIFS(M.account_DTR!BZ$7:BZ$414,M.account_DTR!$I$7:$I$414,'10. 170KMP'!$F104)</f>
        <v>0</v>
      </c>
      <c r="AG104" s="61">
        <f>SUMIFS(M.account_DTR!CA$7:CA$414,M.account_DTR!$I$7:$I$414,'10. 170KMP'!$F104)</f>
        <v>0</v>
      </c>
      <c r="AH104" s="61">
        <f>SUMIFS(M.account_DTR!CB$7:CB$414,M.account_DTR!$I$7:$I$414,'10. 170KMP'!$F104)</f>
        <v>0</v>
      </c>
      <c r="AI104" s="61">
        <f>SUMIFS(M.account_DTR!CC$7:CC$414,M.account_DTR!$I$7:$I$414,'10. 170KMP'!$F104)</f>
        <v>0</v>
      </c>
      <c r="AJ104" s="61">
        <f>SUMIFS(M.account_DTR!CD$7:CD$414,M.account_DTR!$I$7:$I$414,'10. 170KMP'!$F104)</f>
        <v>0</v>
      </c>
      <c r="AK104" s="61">
        <f>SUMIFS(M.account_DTR!CE$7:CE$414,M.account_DTR!$I$7:$I$414,'10. 170KMP'!$F104)</f>
        <v>0</v>
      </c>
      <c r="AL104" s="61">
        <f>SUMIFS(M.account_DTR!CF$7:CF$414,M.account_DTR!$I$7:$I$414,'10. 170KMP'!$F104)</f>
        <v>0</v>
      </c>
      <c r="AM104" s="61">
        <f>SUMIFS(M.account_DTR!CG$7:CG$414,M.account_DTR!$I$7:$I$414,'10. 170KMP'!$F104)</f>
        <v>0</v>
      </c>
      <c r="AN104" s="61">
        <f t="shared" si="50"/>
        <v>0</v>
      </c>
      <c r="AO104" s="91">
        <f t="shared" si="48"/>
        <v>1361125</v>
      </c>
      <c r="AP104" s="339">
        <f>SUMIFS(M.account_DTR!CJ$7:CJ$414,M.account_DTR!$I$7:$I$414,'10. 170KMP'!$F104)</f>
        <v>0</v>
      </c>
      <c r="AQ104" s="340">
        <f>SUMIFS(M.account_DTR!CK$7:CK$414,M.account_DTR!$I$7:$I$414,'10. 170KMP'!$F104)</f>
        <v>719700</v>
      </c>
      <c r="AR104" s="340">
        <f>SUMIFS(M.account_DTR!CL$7:CL$414,M.account_DTR!$I$7:$I$414,'10. 170KMP'!$F104)</f>
        <v>329500</v>
      </c>
      <c r="AS104" s="340">
        <f>SUMIFS(M.account_DTR!CM$7:CM$414,M.account_DTR!$I$7:$I$414,'10. 170KMP'!$F104)</f>
        <v>0</v>
      </c>
      <c r="AT104" s="340">
        <f>SUMIFS(M.account_DTR!CN$7:CN$414,M.account_DTR!$I$7:$I$414,'10. 170KMP'!$F104)</f>
        <v>311925</v>
      </c>
      <c r="AU104" s="340"/>
      <c r="AV104" s="340"/>
      <c r="AW104" s="340"/>
      <c r="AX104" s="340"/>
      <c r="AY104" s="340"/>
      <c r="AZ104" s="340"/>
      <c r="BA104" s="341"/>
      <c r="BB104" s="85">
        <f t="shared" ref="BB104:BB135" si="51">AS104</f>
        <v>0</v>
      </c>
      <c r="BC104" s="61">
        <f t="shared" ref="BC104:BC135" si="52">AT104</f>
        <v>311925</v>
      </c>
      <c r="BD104" s="61">
        <f t="shared" ref="BD104:BD135" si="53">AF104</f>
        <v>0</v>
      </c>
      <c r="BE104" s="753" t="str">
        <f t="shared" si="37"/>
        <v/>
      </c>
      <c r="BF104" s="754" t="str">
        <f t="shared" si="38"/>
        <v/>
      </c>
      <c r="BG104" s="85">
        <f t="shared" ref="BG104:BG135" si="54">SUM(O104:S104)</f>
        <v>0</v>
      </c>
      <c r="BH104" s="61">
        <f t="shared" ref="BH104:BH135" si="55">SUM(AP104:AT104)</f>
        <v>1361125</v>
      </c>
      <c r="BI104" s="61">
        <f t="shared" ref="BI104:BI135" si="56">SUM(AB104:AF104)</f>
        <v>0</v>
      </c>
      <c r="BJ104" s="512" t="str">
        <f t="shared" si="39"/>
        <v/>
      </c>
      <c r="BK104" s="512" t="str">
        <f t="shared" si="40"/>
        <v/>
      </c>
      <c r="BL104" s="513" t="str">
        <f t="shared" si="41"/>
        <v/>
      </c>
    </row>
    <row r="105" spans="1:64" s="2" customFormat="1" x14ac:dyDescent="0.25">
      <c r="B105" s="1167" t="s">
        <v>91</v>
      </c>
      <c r="C105" s="1168" t="s">
        <v>90</v>
      </c>
      <c r="D105" s="1169" t="s">
        <v>255</v>
      </c>
      <c r="E105" s="1168" t="s">
        <v>90</v>
      </c>
      <c r="F105" s="177">
        <f>IF(H105=0,"",MAX($F$10:F104)+1)</f>
        <v>95</v>
      </c>
      <c r="G105" s="239" t="str">
        <f>VLOOKUP(H105,'Mapping account'!E:F,2,0)</f>
        <v>05103</v>
      </c>
      <c r="H105" s="14" t="s">
        <v>371</v>
      </c>
      <c r="I105" s="267" t="s">
        <v>226</v>
      </c>
      <c r="J105" s="278" t="s">
        <v>91</v>
      </c>
      <c r="K105" s="278" t="s">
        <v>255</v>
      </c>
      <c r="L105" s="408">
        <f>SUMIFS(M.account_DTR!$AD$7:$AD$414,M.account_DTR!$I$7:$I$414,'10. 170KMP'!$F105)</f>
        <v>0</v>
      </c>
      <c r="M105" s="409">
        <f>SUMIFS(M.account_DTR!$AR$7:$AR$414,M.account_DTR!$I$7:$I$414,'10. 170KMP'!$F105)</f>
        <v>0</v>
      </c>
      <c r="N105" s="409">
        <f>SUMIFS(M.account_DTR!$BF$7:$BF$414,M.account_DTR!$I$7:$I$414,'10. 170KMP'!$F105)</f>
        <v>0</v>
      </c>
      <c r="O105" s="409">
        <f>SUMIFS(M.account_DTR!BH$7:BH$414,M.account_DTR!$I$7:$I$414,'10. 170KMP'!$F105)</f>
        <v>0</v>
      </c>
      <c r="P105" s="409">
        <f>SUMIFS(M.account_DTR!BI$7:BI$414,M.account_DTR!$I$7:$I$414,'10. 170KMP'!$F105)</f>
        <v>0</v>
      </c>
      <c r="Q105" s="409">
        <f>SUMIFS(M.account_DTR!BJ$7:BJ$414,M.account_DTR!$I$7:$I$414,'10. 170KMP'!$F105)</f>
        <v>0</v>
      </c>
      <c r="R105" s="409">
        <f>SUMIFS(M.account_DTR!BK$7:BK$414,M.account_DTR!$I$7:$I$414,'10. 170KMP'!$F105)</f>
        <v>0</v>
      </c>
      <c r="S105" s="409">
        <f>SUMIFS(M.account_DTR!BL$7:BL$414,M.account_DTR!$I$7:$I$414,'10. 170KMP'!$F105)</f>
        <v>0</v>
      </c>
      <c r="T105" s="409">
        <f>SUMIFS(M.account_DTR!BM$7:BM$414,M.account_DTR!$I$7:$I$414,'10. 170KMP'!$F105)</f>
        <v>0</v>
      </c>
      <c r="U105" s="409">
        <f>SUMIFS(M.account_DTR!BN$7:BN$414,M.account_DTR!$I$7:$I$414,'10. 170KMP'!$F105)</f>
        <v>0</v>
      </c>
      <c r="V105" s="409">
        <f>SUMIFS(M.account_DTR!BO$7:BO$414,M.account_DTR!$I$7:$I$414,'10. 170KMP'!$F105)</f>
        <v>0</v>
      </c>
      <c r="W105" s="409">
        <f>SUMIFS(M.account_DTR!BP$7:BP$414,M.account_DTR!$I$7:$I$414,'10. 170KMP'!$F105)</f>
        <v>0</v>
      </c>
      <c r="X105" s="409">
        <f>SUMIFS(M.account_DTR!BQ$7:BQ$414,M.account_DTR!$I$7:$I$414,'10. 170KMP'!$F105)</f>
        <v>0</v>
      </c>
      <c r="Y105" s="409">
        <f>SUMIFS(M.account_DTR!BR$7:BR$414,M.account_DTR!$I$7:$I$414,'10. 170KMP'!$F105)</f>
        <v>0</v>
      </c>
      <c r="Z105" s="409">
        <f>SUMIFS(M.account_DTR!BS$7:BS$414,M.account_DTR!$I$7:$I$414,'10. 170KMP'!$F105)</f>
        <v>0</v>
      </c>
      <c r="AA105" s="409">
        <f t="shared" si="49"/>
        <v>0</v>
      </c>
      <c r="AB105" s="409">
        <f>SUMIFS(M.account_DTR!BV$7:BV$414,M.account_DTR!$I$7:$I$414,'10. 170KMP'!$F105)</f>
        <v>0</v>
      </c>
      <c r="AC105" s="409">
        <f>SUMIFS(M.account_DTR!BW$7:BW$414,M.account_DTR!$I$7:$I$414,'10. 170KMP'!$F105)</f>
        <v>0</v>
      </c>
      <c r="AD105" s="409">
        <f>SUMIFS(M.account_DTR!BX$7:BX$414,M.account_DTR!$I$7:$I$414,'10. 170KMP'!$F105)</f>
        <v>0</v>
      </c>
      <c r="AE105" s="409">
        <f>SUMIFS(M.account_DTR!BY$7:BY$414,M.account_DTR!$I$7:$I$414,'10. 170KMP'!$F105)</f>
        <v>0</v>
      </c>
      <c r="AF105" s="409">
        <f>SUMIFS(M.account_DTR!BZ$7:BZ$414,M.account_DTR!$I$7:$I$414,'10. 170KMP'!$F105)</f>
        <v>0</v>
      </c>
      <c r="AG105" s="409">
        <f>SUMIFS(M.account_DTR!CA$7:CA$414,M.account_DTR!$I$7:$I$414,'10. 170KMP'!$F105)</f>
        <v>0</v>
      </c>
      <c r="AH105" s="409">
        <f>SUMIFS(M.account_DTR!CB$7:CB$414,M.account_DTR!$I$7:$I$414,'10. 170KMP'!$F105)</f>
        <v>0</v>
      </c>
      <c r="AI105" s="409">
        <f>SUMIFS(M.account_DTR!CC$7:CC$414,M.account_DTR!$I$7:$I$414,'10. 170KMP'!$F105)</f>
        <v>0</v>
      </c>
      <c r="AJ105" s="409">
        <f>SUMIFS(M.account_DTR!CD$7:CD$414,M.account_DTR!$I$7:$I$414,'10. 170KMP'!$F105)</f>
        <v>0</v>
      </c>
      <c r="AK105" s="409">
        <f>SUMIFS(M.account_DTR!CE$7:CE$414,M.account_DTR!$I$7:$I$414,'10. 170KMP'!$F105)</f>
        <v>0</v>
      </c>
      <c r="AL105" s="409">
        <f>SUMIFS(M.account_DTR!CF$7:CF$414,M.account_DTR!$I$7:$I$414,'10. 170KMP'!$F105)</f>
        <v>0</v>
      </c>
      <c r="AM105" s="409">
        <f>SUMIFS(M.account_DTR!CG$7:CG$414,M.account_DTR!$I$7:$I$414,'10. 170KMP'!$F105)</f>
        <v>0</v>
      </c>
      <c r="AN105" s="409">
        <f t="shared" si="50"/>
        <v>0</v>
      </c>
      <c r="AO105" s="410">
        <f t="shared" si="48"/>
        <v>0</v>
      </c>
      <c r="AP105" s="411">
        <f>SUMIFS(M.account_DTR!CJ$7:CJ$414,M.account_DTR!$I$7:$I$414,'10. 170KMP'!$F105)</f>
        <v>0</v>
      </c>
      <c r="AQ105" s="412">
        <f>SUMIFS(M.account_DTR!CK$7:CK$414,M.account_DTR!$I$7:$I$414,'10. 170KMP'!$F105)</f>
        <v>0</v>
      </c>
      <c r="AR105" s="412">
        <f>SUMIFS(M.account_DTR!CL$7:CL$414,M.account_DTR!$I$7:$I$414,'10. 170KMP'!$F105)</f>
        <v>0</v>
      </c>
      <c r="AS105" s="412">
        <f>SUMIFS(M.account_DTR!CM$7:CM$414,M.account_DTR!$I$7:$I$414,'10. 170KMP'!$F105)</f>
        <v>0</v>
      </c>
      <c r="AT105" s="412">
        <f>SUMIFS(M.account_DTR!CN$7:CN$414,M.account_DTR!$I$7:$I$414,'10. 170KMP'!$F105)</f>
        <v>0</v>
      </c>
      <c r="AU105" s="412"/>
      <c r="AV105" s="412"/>
      <c r="AW105" s="412"/>
      <c r="AX105" s="412"/>
      <c r="AY105" s="412"/>
      <c r="AZ105" s="412"/>
      <c r="BA105" s="413"/>
      <c r="BB105" s="408">
        <f t="shared" si="51"/>
        <v>0</v>
      </c>
      <c r="BC105" s="409">
        <f t="shared" si="52"/>
        <v>0</v>
      </c>
      <c r="BD105" s="409">
        <f t="shared" si="53"/>
        <v>0</v>
      </c>
      <c r="BE105" s="755" t="str">
        <f t="shared" si="37"/>
        <v/>
      </c>
      <c r="BF105" s="756" t="str">
        <f t="shared" si="38"/>
        <v/>
      </c>
      <c r="BG105" s="408">
        <f t="shared" si="54"/>
        <v>0</v>
      </c>
      <c r="BH105" s="409">
        <f t="shared" si="55"/>
        <v>0</v>
      </c>
      <c r="BI105" s="409">
        <f t="shared" si="56"/>
        <v>0</v>
      </c>
      <c r="BJ105" s="516" t="str">
        <f t="shared" si="39"/>
        <v/>
      </c>
      <c r="BK105" s="516" t="str">
        <f t="shared" si="40"/>
        <v/>
      </c>
      <c r="BL105" s="517" t="str">
        <f t="shared" si="41"/>
        <v/>
      </c>
    </row>
    <row r="106" spans="1:64" s="2" customFormat="1" x14ac:dyDescent="0.25">
      <c r="B106" s="1167" t="str">
        <f>IF(C106=0,"",MAX($B$10:B105)+1)</f>
        <v/>
      </c>
      <c r="C106" s="1168"/>
      <c r="D106" s="1169"/>
      <c r="E106" s="1168"/>
      <c r="F106" s="179">
        <f>IF(H106=0,"",MAX($F$10:F105)+1)</f>
        <v>96</v>
      </c>
      <c r="G106" s="242" t="str">
        <f>VLOOKUP(H106,'Mapping account'!E:F,2,0)</f>
        <v>05101</v>
      </c>
      <c r="H106" s="198" t="s">
        <v>372</v>
      </c>
      <c r="I106" s="269" t="s">
        <v>226</v>
      </c>
      <c r="J106" s="279" t="s">
        <v>91</v>
      </c>
      <c r="K106" s="279" t="s">
        <v>255</v>
      </c>
      <c r="L106" s="425">
        <f>SUMIFS(M.account_DTR!$AD$7:$AD$414,M.account_DTR!$I$7:$I$414,'10. 170KMP'!$F106)</f>
        <v>0</v>
      </c>
      <c r="M106" s="426">
        <f>SUMIFS(M.account_DTR!$AR$7:$AR$414,M.account_DTR!$I$7:$I$414,'10. 170KMP'!$F106)</f>
        <v>0</v>
      </c>
      <c r="N106" s="426">
        <f>SUMIFS(M.account_DTR!$BF$7:$BF$414,M.account_DTR!$I$7:$I$414,'10. 170KMP'!$F106)</f>
        <v>0</v>
      </c>
      <c r="O106" s="426">
        <f>SUMIFS(M.account_DTR!BH$7:BH$414,M.account_DTR!$I$7:$I$414,'10. 170KMP'!$F106)</f>
        <v>0</v>
      </c>
      <c r="P106" s="426">
        <f>SUMIFS(M.account_DTR!BI$7:BI$414,M.account_DTR!$I$7:$I$414,'10. 170KMP'!$F106)</f>
        <v>0</v>
      </c>
      <c r="Q106" s="426">
        <f>SUMIFS(M.account_DTR!BJ$7:BJ$414,M.account_DTR!$I$7:$I$414,'10. 170KMP'!$F106)</f>
        <v>0</v>
      </c>
      <c r="R106" s="426">
        <f>SUMIFS(M.account_DTR!BK$7:BK$414,M.account_DTR!$I$7:$I$414,'10. 170KMP'!$F106)</f>
        <v>0</v>
      </c>
      <c r="S106" s="426">
        <f>SUMIFS(M.account_DTR!BL$7:BL$414,M.account_DTR!$I$7:$I$414,'10. 170KMP'!$F106)</f>
        <v>0</v>
      </c>
      <c r="T106" s="426">
        <f>SUMIFS(M.account_DTR!BM$7:BM$414,M.account_DTR!$I$7:$I$414,'10. 170KMP'!$F106)</f>
        <v>0</v>
      </c>
      <c r="U106" s="426">
        <f>SUMIFS(M.account_DTR!BN$7:BN$414,M.account_DTR!$I$7:$I$414,'10. 170KMP'!$F106)</f>
        <v>0</v>
      </c>
      <c r="V106" s="426">
        <f>SUMIFS(M.account_DTR!BO$7:BO$414,M.account_DTR!$I$7:$I$414,'10. 170KMP'!$F106)</f>
        <v>0</v>
      </c>
      <c r="W106" s="426">
        <f>SUMIFS(M.account_DTR!BP$7:BP$414,M.account_DTR!$I$7:$I$414,'10. 170KMP'!$F106)</f>
        <v>0</v>
      </c>
      <c r="X106" s="426">
        <f>SUMIFS(M.account_DTR!BQ$7:BQ$414,M.account_DTR!$I$7:$I$414,'10. 170KMP'!$F106)</f>
        <v>0</v>
      </c>
      <c r="Y106" s="426">
        <f>SUMIFS(M.account_DTR!BR$7:BR$414,M.account_DTR!$I$7:$I$414,'10. 170KMP'!$F106)</f>
        <v>0</v>
      </c>
      <c r="Z106" s="426">
        <f>SUMIFS(M.account_DTR!BS$7:BS$414,M.account_DTR!$I$7:$I$414,'10. 170KMP'!$F106)</f>
        <v>0</v>
      </c>
      <c r="AA106" s="426">
        <f t="shared" si="49"/>
        <v>0</v>
      </c>
      <c r="AB106" s="426">
        <f>SUMIFS(M.account_DTR!BV$7:BV$414,M.account_DTR!$I$7:$I$414,'10. 170KMP'!$F106)</f>
        <v>5000000</v>
      </c>
      <c r="AC106" s="426">
        <f>SUMIFS(M.account_DTR!BW$7:BW$414,M.account_DTR!$I$7:$I$414,'10. 170KMP'!$F106)</f>
        <v>5000000</v>
      </c>
      <c r="AD106" s="426">
        <f>SUMIFS(M.account_DTR!BX$7:BX$414,M.account_DTR!$I$7:$I$414,'10. 170KMP'!$F106)</f>
        <v>5000000</v>
      </c>
      <c r="AE106" s="426">
        <f>SUMIFS(M.account_DTR!BY$7:BY$414,M.account_DTR!$I$7:$I$414,'10. 170KMP'!$F106)</f>
        <v>5000000</v>
      </c>
      <c r="AF106" s="426">
        <f>SUMIFS(M.account_DTR!BZ$7:BZ$414,M.account_DTR!$I$7:$I$414,'10. 170KMP'!$F106)</f>
        <v>5000000</v>
      </c>
      <c r="AG106" s="426">
        <f>SUMIFS(M.account_DTR!CA$7:CA$414,M.account_DTR!$I$7:$I$414,'10. 170KMP'!$F106)</f>
        <v>5000000</v>
      </c>
      <c r="AH106" s="426">
        <f>SUMIFS(M.account_DTR!CB$7:CB$414,M.account_DTR!$I$7:$I$414,'10. 170KMP'!$F106)</f>
        <v>5000000</v>
      </c>
      <c r="AI106" s="426">
        <f>SUMIFS(M.account_DTR!CC$7:CC$414,M.account_DTR!$I$7:$I$414,'10. 170KMP'!$F106)</f>
        <v>5000000</v>
      </c>
      <c r="AJ106" s="426">
        <f>SUMIFS(M.account_DTR!CD$7:CD$414,M.account_DTR!$I$7:$I$414,'10. 170KMP'!$F106)</f>
        <v>5000000</v>
      </c>
      <c r="AK106" s="426">
        <f>SUMIFS(M.account_DTR!CE$7:CE$414,M.account_DTR!$I$7:$I$414,'10. 170KMP'!$F106)</f>
        <v>5000000</v>
      </c>
      <c r="AL106" s="426">
        <f>SUMIFS(M.account_DTR!CF$7:CF$414,M.account_DTR!$I$7:$I$414,'10. 170KMP'!$F106)</f>
        <v>5000000</v>
      </c>
      <c r="AM106" s="426">
        <f>SUMIFS(M.account_DTR!CG$7:CG$414,M.account_DTR!$I$7:$I$414,'10. 170KMP'!$F106)</f>
        <v>5000000</v>
      </c>
      <c r="AN106" s="426">
        <f t="shared" si="50"/>
        <v>60000000</v>
      </c>
      <c r="AO106" s="427">
        <f t="shared" si="48"/>
        <v>19319859</v>
      </c>
      <c r="AP106" s="428">
        <f>SUMIFS(M.account_DTR!CJ$7:CJ$414,M.account_DTR!$I$7:$I$414,'10. 170KMP'!$F106)</f>
        <v>5721401</v>
      </c>
      <c r="AQ106" s="429">
        <f>SUMIFS(M.account_DTR!CK$7:CK$414,M.account_DTR!$I$7:$I$414,'10. 170KMP'!$F106)</f>
        <v>2201557</v>
      </c>
      <c r="AR106" s="429">
        <f>SUMIFS(M.account_DTR!CL$7:CL$414,M.account_DTR!$I$7:$I$414,'10. 170KMP'!$F106)</f>
        <v>6067489</v>
      </c>
      <c r="AS106" s="429">
        <f>SUMIFS(M.account_DTR!CM$7:CM$414,M.account_DTR!$I$7:$I$414,'10. 170KMP'!$F106)</f>
        <v>2402447</v>
      </c>
      <c r="AT106" s="429">
        <f>SUMIFS(M.account_DTR!CN$7:CN$414,M.account_DTR!$I$7:$I$414,'10. 170KMP'!$F106)</f>
        <v>2926965</v>
      </c>
      <c r="AU106" s="429"/>
      <c r="AV106" s="429"/>
      <c r="AW106" s="429"/>
      <c r="AX106" s="429"/>
      <c r="AY106" s="429"/>
      <c r="AZ106" s="429"/>
      <c r="BA106" s="430"/>
      <c r="BB106" s="425">
        <f t="shared" si="51"/>
        <v>2402447</v>
      </c>
      <c r="BC106" s="426">
        <f t="shared" si="52"/>
        <v>2926965</v>
      </c>
      <c r="BD106" s="426">
        <f t="shared" si="53"/>
        <v>5000000</v>
      </c>
      <c r="BE106" s="759">
        <f t="shared" si="37"/>
        <v>1.2183265645402375</v>
      </c>
      <c r="BF106" s="760">
        <f t="shared" si="38"/>
        <v>0.58539300000000005</v>
      </c>
      <c r="BG106" s="425">
        <f t="shared" si="54"/>
        <v>0</v>
      </c>
      <c r="BH106" s="426">
        <f t="shared" si="55"/>
        <v>19319859</v>
      </c>
      <c r="BI106" s="426">
        <f t="shared" si="56"/>
        <v>25000000</v>
      </c>
      <c r="BJ106" s="520" t="str">
        <f t="shared" si="39"/>
        <v/>
      </c>
      <c r="BK106" s="520">
        <f t="shared" si="40"/>
        <v>0.77279436000000001</v>
      </c>
      <c r="BL106" s="521">
        <f t="shared" si="41"/>
        <v>0.32199765000000002</v>
      </c>
    </row>
    <row r="107" spans="1:64" s="2" customFormat="1" x14ac:dyDescent="0.25">
      <c r="B107" s="1167" t="str">
        <f>IF(C107=0,"",MAX($B$10:B106)+1)</f>
        <v/>
      </c>
      <c r="C107" s="1168"/>
      <c r="D107" s="1169"/>
      <c r="E107" s="1168"/>
      <c r="F107" s="179">
        <f>IF(H107=0,"",MAX($F$10:F106)+1)</f>
        <v>97</v>
      </c>
      <c r="G107" s="242" t="str">
        <f>VLOOKUP(H107,'Mapping account'!E:F,2,0)</f>
        <v>05102</v>
      </c>
      <c r="H107" s="198" t="s">
        <v>373</v>
      </c>
      <c r="I107" s="269" t="s">
        <v>226</v>
      </c>
      <c r="J107" s="279" t="s">
        <v>91</v>
      </c>
      <c r="K107" s="279" t="s">
        <v>255</v>
      </c>
      <c r="L107" s="425">
        <f>SUMIFS(M.account_DTR!$AD$7:$AD$414,M.account_DTR!$I$7:$I$414,'10. 170KMP'!$F107)</f>
        <v>0</v>
      </c>
      <c r="M107" s="426">
        <f>SUMIFS(M.account_DTR!$AR$7:$AR$414,M.account_DTR!$I$7:$I$414,'10. 170KMP'!$F107)</f>
        <v>0</v>
      </c>
      <c r="N107" s="426">
        <f>SUMIFS(M.account_DTR!$BF$7:$BF$414,M.account_DTR!$I$7:$I$414,'10. 170KMP'!$F107)</f>
        <v>0</v>
      </c>
      <c r="O107" s="426">
        <f>SUMIFS(M.account_DTR!BH$7:BH$414,M.account_DTR!$I$7:$I$414,'10. 170KMP'!$F107)</f>
        <v>0</v>
      </c>
      <c r="P107" s="426">
        <f>SUMIFS(M.account_DTR!BI$7:BI$414,M.account_DTR!$I$7:$I$414,'10. 170KMP'!$F107)</f>
        <v>0</v>
      </c>
      <c r="Q107" s="426">
        <f>SUMIFS(M.account_DTR!BJ$7:BJ$414,M.account_DTR!$I$7:$I$414,'10. 170KMP'!$F107)</f>
        <v>0</v>
      </c>
      <c r="R107" s="426">
        <f>SUMIFS(M.account_DTR!BK$7:BK$414,M.account_DTR!$I$7:$I$414,'10. 170KMP'!$F107)</f>
        <v>0</v>
      </c>
      <c r="S107" s="426">
        <f>SUMIFS(M.account_DTR!BL$7:BL$414,M.account_DTR!$I$7:$I$414,'10. 170KMP'!$F107)</f>
        <v>0</v>
      </c>
      <c r="T107" s="426">
        <f>SUMIFS(M.account_DTR!BM$7:BM$414,M.account_DTR!$I$7:$I$414,'10. 170KMP'!$F107)</f>
        <v>0</v>
      </c>
      <c r="U107" s="426">
        <f>SUMIFS(M.account_DTR!BN$7:BN$414,M.account_DTR!$I$7:$I$414,'10. 170KMP'!$F107)</f>
        <v>0</v>
      </c>
      <c r="V107" s="426">
        <f>SUMIFS(M.account_DTR!BO$7:BO$414,M.account_DTR!$I$7:$I$414,'10. 170KMP'!$F107)</f>
        <v>0</v>
      </c>
      <c r="W107" s="426">
        <f>SUMIFS(M.account_DTR!BP$7:BP$414,M.account_DTR!$I$7:$I$414,'10. 170KMP'!$F107)</f>
        <v>0</v>
      </c>
      <c r="X107" s="426">
        <f>SUMIFS(M.account_DTR!BQ$7:BQ$414,M.account_DTR!$I$7:$I$414,'10. 170KMP'!$F107)</f>
        <v>0</v>
      </c>
      <c r="Y107" s="426">
        <f>SUMIFS(M.account_DTR!BR$7:BR$414,M.account_DTR!$I$7:$I$414,'10. 170KMP'!$F107)</f>
        <v>0</v>
      </c>
      <c r="Z107" s="426">
        <f>SUMIFS(M.account_DTR!BS$7:BS$414,M.account_DTR!$I$7:$I$414,'10. 170KMP'!$F107)</f>
        <v>0</v>
      </c>
      <c r="AA107" s="426">
        <f t="shared" si="49"/>
        <v>0</v>
      </c>
      <c r="AB107" s="426">
        <f>SUMIFS(M.account_DTR!BV$7:BV$414,M.account_DTR!$I$7:$I$414,'10. 170KMP'!$F107)</f>
        <v>0</v>
      </c>
      <c r="AC107" s="426">
        <f>SUMIFS(M.account_DTR!BW$7:BW$414,M.account_DTR!$I$7:$I$414,'10. 170KMP'!$F107)</f>
        <v>0</v>
      </c>
      <c r="AD107" s="426">
        <f>SUMIFS(M.account_DTR!BX$7:BX$414,M.account_DTR!$I$7:$I$414,'10. 170KMP'!$F107)</f>
        <v>0</v>
      </c>
      <c r="AE107" s="426">
        <f>SUMIFS(M.account_DTR!BY$7:BY$414,M.account_DTR!$I$7:$I$414,'10. 170KMP'!$F107)</f>
        <v>0</v>
      </c>
      <c r="AF107" s="426">
        <f>SUMIFS(M.account_DTR!BZ$7:BZ$414,M.account_DTR!$I$7:$I$414,'10. 170KMP'!$F107)</f>
        <v>0</v>
      </c>
      <c r="AG107" s="426">
        <f>SUMIFS(M.account_DTR!CA$7:CA$414,M.account_DTR!$I$7:$I$414,'10. 170KMP'!$F107)</f>
        <v>0</v>
      </c>
      <c r="AH107" s="426">
        <f>SUMIFS(M.account_DTR!CB$7:CB$414,M.account_DTR!$I$7:$I$414,'10. 170KMP'!$F107)</f>
        <v>0</v>
      </c>
      <c r="AI107" s="426">
        <f>SUMIFS(M.account_DTR!CC$7:CC$414,M.account_DTR!$I$7:$I$414,'10. 170KMP'!$F107)</f>
        <v>0</v>
      </c>
      <c r="AJ107" s="426">
        <f>SUMIFS(M.account_DTR!CD$7:CD$414,M.account_DTR!$I$7:$I$414,'10. 170KMP'!$F107)</f>
        <v>0</v>
      </c>
      <c r="AK107" s="426">
        <f>SUMIFS(M.account_DTR!CE$7:CE$414,M.account_DTR!$I$7:$I$414,'10. 170KMP'!$F107)</f>
        <v>0</v>
      </c>
      <c r="AL107" s="426">
        <f>SUMIFS(M.account_DTR!CF$7:CF$414,M.account_DTR!$I$7:$I$414,'10. 170KMP'!$F107)</f>
        <v>0</v>
      </c>
      <c r="AM107" s="426">
        <f>SUMIFS(M.account_DTR!CG$7:CG$414,M.account_DTR!$I$7:$I$414,'10. 170KMP'!$F107)</f>
        <v>0</v>
      </c>
      <c r="AN107" s="426">
        <f t="shared" si="50"/>
        <v>0</v>
      </c>
      <c r="AO107" s="427">
        <f t="shared" si="48"/>
        <v>0</v>
      </c>
      <c r="AP107" s="428">
        <f>SUMIFS(M.account_DTR!CJ$7:CJ$414,M.account_DTR!$I$7:$I$414,'10. 170KMP'!$F107)</f>
        <v>0</v>
      </c>
      <c r="AQ107" s="429">
        <f>SUMIFS(M.account_DTR!CK$7:CK$414,M.account_DTR!$I$7:$I$414,'10. 170KMP'!$F107)</f>
        <v>0</v>
      </c>
      <c r="AR107" s="429">
        <f>SUMIFS(M.account_DTR!CL$7:CL$414,M.account_DTR!$I$7:$I$414,'10. 170KMP'!$F107)</f>
        <v>0</v>
      </c>
      <c r="AS107" s="429">
        <f>SUMIFS(M.account_DTR!CM$7:CM$414,M.account_DTR!$I$7:$I$414,'10. 170KMP'!$F107)</f>
        <v>0</v>
      </c>
      <c r="AT107" s="429">
        <f>SUMIFS(M.account_DTR!CN$7:CN$414,M.account_DTR!$I$7:$I$414,'10. 170KMP'!$F107)</f>
        <v>0</v>
      </c>
      <c r="AU107" s="429"/>
      <c r="AV107" s="429"/>
      <c r="AW107" s="429"/>
      <c r="AX107" s="429"/>
      <c r="AY107" s="429"/>
      <c r="AZ107" s="429"/>
      <c r="BA107" s="430"/>
      <c r="BB107" s="425">
        <f t="shared" si="51"/>
        <v>0</v>
      </c>
      <c r="BC107" s="426">
        <f t="shared" si="52"/>
        <v>0</v>
      </c>
      <c r="BD107" s="426">
        <f t="shared" si="53"/>
        <v>0</v>
      </c>
      <c r="BE107" s="759" t="str">
        <f t="shared" si="37"/>
        <v/>
      </c>
      <c r="BF107" s="760" t="str">
        <f t="shared" si="38"/>
        <v/>
      </c>
      <c r="BG107" s="425">
        <f t="shared" si="54"/>
        <v>0</v>
      </c>
      <c r="BH107" s="426">
        <f t="shared" si="55"/>
        <v>0</v>
      </c>
      <c r="BI107" s="426">
        <f t="shared" si="56"/>
        <v>0</v>
      </c>
      <c r="BJ107" s="520" t="str">
        <f t="shared" si="39"/>
        <v/>
      </c>
      <c r="BK107" s="520" t="str">
        <f t="shared" si="40"/>
        <v/>
      </c>
      <c r="BL107" s="521" t="str">
        <f t="shared" si="41"/>
        <v/>
      </c>
    </row>
    <row r="108" spans="1:64" s="2" customFormat="1" x14ac:dyDescent="0.25">
      <c r="B108" s="1167" t="str">
        <f>IF(C108=0,"",MAX($B$10:B107)+1)</f>
        <v/>
      </c>
      <c r="C108" s="1168"/>
      <c r="D108" s="1169"/>
      <c r="E108" s="1168"/>
      <c r="F108" s="23">
        <f>IF(H108=0,"",MAX($F$10:F107)+1)</f>
        <v>98</v>
      </c>
      <c r="G108" s="240" t="str">
        <f>VLOOKUP(H108,'Mapping account'!E:F,2,0)</f>
        <v>06101</v>
      </c>
      <c r="H108" s="16" t="s">
        <v>374</v>
      </c>
      <c r="I108" s="266" t="s">
        <v>226</v>
      </c>
      <c r="J108" s="277" t="s">
        <v>91</v>
      </c>
      <c r="K108" s="277" t="s">
        <v>255</v>
      </c>
      <c r="L108" s="85">
        <f>SUMIFS(M.account_DTR!$AD$7:$AD$414,M.account_DTR!$I$7:$I$414,'10. 170KMP'!$F108)</f>
        <v>0</v>
      </c>
      <c r="M108" s="61">
        <f>SUMIFS(M.account_DTR!$AR$7:$AR$414,M.account_DTR!$I$7:$I$414,'10. 170KMP'!$F108)</f>
        <v>0</v>
      </c>
      <c r="N108" s="61">
        <f>SUMIFS(M.account_DTR!$BF$7:$BF$414,M.account_DTR!$I$7:$I$414,'10. 170KMP'!$F108)</f>
        <v>0</v>
      </c>
      <c r="O108" s="61">
        <f>SUMIFS(M.account_DTR!BH$7:BH$414,M.account_DTR!$I$7:$I$414,'10. 170KMP'!$F108)</f>
        <v>0</v>
      </c>
      <c r="P108" s="61">
        <f>SUMIFS(M.account_DTR!BI$7:BI$414,M.account_DTR!$I$7:$I$414,'10. 170KMP'!$F108)</f>
        <v>0</v>
      </c>
      <c r="Q108" s="61">
        <f>SUMIFS(M.account_DTR!BJ$7:BJ$414,M.account_DTR!$I$7:$I$414,'10. 170KMP'!$F108)</f>
        <v>0</v>
      </c>
      <c r="R108" s="61">
        <f>SUMIFS(M.account_DTR!BK$7:BK$414,M.account_DTR!$I$7:$I$414,'10. 170KMP'!$F108)</f>
        <v>0</v>
      </c>
      <c r="S108" s="61">
        <f>SUMIFS(M.account_DTR!BL$7:BL$414,M.account_DTR!$I$7:$I$414,'10. 170KMP'!$F108)</f>
        <v>0</v>
      </c>
      <c r="T108" s="61">
        <f>SUMIFS(M.account_DTR!BM$7:BM$414,M.account_DTR!$I$7:$I$414,'10. 170KMP'!$F108)</f>
        <v>0</v>
      </c>
      <c r="U108" s="61">
        <f>SUMIFS(M.account_DTR!BN$7:BN$414,M.account_DTR!$I$7:$I$414,'10. 170KMP'!$F108)</f>
        <v>0</v>
      </c>
      <c r="V108" s="61">
        <f>SUMIFS(M.account_DTR!BO$7:BO$414,M.account_DTR!$I$7:$I$414,'10. 170KMP'!$F108)</f>
        <v>0</v>
      </c>
      <c r="W108" s="61">
        <f>SUMIFS(M.account_DTR!BP$7:BP$414,M.account_DTR!$I$7:$I$414,'10. 170KMP'!$F108)</f>
        <v>0</v>
      </c>
      <c r="X108" s="61">
        <f>SUMIFS(M.account_DTR!BQ$7:BQ$414,M.account_DTR!$I$7:$I$414,'10. 170KMP'!$F108)</f>
        <v>0</v>
      </c>
      <c r="Y108" s="61">
        <f>SUMIFS(M.account_DTR!BR$7:BR$414,M.account_DTR!$I$7:$I$414,'10. 170KMP'!$F108)</f>
        <v>0</v>
      </c>
      <c r="Z108" s="61">
        <f>SUMIFS(M.account_DTR!BS$7:BS$414,M.account_DTR!$I$7:$I$414,'10. 170KMP'!$F108)</f>
        <v>0</v>
      </c>
      <c r="AA108" s="61">
        <f t="shared" si="49"/>
        <v>0</v>
      </c>
      <c r="AB108" s="61">
        <f>SUMIFS(M.account_DTR!BV$7:BV$414,M.account_DTR!$I$7:$I$414,'10. 170KMP'!$F108)</f>
        <v>3000000</v>
      </c>
      <c r="AC108" s="61">
        <f>SUMIFS(M.account_DTR!BW$7:BW$414,M.account_DTR!$I$7:$I$414,'10. 170KMP'!$F108)</f>
        <v>0</v>
      </c>
      <c r="AD108" s="61">
        <f>SUMIFS(M.account_DTR!BX$7:BX$414,M.account_DTR!$I$7:$I$414,'10. 170KMP'!$F108)</f>
        <v>0</v>
      </c>
      <c r="AE108" s="61">
        <f>SUMIFS(M.account_DTR!BY$7:BY$414,M.account_DTR!$I$7:$I$414,'10. 170KMP'!$F108)</f>
        <v>0</v>
      </c>
      <c r="AF108" s="61">
        <f>SUMIFS(M.account_DTR!BZ$7:BZ$414,M.account_DTR!$I$7:$I$414,'10. 170KMP'!$F108)</f>
        <v>0</v>
      </c>
      <c r="AG108" s="61">
        <f>SUMIFS(M.account_DTR!CA$7:CA$414,M.account_DTR!$I$7:$I$414,'10. 170KMP'!$F108)</f>
        <v>0</v>
      </c>
      <c r="AH108" s="61">
        <f>SUMIFS(M.account_DTR!CB$7:CB$414,M.account_DTR!$I$7:$I$414,'10. 170KMP'!$F108)</f>
        <v>0</v>
      </c>
      <c r="AI108" s="61">
        <f>SUMIFS(M.account_DTR!CC$7:CC$414,M.account_DTR!$I$7:$I$414,'10. 170KMP'!$F108)</f>
        <v>0</v>
      </c>
      <c r="AJ108" s="61">
        <f>SUMIFS(M.account_DTR!CD$7:CD$414,M.account_DTR!$I$7:$I$414,'10. 170KMP'!$F108)</f>
        <v>0</v>
      </c>
      <c r="AK108" s="61">
        <f>SUMIFS(M.account_DTR!CE$7:CE$414,M.account_DTR!$I$7:$I$414,'10. 170KMP'!$F108)</f>
        <v>0</v>
      </c>
      <c r="AL108" s="61">
        <f>SUMIFS(M.account_DTR!CF$7:CF$414,M.account_DTR!$I$7:$I$414,'10. 170KMP'!$F108)</f>
        <v>0</v>
      </c>
      <c r="AM108" s="61">
        <f>SUMIFS(M.account_DTR!CG$7:CG$414,M.account_DTR!$I$7:$I$414,'10. 170KMP'!$F108)</f>
        <v>0</v>
      </c>
      <c r="AN108" s="61">
        <f t="shared" si="50"/>
        <v>3000000</v>
      </c>
      <c r="AO108" s="91">
        <f t="shared" si="48"/>
        <v>50000</v>
      </c>
      <c r="AP108" s="339">
        <f>SUMIFS(M.account_DTR!CJ$7:CJ$414,M.account_DTR!$I$7:$I$414,'10. 170KMP'!$F108)</f>
        <v>0</v>
      </c>
      <c r="AQ108" s="340">
        <f>SUMIFS(M.account_DTR!CK$7:CK$414,M.account_DTR!$I$7:$I$414,'10. 170KMP'!$F108)</f>
        <v>0</v>
      </c>
      <c r="AR108" s="340">
        <f>SUMIFS(M.account_DTR!CL$7:CL$414,M.account_DTR!$I$7:$I$414,'10. 170KMP'!$F108)</f>
        <v>0</v>
      </c>
      <c r="AS108" s="340">
        <f>SUMIFS(M.account_DTR!CM$7:CM$414,M.account_DTR!$I$7:$I$414,'10. 170KMP'!$F108)</f>
        <v>20000</v>
      </c>
      <c r="AT108" s="340">
        <f>SUMIFS(M.account_DTR!CN$7:CN$414,M.account_DTR!$I$7:$I$414,'10. 170KMP'!$F108)</f>
        <v>30000</v>
      </c>
      <c r="AU108" s="340"/>
      <c r="AV108" s="340"/>
      <c r="AW108" s="340"/>
      <c r="AX108" s="340"/>
      <c r="AY108" s="340"/>
      <c r="AZ108" s="340"/>
      <c r="BA108" s="341"/>
      <c r="BB108" s="85">
        <f t="shared" si="51"/>
        <v>20000</v>
      </c>
      <c r="BC108" s="61">
        <f t="shared" si="52"/>
        <v>30000</v>
      </c>
      <c r="BD108" s="61">
        <f t="shared" si="53"/>
        <v>0</v>
      </c>
      <c r="BE108" s="753">
        <f t="shared" si="37"/>
        <v>1.5</v>
      </c>
      <c r="BF108" s="754" t="str">
        <f t="shared" si="38"/>
        <v/>
      </c>
      <c r="BG108" s="85">
        <f t="shared" si="54"/>
        <v>0</v>
      </c>
      <c r="BH108" s="61">
        <f t="shared" si="55"/>
        <v>50000</v>
      </c>
      <c r="BI108" s="61">
        <f t="shared" si="56"/>
        <v>3000000</v>
      </c>
      <c r="BJ108" s="512" t="str">
        <f t="shared" si="39"/>
        <v/>
      </c>
      <c r="BK108" s="512">
        <f t="shared" si="40"/>
        <v>1.6666666666666666E-2</v>
      </c>
      <c r="BL108" s="513">
        <f t="shared" si="41"/>
        <v>1.6666666666666666E-2</v>
      </c>
    </row>
    <row r="109" spans="1:64" s="2" customFormat="1" x14ac:dyDescent="0.25">
      <c r="B109" s="1175" t="s">
        <v>93</v>
      </c>
      <c r="C109" s="1161" t="s">
        <v>92</v>
      </c>
      <c r="D109" s="1173" t="s">
        <v>256</v>
      </c>
      <c r="E109" s="1161" t="s">
        <v>92</v>
      </c>
      <c r="F109" s="177">
        <f>IF(H109=0,"",MAX($F$10:F108)+1)</f>
        <v>99</v>
      </c>
      <c r="G109" s="239" t="str">
        <f>VLOOKUP(H109,'Mapping account'!E:F,2,0)</f>
        <v>01802</v>
      </c>
      <c r="H109" s="14" t="s">
        <v>330</v>
      </c>
      <c r="I109" s="267" t="s">
        <v>226</v>
      </c>
      <c r="J109" s="278" t="s">
        <v>93</v>
      </c>
      <c r="K109" s="278" t="s">
        <v>256</v>
      </c>
      <c r="L109" s="408">
        <f>SUMIFS(M.account_DTR!$AD$7:$AD$414,M.account_DTR!$I$7:$I$414,'10. 170KMP'!$F109)</f>
        <v>0</v>
      </c>
      <c r="M109" s="409">
        <f>SUMIFS(M.account_DTR!$AR$7:$AR$414,M.account_DTR!$I$7:$I$414,'10. 170KMP'!$F109)</f>
        <v>0</v>
      </c>
      <c r="N109" s="409">
        <f>SUMIFS(M.account_DTR!$BF$7:$BF$414,M.account_DTR!$I$7:$I$414,'10. 170KMP'!$F109)</f>
        <v>0</v>
      </c>
      <c r="O109" s="409">
        <f>SUMIFS(M.account_DTR!BH$7:BH$414,M.account_DTR!$I$7:$I$414,'10. 170KMP'!$F109)</f>
        <v>0</v>
      </c>
      <c r="P109" s="409">
        <f>SUMIFS(M.account_DTR!BI$7:BI$414,M.account_DTR!$I$7:$I$414,'10. 170KMP'!$F109)</f>
        <v>0</v>
      </c>
      <c r="Q109" s="409">
        <f>SUMIFS(M.account_DTR!BJ$7:BJ$414,M.account_DTR!$I$7:$I$414,'10. 170KMP'!$F109)</f>
        <v>0</v>
      </c>
      <c r="R109" s="409">
        <f>SUMIFS(M.account_DTR!BK$7:BK$414,M.account_DTR!$I$7:$I$414,'10. 170KMP'!$F109)</f>
        <v>0</v>
      </c>
      <c r="S109" s="409">
        <f>SUMIFS(M.account_DTR!BL$7:BL$414,M.account_DTR!$I$7:$I$414,'10. 170KMP'!$F109)</f>
        <v>0</v>
      </c>
      <c r="T109" s="409">
        <f>SUMIFS(M.account_DTR!BM$7:BM$414,M.account_DTR!$I$7:$I$414,'10. 170KMP'!$F109)</f>
        <v>0</v>
      </c>
      <c r="U109" s="409">
        <f>SUMIFS(M.account_DTR!BN$7:BN$414,M.account_DTR!$I$7:$I$414,'10. 170KMP'!$F109)</f>
        <v>0</v>
      </c>
      <c r="V109" s="409">
        <f>SUMIFS(M.account_DTR!BO$7:BO$414,M.account_DTR!$I$7:$I$414,'10. 170KMP'!$F109)</f>
        <v>0</v>
      </c>
      <c r="W109" s="409">
        <f>SUMIFS(M.account_DTR!BP$7:BP$414,M.account_DTR!$I$7:$I$414,'10. 170KMP'!$F109)</f>
        <v>0</v>
      </c>
      <c r="X109" s="409">
        <f>SUMIFS(M.account_DTR!BQ$7:BQ$414,M.account_DTR!$I$7:$I$414,'10. 170KMP'!$F109)</f>
        <v>0</v>
      </c>
      <c r="Y109" s="409">
        <f>SUMIFS(M.account_DTR!BR$7:BR$414,M.account_DTR!$I$7:$I$414,'10. 170KMP'!$F109)</f>
        <v>0</v>
      </c>
      <c r="Z109" s="409">
        <f>SUMIFS(M.account_DTR!BS$7:BS$414,M.account_DTR!$I$7:$I$414,'10. 170KMP'!$F109)</f>
        <v>0</v>
      </c>
      <c r="AA109" s="409">
        <f t="shared" ref="AA109:AA110" si="57">SUM(O109:Z109)</f>
        <v>0</v>
      </c>
      <c r="AB109" s="409">
        <f>SUMIFS(M.account_DTR!BV$7:BV$414,M.account_DTR!$I$7:$I$414,'10. 170KMP'!$F109)</f>
        <v>2293200</v>
      </c>
      <c r="AC109" s="409">
        <f>SUMIFS(M.account_DTR!BW$7:BW$414,M.account_DTR!$I$7:$I$414,'10. 170KMP'!$F109)</f>
        <v>2293200</v>
      </c>
      <c r="AD109" s="409">
        <f>SUMIFS(M.account_DTR!BX$7:BX$414,M.account_DTR!$I$7:$I$414,'10. 170KMP'!$F109)</f>
        <v>2293200</v>
      </c>
      <c r="AE109" s="409">
        <f>SUMIFS(M.account_DTR!BY$7:BY$414,M.account_DTR!$I$7:$I$414,'10. 170KMP'!$F109)</f>
        <v>2293200</v>
      </c>
      <c r="AF109" s="409">
        <f>SUMIFS(M.account_DTR!BZ$7:BZ$414,M.account_DTR!$I$7:$I$414,'10. 170KMP'!$F109)</f>
        <v>2293200</v>
      </c>
      <c r="AG109" s="409">
        <f>SUMIFS(M.account_DTR!CA$7:CA$414,M.account_DTR!$I$7:$I$414,'10. 170KMP'!$F109)</f>
        <v>2293200</v>
      </c>
      <c r="AH109" s="409">
        <f>SUMIFS(M.account_DTR!CB$7:CB$414,M.account_DTR!$I$7:$I$414,'10. 170KMP'!$F109)</f>
        <v>2293200</v>
      </c>
      <c r="AI109" s="409">
        <f>SUMIFS(M.account_DTR!CC$7:CC$414,M.account_DTR!$I$7:$I$414,'10. 170KMP'!$F109)</f>
        <v>2293200</v>
      </c>
      <c r="AJ109" s="409">
        <f>SUMIFS(M.account_DTR!CD$7:CD$414,M.account_DTR!$I$7:$I$414,'10. 170KMP'!$F109)</f>
        <v>2293200</v>
      </c>
      <c r="AK109" s="409">
        <f>SUMIFS(M.account_DTR!CE$7:CE$414,M.account_DTR!$I$7:$I$414,'10. 170KMP'!$F109)</f>
        <v>2293200</v>
      </c>
      <c r="AL109" s="409">
        <f>SUMIFS(M.account_DTR!CF$7:CF$414,M.account_DTR!$I$7:$I$414,'10. 170KMP'!$F109)</f>
        <v>2293200</v>
      </c>
      <c r="AM109" s="409">
        <f>SUMIFS(M.account_DTR!CG$7:CG$414,M.account_DTR!$I$7:$I$414,'10. 170KMP'!$F109)</f>
        <v>2293200</v>
      </c>
      <c r="AN109" s="409">
        <f t="shared" ref="AN109:AN110" si="58">SUM(AB109:AM109)</f>
        <v>27518400</v>
      </c>
      <c r="AO109" s="410">
        <f t="shared" ref="AO109:AO110" si="59">SUM(AP109:BA109)</f>
        <v>10530585</v>
      </c>
      <c r="AP109" s="411">
        <f>SUMIFS(M.account_DTR!CJ$7:CJ$414,M.account_DTR!$I$7:$I$414,'10. 170KMP'!$F109)</f>
        <v>1651533</v>
      </c>
      <c r="AQ109" s="412">
        <f>SUMIFS(M.account_DTR!CK$7:CK$414,M.account_DTR!$I$7:$I$414,'10. 170KMP'!$F109)</f>
        <v>1272102</v>
      </c>
      <c r="AR109" s="412">
        <f>SUMIFS(M.account_DTR!CL$7:CL$414,M.account_DTR!$I$7:$I$414,'10. 170KMP'!$F109)</f>
        <v>2397564</v>
      </c>
      <c r="AS109" s="412">
        <f>SUMIFS(M.account_DTR!CM$7:CM$414,M.account_DTR!$I$7:$I$414,'10. 170KMP'!$F109)</f>
        <v>2463552</v>
      </c>
      <c r="AT109" s="412">
        <f>SUMIFS(M.account_DTR!CN$7:CN$414,M.account_DTR!$I$7:$I$414,'10. 170KMP'!$F109)</f>
        <v>2745834</v>
      </c>
      <c r="AU109" s="412"/>
      <c r="AV109" s="412"/>
      <c r="AW109" s="412"/>
      <c r="AX109" s="412"/>
      <c r="AY109" s="412"/>
      <c r="AZ109" s="412"/>
      <c r="BA109" s="413"/>
      <c r="BB109" s="408">
        <f t="shared" si="51"/>
        <v>2463552</v>
      </c>
      <c r="BC109" s="409">
        <f t="shared" si="52"/>
        <v>2745834</v>
      </c>
      <c r="BD109" s="409">
        <f t="shared" si="53"/>
        <v>2293200</v>
      </c>
      <c r="BE109" s="755">
        <f t="shared" ref="BE109:BE110" si="60">IFERROR(BC109/BB109,"")</f>
        <v>1.1145833333333333</v>
      </c>
      <c r="BF109" s="756">
        <f t="shared" ref="BF109:BF110" si="61">IFERROR(BC109/BD109,"")</f>
        <v>1.1973809523809524</v>
      </c>
      <c r="BG109" s="408">
        <f t="shared" si="54"/>
        <v>0</v>
      </c>
      <c r="BH109" s="409">
        <f t="shared" si="55"/>
        <v>10530585</v>
      </c>
      <c r="BI109" s="409">
        <f t="shared" si="56"/>
        <v>11466000</v>
      </c>
      <c r="BJ109" s="516" t="str">
        <f t="shared" ref="BJ109:BJ110" si="62">IFERROR(BH109/BG109,"")</f>
        <v/>
      </c>
      <c r="BK109" s="516">
        <f t="shared" ref="BK109:BK110" si="63">IFERROR(BH109/BI109,"")</f>
        <v>0.91841836734693882</v>
      </c>
      <c r="BL109" s="517">
        <f t="shared" ref="BL109:BL110" si="64">IFERROR(BH109/AN109,"")</f>
        <v>0.38267431972789118</v>
      </c>
    </row>
    <row r="110" spans="1:64" s="2" customFormat="1" x14ac:dyDescent="0.25">
      <c r="B110" s="1176"/>
      <c r="C110" s="1162"/>
      <c r="D110" s="1178"/>
      <c r="E110" s="1162"/>
      <c r="F110" s="179">
        <f>IF(H110=0,"",MAX($F$10:F109)+1)</f>
        <v>100</v>
      </c>
      <c r="G110" s="242" t="str">
        <f>VLOOKUP(H110,'Mapping account'!E:F,2,0)</f>
        <v>01803</v>
      </c>
      <c r="H110" s="198" t="s">
        <v>332</v>
      </c>
      <c r="I110" s="269" t="s">
        <v>226</v>
      </c>
      <c r="J110" s="279" t="s">
        <v>93</v>
      </c>
      <c r="K110" s="279" t="s">
        <v>256</v>
      </c>
      <c r="L110" s="425">
        <f>SUMIFS(M.account_DTR!$AD$7:$AD$414,M.account_DTR!$I$7:$I$414,'10. 170KMP'!$F110)</f>
        <v>0</v>
      </c>
      <c r="M110" s="426">
        <f>SUMIFS(M.account_DTR!$AR$7:$AR$414,M.account_DTR!$I$7:$I$414,'10. 170KMP'!$F110)</f>
        <v>0</v>
      </c>
      <c r="N110" s="426">
        <f>SUMIFS(M.account_DTR!$BF$7:$BF$414,M.account_DTR!$I$7:$I$414,'10. 170KMP'!$F110)</f>
        <v>0</v>
      </c>
      <c r="O110" s="426">
        <f>SUMIFS(M.account_DTR!BH$7:BH$414,M.account_DTR!$I$7:$I$414,'10. 170KMP'!$F110)</f>
        <v>0</v>
      </c>
      <c r="P110" s="426">
        <f>SUMIFS(M.account_DTR!BI$7:BI$414,M.account_DTR!$I$7:$I$414,'10. 170KMP'!$F110)</f>
        <v>0</v>
      </c>
      <c r="Q110" s="426">
        <f>SUMIFS(M.account_DTR!BJ$7:BJ$414,M.account_DTR!$I$7:$I$414,'10. 170KMP'!$F110)</f>
        <v>0</v>
      </c>
      <c r="R110" s="426">
        <f>SUMIFS(M.account_DTR!BK$7:BK$414,M.account_DTR!$I$7:$I$414,'10. 170KMP'!$F110)</f>
        <v>0</v>
      </c>
      <c r="S110" s="426">
        <f>SUMIFS(M.account_DTR!BL$7:BL$414,M.account_DTR!$I$7:$I$414,'10. 170KMP'!$F110)</f>
        <v>0</v>
      </c>
      <c r="T110" s="426">
        <f>SUMIFS(M.account_DTR!BM$7:BM$414,M.account_DTR!$I$7:$I$414,'10. 170KMP'!$F110)</f>
        <v>0</v>
      </c>
      <c r="U110" s="426">
        <f>SUMIFS(M.account_DTR!BN$7:BN$414,M.account_DTR!$I$7:$I$414,'10. 170KMP'!$F110)</f>
        <v>0</v>
      </c>
      <c r="V110" s="426">
        <f>SUMIFS(M.account_DTR!BO$7:BO$414,M.account_DTR!$I$7:$I$414,'10. 170KMP'!$F110)</f>
        <v>0</v>
      </c>
      <c r="W110" s="426">
        <f>SUMIFS(M.account_DTR!BP$7:BP$414,M.account_DTR!$I$7:$I$414,'10. 170KMP'!$F110)</f>
        <v>0</v>
      </c>
      <c r="X110" s="426">
        <f>SUMIFS(M.account_DTR!BQ$7:BQ$414,M.account_DTR!$I$7:$I$414,'10. 170KMP'!$F110)</f>
        <v>0</v>
      </c>
      <c r="Y110" s="426">
        <f>SUMIFS(M.account_DTR!BR$7:BR$414,M.account_DTR!$I$7:$I$414,'10. 170KMP'!$F110)</f>
        <v>0</v>
      </c>
      <c r="Z110" s="426">
        <f>SUMIFS(M.account_DTR!BS$7:BS$414,M.account_DTR!$I$7:$I$414,'10. 170KMP'!$F110)</f>
        <v>0</v>
      </c>
      <c r="AA110" s="426">
        <f t="shared" si="57"/>
        <v>0</v>
      </c>
      <c r="AB110" s="426">
        <f>SUMIFS(M.account_DTR!BV$7:BV$414,M.account_DTR!$I$7:$I$414,'10. 170KMP'!$F110)</f>
        <v>0</v>
      </c>
      <c r="AC110" s="426">
        <f>SUMIFS(M.account_DTR!BW$7:BW$414,M.account_DTR!$I$7:$I$414,'10. 170KMP'!$F110)</f>
        <v>0</v>
      </c>
      <c r="AD110" s="426">
        <f>SUMIFS(M.account_DTR!BX$7:BX$414,M.account_DTR!$I$7:$I$414,'10. 170KMP'!$F110)</f>
        <v>0</v>
      </c>
      <c r="AE110" s="426">
        <f>SUMIFS(M.account_DTR!BY$7:BY$414,M.account_DTR!$I$7:$I$414,'10. 170KMP'!$F110)</f>
        <v>0</v>
      </c>
      <c r="AF110" s="426">
        <f>SUMIFS(M.account_DTR!BZ$7:BZ$414,M.account_DTR!$I$7:$I$414,'10. 170KMP'!$F110)</f>
        <v>0</v>
      </c>
      <c r="AG110" s="426">
        <f>SUMIFS(M.account_DTR!CA$7:CA$414,M.account_DTR!$I$7:$I$414,'10. 170KMP'!$F110)</f>
        <v>0</v>
      </c>
      <c r="AH110" s="426">
        <f>SUMIFS(M.account_DTR!CB$7:CB$414,M.account_DTR!$I$7:$I$414,'10. 170KMP'!$F110)</f>
        <v>0</v>
      </c>
      <c r="AI110" s="426">
        <f>SUMIFS(M.account_DTR!CC$7:CC$414,M.account_DTR!$I$7:$I$414,'10. 170KMP'!$F110)</f>
        <v>0</v>
      </c>
      <c r="AJ110" s="426">
        <f>SUMIFS(M.account_DTR!CD$7:CD$414,M.account_DTR!$I$7:$I$414,'10. 170KMP'!$F110)</f>
        <v>0</v>
      </c>
      <c r="AK110" s="426">
        <f>SUMIFS(M.account_DTR!CE$7:CE$414,M.account_DTR!$I$7:$I$414,'10. 170KMP'!$F110)</f>
        <v>0</v>
      </c>
      <c r="AL110" s="426">
        <f>SUMIFS(M.account_DTR!CF$7:CF$414,M.account_DTR!$I$7:$I$414,'10. 170KMP'!$F110)</f>
        <v>0</v>
      </c>
      <c r="AM110" s="426">
        <f>SUMIFS(M.account_DTR!CG$7:CG$414,M.account_DTR!$I$7:$I$414,'10. 170KMP'!$F110)</f>
        <v>0</v>
      </c>
      <c r="AN110" s="426">
        <f t="shared" si="58"/>
        <v>0</v>
      </c>
      <c r="AO110" s="427">
        <f t="shared" si="59"/>
        <v>0</v>
      </c>
      <c r="AP110" s="428">
        <f>SUMIFS(M.account_DTR!CJ$7:CJ$414,M.account_DTR!$I$7:$I$414,'10. 170KMP'!$F110)</f>
        <v>0</v>
      </c>
      <c r="AQ110" s="429">
        <f>SUMIFS(M.account_DTR!CK$7:CK$414,M.account_DTR!$I$7:$I$414,'10. 170KMP'!$F110)</f>
        <v>0</v>
      </c>
      <c r="AR110" s="429">
        <f>SUMIFS(M.account_DTR!CL$7:CL$414,M.account_DTR!$I$7:$I$414,'10. 170KMP'!$F110)</f>
        <v>0</v>
      </c>
      <c r="AS110" s="429">
        <f>SUMIFS(M.account_DTR!CM$7:CM$414,M.account_DTR!$I$7:$I$414,'10. 170KMP'!$F110)</f>
        <v>0</v>
      </c>
      <c r="AT110" s="429">
        <f>SUMIFS(M.account_DTR!CN$7:CN$414,M.account_DTR!$I$7:$I$414,'10. 170KMP'!$F110)</f>
        <v>0</v>
      </c>
      <c r="AU110" s="429"/>
      <c r="AV110" s="429"/>
      <c r="AW110" s="429"/>
      <c r="AX110" s="429"/>
      <c r="AY110" s="429"/>
      <c r="AZ110" s="429"/>
      <c r="BA110" s="430"/>
      <c r="BB110" s="425">
        <f t="shared" si="51"/>
        <v>0</v>
      </c>
      <c r="BC110" s="426">
        <f t="shared" si="52"/>
        <v>0</v>
      </c>
      <c r="BD110" s="426">
        <f t="shared" si="53"/>
        <v>0</v>
      </c>
      <c r="BE110" s="759" t="str">
        <f t="shared" si="60"/>
        <v/>
      </c>
      <c r="BF110" s="760" t="str">
        <f t="shared" si="61"/>
        <v/>
      </c>
      <c r="BG110" s="425">
        <f t="shared" si="54"/>
        <v>0</v>
      </c>
      <c r="BH110" s="426">
        <f t="shared" si="55"/>
        <v>0</v>
      </c>
      <c r="BI110" s="426">
        <f t="shared" si="56"/>
        <v>0</v>
      </c>
      <c r="BJ110" s="520" t="str">
        <f t="shared" si="62"/>
        <v/>
      </c>
      <c r="BK110" s="520" t="str">
        <f t="shared" si="63"/>
        <v/>
      </c>
      <c r="BL110" s="521" t="str">
        <f t="shared" si="64"/>
        <v/>
      </c>
    </row>
    <row r="111" spans="1:64" s="2" customFormat="1" ht="15" customHeight="1" x14ac:dyDescent="0.25">
      <c r="B111" s="1176"/>
      <c r="C111" s="1162"/>
      <c r="D111" s="1178"/>
      <c r="E111" s="1162"/>
      <c r="F111" s="179">
        <f>IF(H111=0,"",MAX($F$10:F110)+1)</f>
        <v>101</v>
      </c>
      <c r="G111" s="242" t="str">
        <f>VLOOKUP(H111,'Mapping account'!E:F,2,0)</f>
        <v>02804</v>
      </c>
      <c r="H111" s="198" t="s">
        <v>375</v>
      </c>
      <c r="I111" s="269" t="s">
        <v>226</v>
      </c>
      <c r="J111" s="279" t="s">
        <v>93</v>
      </c>
      <c r="K111" s="279" t="s">
        <v>256</v>
      </c>
      <c r="L111" s="425">
        <f>SUMIFS(M.account_DTR!$AD$7:$AD$414,M.account_DTR!$I$7:$I$414,'10. 170KMP'!$F111)</f>
        <v>0</v>
      </c>
      <c r="M111" s="426">
        <f>SUMIFS(M.account_DTR!$AR$7:$AR$414,M.account_DTR!$I$7:$I$414,'10. 170KMP'!$F111)</f>
        <v>0</v>
      </c>
      <c r="N111" s="426">
        <f>SUMIFS(M.account_DTR!$BF$7:$BF$414,M.account_DTR!$I$7:$I$414,'10. 170KMP'!$F111)</f>
        <v>0</v>
      </c>
      <c r="O111" s="426">
        <f>SUMIFS(M.account_DTR!BH$7:BH$414,M.account_DTR!$I$7:$I$414,'10. 170KMP'!$F111)</f>
        <v>0</v>
      </c>
      <c r="P111" s="426">
        <f>SUMIFS(M.account_DTR!BI$7:BI$414,M.account_DTR!$I$7:$I$414,'10. 170KMP'!$F111)</f>
        <v>0</v>
      </c>
      <c r="Q111" s="426">
        <f>SUMIFS(M.account_DTR!BJ$7:BJ$414,M.account_DTR!$I$7:$I$414,'10. 170KMP'!$F111)</f>
        <v>0</v>
      </c>
      <c r="R111" s="426">
        <f>SUMIFS(M.account_DTR!BK$7:BK$414,M.account_DTR!$I$7:$I$414,'10. 170KMP'!$F111)</f>
        <v>0</v>
      </c>
      <c r="S111" s="426">
        <f>SUMIFS(M.account_DTR!BL$7:BL$414,M.account_DTR!$I$7:$I$414,'10. 170KMP'!$F111)</f>
        <v>0</v>
      </c>
      <c r="T111" s="426">
        <f>SUMIFS(M.account_DTR!BM$7:BM$414,M.account_DTR!$I$7:$I$414,'10. 170KMP'!$F111)</f>
        <v>0</v>
      </c>
      <c r="U111" s="426">
        <f>SUMIFS(M.account_DTR!BN$7:BN$414,M.account_DTR!$I$7:$I$414,'10. 170KMP'!$F111)</f>
        <v>0</v>
      </c>
      <c r="V111" s="426">
        <f>SUMIFS(M.account_DTR!BO$7:BO$414,M.account_DTR!$I$7:$I$414,'10. 170KMP'!$F111)</f>
        <v>0</v>
      </c>
      <c r="W111" s="426">
        <f>SUMIFS(M.account_DTR!BP$7:BP$414,M.account_DTR!$I$7:$I$414,'10. 170KMP'!$F111)</f>
        <v>0</v>
      </c>
      <c r="X111" s="426">
        <f>SUMIFS(M.account_DTR!BQ$7:BQ$414,M.account_DTR!$I$7:$I$414,'10. 170KMP'!$F111)</f>
        <v>0</v>
      </c>
      <c r="Y111" s="426">
        <f>SUMIFS(M.account_DTR!BR$7:BR$414,M.account_DTR!$I$7:$I$414,'10. 170KMP'!$F111)</f>
        <v>0</v>
      </c>
      <c r="Z111" s="426">
        <f>SUMIFS(M.account_DTR!BS$7:BS$414,M.account_DTR!$I$7:$I$414,'10. 170KMP'!$F111)</f>
        <v>0</v>
      </c>
      <c r="AA111" s="426">
        <f t="shared" si="49"/>
        <v>0</v>
      </c>
      <c r="AB111" s="426">
        <f>SUMIFS(M.account_DTR!BV$7:BV$414,M.account_DTR!$I$7:$I$414,'10. 170KMP'!$F111)</f>
        <v>8180000</v>
      </c>
      <c r="AC111" s="426">
        <f>SUMIFS(M.account_DTR!BW$7:BW$414,M.account_DTR!$I$7:$I$414,'10. 170KMP'!$F111)</f>
        <v>8180000</v>
      </c>
      <c r="AD111" s="426">
        <f>SUMIFS(M.account_DTR!BX$7:BX$414,M.account_DTR!$I$7:$I$414,'10. 170KMP'!$F111)</f>
        <v>8180000</v>
      </c>
      <c r="AE111" s="426">
        <f>SUMIFS(M.account_DTR!BY$7:BY$414,M.account_DTR!$I$7:$I$414,'10. 170KMP'!$F111)</f>
        <v>8180000</v>
      </c>
      <c r="AF111" s="426">
        <f>SUMIFS(M.account_DTR!BZ$7:BZ$414,M.account_DTR!$I$7:$I$414,'10. 170KMP'!$F111)</f>
        <v>8180000</v>
      </c>
      <c r="AG111" s="426">
        <f>SUMIFS(M.account_DTR!CA$7:CA$414,M.account_DTR!$I$7:$I$414,'10. 170KMP'!$F111)</f>
        <v>8180000</v>
      </c>
      <c r="AH111" s="426">
        <f>SUMIFS(M.account_DTR!CB$7:CB$414,M.account_DTR!$I$7:$I$414,'10. 170KMP'!$F111)</f>
        <v>8180000</v>
      </c>
      <c r="AI111" s="426">
        <f>SUMIFS(M.account_DTR!CC$7:CC$414,M.account_DTR!$I$7:$I$414,'10. 170KMP'!$F111)</f>
        <v>8180000</v>
      </c>
      <c r="AJ111" s="426">
        <f>SUMIFS(M.account_DTR!CD$7:CD$414,M.account_DTR!$I$7:$I$414,'10. 170KMP'!$F111)</f>
        <v>8180000</v>
      </c>
      <c r="AK111" s="426">
        <f>SUMIFS(M.account_DTR!CE$7:CE$414,M.account_DTR!$I$7:$I$414,'10. 170KMP'!$F111)</f>
        <v>8180000</v>
      </c>
      <c r="AL111" s="426">
        <f>SUMIFS(M.account_DTR!CF$7:CF$414,M.account_DTR!$I$7:$I$414,'10. 170KMP'!$F111)</f>
        <v>8180000</v>
      </c>
      <c r="AM111" s="426">
        <f>SUMIFS(M.account_DTR!CG$7:CG$414,M.account_DTR!$I$7:$I$414,'10. 170KMP'!$F111)</f>
        <v>8180000</v>
      </c>
      <c r="AN111" s="426">
        <f t="shared" si="50"/>
        <v>98160000</v>
      </c>
      <c r="AO111" s="427">
        <f t="shared" si="48"/>
        <v>28745745</v>
      </c>
      <c r="AP111" s="428">
        <f>SUMIFS(M.account_DTR!CJ$7:CJ$414,M.account_DTR!$I$7:$I$414,'10. 170KMP'!$F111)</f>
        <v>4156915</v>
      </c>
      <c r="AQ111" s="429">
        <f>SUMIFS(M.account_DTR!CK$7:CK$414,M.account_DTR!$I$7:$I$414,'10. 170KMP'!$F111)</f>
        <v>5731915</v>
      </c>
      <c r="AR111" s="429">
        <f>SUMIFS(M.account_DTR!CL$7:CL$414,M.account_DTR!$I$7:$I$414,'10. 170KMP'!$F111)</f>
        <v>3931915</v>
      </c>
      <c r="AS111" s="429">
        <f>SUMIFS(M.account_DTR!CM$7:CM$414,M.account_DTR!$I$7:$I$414,'10. 170KMP'!$F111)</f>
        <v>7625000</v>
      </c>
      <c r="AT111" s="429">
        <f>SUMIFS(M.account_DTR!CN$7:CN$414,M.account_DTR!$I$7:$I$414,'10. 170KMP'!$F111)</f>
        <v>7300000</v>
      </c>
      <c r="AU111" s="429"/>
      <c r="AV111" s="429"/>
      <c r="AW111" s="429"/>
      <c r="AX111" s="429"/>
      <c r="AY111" s="429"/>
      <c r="AZ111" s="429"/>
      <c r="BA111" s="430"/>
      <c r="BB111" s="425">
        <f t="shared" si="51"/>
        <v>7625000</v>
      </c>
      <c r="BC111" s="426">
        <f t="shared" si="52"/>
        <v>7300000</v>
      </c>
      <c r="BD111" s="426">
        <f t="shared" si="53"/>
        <v>8180000</v>
      </c>
      <c r="BE111" s="759">
        <f t="shared" si="37"/>
        <v>0.95737704918032784</v>
      </c>
      <c r="BF111" s="760">
        <f t="shared" si="38"/>
        <v>0.89242053789731046</v>
      </c>
      <c r="BG111" s="425">
        <f t="shared" si="54"/>
        <v>0</v>
      </c>
      <c r="BH111" s="426">
        <f t="shared" si="55"/>
        <v>28745745</v>
      </c>
      <c r="BI111" s="426">
        <f t="shared" si="56"/>
        <v>40900000</v>
      </c>
      <c r="BJ111" s="520" t="str">
        <f t="shared" si="39"/>
        <v/>
      </c>
      <c r="BK111" s="520">
        <f t="shared" si="40"/>
        <v>0.70282995110024449</v>
      </c>
      <c r="BL111" s="521">
        <f t="shared" si="41"/>
        <v>0.2928458129584352</v>
      </c>
    </row>
    <row r="112" spans="1:64" s="2" customFormat="1" x14ac:dyDescent="0.25">
      <c r="B112" s="1176"/>
      <c r="C112" s="1162"/>
      <c r="D112" s="1178"/>
      <c r="E112" s="1162"/>
      <c r="F112" s="179">
        <f>IF(H112=0,"",MAX($F$10:F111)+1)</f>
        <v>102</v>
      </c>
      <c r="G112" s="242" t="str">
        <f>VLOOKUP(H112,'Mapping account'!E:F,2,0)</f>
        <v>05803</v>
      </c>
      <c r="H112" s="198" t="s">
        <v>376</v>
      </c>
      <c r="I112" s="269" t="s">
        <v>226</v>
      </c>
      <c r="J112" s="279" t="s">
        <v>93</v>
      </c>
      <c r="K112" s="279" t="s">
        <v>256</v>
      </c>
      <c r="L112" s="425">
        <f>SUMIFS(M.account_DTR!$AD$7:$AD$414,M.account_DTR!$I$7:$I$414,'10. 170KMP'!$F112)</f>
        <v>0</v>
      </c>
      <c r="M112" s="426">
        <f>SUMIFS(M.account_DTR!$AR$7:$AR$414,M.account_DTR!$I$7:$I$414,'10. 170KMP'!$F112)</f>
        <v>0</v>
      </c>
      <c r="N112" s="426">
        <f>SUMIFS(M.account_DTR!$BF$7:$BF$414,M.account_DTR!$I$7:$I$414,'10. 170KMP'!$F112)</f>
        <v>0</v>
      </c>
      <c r="O112" s="426">
        <f>SUMIFS(M.account_DTR!BH$7:BH$414,M.account_DTR!$I$7:$I$414,'10. 170KMP'!$F112)</f>
        <v>0</v>
      </c>
      <c r="P112" s="426">
        <f>SUMIFS(M.account_DTR!BI$7:BI$414,M.account_DTR!$I$7:$I$414,'10. 170KMP'!$F112)</f>
        <v>0</v>
      </c>
      <c r="Q112" s="426">
        <f>SUMIFS(M.account_DTR!BJ$7:BJ$414,M.account_DTR!$I$7:$I$414,'10. 170KMP'!$F112)</f>
        <v>0</v>
      </c>
      <c r="R112" s="426">
        <f>SUMIFS(M.account_DTR!BK$7:BK$414,M.account_DTR!$I$7:$I$414,'10. 170KMP'!$F112)</f>
        <v>0</v>
      </c>
      <c r="S112" s="426">
        <f>SUMIFS(M.account_DTR!BL$7:BL$414,M.account_DTR!$I$7:$I$414,'10. 170KMP'!$F112)</f>
        <v>0</v>
      </c>
      <c r="T112" s="426">
        <f>SUMIFS(M.account_DTR!BM$7:BM$414,M.account_DTR!$I$7:$I$414,'10. 170KMP'!$F112)</f>
        <v>0</v>
      </c>
      <c r="U112" s="426">
        <f>SUMIFS(M.account_DTR!BN$7:BN$414,M.account_DTR!$I$7:$I$414,'10. 170KMP'!$F112)</f>
        <v>0</v>
      </c>
      <c r="V112" s="426">
        <f>SUMIFS(M.account_DTR!BO$7:BO$414,M.account_DTR!$I$7:$I$414,'10. 170KMP'!$F112)</f>
        <v>0</v>
      </c>
      <c r="W112" s="426">
        <f>SUMIFS(M.account_DTR!BP$7:BP$414,M.account_DTR!$I$7:$I$414,'10. 170KMP'!$F112)</f>
        <v>0</v>
      </c>
      <c r="X112" s="426">
        <f>SUMIFS(M.account_DTR!BQ$7:BQ$414,M.account_DTR!$I$7:$I$414,'10. 170KMP'!$F112)</f>
        <v>0</v>
      </c>
      <c r="Y112" s="426">
        <f>SUMIFS(M.account_DTR!BR$7:BR$414,M.account_DTR!$I$7:$I$414,'10. 170KMP'!$F112)</f>
        <v>0</v>
      </c>
      <c r="Z112" s="426">
        <f>SUMIFS(M.account_DTR!BS$7:BS$414,M.account_DTR!$I$7:$I$414,'10. 170KMP'!$F112)</f>
        <v>0</v>
      </c>
      <c r="AA112" s="426">
        <f t="shared" si="49"/>
        <v>0</v>
      </c>
      <c r="AB112" s="426">
        <f>SUMIFS(M.account_DTR!BV$7:BV$414,M.account_DTR!$I$7:$I$414,'10. 170KMP'!$F112)</f>
        <v>0</v>
      </c>
      <c r="AC112" s="426">
        <f>SUMIFS(M.account_DTR!BW$7:BW$414,M.account_DTR!$I$7:$I$414,'10. 170KMP'!$F112)</f>
        <v>0</v>
      </c>
      <c r="AD112" s="426">
        <f>SUMIFS(M.account_DTR!BX$7:BX$414,M.account_DTR!$I$7:$I$414,'10. 170KMP'!$F112)</f>
        <v>0</v>
      </c>
      <c r="AE112" s="426">
        <f>SUMIFS(M.account_DTR!BY$7:BY$414,M.account_DTR!$I$7:$I$414,'10. 170KMP'!$F112)</f>
        <v>0</v>
      </c>
      <c r="AF112" s="426">
        <f>SUMIFS(M.account_DTR!BZ$7:BZ$414,M.account_DTR!$I$7:$I$414,'10. 170KMP'!$F112)</f>
        <v>0</v>
      </c>
      <c r="AG112" s="426">
        <f>SUMIFS(M.account_DTR!CA$7:CA$414,M.account_DTR!$I$7:$I$414,'10. 170KMP'!$F112)</f>
        <v>0</v>
      </c>
      <c r="AH112" s="426">
        <f>SUMIFS(M.account_DTR!CB$7:CB$414,M.account_DTR!$I$7:$I$414,'10. 170KMP'!$F112)</f>
        <v>0</v>
      </c>
      <c r="AI112" s="426">
        <f>SUMIFS(M.account_DTR!CC$7:CC$414,M.account_DTR!$I$7:$I$414,'10. 170KMP'!$F112)</f>
        <v>0</v>
      </c>
      <c r="AJ112" s="426">
        <f>SUMIFS(M.account_DTR!CD$7:CD$414,M.account_DTR!$I$7:$I$414,'10. 170KMP'!$F112)</f>
        <v>0</v>
      </c>
      <c r="AK112" s="426">
        <f>SUMIFS(M.account_DTR!CE$7:CE$414,M.account_DTR!$I$7:$I$414,'10. 170KMP'!$F112)</f>
        <v>0</v>
      </c>
      <c r="AL112" s="426">
        <f>SUMIFS(M.account_DTR!CF$7:CF$414,M.account_DTR!$I$7:$I$414,'10. 170KMP'!$F112)</f>
        <v>0</v>
      </c>
      <c r="AM112" s="426">
        <f>SUMIFS(M.account_DTR!CG$7:CG$414,M.account_DTR!$I$7:$I$414,'10. 170KMP'!$F112)</f>
        <v>0</v>
      </c>
      <c r="AN112" s="426">
        <f t="shared" si="50"/>
        <v>0</v>
      </c>
      <c r="AO112" s="427">
        <f t="shared" si="48"/>
        <v>0</v>
      </c>
      <c r="AP112" s="428">
        <f>SUMIFS(M.account_DTR!CJ$7:CJ$414,M.account_DTR!$I$7:$I$414,'10. 170KMP'!$F112)</f>
        <v>0</v>
      </c>
      <c r="AQ112" s="429">
        <f>SUMIFS(M.account_DTR!CK$7:CK$414,M.account_DTR!$I$7:$I$414,'10. 170KMP'!$F112)</f>
        <v>0</v>
      </c>
      <c r="AR112" s="429">
        <f>SUMIFS(M.account_DTR!CL$7:CL$414,M.account_DTR!$I$7:$I$414,'10. 170KMP'!$F112)</f>
        <v>0</v>
      </c>
      <c r="AS112" s="429">
        <f>SUMIFS(M.account_DTR!CM$7:CM$414,M.account_DTR!$I$7:$I$414,'10. 170KMP'!$F112)</f>
        <v>0</v>
      </c>
      <c r="AT112" s="429">
        <f>SUMIFS(M.account_DTR!CN$7:CN$414,M.account_DTR!$I$7:$I$414,'10. 170KMP'!$F112)</f>
        <v>0</v>
      </c>
      <c r="AU112" s="429"/>
      <c r="AV112" s="429"/>
      <c r="AW112" s="429"/>
      <c r="AX112" s="429"/>
      <c r="AY112" s="429"/>
      <c r="AZ112" s="429"/>
      <c r="BA112" s="430"/>
      <c r="BB112" s="425">
        <f t="shared" si="51"/>
        <v>0</v>
      </c>
      <c r="BC112" s="426">
        <f t="shared" si="52"/>
        <v>0</v>
      </c>
      <c r="BD112" s="426">
        <f t="shared" si="53"/>
        <v>0</v>
      </c>
      <c r="BE112" s="759" t="str">
        <f t="shared" si="37"/>
        <v/>
      </c>
      <c r="BF112" s="760" t="str">
        <f t="shared" si="38"/>
        <v/>
      </c>
      <c r="BG112" s="425">
        <f t="shared" si="54"/>
        <v>0</v>
      </c>
      <c r="BH112" s="426">
        <f t="shared" si="55"/>
        <v>0</v>
      </c>
      <c r="BI112" s="426">
        <f t="shared" si="56"/>
        <v>0</v>
      </c>
      <c r="BJ112" s="520" t="str">
        <f t="shared" si="39"/>
        <v/>
      </c>
      <c r="BK112" s="520" t="str">
        <f t="shared" si="40"/>
        <v/>
      </c>
      <c r="BL112" s="521" t="str">
        <f t="shared" si="41"/>
        <v/>
      </c>
    </row>
    <row r="113" spans="2:64" s="2" customFormat="1" x14ac:dyDescent="0.25">
      <c r="B113" s="1176"/>
      <c r="C113" s="1162"/>
      <c r="D113" s="1178"/>
      <c r="E113" s="1162"/>
      <c r="F113" s="179">
        <f>IF(H113=0,"",MAX($F$10:F112)+1)</f>
        <v>103</v>
      </c>
      <c r="G113" s="242" t="str">
        <f>VLOOKUP(H113,'Mapping account'!E:F,2,0)</f>
        <v>05804</v>
      </c>
      <c r="H113" s="198" t="s">
        <v>377</v>
      </c>
      <c r="I113" s="269" t="s">
        <v>226</v>
      </c>
      <c r="J113" s="279" t="s">
        <v>93</v>
      </c>
      <c r="K113" s="279" t="s">
        <v>256</v>
      </c>
      <c r="L113" s="425">
        <f>SUMIFS(M.account_DTR!$AD$7:$AD$414,M.account_DTR!$I$7:$I$414,'10. 170KMP'!$F113)</f>
        <v>0</v>
      </c>
      <c r="M113" s="426">
        <f>SUMIFS(M.account_DTR!$AR$7:$AR$414,M.account_DTR!$I$7:$I$414,'10. 170KMP'!$F113)</f>
        <v>0</v>
      </c>
      <c r="N113" s="426">
        <f>SUMIFS(M.account_DTR!$BF$7:$BF$414,M.account_DTR!$I$7:$I$414,'10. 170KMP'!$F113)</f>
        <v>0</v>
      </c>
      <c r="O113" s="426">
        <f>SUMIFS(M.account_DTR!BH$7:BH$414,M.account_DTR!$I$7:$I$414,'10. 170KMP'!$F113)</f>
        <v>0</v>
      </c>
      <c r="P113" s="426">
        <f>SUMIFS(M.account_DTR!BI$7:BI$414,M.account_DTR!$I$7:$I$414,'10. 170KMP'!$F113)</f>
        <v>0</v>
      </c>
      <c r="Q113" s="426">
        <f>SUMIFS(M.account_DTR!BJ$7:BJ$414,M.account_DTR!$I$7:$I$414,'10. 170KMP'!$F113)</f>
        <v>0</v>
      </c>
      <c r="R113" s="426">
        <f>SUMIFS(M.account_DTR!BK$7:BK$414,M.account_DTR!$I$7:$I$414,'10. 170KMP'!$F113)</f>
        <v>0</v>
      </c>
      <c r="S113" s="426">
        <f>SUMIFS(M.account_DTR!BL$7:BL$414,M.account_DTR!$I$7:$I$414,'10. 170KMP'!$F113)</f>
        <v>0</v>
      </c>
      <c r="T113" s="426">
        <f>SUMIFS(M.account_DTR!BM$7:BM$414,M.account_DTR!$I$7:$I$414,'10. 170KMP'!$F113)</f>
        <v>0</v>
      </c>
      <c r="U113" s="426">
        <f>SUMIFS(M.account_DTR!BN$7:BN$414,M.account_DTR!$I$7:$I$414,'10. 170KMP'!$F113)</f>
        <v>0</v>
      </c>
      <c r="V113" s="426">
        <f>SUMIFS(M.account_DTR!BO$7:BO$414,M.account_DTR!$I$7:$I$414,'10. 170KMP'!$F113)</f>
        <v>0</v>
      </c>
      <c r="W113" s="426">
        <f>SUMIFS(M.account_DTR!BP$7:BP$414,M.account_DTR!$I$7:$I$414,'10. 170KMP'!$F113)</f>
        <v>0</v>
      </c>
      <c r="X113" s="426">
        <f>SUMIFS(M.account_DTR!BQ$7:BQ$414,M.account_DTR!$I$7:$I$414,'10. 170KMP'!$F113)</f>
        <v>0</v>
      </c>
      <c r="Y113" s="426">
        <f>SUMIFS(M.account_DTR!BR$7:BR$414,M.account_DTR!$I$7:$I$414,'10. 170KMP'!$F113)</f>
        <v>0</v>
      </c>
      <c r="Z113" s="426">
        <f>SUMIFS(M.account_DTR!BS$7:BS$414,M.account_DTR!$I$7:$I$414,'10. 170KMP'!$F113)</f>
        <v>0</v>
      </c>
      <c r="AA113" s="426">
        <f t="shared" si="49"/>
        <v>0</v>
      </c>
      <c r="AB113" s="426">
        <f>SUMIFS(M.account_DTR!BV$7:BV$414,M.account_DTR!$I$7:$I$414,'10. 170KMP'!$F113)</f>
        <v>0</v>
      </c>
      <c r="AC113" s="426">
        <f>SUMIFS(M.account_DTR!BW$7:BW$414,M.account_DTR!$I$7:$I$414,'10. 170KMP'!$F113)</f>
        <v>0</v>
      </c>
      <c r="AD113" s="426">
        <f>SUMIFS(M.account_DTR!BX$7:BX$414,M.account_DTR!$I$7:$I$414,'10. 170KMP'!$F113)</f>
        <v>0</v>
      </c>
      <c r="AE113" s="426">
        <f>SUMIFS(M.account_DTR!BY$7:BY$414,M.account_DTR!$I$7:$I$414,'10. 170KMP'!$F113)</f>
        <v>0</v>
      </c>
      <c r="AF113" s="426">
        <f>SUMIFS(M.account_DTR!BZ$7:BZ$414,M.account_DTR!$I$7:$I$414,'10. 170KMP'!$F113)</f>
        <v>0</v>
      </c>
      <c r="AG113" s="426">
        <f>SUMIFS(M.account_DTR!CA$7:CA$414,M.account_DTR!$I$7:$I$414,'10. 170KMP'!$F113)</f>
        <v>0</v>
      </c>
      <c r="AH113" s="426">
        <f>SUMIFS(M.account_DTR!CB$7:CB$414,M.account_DTR!$I$7:$I$414,'10. 170KMP'!$F113)</f>
        <v>0</v>
      </c>
      <c r="AI113" s="426">
        <f>SUMIFS(M.account_DTR!CC$7:CC$414,M.account_DTR!$I$7:$I$414,'10. 170KMP'!$F113)</f>
        <v>0</v>
      </c>
      <c r="AJ113" s="426">
        <f>SUMIFS(M.account_DTR!CD$7:CD$414,M.account_DTR!$I$7:$I$414,'10. 170KMP'!$F113)</f>
        <v>0</v>
      </c>
      <c r="AK113" s="426">
        <f>SUMIFS(M.account_DTR!CE$7:CE$414,M.account_DTR!$I$7:$I$414,'10. 170KMP'!$F113)</f>
        <v>0</v>
      </c>
      <c r="AL113" s="426">
        <f>SUMIFS(M.account_DTR!CF$7:CF$414,M.account_DTR!$I$7:$I$414,'10. 170KMP'!$F113)</f>
        <v>0</v>
      </c>
      <c r="AM113" s="426">
        <f>SUMIFS(M.account_DTR!CG$7:CG$414,M.account_DTR!$I$7:$I$414,'10. 170KMP'!$F113)</f>
        <v>0</v>
      </c>
      <c r="AN113" s="426">
        <f t="shared" si="50"/>
        <v>0</v>
      </c>
      <c r="AO113" s="427">
        <f t="shared" si="48"/>
        <v>0</v>
      </c>
      <c r="AP113" s="428">
        <f>SUMIFS(M.account_DTR!CJ$7:CJ$414,M.account_DTR!$I$7:$I$414,'10. 170KMP'!$F113)</f>
        <v>0</v>
      </c>
      <c r="AQ113" s="429">
        <f>SUMIFS(M.account_DTR!CK$7:CK$414,M.account_DTR!$I$7:$I$414,'10. 170KMP'!$F113)</f>
        <v>0</v>
      </c>
      <c r="AR113" s="429">
        <f>SUMIFS(M.account_DTR!CL$7:CL$414,M.account_DTR!$I$7:$I$414,'10. 170KMP'!$F113)</f>
        <v>0</v>
      </c>
      <c r="AS113" s="429">
        <f>SUMIFS(M.account_DTR!CM$7:CM$414,M.account_DTR!$I$7:$I$414,'10. 170KMP'!$F113)</f>
        <v>0</v>
      </c>
      <c r="AT113" s="429">
        <f>SUMIFS(M.account_DTR!CN$7:CN$414,M.account_DTR!$I$7:$I$414,'10. 170KMP'!$F113)</f>
        <v>0</v>
      </c>
      <c r="AU113" s="429"/>
      <c r="AV113" s="429"/>
      <c r="AW113" s="429"/>
      <c r="AX113" s="429"/>
      <c r="AY113" s="429"/>
      <c r="AZ113" s="429"/>
      <c r="BA113" s="430"/>
      <c r="BB113" s="425">
        <f t="shared" si="51"/>
        <v>0</v>
      </c>
      <c r="BC113" s="426">
        <f t="shared" si="52"/>
        <v>0</v>
      </c>
      <c r="BD113" s="426">
        <f t="shared" si="53"/>
        <v>0</v>
      </c>
      <c r="BE113" s="759" t="str">
        <f t="shared" si="37"/>
        <v/>
      </c>
      <c r="BF113" s="760" t="str">
        <f t="shared" si="38"/>
        <v/>
      </c>
      <c r="BG113" s="425">
        <f t="shared" si="54"/>
        <v>0</v>
      </c>
      <c r="BH113" s="426">
        <f t="shared" si="55"/>
        <v>0</v>
      </c>
      <c r="BI113" s="426">
        <f t="shared" si="56"/>
        <v>0</v>
      </c>
      <c r="BJ113" s="520" t="str">
        <f t="shared" si="39"/>
        <v/>
      </c>
      <c r="BK113" s="520" t="str">
        <f t="shared" si="40"/>
        <v/>
      </c>
      <c r="BL113" s="521" t="str">
        <f t="shared" si="41"/>
        <v/>
      </c>
    </row>
    <row r="114" spans="2:64" s="2" customFormat="1" x14ac:dyDescent="0.25">
      <c r="B114" s="1176"/>
      <c r="C114" s="1162"/>
      <c r="D114" s="1178"/>
      <c r="E114" s="1162"/>
      <c r="F114" s="179">
        <f>IF(H114=0,"",MAX($F$10:F113)+1)</f>
        <v>104</v>
      </c>
      <c r="G114" s="242" t="str">
        <f>VLOOKUP(H114,'Mapping account'!E:F,2,0)</f>
        <v>05805</v>
      </c>
      <c r="H114" s="198" t="s">
        <v>378</v>
      </c>
      <c r="I114" s="269" t="s">
        <v>226</v>
      </c>
      <c r="J114" s="279" t="s">
        <v>93</v>
      </c>
      <c r="K114" s="279" t="s">
        <v>256</v>
      </c>
      <c r="L114" s="425">
        <f>SUMIFS(M.account_DTR!$AD$7:$AD$414,M.account_DTR!$I$7:$I$414,'10. 170KMP'!$F114)</f>
        <v>0</v>
      </c>
      <c r="M114" s="426">
        <f>SUMIFS(M.account_DTR!$AR$7:$AR$414,M.account_DTR!$I$7:$I$414,'10. 170KMP'!$F114)</f>
        <v>0</v>
      </c>
      <c r="N114" s="426">
        <f>SUMIFS(M.account_DTR!$BF$7:$BF$414,M.account_DTR!$I$7:$I$414,'10. 170KMP'!$F114)</f>
        <v>0</v>
      </c>
      <c r="O114" s="426">
        <f>SUMIFS(M.account_DTR!BH$7:BH$414,M.account_DTR!$I$7:$I$414,'10. 170KMP'!$F114)</f>
        <v>0</v>
      </c>
      <c r="P114" s="426">
        <f>SUMIFS(M.account_DTR!BI$7:BI$414,M.account_DTR!$I$7:$I$414,'10. 170KMP'!$F114)</f>
        <v>0</v>
      </c>
      <c r="Q114" s="426">
        <f>SUMIFS(M.account_DTR!BJ$7:BJ$414,M.account_DTR!$I$7:$I$414,'10. 170KMP'!$F114)</f>
        <v>0</v>
      </c>
      <c r="R114" s="426">
        <f>SUMIFS(M.account_DTR!BK$7:BK$414,M.account_DTR!$I$7:$I$414,'10. 170KMP'!$F114)</f>
        <v>0</v>
      </c>
      <c r="S114" s="426">
        <f>SUMIFS(M.account_DTR!BL$7:BL$414,M.account_DTR!$I$7:$I$414,'10. 170KMP'!$F114)</f>
        <v>0</v>
      </c>
      <c r="T114" s="426">
        <f>SUMIFS(M.account_DTR!BM$7:BM$414,M.account_DTR!$I$7:$I$414,'10. 170KMP'!$F114)</f>
        <v>0</v>
      </c>
      <c r="U114" s="426">
        <f>SUMIFS(M.account_DTR!BN$7:BN$414,M.account_DTR!$I$7:$I$414,'10. 170KMP'!$F114)</f>
        <v>0</v>
      </c>
      <c r="V114" s="426">
        <f>SUMIFS(M.account_DTR!BO$7:BO$414,M.account_DTR!$I$7:$I$414,'10. 170KMP'!$F114)</f>
        <v>0</v>
      </c>
      <c r="W114" s="426">
        <f>SUMIFS(M.account_DTR!BP$7:BP$414,M.account_DTR!$I$7:$I$414,'10. 170KMP'!$F114)</f>
        <v>0</v>
      </c>
      <c r="X114" s="426">
        <f>SUMIFS(M.account_DTR!BQ$7:BQ$414,M.account_DTR!$I$7:$I$414,'10. 170KMP'!$F114)</f>
        <v>0</v>
      </c>
      <c r="Y114" s="426">
        <f>SUMIFS(M.account_DTR!BR$7:BR$414,M.account_DTR!$I$7:$I$414,'10. 170KMP'!$F114)</f>
        <v>0</v>
      </c>
      <c r="Z114" s="426">
        <f>SUMIFS(M.account_DTR!BS$7:BS$414,M.account_DTR!$I$7:$I$414,'10. 170KMP'!$F114)</f>
        <v>0</v>
      </c>
      <c r="AA114" s="426">
        <f t="shared" si="49"/>
        <v>0</v>
      </c>
      <c r="AB114" s="426">
        <f>SUMIFS(M.account_DTR!BV$7:BV$414,M.account_DTR!$I$7:$I$414,'10. 170KMP'!$F114)</f>
        <v>0</v>
      </c>
      <c r="AC114" s="426">
        <f>SUMIFS(M.account_DTR!BW$7:BW$414,M.account_DTR!$I$7:$I$414,'10. 170KMP'!$F114)</f>
        <v>0</v>
      </c>
      <c r="AD114" s="426">
        <f>SUMIFS(M.account_DTR!BX$7:BX$414,M.account_DTR!$I$7:$I$414,'10. 170KMP'!$F114)</f>
        <v>0</v>
      </c>
      <c r="AE114" s="426">
        <f>SUMIFS(M.account_DTR!BY$7:BY$414,M.account_DTR!$I$7:$I$414,'10. 170KMP'!$F114)</f>
        <v>0</v>
      </c>
      <c r="AF114" s="426">
        <f>SUMIFS(M.account_DTR!BZ$7:BZ$414,M.account_DTR!$I$7:$I$414,'10. 170KMP'!$F114)</f>
        <v>0</v>
      </c>
      <c r="AG114" s="426">
        <f>SUMIFS(M.account_DTR!CA$7:CA$414,M.account_DTR!$I$7:$I$414,'10. 170KMP'!$F114)</f>
        <v>0</v>
      </c>
      <c r="AH114" s="426">
        <f>SUMIFS(M.account_DTR!CB$7:CB$414,M.account_DTR!$I$7:$I$414,'10. 170KMP'!$F114)</f>
        <v>0</v>
      </c>
      <c r="AI114" s="426">
        <f>SUMIFS(M.account_DTR!CC$7:CC$414,M.account_DTR!$I$7:$I$414,'10. 170KMP'!$F114)</f>
        <v>0</v>
      </c>
      <c r="AJ114" s="426">
        <f>SUMIFS(M.account_DTR!CD$7:CD$414,M.account_DTR!$I$7:$I$414,'10. 170KMP'!$F114)</f>
        <v>0</v>
      </c>
      <c r="AK114" s="426">
        <f>SUMIFS(M.account_DTR!CE$7:CE$414,M.account_DTR!$I$7:$I$414,'10. 170KMP'!$F114)</f>
        <v>0</v>
      </c>
      <c r="AL114" s="426">
        <f>SUMIFS(M.account_DTR!CF$7:CF$414,M.account_DTR!$I$7:$I$414,'10. 170KMP'!$F114)</f>
        <v>0</v>
      </c>
      <c r="AM114" s="426">
        <f>SUMIFS(M.account_DTR!CG$7:CG$414,M.account_DTR!$I$7:$I$414,'10. 170KMP'!$F114)</f>
        <v>0</v>
      </c>
      <c r="AN114" s="426">
        <f t="shared" si="50"/>
        <v>0</v>
      </c>
      <c r="AO114" s="427">
        <f t="shared" si="48"/>
        <v>0</v>
      </c>
      <c r="AP114" s="428">
        <f>SUMIFS(M.account_DTR!CJ$7:CJ$414,M.account_DTR!$I$7:$I$414,'10. 170KMP'!$F114)</f>
        <v>0</v>
      </c>
      <c r="AQ114" s="429">
        <f>SUMIFS(M.account_DTR!CK$7:CK$414,M.account_DTR!$I$7:$I$414,'10. 170KMP'!$F114)</f>
        <v>0</v>
      </c>
      <c r="AR114" s="429">
        <f>SUMIFS(M.account_DTR!CL$7:CL$414,M.account_DTR!$I$7:$I$414,'10. 170KMP'!$F114)</f>
        <v>0</v>
      </c>
      <c r="AS114" s="429">
        <f>SUMIFS(M.account_DTR!CM$7:CM$414,M.account_DTR!$I$7:$I$414,'10. 170KMP'!$F114)</f>
        <v>0</v>
      </c>
      <c r="AT114" s="429">
        <f>SUMIFS(M.account_DTR!CN$7:CN$414,M.account_DTR!$I$7:$I$414,'10. 170KMP'!$F114)</f>
        <v>0</v>
      </c>
      <c r="AU114" s="429"/>
      <c r="AV114" s="429"/>
      <c r="AW114" s="429"/>
      <c r="AX114" s="429"/>
      <c r="AY114" s="429"/>
      <c r="AZ114" s="429"/>
      <c r="BA114" s="430"/>
      <c r="BB114" s="425">
        <f t="shared" si="51"/>
        <v>0</v>
      </c>
      <c r="BC114" s="426">
        <f t="shared" si="52"/>
        <v>0</v>
      </c>
      <c r="BD114" s="426">
        <f t="shared" si="53"/>
        <v>0</v>
      </c>
      <c r="BE114" s="759" t="str">
        <f t="shared" si="37"/>
        <v/>
      </c>
      <c r="BF114" s="760" t="str">
        <f t="shared" si="38"/>
        <v/>
      </c>
      <c r="BG114" s="425">
        <f t="shared" si="54"/>
        <v>0</v>
      </c>
      <c r="BH114" s="426">
        <f t="shared" si="55"/>
        <v>0</v>
      </c>
      <c r="BI114" s="426">
        <f t="shared" si="56"/>
        <v>0</v>
      </c>
      <c r="BJ114" s="520" t="str">
        <f t="shared" si="39"/>
        <v/>
      </c>
      <c r="BK114" s="520" t="str">
        <f t="shared" si="40"/>
        <v/>
      </c>
      <c r="BL114" s="521" t="str">
        <f t="shared" si="41"/>
        <v/>
      </c>
    </row>
    <row r="115" spans="2:64" s="2" customFormat="1" x14ac:dyDescent="0.25">
      <c r="B115" s="1176"/>
      <c r="C115" s="1162"/>
      <c r="D115" s="1178"/>
      <c r="E115" s="1162"/>
      <c r="F115" s="179">
        <f>IF(H115=0,"",MAX($F$10:F114)+1)</f>
        <v>105</v>
      </c>
      <c r="G115" s="242" t="str">
        <f>VLOOKUP(H115,'Mapping account'!E:F,2,0)</f>
        <v>00100</v>
      </c>
      <c r="H115" s="198" t="s">
        <v>379</v>
      </c>
      <c r="I115" s="269" t="s">
        <v>226</v>
      </c>
      <c r="J115" s="279" t="s">
        <v>93</v>
      </c>
      <c r="K115" s="279" t="s">
        <v>256</v>
      </c>
      <c r="L115" s="425">
        <f>SUMIFS(M.account_DTR!$AD$7:$AD$414,M.account_DTR!$I$7:$I$414,'10. 170KMP'!$F115)</f>
        <v>0</v>
      </c>
      <c r="M115" s="426">
        <f>SUMIFS(M.account_DTR!$AR$7:$AR$414,M.account_DTR!$I$7:$I$414,'10. 170KMP'!$F115)</f>
        <v>0</v>
      </c>
      <c r="N115" s="426">
        <f>SUMIFS(M.account_DTR!$BF$7:$BF$414,M.account_DTR!$I$7:$I$414,'10. 170KMP'!$F115)</f>
        <v>0</v>
      </c>
      <c r="O115" s="426">
        <f>SUMIFS(M.account_DTR!BH$7:BH$414,M.account_DTR!$I$7:$I$414,'10. 170KMP'!$F115)</f>
        <v>0</v>
      </c>
      <c r="P115" s="426">
        <f>SUMIFS(M.account_DTR!BI$7:BI$414,M.account_DTR!$I$7:$I$414,'10. 170KMP'!$F115)</f>
        <v>0</v>
      </c>
      <c r="Q115" s="426">
        <f>SUMIFS(M.account_DTR!BJ$7:BJ$414,M.account_DTR!$I$7:$I$414,'10. 170KMP'!$F115)</f>
        <v>0</v>
      </c>
      <c r="R115" s="426">
        <f>SUMIFS(M.account_DTR!BK$7:BK$414,M.account_DTR!$I$7:$I$414,'10. 170KMP'!$F115)</f>
        <v>0</v>
      </c>
      <c r="S115" s="426">
        <f>SUMIFS(M.account_DTR!BL$7:BL$414,M.account_DTR!$I$7:$I$414,'10. 170KMP'!$F115)</f>
        <v>0</v>
      </c>
      <c r="T115" s="426">
        <f>SUMIFS(M.account_DTR!BM$7:BM$414,M.account_DTR!$I$7:$I$414,'10. 170KMP'!$F115)</f>
        <v>0</v>
      </c>
      <c r="U115" s="426">
        <f>SUMIFS(M.account_DTR!BN$7:BN$414,M.account_DTR!$I$7:$I$414,'10. 170KMP'!$F115)</f>
        <v>0</v>
      </c>
      <c r="V115" s="426">
        <f>SUMIFS(M.account_DTR!BO$7:BO$414,M.account_DTR!$I$7:$I$414,'10. 170KMP'!$F115)</f>
        <v>0</v>
      </c>
      <c r="W115" s="426">
        <f>SUMIFS(M.account_DTR!BP$7:BP$414,M.account_DTR!$I$7:$I$414,'10. 170KMP'!$F115)</f>
        <v>0</v>
      </c>
      <c r="X115" s="426">
        <f>SUMIFS(M.account_DTR!BQ$7:BQ$414,M.account_DTR!$I$7:$I$414,'10. 170KMP'!$F115)</f>
        <v>0</v>
      </c>
      <c r="Y115" s="426">
        <f>SUMIFS(M.account_DTR!BR$7:BR$414,M.account_DTR!$I$7:$I$414,'10. 170KMP'!$F115)</f>
        <v>0</v>
      </c>
      <c r="Z115" s="426">
        <f>SUMIFS(M.account_DTR!BS$7:BS$414,M.account_DTR!$I$7:$I$414,'10. 170KMP'!$F115)</f>
        <v>0</v>
      </c>
      <c r="AA115" s="426">
        <f t="shared" si="49"/>
        <v>0</v>
      </c>
      <c r="AB115" s="426">
        <f>SUMIFS(M.account_DTR!BV$7:BV$414,M.account_DTR!$I$7:$I$414,'10. 170KMP'!$F115)</f>
        <v>0</v>
      </c>
      <c r="AC115" s="426">
        <f>SUMIFS(M.account_DTR!BW$7:BW$414,M.account_DTR!$I$7:$I$414,'10. 170KMP'!$F115)</f>
        <v>0</v>
      </c>
      <c r="AD115" s="426">
        <f>SUMIFS(M.account_DTR!BX$7:BX$414,M.account_DTR!$I$7:$I$414,'10. 170KMP'!$F115)</f>
        <v>0</v>
      </c>
      <c r="AE115" s="426">
        <f>SUMIFS(M.account_DTR!BY$7:BY$414,M.account_DTR!$I$7:$I$414,'10. 170KMP'!$F115)</f>
        <v>0</v>
      </c>
      <c r="AF115" s="426">
        <f>SUMIFS(M.account_DTR!BZ$7:BZ$414,M.account_DTR!$I$7:$I$414,'10. 170KMP'!$F115)</f>
        <v>0</v>
      </c>
      <c r="AG115" s="426">
        <f>SUMIFS(M.account_DTR!CA$7:CA$414,M.account_DTR!$I$7:$I$414,'10. 170KMP'!$F115)</f>
        <v>0</v>
      </c>
      <c r="AH115" s="426">
        <f>SUMIFS(M.account_DTR!CB$7:CB$414,M.account_DTR!$I$7:$I$414,'10. 170KMP'!$F115)</f>
        <v>0</v>
      </c>
      <c r="AI115" s="426">
        <f>SUMIFS(M.account_DTR!CC$7:CC$414,M.account_DTR!$I$7:$I$414,'10. 170KMP'!$F115)</f>
        <v>0</v>
      </c>
      <c r="AJ115" s="426">
        <f>SUMIFS(M.account_DTR!CD$7:CD$414,M.account_DTR!$I$7:$I$414,'10. 170KMP'!$F115)</f>
        <v>0</v>
      </c>
      <c r="AK115" s="426">
        <f>SUMIFS(M.account_DTR!CE$7:CE$414,M.account_DTR!$I$7:$I$414,'10. 170KMP'!$F115)</f>
        <v>0</v>
      </c>
      <c r="AL115" s="426">
        <f>SUMIFS(M.account_DTR!CF$7:CF$414,M.account_DTR!$I$7:$I$414,'10. 170KMP'!$F115)</f>
        <v>0</v>
      </c>
      <c r="AM115" s="426">
        <f>SUMIFS(M.account_DTR!CG$7:CG$414,M.account_DTR!$I$7:$I$414,'10. 170KMP'!$F115)</f>
        <v>0</v>
      </c>
      <c r="AN115" s="426">
        <f t="shared" si="50"/>
        <v>0</v>
      </c>
      <c r="AO115" s="427">
        <f t="shared" si="48"/>
        <v>0</v>
      </c>
      <c r="AP115" s="428">
        <f>SUMIFS(M.account_DTR!CJ$7:CJ$414,M.account_DTR!$I$7:$I$414,'10. 170KMP'!$F115)</f>
        <v>0</v>
      </c>
      <c r="AQ115" s="429">
        <f>SUMIFS(M.account_DTR!CK$7:CK$414,M.account_DTR!$I$7:$I$414,'10. 170KMP'!$F115)</f>
        <v>0</v>
      </c>
      <c r="AR115" s="429">
        <f>SUMIFS(M.account_DTR!CL$7:CL$414,M.account_DTR!$I$7:$I$414,'10. 170KMP'!$F115)</f>
        <v>0</v>
      </c>
      <c r="AS115" s="429">
        <f>SUMIFS(M.account_DTR!CM$7:CM$414,M.account_DTR!$I$7:$I$414,'10. 170KMP'!$F115)</f>
        <v>0</v>
      </c>
      <c r="AT115" s="429">
        <f>SUMIFS(M.account_DTR!CN$7:CN$414,M.account_DTR!$I$7:$I$414,'10. 170KMP'!$F115)</f>
        <v>0</v>
      </c>
      <c r="AU115" s="429"/>
      <c r="AV115" s="429"/>
      <c r="AW115" s="429"/>
      <c r="AX115" s="429"/>
      <c r="AY115" s="429"/>
      <c r="AZ115" s="429"/>
      <c r="BA115" s="430"/>
      <c r="BB115" s="425">
        <f t="shared" si="51"/>
        <v>0</v>
      </c>
      <c r="BC115" s="426">
        <f t="shared" si="52"/>
        <v>0</v>
      </c>
      <c r="BD115" s="426">
        <f t="shared" si="53"/>
        <v>0</v>
      </c>
      <c r="BE115" s="759" t="str">
        <f t="shared" si="37"/>
        <v/>
      </c>
      <c r="BF115" s="760" t="str">
        <f t="shared" si="38"/>
        <v/>
      </c>
      <c r="BG115" s="425">
        <f t="shared" si="54"/>
        <v>0</v>
      </c>
      <c r="BH115" s="426">
        <f t="shared" si="55"/>
        <v>0</v>
      </c>
      <c r="BI115" s="426">
        <f t="shared" si="56"/>
        <v>0</v>
      </c>
      <c r="BJ115" s="520" t="str">
        <f t="shared" si="39"/>
        <v/>
      </c>
      <c r="BK115" s="520" t="str">
        <f t="shared" si="40"/>
        <v/>
      </c>
      <c r="BL115" s="521" t="str">
        <f t="shared" si="41"/>
        <v/>
      </c>
    </row>
    <row r="116" spans="2:64" s="1050" customFormat="1" x14ac:dyDescent="0.25">
      <c r="B116" s="1177"/>
      <c r="C116" s="1163"/>
      <c r="D116" s="1174"/>
      <c r="E116" s="1163"/>
      <c r="F116" s="1035">
        <f>IF(H116=0,"",MAX($F$10:F115)+1)</f>
        <v>106</v>
      </c>
      <c r="G116" s="1036" t="str">
        <f>VLOOKUP(H116,'Mapping account'!E:F,2,0)</f>
        <v>02803</v>
      </c>
      <c r="H116" s="1037" t="s">
        <v>380</v>
      </c>
      <c r="I116" s="1038" t="s">
        <v>226</v>
      </c>
      <c r="J116" s="1039" t="s">
        <v>93</v>
      </c>
      <c r="K116" s="1039" t="s">
        <v>256</v>
      </c>
      <c r="L116" s="1040">
        <f>SUMIFS(M.account_DTR!$AD$7:$AD$414,M.account_DTR!$I$7:$I$414,'10. 170KMP'!$F116)</f>
        <v>0</v>
      </c>
      <c r="M116" s="1041">
        <f>SUMIFS(M.account_DTR!$AR$7:$AR$414,M.account_DTR!$I$7:$I$414,'10. 170KMP'!$F116)</f>
        <v>0</v>
      </c>
      <c r="N116" s="1041">
        <f>SUMIFS(M.account_DTR!$BF$7:$BF$414,M.account_DTR!$I$7:$I$414,'10. 170KMP'!$F116)</f>
        <v>0</v>
      </c>
      <c r="O116" s="1041">
        <f>SUMIFS(M.account_DTR!BH$7:BH$414,M.account_DTR!$I$7:$I$414,'10. 170KMP'!$F116)</f>
        <v>0</v>
      </c>
      <c r="P116" s="1041">
        <f>SUMIFS(M.account_DTR!BI$7:BI$414,M.account_DTR!$I$7:$I$414,'10. 170KMP'!$F116)</f>
        <v>0</v>
      </c>
      <c r="Q116" s="1041">
        <f>SUMIFS(M.account_DTR!BJ$7:BJ$414,M.account_DTR!$I$7:$I$414,'10. 170KMP'!$F116)</f>
        <v>0</v>
      </c>
      <c r="R116" s="1041">
        <f>SUMIFS(M.account_DTR!BK$7:BK$414,M.account_DTR!$I$7:$I$414,'10. 170KMP'!$F116)</f>
        <v>0</v>
      </c>
      <c r="S116" s="1041">
        <f>SUMIFS(M.account_DTR!BL$7:BL$414,M.account_DTR!$I$7:$I$414,'10. 170KMP'!$F116)</f>
        <v>0</v>
      </c>
      <c r="T116" s="1041">
        <f>SUMIFS(M.account_DTR!BM$7:BM$414,M.account_DTR!$I$7:$I$414,'10. 170KMP'!$F116)</f>
        <v>0</v>
      </c>
      <c r="U116" s="1041">
        <f>SUMIFS(M.account_DTR!BN$7:BN$414,M.account_DTR!$I$7:$I$414,'10. 170KMP'!$F116)</f>
        <v>0</v>
      </c>
      <c r="V116" s="1041">
        <f>SUMIFS(M.account_DTR!BO$7:BO$414,M.account_DTR!$I$7:$I$414,'10. 170KMP'!$F116)</f>
        <v>0</v>
      </c>
      <c r="W116" s="1041">
        <f>SUMIFS(M.account_DTR!BP$7:BP$414,M.account_DTR!$I$7:$I$414,'10. 170KMP'!$F116)</f>
        <v>0</v>
      </c>
      <c r="X116" s="1041">
        <f>SUMIFS(M.account_DTR!BQ$7:BQ$414,M.account_DTR!$I$7:$I$414,'10. 170KMP'!$F116)</f>
        <v>0</v>
      </c>
      <c r="Y116" s="1041">
        <f>SUMIFS(M.account_DTR!BR$7:BR$414,M.account_DTR!$I$7:$I$414,'10. 170KMP'!$F116)</f>
        <v>0</v>
      </c>
      <c r="Z116" s="1041">
        <f>SUMIFS(M.account_DTR!BS$7:BS$414,M.account_DTR!$I$7:$I$414,'10. 170KMP'!$F116)</f>
        <v>0</v>
      </c>
      <c r="AA116" s="1041">
        <f t="shared" si="49"/>
        <v>0</v>
      </c>
      <c r="AB116" s="1041">
        <f>SUMIFS(M.account_DTR!BV$7:BV$414,M.account_DTR!$I$7:$I$414,'10. 170KMP'!$F116)</f>
        <v>0</v>
      </c>
      <c r="AC116" s="1041">
        <f>SUMIFS(M.account_DTR!BW$7:BW$414,M.account_DTR!$I$7:$I$414,'10. 170KMP'!$F116)</f>
        <v>0</v>
      </c>
      <c r="AD116" s="1041">
        <f>SUMIFS(M.account_DTR!BX$7:BX$414,M.account_DTR!$I$7:$I$414,'10. 170KMP'!$F116)</f>
        <v>0</v>
      </c>
      <c r="AE116" s="1041">
        <f>SUMIFS(M.account_DTR!BY$7:BY$414,M.account_DTR!$I$7:$I$414,'10. 170KMP'!$F116)</f>
        <v>0</v>
      </c>
      <c r="AF116" s="1041">
        <f>SUMIFS(M.account_DTR!BZ$7:BZ$414,M.account_DTR!$I$7:$I$414,'10. 170KMP'!$F116)</f>
        <v>0</v>
      </c>
      <c r="AG116" s="1041">
        <f>SUMIFS(M.account_DTR!CA$7:CA$414,M.account_DTR!$I$7:$I$414,'10. 170KMP'!$F116)</f>
        <v>0</v>
      </c>
      <c r="AH116" s="1041">
        <f>SUMIFS(M.account_DTR!CB$7:CB$414,M.account_DTR!$I$7:$I$414,'10. 170KMP'!$F116)</f>
        <v>0</v>
      </c>
      <c r="AI116" s="1041">
        <f>SUMIFS(M.account_DTR!CC$7:CC$414,M.account_DTR!$I$7:$I$414,'10. 170KMP'!$F116)</f>
        <v>0</v>
      </c>
      <c r="AJ116" s="1041">
        <f>SUMIFS(M.account_DTR!CD$7:CD$414,M.account_DTR!$I$7:$I$414,'10. 170KMP'!$F116)</f>
        <v>0</v>
      </c>
      <c r="AK116" s="1041">
        <f>SUMIFS(M.account_DTR!CE$7:CE$414,M.account_DTR!$I$7:$I$414,'10. 170KMP'!$F116)</f>
        <v>0</v>
      </c>
      <c r="AL116" s="1041">
        <f>SUMIFS(M.account_DTR!CF$7:CF$414,M.account_DTR!$I$7:$I$414,'10. 170KMP'!$F116)</f>
        <v>0</v>
      </c>
      <c r="AM116" s="1041">
        <f>SUMIFS(M.account_DTR!CG$7:CG$414,M.account_DTR!$I$7:$I$414,'10. 170KMP'!$F116)</f>
        <v>0</v>
      </c>
      <c r="AN116" s="1041">
        <f t="shared" si="50"/>
        <v>0</v>
      </c>
      <c r="AO116" s="1042">
        <f t="shared" si="48"/>
        <v>0</v>
      </c>
      <c r="AP116" s="1043">
        <f>SUMIFS(M.account_DTR!CJ$7:CJ$414,M.account_DTR!$I$7:$I$414,'10. 170KMP'!$F116)</f>
        <v>0</v>
      </c>
      <c r="AQ116" s="1044">
        <f>SUMIFS(M.account_DTR!CK$7:CK$414,M.account_DTR!$I$7:$I$414,'10. 170KMP'!$F116)</f>
        <v>0</v>
      </c>
      <c r="AR116" s="1044">
        <f>SUMIFS(M.account_DTR!CL$7:CL$414,M.account_DTR!$I$7:$I$414,'10. 170KMP'!$F116)</f>
        <v>0</v>
      </c>
      <c r="AS116" s="1044">
        <f>SUMIFS(M.account_DTR!CM$7:CM$414,M.account_DTR!$I$7:$I$414,'10. 170KMP'!$F116)</f>
        <v>0</v>
      </c>
      <c r="AT116" s="1044">
        <f>SUMIFS(M.account_DTR!CN$7:CN$414,M.account_DTR!$I$7:$I$414,'10. 170KMP'!$F116)</f>
        <v>0</v>
      </c>
      <c r="AU116" s="1044"/>
      <c r="AV116" s="1044"/>
      <c r="AW116" s="1044"/>
      <c r="AX116" s="1044"/>
      <c r="AY116" s="1044"/>
      <c r="AZ116" s="1044"/>
      <c r="BA116" s="1045"/>
      <c r="BB116" s="1040">
        <f t="shared" si="51"/>
        <v>0</v>
      </c>
      <c r="BC116" s="1041">
        <f t="shared" si="52"/>
        <v>0</v>
      </c>
      <c r="BD116" s="1041">
        <f t="shared" si="53"/>
        <v>0</v>
      </c>
      <c r="BE116" s="1046" t="str">
        <f t="shared" si="37"/>
        <v/>
      </c>
      <c r="BF116" s="1047" t="str">
        <f t="shared" si="38"/>
        <v/>
      </c>
      <c r="BG116" s="1040">
        <f t="shared" si="54"/>
        <v>0</v>
      </c>
      <c r="BH116" s="1041">
        <f t="shared" si="55"/>
        <v>0</v>
      </c>
      <c r="BI116" s="1041">
        <f t="shared" si="56"/>
        <v>0</v>
      </c>
      <c r="BJ116" s="1048" t="str">
        <f t="shared" si="39"/>
        <v/>
      </c>
      <c r="BK116" s="1048" t="str">
        <f t="shared" si="40"/>
        <v/>
      </c>
      <c r="BL116" s="1049" t="str">
        <f t="shared" si="41"/>
        <v/>
      </c>
    </row>
    <row r="117" spans="2:64" s="2" customFormat="1" x14ac:dyDescent="0.25">
      <c r="B117" s="1167" t="s">
        <v>95</v>
      </c>
      <c r="C117" s="1168" t="s">
        <v>94</v>
      </c>
      <c r="D117" s="1169" t="s">
        <v>257</v>
      </c>
      <c r="E117" s="1168" t="s">
        <v>94</v>
      </c>
      <c r="F117" s="177">
        <f>IF(H117=0,"",MAX($F$10:F116)+1)</f>
        <v>107</v>
      </c>
      <c r="G117" s="239" t="str">
        <f>VLOOKUP(H117,'Mapping account'!E:F,2,0)</f>
        <v>04202</v>
      </c>
      <c r="H117" s="14" t="s">
        <v>381</v>
      </c>
      <c r="I117" s="267" t="s">
        <v>226</v>
      </c>
      <c r="J117" s="278" t="s">
        <v>95</v>
      </c>
      <c r="K117" s="278" t="s">
        <v>257</v>
      </c>
      <c r="L117" s="408">
        <f>SUMIFS(M.account_DTR!$AD$7:$AD$414,M.account_DTR!$I$7:$I$414,'10. 170KMP'!$F117)</f>
        <v>0</v>
      </c>
      <c r="M117" s="409">
        <f>SUMIFS(M.account_DTR!$AR$7:$AR$414,M.account_DTR!$I$7:$I$414,'10. 170KMP'!$F117)</f>
        <v>0</v>
      </c>
      <c r="N117" s="409">
        <f>SUMIFS(M.account_DTR!$BF$7:$BF$414,M.account_DTR!$I$7:$I$414,'10. 170KMP'!$F117)</f>
        <v>0</v>
      </c>
      <c r="O117" s="409">
        <f>SUMIFS(M.account_DTR!BH$7:BH$414,M.account_DTR!$I$7:$I$414,'10. 170KMP'!$F117)</f>
        <v>0</v>
      </c>
      <c r="P117" s="409">
        <f>SUMIFS(M.account_DTR!BI$7:BI$414,M.account_DTR!$I$7:$I$414,'10. 170KMP'!$F117)</f>
        <v>0</v>
      </c>
      <c r="Q117" s="409">
        <f>SUMIFS(M.account_DTR!BJ$7:BJ$414,M.account_DTR!$I$7:$I$414,'10. 170KMP'!$F117)</f>
        <v>0</v>
      </c>
      <c r="R117" s="409">
        <f>SUMIFS(M.account_DTR!BK$7:BK$414,M.account_DTR!$I$7:$I$414,'10. 170KMP'!$F117)</f>
        <v>0</v>
      </c>
      <c r="S117" s="409">
        <f>SUMIFS(M.account_DTR!BL$7:BL$414,M.account_DTR!$I$7:$I$414,'10. 170KMP'!$F117)</f>
        <v>0</v>
      </c>
      <c r="T117" s="409">
        <f>SUMIFS(M.account_DTR!BM$7:BM$414,M.account_DTR!$I$7:$I$414,'10. 170KMP'!$F117)</f>
        <v>0</v>
      </c>
      <c r="U117" s="409">
        <f>SUMIFS(M.account_DTR!BN$7:BN$414,M.account_DTR!$I$7:$I$414,'10. 170KMP'!$F117)</f>
        <v>0</v>
      </c>
      <c r="V117" s="409">
        <f>SUMIFS(M.account_DTR!BO$7:BO$414,M.account_DTR!$I$7:$I$414,'10. 170KMP'!$F117)</f>
        <v>0</v>
      </c>
      <c r="W117" s="409">
        <f>SUMIFS(M.account_DTR!BP$7:BP$414,M.account_DTR!$I$7:$I$414,'10. 170KMP'!$F117)</f>
        <v>0</v>
      </c>
      <c r="X117" s="409">
        <f>SUMIFS(M.account_DTR!BQ$7:BQ$414,M.account_DTR!$I$7:$I$414,'10. 170KMP'!$F117)</f>
        <v>0</v>
      </c>
      <c r="Y117" s="409">
        <f>SUMIFS(M.account_DTR!BR$7:BR$414,M.account_DTR!$I$7:$I$414,'10. 170KMP'!$F117)</f>
        <v>0</v>
      </c>
      <c r="Z117" s="409">
        <f>SUMIFS(M.account_DTR!BS$7:BS$414,M.account_DTR!$I$7:$I$414,'10. 170KMP'!$F117)</f>
        <v>0</v>
      </c>
      <c r="AA117" s="409">
        <f t="shared" si="49"/>
        <v>0</v>
      </c>
      <c r="AB117" s="409">
        <f>SUMIFS(M.account_DTR!BV$7:BV$414,M.account_DTR!$I$7:$I$414,'10. 170KMP'!$F117)</f>
        <v>0</v>
      </c>
      <c r="AC117" s="409">
        <f>SUMIFS(M.account_DTR!BW$7:BW$414,M.account_DTR!$I$7:$I$414,'10. 170KMP'!$F117)</f>
        <v>0</v>
      </c>
      <c r="AD117" s="409">
        <f>SUMIFS(M.account_DTR!BX$7:BX$414,M.account_DTR!$I$7:$I$414,'10. 170KMP'!$F117)</f>
        <v>0</v>
      </c>
      <c r="AE117" s="409">
        <f>SUMIFS(M.account_DTR!BY$7:BY$414,M.account_DTR!$I$7:$I$414,'10. 170KMP'!$F117)</f>
        <v>0</v>
      </c>
      <c r="AF117" s="409">
        <f>SUMIFS(M.account_DTR!BZ$7:BZ$414,M.account_DTR!$I$7:$I$414,'10. 170KMP'!$F117)</f>
        <v>0</v>
      </c>
      <c r="AG117" s="409">
        <f>SUMIFS(M.account_DTR!CA$7:CA$414,M.account_DTR!$I$7:$I$414,'10. 170KMP'!$F117)</f>
        <v>0</v>
      </c>
      <c r="AH117" s="409">
        <f>SUMIFS(M.account_DTR!CB$7:CB$414,M.account_DTR!$I$7:$I$414,'10. 170KMP'!$F117)</f>
        <v>0</v>
      </c>
      <c r="AI117" s="409">
        <f>SUMIFS(M.account_DTR!CC$7:CC$414,M.account_DTR!$I$7:$I$414,'10. 170KMP'!$F117)</f>
        <v>0</v>
      </c>
      <c r="AJ117" s="409">
        <f>SUMIFS(M.account_DTR!CD$7:CD$414,M.account_DTR!$I$7:$I$414,'10. 170KMP'!$F117)</f>
        <v>0</v>
      </c>
      <c r="AK117" s="409">
        <f>SUMIFS(M.account_DTR!CE$7:CE$414,M.account_DTR!$I$7:$I$414,'10. 170KMP'!$F117)</f>
        <v>0</v>
      </c>
      <c r="AL117" s="409">
        <f>SUMIFS(M.account_DTR!CF$7:CF$414,M.account_DTR!$I$7:$I$414,'10. 170KMP'!$F117)</f>
        <v>0</v>
      </c>
      <c r="AM117" s="409">
        <f>SUMIFS(M.account_DTR!CG$7:CG$414,M.account_DTR!$I$7:$I$414,'10. 170KMP'!$F117)</f>
        <v>0</v>
      </c>
      <c r="AN117" s="409">
        <f t="shared" si="50"/>
        <v>0</v>
      </c>
      <c r="AO117" s="410">
        <f t="shared" si="48"/>
        <v>0</v>
      </c>
      <c r="AP117" s="411">
        <f>SUMIFS(M.account_DTR!CJ$7:CJ$414,M.account_DTR!$I$7:$I$414,'10. 170KMP'!$F117)</f>
        <v>0</v>
      </c>
      <c r="AQ117" s="412">
        <f>SUMIFS(M.account_DTR!CK$7:CK$414,M.account_DTR!$I$7:$I$414,'10. 170KMP'!$F117)</f>
        <v>0</v>
      </c>
      <c r="AR117" s="412">
        <f>SUMIFS(M.account_DTR!CL$7:CL$414,M.account_DTR!$I$7:$I$414,'10. 170KMP'!$F117)</f>
        <v>0</v>
      </c>
      <c r="AS117" s="412">
        <f>SUMIFS(M.account_DTR!CM$7:CM$414,M.account_DTR!$I$7:$I$414,'10. 170KMP'!$F117)</f>
        <v>0</v>
      </c>
      <c r="AT117" s="412">
        <f>SUMIFS(M.account_DTR!CN$7:CN$414,M.account_DTR!$I$7:$I$414,'10. 170KMP'!$F117)</f>
        <v>0</v>
      </c>
      <c r="AU117" s="412"/>
      <c r="AV117" s="412"/>
      <c r="AW117" s="412"/>
      <c r="AX117" s="412"/>
      <c r="AY117" s="412"/>
      <c r="AZ117" s="412"/>
      <c r="BA117" s="413"/>
      <c r="BB117" s="408">
        <f t="shared" si="51"/>
        <v>0</v>
      </c>
      <c r="BC117" s="409">
        <f t="shared" si="52"/>
        <v>0</v>
      </c>
      <c r="BD117" s="409">
        <f t="shared" si="53"/>
        <v>0</v>
      </c>
      <c r="BE117" s="755" t="str">
        <f t="shared" si="37"/>
        <v/>
      </c>
      <c r="BF117" s="756" t="str">
        <f t="shared" si="38"/>
        <v/>
      </c>
      <c r="BG117" s="408">
        <f t="shared" si="54"/>
        <v>0</v>
      </c>
      <c r="BH117" s="409">
        <f t="shared" si="55"/>
        <v>0</v>
      </c>
      <c r="BI117" s="409">
        <f t="shared" si="56"/>
        <v>0</v>
      </c>
      <c r="BJ117" s="516" t="str">
        <f t="shared" si="39"/>
        <v/>
      </c>
      <c r="BK117" s="516" t="str">
        <f t="shared" si="40"/>
        <v/>
      </c>
      <c r="BL117" s="517" t="str">
        <f t="shared" si="41"/>
        <v/>
      </c>
    </row>
    <row r="118" spans="2:64" s="2" customFormat="1" ht="14.1" customHeight="1" x14ac:dyDescent="0.25">
      <c r="B118" s="1167"/>
      <c r="C118" s="1168"/>
      <c r="D118" s="1169"/>
      <c r="E118" s="1168"/>
      <c r="F118" s="179">
        <f>IF(H118=0,"",MAX($F$10:F117)+1)</f>
        <v>108</v>
      </c>
      <c r="G118" s="242" t="str">
        <f>VLOOKUP(H118,'Mapping account'!E:F,2,0)</f>
        <v>04204</v>
      </c>
      <c r="H118" s="198" t="s">
        <v>382</v>
      </c>
      <c r="I118" s="269" t="s">
        <v>226</v>
      </c>
      <c r="J118" s="279" t="s">
        <v>95</v>
      </c>
      <c r="K118" s="279" t="s">
        <v>257</v>
      </c>
      <c r="L118" s="425">
        <f>SUMIFS(M.account_DTR!$AD$7:$AD$414,M.account_DTR!$I$7:$I$414,'10. 170KMP'!$F118)</f>
        <v>0</v>
      </c>
      <c r="M118" s="426">
        <f>SUMIFS(M.account_DTR!$AR$7:$AR$414,M.account_DTR!$I$7:$I$414,'10. 170KMP'!$F118)</f>
        <v>0</v>
      </c>
      <c r="N118" s="426">
        <f>SUMIFS(M.account_DTR!$BF$7:$BF$414,M.account_DTR!$I$7:$I$414,'10. 170KMP'!$F118)</f>
        <v>0</v>
      </c>
      <c r="O118" s="426">
        <f>SUMIFS(M.account_DTR!BH$7:BH$414,M.account_DTR!$I$7:$I$414,'10. 170KMP'!$F118)</f>
        <v>0</v>
      </c>
      <c r="P118" s="426">
        <f>SUMIFS(M.account_DTR!BI$7:BI$414,M.account_DTR!$I$7:$I$414,'10. 170KMP'!$F118)</f>
        <v>0</v>
      </c>
      <c r="Q118" s="426">
        <f>SUMIFS(M.account_DTR!BJ$7:BJ$414,M.account_DTR!$I$7:$I$414,'10. 170KMP'!$F118)</f>
        <v>0</v>
      </c>
      <c r="R118" s="426">
        <f>SUMIFS(M.account_DTR!BK$7:BK$414,M.account_DTR!$I$7:$I$414,'10. 170KMP'!$F118)</f>
        <v>0</v>
      </c>
      <c r="S118" s="426">
        <f>SUMIFS(M.account_DTR!BL$7:BL$414,M.account_DTR!$I$7:$I$414,'10. 170KMP'!$F118)</f>
        <v>0</v>
      </c>
      <c r="T118" s="426">
        <f>SUMIFS(M.account_DTR!BM$7:BM$414,M.account_DTR!$I$7:$I$414,'10. 170KMP'!$F118)</f>
        <v>0</v>
      </c>
      <c r="U118" s="426">
        <f>SUMIFS(M.account_DTR!BN$7:BN$414,M.account_DTR!$I$7:$I$414,'10. 170KMP'!$F118)</f>
        <v>0</v>
      </c>
      <c r="V118" s="426">
        <f>SUMIFS(M.account_DTR!BO$7:BO$414,M.account_DTR!$I$7:$I$414,'10. 170KMP'!$F118)</f>
        <v>0</v>
      </c>
      <c r="W118" s="426">
        <f>SUMIFS(M.account_DTR!BP$7:BP$414,M.account_DTR!$I$7:$I$414,'10. 170KMP'!$F118)</f>
        <v>0</v>
      </c>
      <c r="X118" s="426">
        <f>SUMIFS(M.account_DTR!BQ$7:BQ$414,M.account_DTR!$I$7:$I$414,'10. 170KMP'!$F118)</f>
        <v>0</v>
      </c>
      <c r="Y118" s="426">
        <f>SUMIFS(M.account_DTR!BR$7:BR$414,M.account_DTR!$I$7:$I$414,'10. 170KMP'!$F118)</f>
        <v>0</v>
      </c>
      <c r="Z118" s="426">
        <f>SUMIFS(M.account_DTR!BS$7:BS$414,M.account_DTR!$I$7:$I$414,'10. 170KMP'!$F118)</f>
        <v>0</v>
      </c>
      <c r="AA118" s="426">
        <f t="shared" si="49"/>
        <v>0</v>
      </c>
      <c r="AB118" s="426">
        <f>SUMIFS(M.account_DTR!BV$7:BV$414,M.account_DTR!$I$7:$I$414,'10. 170KMP'!$F118)</f>
        <v>0</v>
      </c>
      <c r="AC118" s="426">
        <f>SUMIFS(M.account_DTR!BW$7:BW$414,M.account_DTR!$I$7:$I$414,'10. 170KMP'!$F118)</f>
        <v>0</v>
      </c>
      <c r="AD118" s="426">
        <f>SUMIFS(M.account_DTR!BX$7:BX$414,M.account_DTR!$I$7:$I$414,'10. 170KMP'!$F118)</f>
        <v>0</v>
      </c>
      <c r="AE118" s="426">
        <f>SUMIFS(M.account_DTR!BY$7:BY$414,M.account_DTR!$I$7:$I$414,'10. 170KMP'!$F118)</f>
        <v>0</v>
      </c>
      <c r="AF118" s="426">
        <f>SUMIFS(M.account_DTR!BZ$7:BZ$414,M.account_DTR!$I$7:$I$414,'10. 170KMP'!$F118)</f>
        <v>0</v>
      </c>
      <c r="AG118" s="426">
        <f>SUMIFS(M.account_DTR!CA$7:CA$414,M.account_DTR!$I$7:$I$414,'10. 170KMP'!$F118)</f>
        <v>0</v>
      </c>
      <c r="AH118" s="426">
        <f>SUMIFS(M.account_DTR!CB$7:CB$414,M.account_DTR!$I$7:$I$414,'10. 170KMP'!$F118)</f>
        <v>0</v>
      </c>
      <c r="AI118" s="426">
        <f>SUMIFS(M.account_DTR!CC$7:CC$414,M.account_DTR!$I$7:$I$414,'10. 170KMP'!$F118)</f>
        <v>0</v>
      </c>
      <c r="AJ118" s="426">
        <f>SUMIFS(M.account_DTR!CD$7:CD$414,M.account_DTR!$I$7:$I$414,'10. 170KMP'!$F118)</f>
        <v>0</v>
      </c>
      <c r="AK118" s="426">
        <f>SUMIFS(M.account_DTR!CE$7:CE$414,M.account_DTR!$I$7:$I$414,'10. 170KMP'!$F118)</f>
        <v>0</v>
      </c>
      <c r="AL118" s="426">
        <f>SUMIFS(M.account_DTR!CF$7:CF$414,M.account_DTR!$I$7:$I$414,'10. 170KMP'!$F118)</f>
        <v>0</v>
      </c>
      <c r="AM118" s="426">
        <f>SUMIFS(M.account_DTR!CG$7:CG$414,M.account_DTR!$I$7:$I$414,'10. 170KMP'!$F118)</f>
        <v>0</v>
      </c>
      <c r="AN118" s="426">
        <f t="shared" si="50"/>
        <v>0</v>
      </c>
      <c r="AO118" s="427">
        <f t="shared" si="48"/>
        <v>0</v>
      </c>
      <c r="AP118" s="428">
        <f>SUMIFS(M.account_DTR!CJ$7:CJ$414,M.account_DTR!$I$7:$I$414,'10. 170KMP'!$F118)</f>
        <v>0</v>
      </c>
      <c r="AQ118" s="429">
        <f>SUMIFS(M.account_DTR!CK$7:CK$414,M.account_DTR!$I$7:$I$414,'10. 170KMP'!$F118)</f>
        <v>0</v>
      </c>
      <c r="AR118" s="429">
        <f>SUMIFS(M.account_DTR!CL$7:CL$414,M.account_DTR!$I$7:$I$414,'10. 170KMP'!$F118)</f>
        <v>0</v>
      </c>
      <c r="AS118" s="429">
        <f>SUMIFS(M.account_DTR!CM$7:CM$414,M.account_DTR!$I$7:$I$414,'10. 170KMP'!$F118)</f>
        <v>0</v>
      </c>
      <c r="AT118" s="429">
        <f>SUMIFS(M.account_DTR!CN$7:CN$414,M.account_DTR!$I$7:$I$414,'10. 170KMP'!$F118)</f>
        <v>0</v>
      </c>
      <c r="AU118" s="429"/>
      <c r="AV118" s="429"/>
      <c r="AW118" s="429"/>
      <c r="AX118" s="429"/>
      <c r="AY118" s="429"/>
      <c r="AZ118" s="429"/>
      <c r="BA118" s="430"/>
      <c r="BB118" s="425">
        <f t="shared" si="51"/>
        <v>0</v>
      </c>
      <c r="BC118" s="426">
        <f t="shared" si="52"/>
        <v>0</v>
      </c>
      <c r="BD118" s="426">
        <f t="shared" si="53"/>
        <v>0</v>
      </c>
      <c r="BE118" s="759" t="str">
        <f t="shared" si="37"/>
        <v/>
      </c>
      <c r="BF118" s="760" t="str">
        <f t="shared" si="38"/>
        <v/>
      </c>
      <c r="BG118" s="425">
        <f t="shared" si="54"/>
        <v>0</v>
      </c>
      <c r="BH118" s="426">
        <f t="shared" si="55"/>
        <v>0</v>
      </c>
      <c r="BI118" s="426">
        <f t="shared" si="56"/>
        <v>0</v>
      </c>
      <c r="BJ118" s="520" t="str">
        <f t="shared" si="39"/>
        <v/>
      </c>
      <c r="BK118" s="520" t="str">
        <f t="shared" si="40"/>
        <v/>
      </c>
      <c r="BL118" s="521" t="str">
        <f t="shared" si="41"/>
        <v/>
      </c>
    </row>
    <row r="119" spans="2:64" s="2" customFormat="1" x14ac:dyDescent="0.25">
      <c r="B119" s="1167"/>
      <c r="C119" s="1168"/>
      <c r="D119" s="1169"/>
      <c r="E119" s="1168"/>
      <c r="F119" s="23">
        <f>IF(H119=0,"",MAX($F$10:F118)+1)</f>
        <v>109</v>
      </c>
      <c r="G119" s="240" t="str">
        <f>VLOOKUP(H119,'Mapping account'!E:F,2,0)</f>
        <v>04111</v>
      </c>
      <c r="H119" s="16" t="s">
        <v>383</v>
      </c>
      <c r="I119" s="266" t="s">
        <v>226</v>
      </c>
      <c r="J119" s="277" t="s">
        <v>95</v>
      </c>
      <c r="K119" s="277" t="s">
        <v>257</v>
      </c>
      <c r="L119" s="85">
        <f>SUMIFS(M.account_DTR!$AD$7:$AD$414,M.account_DTR!$I$7:$I$414,'10. 170KMP'!$F119)</f>
        <v>0</v>
      </c>
      <c r="M119" s="61">
        <f>SUMIFS(M.account_DTR!$AR$7:$AR$414,M.account_DTR!$I$7:$I$414,'10. 170KMP'!$F119)</f>
        <v>0</v>
      </c>
      <c r="N119" s="61">
        <f>SUMIFS(M.account_DTR!$BF$7:$BF$414,M.account_DTR!$I$7:$I$414,'10. 170KMP'!$F119)</f>
        <v>0</v>
      </c>
      <c r="O119" s="61">
        <f>SUMIFS(M.account_DTR!BH$7:BH$414,M.account_DTR!$I$7:$I$414,'10. 170KMP'!$F119)</f>
        <v>0</v>
      </c>
      <c r="P119" s="61">
        <f>SUMIFS(M.account_DTR!BI$7:BI$414,M.account_DTR!$I$7:$I$414,'10. 170KMP'!$F119)</f>
        <v>0</v>
      </c>
      <c r="Q119" s="61">
        <f>SUMIFS(M.account_DTR!BJ$7:BJ$414,M.account_DTR!$I$7:$I$414,'10. 170KMP'!$F119)</f>
        <v>0</v>
      </c>
      <c r="R119" s="61">
        <f>SUMIFS(M.account_DTR!BK$7:BK$414,M.account_DTR!$I$7:$I$414,'10. 170KMP'!$F119)</f>
        <v>0</v>
      </c>
      <c r="S119" s="61">
        <f>SUMIFS(M.account_DTR!BL$7:BL$414,M.account_DTR!$I$7:$I$414,'10. 170KMP'!$F119)</f>
        <v>0</v>
      </c>
      <c r="T119" s="61">
        <f>SUMIFS(M.account_DTR!BM$7:BM$414,M.account_DTR!$I$7:$I$414,'10. 170KMP'!$F119)</f>
        <v>0</v>
      </c>
      <c r="U119" s="61">
        <f>SUMIFS(M.account_DTR!BN$7:BN$414,M.account_DTR!$I$7:$I$414,'10. 170KMP'!$F119)</f>
        <v>0</v>
      </c>
      <c r="V119" s="61">
        <f>SUMIFS(M.account_DTR!BO$7:BO$414,M.account_DTR!$I$7:$I$414,'10. 170KMP'!$F119)</f>
        <v>0</v>
      </c>
      <c r="W119" s="61">
        <f>SUMIFS(M.account_DTR!BP$7:BP$414,M.account_DTR!$I$7:$I$414,'10. 170KMP'!$F119)</f>
        <v>0</v>
      </c>
      <c r="X119" s="61">
        <f>SUMIFS(M.account_DTR!BQ$7:BQ$414,M.account_DTR!$I$7:$I$414,'10. 170KMP'!$F119)</f>
        <v>0</v>
      </c>
      <c r="Y119" s="61">
        <f>SUMIFS(M.account_DTR!BR$7:BR$414,M.account_DTR!$I$7:$I$414,'10. 170KMP'!$F119)</f>
        <v>0</v>
      </c>
      <c r="Z119" s="61">
        <f>SUMIFS(M.account_DTR!BS$7:BS$414,M.account_DTR!$I$7:$I$414,'10. 170KMP'!$F119)</f>
        <v>0</v>
      </c>
      <c r="AA119" s="61">
        <f t="shared" si="49"/>
        <v>0</v>
      </c>
      <c r="AB119" s="61">
        <f>SUMIFS(M.account_DTR!BV$7:BV$414,M.account_DTR!$I$7:$I$414,'10. 170KMP'!$F119)</f>
        <v>0</v>
      </c>
      <c r="AC119" s="61">
        <f>SUMIFS(M.account_DTR!BW$7:BW$414,M.account_DTR!$I$7:$I$414,'10. 170KMP'!$F119)</f>
        <v>0</v>
      </c>
      <c r="AD119" s="61">
        <f>SUMIFS(M.account_DTR!BX$7:BX$414,M.account_DTR!$I$7:$I$414,'10. 170KMP'!$F119)</f>
        <v>0</v>
      </c>
      <c r="AE119" s="61">
        <f>SUMIFS(M.account_DTR!BY$7:BY$414,M.account_DTR!$I$7:$I$414,'10. 170KMP'!$F119)</f>
        <v>0</v>
      </c>
      <c r="AF119" s="61">
        <f>SUMIFS(M.account_DTR!BZ$7:BZ$414,M.account_DTR!$I$7:$I$414,'10. 170KMP'!$F119)</f>
        <v>0</v>
      </c>
      <c r="AG119" s="61">
        <f>SUMIFS(M.account_DTR!CA$7:CA$414,M.account_DTR!$I$7:$I$414,'10. 170KMP'!$F119)</f>
        <v>0</v>
      </c>
      <c r="AH119" s="61">
        <f>SUMIFS(M.account_DTR!CB$7:CB$414,M.account_DTR!$I$7:$I$414,'10. 170KMP'!$F119)</f>
        <v>0</v>
      </c>
      <c r="AI119" s="61">
        <f>SUMIFS(M.account_DTR!CC$7:CC$414,M.account_DTR!$I$7:$I$414,'10. 170KMP'!$F119)</f>
        <v>0</v>
      </c>
      <c r="AJ119" s="61">
        <f>SUMIFS(M.account_DTR!CD$7:CD$414,M.account_DTR!$I$7:$I$414,'10. 170KMP'!$F119)</f>
        <v>0</v>
      </c>
      <c r="AK119" s="61">
        <f>SUMIFS(M.account_DTR!CE$7:CE$414,M.account_DTR!$I$7:$I$414,'10. 170KMP'!$F119)</f>
        <v>0</v>
      </c>
      <c r="AL119" s="61">
        <f>SUMIFS(M.account_DTR!CF$7:CF$414,M.account_DTR!$I$7:$I$414,'10. 170KMP'!$F119)</f>
        <v>0</v>
      </c>
      <c r="AM119" s="61">
        <f>SUMIFS(M.account_DTR!CG$7:CG$414,M.account_DTR!$I$7:$I$414,'10. 170KMP'!$F119)</f>
        <v>0</v>
      </c>
      <c r="AN119" s="61">
        <f t="shared" si="50"/>
        <v>0</v>
      </c>
      <c r="AO119" s="91">
        <f t="shared" si="48"/>
        <v>0</v>
      </c>
      <c r="AP119" s="339">
        <f>SUMIFS(M.account_DTR!CJ$7:CJ$414,M.account_DTR!$I$7:$I$414,'10. 170KMP'!$F119)</f>
        <v>0</v>
      </c>
      <c r="AQ119" s="340">
        <f>SUMIFS(M.account_DTR!CK$7:CK$414,M.account_DTR!$I$7:$I$414,'10. 170KMP'!$F119)</f>
        <v>0</v>
      </c>
      <c r="AR119" s="340">
        <f>SUMIFS(M.account_DTR!CL$7:CL$414,M.account_DTR!$I$7:$I$414,'10. 170KMP'!$F119)</f>
        <v>0</v>
      </c>
      <c r="AS119" s="340">
        <f>SUMIFS(M.account_DTR!CM$7:CM$414,M.account_DTR!$I$7:$I$414,'10. 170KMP'!$F119)</f>
        <v>0</v>
      </c>
      <c r="AT119" s="340">
        <f>SUMIFS(M.account_DTR!CN$7:CN$414,M.account_DTR!$I$7:$I$414,'10. 170KMP'!$F119)</f>
        <v>0</v>
      </c>
      <c r="AU119" s="340"/>
      <c r="AV119" s="340"/>
      <c r="AW119" s="340"/>
      <c r="AX119" s="340"/>
      <c r="AY119" s="340"/>
      <c r="AZ119" s="340"/>
      <c r="BA119" s="341"/>
      <c r="BB119" s="85">
        <f t="shared" si="51"/>
        <v>0</v>
      </c>
      <c r="BC119" s="61">
        <f t="shared" si="52"/>
        <v>0</v>
      </c>
      <c r="BD119" s="61">
        <f t="shared" si="53"/>
        <v>0</v>
      </c>
      <c r="BE119" s="753" t="str">
        <f t="shared" si="37"/>
        <v/>
      </c>
      <c r="BF119" s="754" t="str">
        <f t="shared" si="38"/>
        <v/>
      </c>
      <c r="BG119" s="85">
        <f t="shared" si="54"/>
        <v>0</v>
      </c>
      <c r="BH119" s="61">
        <f t="shared" si="55"/>
        <v>0</v>
      </c>
      <c r="BI119" s="61">
        <f t="shared" si="56"/>
        <v>0</v>
      </c>
      <c r="BJ119" s="512" t="str">
        <f t="shared" si="39"/>
        <v/>
      </c>
      <c r="BK119" s="512" t="str">
        <f t="shared" si="40"/>
        <v/>
      </c>
      <c r="BL119" s="513" t="str">
        <f t="shared" si="41"/>
        <v/>
      </c>
    </row>
    <row r="120" spans="2:64" s="2" customFormat="1" ht="30" x14ac:dyDescent="0.25">
      <c r="B120" s="424" t="s">
        <v>97</v>
      </c>
      <c r="C120" s="132" t="s">
        <v>96</v>
      </c>
      <c r="D120" s="244" t="s">
        <v>258</v>
      </c>
      <c r="E120" s="132" t="s">
        <v>96</v>
      </c>
      <c r="F120" s="23">
        <f>IF(H120=0,"",MAX($F$10:F119)+1)</f>
        <v>110</v>
      </c>
      <c r="G120" s="243" t="str">
        <f>VLOOKUP(H120,'Mapping account'!E:F,2,0)</f>
        <v>02301</v>
      </c>
      <c r="H120" s="165" t="s">
        <v>96</v>
      </c>
      <c r="I120" s="271" t="s">
        <v>226</v>
      </c>
      <c r="J120" s="280" t="s">
        <v>97</v>
      </c>
      <c r="K120" s="280" t="s">
        <v>258</v>
      </c>
      <c r="L120" s="263">
        <f>SUMIFS(M.account_DTR!$AD$7:$AD$414,M.account_DTR!$I$7:$I$414,'10. 170KMP'!$F120)</f>
        <v>0</v>
      </c>
      <c r="M120" s="264">
        <f>SUMIFS(M.account_DTR!$AR$7:$AR$414,M.account_DTR!$I$7:$I$414,'10. 170KMP'!$F120)</f>
        <v>0</v>
      </c>
      <c r="N120" s="264">
        <f>SUMIFS(M.account_DTR!$BF$7:$BF$414,M.account_DTR!$I$7:$I$414,'10. 170KMP'!$F120)</f>
        <v>0</v>
      </c>
      <c r="O120" s="264">
        <f>SUMIFS(M.account_DTR!BH$7:BH$414,M.account_DTR!$I$7:$I$414,'10. 170KMP'!$F120)</f>
        <v>0</v>
      </c>
      <c r="P120" s="264">
        <f>SUMIFS(M.account_DTR!BI$7:BI$414,M.account_DTR!$I$7:$I$414,'10. 170KMP'!$F120)</f>
        <v>0</v>
      </c>
      <c r="Q120" s="264">
        <f>SUMIFS(M.account_DTR!BJ$7:BJ$414,M.account_DTR!$I$7:$I$414,'10. 170KMP'!$F120)</f>
        <v>0</v>
      </c>
      <c r="R120" s="264">
        <f>SUMIFS(M.account_DTR!BK$7:BK$414,M.account_DTR!$I$7:$I$414,'10. 170KMP'!$F120)</f>
        <v>0</v>
      </c>
      <c r="S120" s="264">
        <f>SUMIFS(M.account_DTR!BL$7:BL$414,M.account_DTR!$I$7:$I$414,'10. 170KMP'!$F120)</f>
        <v>0</v>
      </c>
      <c r="T120" s="264">
        <f>SUMIFS(M.account_DTR!BM$7:BM$414,M.account_DTR!$I$7:$I$414,'10. 170KMP'!$F120)</f>
        <v>0</v>
      </c>
      <c r="U120" s="264">
        <f>SUMIFS(M.account_DTR!BN$7:BN$414,M.account_DTR!$I$7:$I$414,'10. 170KMP'!$F120)</f>
        <v>0</v>
      </c>
      <c r="V120" s="264">
        <f>SUMIFS(M.account_DTR!BO$7:BO$414,M.account_DTR!$I$7:$I$414,'10. 170KMP'!$F120)</f>
        <v>0</v>
      </c>
      <c r="W120" s="264">
        <f>SUMIFS(M.account_DTR!BP$7:BP$414,M.account_DTR!$I$7:$I$414,'10. 170KMP'!$F120)</f>
        <v>0</v>
      </c>
      <c r="X120" s="264">
        <f>SUMIFS(M.account_DTR!BQ$7:BQ$414,M.account_DTR!$I$7:$I$414,'10. 170KMP'!$F120)</f>
        <v>0</v>
      </c>
      <c r="Y120" s="264">
        <f>SUMIFS(M.account_DTR!BR$7:BR$414,M.account_DTR!$I$7:$I$414,'10. 170KMP'!$F120)</f>
        <v>0</v>
      </c>
      <c r="Z120" s="264">
        <f>SUMIFS(M.account_DTR!BS$7:BS$414,M.account_DTR!$I$7:$I$414,'10. 170KMP'!$F120)</f>
        <v>0</v>
      </c>
      <c r="AA120" s="264">
        <f t="shared" si="49"/>
        <v>0</v>
      </c>
      <c r="AB120" s="264">
        <f>SUMIFS(M.account_DTR!BV$7:BV$414,M.account_DTR!$I$7:$I$414,'10. 170KMP'!$F120)</f>
        <v>0</v>
      </c>
      <c r="AC120" s="264">
        <f>SUMIFS(M.account_DTR!BW$7:BW$414,M.account_DTR!$I$7:$I$414,'10. 170KMP'!$F120)</f>
        <v>0</v>
      </c>
      <c r="AD120" s="264">
        <f>SUMIFS(M.account_DTR!BX$7:BX$414,M.account_DTR!$I$7:$I$414,'10. 170KMP'!$F120)</f>
        <v>0</v>
      </c>
      <c r="AE120" s="264">
        <f>SUMIFS(M.account_DTR!BY$7:BY$414,M.account_DTR!$I$7:$I$414,'10. 170KMP'!$F120)</f>
        <v>7333333.333333333</v>
      </c>
      <c r="AF120" s="264">
        <f>SUMIFS(M.account_DTR!BZ$7:BZ$414,M.account_DTR!$I$7:$I$414,'10. 170KMP'!$F120)</f>
        <v>7333333.333333333</v>
      </c>
      <c r="AG120" s="264">
        <f>SUMIFS(M.account_DTR!CA$7:CA$414,M.account_DTR!$I$7:$I$414,'10. 170KMP'!$F120)</f>
        <v>7333333.333333333</v>
      </c>
      <c r="AH120" s="264">
        <f>SUMIFS(M.account_DTR!CB$7:CB$414,M.account_DTR!$I$7:$I$414,'10. 170KMP'!$F120)</f>
        <v>7333333.333333333</v>
      </c>
      <c r="AI120" s="264">
        <f>SUMIFS(M.account_DTR!CC$7:CC$414,M.account_DTR!$I$7:$I$414,'10. 170KMP'!$F120)</f>
        <v>7333333.333333333</v>
      </c>
      <c r="AJ120" s="264">
        <f>SUMIFS(M.account_DTR!CD$7:CD$414,M.account_DTR!$I$7:$I$414,'10. 170KMP'!$F120)</f>
        <v>7333333.333333333</v>
      </c>
      <c r="AK120" s="264">
        <f>SUMIFS(M.account_DTR!CE$7:CE$414,M.account_DTR!$I$7:$I$414,'10. 170KMP'!$F120)</f>
        <v>7333333.333333333</v>
      </c>
      <c r="AL120" s="264">
        <f>SUMIFS(M.account_DTR!CF$7:CF$414,M.account_DTR!$I$7:$I$414,'10. 170KMP'!$F120)</f>
        <v>7333333.333333333</v>
      </c>
      <c r="AM120" s="264">
        <f>SUMIFS(M.account_DTR!CG$7:CG$414,M.account_DTR!$I$7:$I$414,'10. 170KMP'!$F120)</f>
        <v>7333333.333333333</v>
      </c>
      <c r="AN120" s="264">
        <f t="shared" si="50"/>
        <v>66000000.000000007</v>
      </c>
      <c r="AO120" s="265">
        <f t="shared" si="48"/>
        <v>32895946</v>
      </c>
      <c r="AP120" s="342">
        <f>SUMIFS(M.account_DTR!CJ$7:CJ$414,M.account_DTR!$I$7:$I$414,'10. 170KMP'!$F120)</f>
        <v>6484950</v>
      </c>
      <c r="AQ120" s="343">
        <f>SUMIFS(M.account_DTR!CK$7:CK$414,M.account_DTR!$I$7:$I$414,'10. 170KMP'!$F120)</f>
        <v>6484950</v>
      </c>
      <c r="AR120" s="343">
        <f>SUMIFS(M.account_DTR!CL$7:CL$414,M.account_DTR!$I$7:$I$414,'10. 170KMP'!$F120)</f>
        <v>6484950</v>
      </c>
      <c r="AS120" s="343">
        <f>SUMIFS(M.account_DTR!CM$7:CM$414,M.account_DTR!$I$7:$I$414,'10. 170KMP'!$F120)</f>
        <v>6484950</v>
      </c>
      <c r="AT120" s="343">
        <f>SUMIFS(M.account_DTR!CN$7:CN$414,M.account_DTR!$I$7:$I$414,'10. 170KMP'!$F120)</f>
        <v>6956146</v>
      </c>
      <c r="AU120" s="343"/>
      <c r="AV120" s="343"/>
      <c r="AW120" s="343"/>
      <c r="AX120" s="343"/>
      <c r="AY120" s="343"/>
      <c r="AZ120" s="343"/>
      <c r="BA120" s="344"/>
      <c r="BB120" s="263">
        <f t="shared" si="51"/>
        <v>6484950</v>
      </c>
      <c r="BC120" s="264">
        <f t="shared" si="52"/>
        <v>6956146</v>
      </c>
      <c r="BD120" s="264">
        <f t="shared" si="53"/>
        <v>7333333.333333333</v>
      </c>
      <c r="BE120" s="763">
        <f t="shared" si="37"/>
        <v>1.0726599279871085</v>
      </c>
      <c r="BF120" s="764">
        <f t="shared" si="38"/>
        <v>0.94856536363636368</v>
      </c>
      <c r="BG120" s="263">
        <f t="shared" si="54"/>
        <v>0</v>
      </c>
      <c r="BH120" s="264">
        <f t="shared" si="55"/>
        <v>32895946</v>
      </c>
      <c r="BI120" s="264">
        <f t="shared" si="56"/>
        <v>14666666.666666666</v>
      </c>
      <c r="BJ120" s="524" t="str">
        <f t="shared" si="39"/>
        <v/>
      </c>
      <c r="BK120" s="524">
        <f t="shared" si="40"/>
        <v>2.2429054090909091</v>
      </c>
      <c r="BL120" s="525">
        <f t="shared" si="41"/>
        <v>0.4984234242424242</v>
      </c>
    </row>
    <row r="121" spans="2:64" s="2" customFormat="1" ht="14.1" customHeight="1" x14ac:dyDescent="0.25">
      <c r="B121" s="1167" t="s">
        <v>99</v>
      </c>
      <c r="C121" s="1168" t="s">
        <v>98</v>
      </c>
      <c r="D121" s="1169" t="s">
        <v>259</v>
      </c>
      <c r="E121" s="1168" t="s">
        <v>98</v>
      </c>
      <c r="F121" s="177">
        <f>IF(H121=0,"",MAX($F$10:F120)+1)</f>
        <v>111</v>
      </c>
      <c r="G121" s="239" t="str">
        <f>VLOOKUP(H121,'Mapping account'!E:F,2,0)</f>
        <v>07001</v>
      </c>
      <c r="H121" s="14" t="s">
        <v>384</v>
      </c>
      <c r="I121" s="267" t="s">
        <v>226</v>
      </c>
      <c r="J121" s="278" t="s">
        <v>99</v>
      </c>
      <c r="K121" s="278" t="s">
        <v>259</v>
      </c>
      <c r="L121" s="408">
        <f>SUMIFS(M.account_DTR!$AD$7:$AD$414,M.account_DTR!$I$7:$I$414,'10. 170KMP'!$F121)</f>
        <v>0</v>
      </c>
      <c r="M121" s="409">
        <f>SUMIFS(M.account_DTR!$AR$7:$AR$414,M.account_DTR!$I$7:$I$414,'10. 170KMP'!$F121)</f>
        <v>0</v>
      </c>
      <c r="N121" s="409">
        <f>SUMIFS(M.account_DTR!$BF$7:$BF$414,M.account_DTR!$I$7:$I$414,'10. 170KMP'!$F121)</f>
        <v>0</v>
      </c>
      <c r="O121" s="409">
        <f>SUMIFS(M.account_DTR!BH$7:BH$414,M.account_DTR!$I$7:$I$414,'10. 170KMP'!$F121)</f>
        <v>0</v>
      </c>
      <c r="P121" s="409">
        <f>SUMIFS(M.account_DTR!BI$7:BI$414,M.account_DTR!$I$7:$I$414,'10. 170KMP'!$F121)</f>
        <v>0</v>
      </c>
      <c r="Q121" s="409">
        <f>SUMIFS(M.account_DTR!BJ$7:BJ$414,M.account_DTR!$I$7:$I$414,'10. 170KMP'!$F121)</f>
        <v>0</v>
      </c>
      <c r="R121" s="409">
        <f>SUMIFS(M.account_DTR!BK$7:BK$414,M.account_DTR!$I$7:$I$414,'10. 170KMP'!$F121)</f>
        <v>0</v>
      </c>
      <c r="S121" s="409">
        <f>SUMIFS(M.account_DTR!BL$7:BL$414,M.account_DTR!$I$7:$I$414,'10. 170KMP'!$F121)</f>
        <v>0</v>
      </c>
      <c r="T121" s="409">
        <f>SUMIFS(M.account_DTR!BM$7:BM$414,M.account_DTR!$I$7:$I$414,'10. 170KMP'!$F121)</f>
        <v>0</v>
      </c>
      <c r="U121" s="409">
        <f>SUMIFS(M.account_DTR!BN$7:BN$414,M.account_DTR!$I$7:$I$414,'10. 170KMP'!$F121)</f>
        <v>0</v>
      </c>
      <c r="V121" s="409">
        <f>SUMIFS(M.account_DTR!BO$7:BO$414,M.account_DTR!$I$7:$I$414,'10. 170KMP'!$F121)</f>
        <v>0</v>
      </c>
      <c r="W121" s="409">
        <f>SUMIFS(M.account_DTR!BP$7:BP$414,M.account_DTR!$I$7:$I$414,'10. 170KMP'!$F121)</f>
        <v>0</v>
      </c>
      <c r="X121" s="409">
        <f>SUMIFS(M.account_DTR!BQ$7:BQ$414,M.account_DTR!$I$7:$I$414,'10. 170KMP'!$F121)</f>
        <v>0</v>
      </c>
      <c r="Y121" s="409">
        <f>SUMIFS(M.account_DTR!BR$7:BR$414,M.account_DTR!$I$7:$I$414,'10. 170KMP'!$F121)</f>
        <v>0</v>
      </c>
      <c r="Z121" s="409">
        <f>SUMIFS(M.account_DTR!BS$7:BS$414,M.account_DTR!$I$7:$I$414,'10. 170KMP'!$F121)</f>
        <v>0</v>
      </c>
      <c r="AA121" s="409">
        <f t="shared" si="49"/>
        <v>0</v>
      </c>
      <c r="AB121" s="409">
        <f>SUMIFS(M.account_DTR!BV$7:BV$414,M.account_DTR!$I$7:$I$414,'10. 170KMP'!$F121)</f>
        <v>0</v>
      </c>
      <c r="AC121" s="409">
        <f>SUMIFS(M.account_DTR!BW$7:BW$414,M.account_DTR!$I$7:$I$414,'10. 170KMP'!$F121)</f>
        <v>0</v>
      </c>
      <c r="AD121" s="409">
        <f>SUMIFS(M.account_DTR!BX$7:BX$414,M.account_DTR!$I$7:$I$414,'10. 170KMP'!$F121)</f>
        <v>0</v>
      </c>
      <c r="AE121" s="409">
        <f>SUMIFS(M.account_DTR!BY$7:BY$414,M.account_DTR!$I$7:$I$414,'10. 170KMP'!$F121)</f>
        <v>0</v>
      </c>
      <c r="AF121" s="409">
        <f>SUMIFS(M.account_DTR!BZ$7:BZ$414,M.account_DTR!$I$7:$I$414,'10. 170KMP'!$F121)</f>
        <v>0</v>
      </c>
      <c r="AG121" s="409">
        <f>SUMIFS(M.account_DTR!CA$7:CA$414,M.account_DTR!$I$7:$I$414,'10. 170KMP'!$F121)</f>
        <v>0</v>
      </c>
      <c r="AH121" s="409">
        <f>SUMIFS(M.account_DTR!CB$7:CB$414,M.account_DTR!$I$7:$I$414,'10. 170KMP'!$F121)</f>
        <v>0</v>
      </c>
      <c r="AI121" s="409">
        <f>SUMIFS(M.account_DTR!CC$7:CC$414,M.account_DTR!$I$7:$I$414,'10. 170KMP'!$F121)</f>
        <v>0</v>
      </c>
      <c r="AJ121" s="409">
        <f>SUMIFS(M.account_DTR!CD$7:CD$414,M.account_DTR!$I$7:$I$414,'10. 170KMP'!$F121)</f>
        <v>0</v>
      </c>
      <c r="AK121" s="409">
        <f>SUMIFS(M.account_DTR!CE$7:CE$414,M.account_DTR!$I$7:$I$414,'10. 170KMP'!$F121)</f>
        <v>0</v>
      </c>
      <c r="AL121" s="409">
        <f>SUMIFS(M.account_DTR!CF$7:CF$414,M.account_DTR!$I$7:$I$414,'10. 170KMP'!$F121)</f>
        <v>0</v>
      </c>
      <c r="AM121" s="409">
        <f>SUMIFS(M.account_DTR!CG$7:CG$414,M.account_DTR!$I$7:$I$414,'10. 170KMP'!$F121)</f>
        <v>0</v>
      </c>
      <c r="AN121" s="409">
        <f t="shared" si="50"/>
        <v>0</v>
      </c>
      <c r="AO121" s="410">
        <f t="shared" si="48"/>
        <v>0</v>
      </c>
      <c r="AP121" s="411">
        <f>SUMIFS(M.account_DTR!CJ$7:CJ$414,M.account_DTR!$I$7:$I$414,'10. 170KMP'!$F121)</f>
        <v>0</v>
      </c>
      <c r="AQ121" s="412">
        <f>SUMIFS(M.account_DTR!CK$7:CK$414,M.account_DTR!$I$7:$I$414,'10. 170KMP'!$F121)</f>
        <v>0</v>
      </c>
      <c r="AR121" s="412">
        <f>SUMIFS(M.account_DTR!CL$7:CL$414,M.account_DTR!$I$7:$I$414,'10. 170KMP'!$F121)</f>
        <v>0</v>
      </c>
      <c r="AS121" s="412">
        <f>SUMIFS(M.account_DTR!CM$7:CM$414,M.account_DTR!$I$7:$I$414,'10. 170KMP'!$F121)</f>
        <v>0</v>
      </c>
      <c r="AT121" s="412">
        <f>SUMIFS(M.account_DTR!CN$7:CN$414,M.account_DTR!$I$7:$I$414,'10. 170KMP'!$F121)</f>
        <v>0</v>
      </c>
      <c r="AU121" s="412"/>
      <c r="AV121" s="412"/>
      <c r="AW121" s="412"/>
      <c r="AX121" s="412"/>
      <c r="AY121" s="412"/>
      <c r="AZ121" s="412"/>
      <c r="BA121" s="413"/>
      <c r="BB121" s="408">
        <f t="shared" si="51"/>
        <v>0</v>
      </c>
      <c r="BC121" s="409">
        <f t="shared" si="52"/>
        <v>0</v>
      </c>
      <c r="BD121" s="409">
        <f t="shared" si="53"/>
        <v>0</v>
      </c>
      <c r="BE121" s="755" t="str">
        <f t="shared" si="37"/>
        <v/>
      </c>
      <c r="BF121" s="756" t="str">
        <f t="shared" si="38"/>
        <v/>
      </c>
      <c r="BG121" s="408">
        <f t="shared" si="54"/>
        <v>0</v>
      </c>
      <c r="BH121" s="409">
        <f t="shared" si="55"/>
        <v>0</v>
      </c>
      <c r="BI121" s="409">
        <f t="shared" si="56"/>
        <v>0</v>
      </c>
      <c r="BJ121" s="516" t="str">
        <f t="shared" si="39"/>
        <v/>
      </c>
      <c r="BK121" s="516" t="str">
        <f t="shared" si="40"/>
        <v/>
      </c>
      <c r="BL121" s="517" t="str">
        <f t="shared" si="41"/>
        <v/>
      </c>
    </row>
    <row r="122" spans="2:64" s="2" customFormat="1" ht="14.1" customHeight="1" x14ac:dyDescent="0.25">
      <c r="B122" s="1167" t="str">
        <f>IF(C122=0,"",MAX($B$10:B121)+1)</f>
        <v/>
      </c>
      <c r="C122" s="1168"/>
      <c r="D122" s="1169"/>
      <c r="E122" s="1168"/>
      <c r="F122" s="23">
        <f>IF(H122=0,"",MAX($F$10:F121)+1)</f>
        <v>112</v>
      </c>
      <c r="G122" s="240" t="str">
        <f>VLOOKUP(H122,'Mapping account'!E:F,2,0)</f>
        <v>07002</v>
      </c>
      <c r="H122" s="16" t="s">
        <v>385</v>
      </c>
      <c r="I122" s="266" t="s">
        <v>226</v>
      </c>
      <c r="J122" s="277" t="s">
        <v>99</v>
      </c>
      <c r="K122" s="277" t="s">
        <v>259</v>
      </c>
      <c r="L122" s="85">
        <f>SUMIFS(M.account_DTR!$AD$7:$AD$414,M.account_DTR!$I$7:$I$414,'10. 170KMP'!$F122)</f>
        <v>0</v>
      </c>
      <c r="M122" s="61">
        <f>SUMIFS(M.account_DTR!$AR$7:$AR$414,M.account_DTR!$I$7:$I$414,'10. 170KMP'!$F122)</f>
        <v>0</v>
      </c>
      <c r="N122" s="61">
        <f>SUMIFS(M.account_DTR!$BF$7:$BF$414,M.account_DTR!$I$7:$I$414,'10. 170KMP'!$F122)</f>
        <v>0</v>
      </c>
      <c r="O122" s="61">
        <f>SUMIFS(M.account_DTR!BH$7:BH$414,M.account_DTR!$I$7:$I$414,'10. 170KMP'!$F122)</f>
        <v>0</v>
      </c>
      <c r="P122" s="61">
        <f>SUMIFS(M.account_DTR!BI$7:BI$414,M.account_DTR!$I$7:$I$414,'10. 170KMP'!$F122)</f>
        <v>0</v>
      </c>
      <c r="Q122" s="61">
        <f>SUMIFS(M.account_DTR!BJ$7:BJ$414,M.account_DTR!$I$7:$I$414,'10. 170KMP'!$F122)</f>
        <v>0</v>
      </c>
      <c r="R122" s="61">
        <f>SUMIFS(M.account_DTR!BK$7:BK$414,M.account_DTR!$I$7:$I$414,'10. 170KMP'!$F122)</f>
        <v>0</v>
      </c>
      <c r="S122" s="61">
        <f>SUMIFS(M.account_DTR!BL$7:BL$414,M.account_DTR!$I$7:$I$414,'10. 170KMP'!$F122)</f>
        <v>0</v>
      </c>
      <c r="T122" s="61">
        <f>SUMIFS(M.account_DTR!BM$7:BM$414,M.account_DTR!$I$7:$I$414,'10. 170KMP'!$F122)</f>
        <v>0</v>
      </c>
      <c r="U122" s="61">
        <f>SUMIFS(M.account_DTR!BN$7:BN$414,M.account_DTR!$I$7:$I$414,'10. 170KMP'!$F122)</f>
        <v>0</v>
      </c>
      <c r="V122" s="61">
        <f>SUMIFS(M.account_DTR!BO$7:BO$414,M.account_DTR!$I$7:$I$414,'10. 170KMP'!$F122)</f>
        <v>0</v>
      </c>
      <c r="W122" s="61">
        <f>SUMIFS(M.account_DTR!BP$7:BP$414,M.account_DTR!$I$7:$I$414,'10. 170KMP'!$F122)</f>
        <v>0</v>
      </c>
      <c r="X122" s="61">
        <f>SUMIFS(M.account_DTR!BQ$7:BQ$414,M.account_DTR!$I$7:$I$414,'10. 170KMP'!$F122)</f>
        <v>0</v>
      </c>
      <c r="Y122" s="61">
        <f>SUMIFS(M.account_DTR!BR$7:BR$414,M.account_DTR!$I$7:$I$414,'10. 170KMP'!$F122)</f>
        <v>0</v>
      </c>
      <c r="Z122" s="61">
        <f>SUMIFS(M.account_DTR!BS$7:BS$414,M.account_DTR!$I$7:$I$414,'10. 170KMP'!$F122)</f>
        <v>0</v>
      </c>
      <c r="AA122" s="61">
        <f t="shared" si="49"/>
        <v>0</v>
      </c>
      <c r="AB122" s="61">
        <f>SUMIFS(M.account_DTR!BV$7:BV$414,M.account_DTR!$I$7:$I$414,'10. 170KMP'!$F122)</f>
        <v>0</v>
      </c>
      <c r="AC122" s="61">
        <f>SUMIFS(M.account_DTR!BW$7:BW$414,M.account_DTR!$I$7:$I$414,'10. 170KMP'!$F122)</f>
        <v>0</v>
      </c>
      <c r="AD122" s="61">
        <f>SUMIFS(M.account_DTR!BX$7:BX$414,M.account_DTR!$I$7:$I$414,'10. 170KMP'!$F122)</f>
        <v>0</v>
      </c>
      <c r="AE122" s="61">
        <f>SUMIFS(M.account_DTR!BY$7:BY$414,M.account_DTR!$I$7:$I$414,'10. 170KMP'!$F122)</f>
        <v>0</v>
      </c>
      <c r="AF122" s="61">
        <f>SUMIFS(M.account_DTR!BZ$7:BZ$414,M.account_DTR!$I$7:$I$414,'10. 170KMP'!$F122)</f>
        <v>0</v>
      </c>
      <c r="AG122" s="61">
        <f>SUMIFS(M.account_DTR!CA$7:CA$414,M.account_DTR!$I$7:$I$414,'10. 170KMP'!$F122)</f>
        <v>0</v>
      </c>
      <c r="AH122" s="61">
        <f>SUMIFS(M.account_DTR!CB$7:CB$414,M.account_DTR!$I$7:$I$414,'10. 170KMP'!$F122)</f>
        <v>0</v>
      </c>
      <c r="AI122" s="61">
        <f>SUMIFS(M.account_DTR!CC$7:CC$414,M.account_DTR!$I$7:$I$414,'10. 170KMP'!$F122)</f>
        <v>0</v>
      </c>
      <c r="AJ122" s="61">
        <f>SUMIFS(M.account_DTR!CD$7:CD$414,M.account_DTR!$I$7:$I$414,'10. 170KMP'!$F122)</f>
        <v>0</v>
      </c>
      <c r="AK122" s="61">
        <f>SUMIFS(M.account_DTR!CE$7:CE$414,M.account_DTR!$I$7:$I$414,'10. 170KMP'!$F122)</f>
        <v>0</v>
      </c>
      <c r="AL122" s="61">
        <f>SUMIFS(M.account_DTR!CF$7:CF$414,M.account_DTR!$I$7:$I$414,'10. 170KMP'!$F122)</f>
        <v>0</v>
      </c>
      <c r="AM122" s="61">
        <f>SUMIFS(M.account_DTR!CG$7:CG$414,M.account_DTR!$I$7:$I$414,'10. 170KMP'!$F122)</f>
        <v>0</v>
      </c>
      <c r="AN122" s="61">
        <f t="shared" si="50"/>
        <v>0</v>
      </c>
      <c r="AO122" s="91">
        <f t="shared" si="48"/>
        <v>0</v>
      </c>
      <c r="AP122" s="339">
        <f>SUMIFS(M.account_DTR!CJ$7:CJ$414,M.account_DTR!$I$7:$I$414,'10. 170KMP'!$F122)</f>
        <v>0</v>
      </c>
      <c r="AQ122" s="340">
        <f>SUMIFS(M.account_DTR!CK$7:CK$414,M.account_DTR!$I$7:$I$414,'10. 170KMP'!$F122)</f>
        <v>0</v>
      </c>
      <c r="AR122" s="340">
        <f>SUMIFS(M.account_DTR!CL$7:CL$414,M.account_DTR!$I$7:$I$414,'10. 170KMP'!$F122)</f>
        <v>0</v>
      </c>
      <c r="AS122" s="340">
        <f>SUMIFS(M.account_DTR!CM$7:CM$414,M.account_DTR!$I$7:$I$414,'10. 170KMP'!$F122)</f>
        <v>0</v>
      </c>
      <c r="AT122" s="340">
        <f>SUMIFS(M.account_DTR!CN$7:CN$414,M.account_DTR!$I$7:$I$414,'10. 170KMP'!$F122)</f>
        <v>0</v>
      </c>
      <c r="AU122" s="340"/>
      <c r="AV122" s="340"/>
      <c r="AW122" s="340"/>
      <c r="AX122" s="340"/>
      <c r="AY122" s="340"/>
      <c r="AZ122" s="340"/>
      <c r="BA122" s="341"/>
      <c r="BB122" s="85">
        <f t="shared" si="51"/>
        <v>0</v>
      </c>
      <c r="BC122" s="61">
        <f t="shared" si="52"/>
        <v>0</v>
      </c>
      <c r="BD122" s="61">
        <f t="shared" si="53"/>
        <v>0</v>
      </c>
      <c r="BE122" s="753" t="str">
        <f t="shared" si="37"/>
        <v/>
      </c>
      <c r="BF122" s="754" t="str">
        <f t="shared" si="38"/>
        <v/>
      </c>
      <c r="BG122" s="85">
        <f t="shared" si="54"/>
        <v>0</v>
      </c>
      <c r="BH122" s="61">
        <f t="shared" si="55"/>
        <v>0</v>
      </c>
      <c r="BI122" s="61">
        <f t="shared" si="56"/>
        <v>0</v>
      </c>
      <c r="BJ122" s="512" t="str">
        <f t="shared" si="39"/>
        <v/>
      </c>
      <c r="BK122" s="512" t="str">
        <f t="shared" si="40"/>
        <v/>
      </c>
      <c r="BL122" s="513" t="str">
        <f t="shared" si="41"/>
        <v/>
      </c>
    </row>
    <row r="123" spans="2:64" s="2" customFormat="1" x14ac:dyDescent="0.25">
      <c r="B123" s="424" t="s">
        <v>101</v>
      </c>
      <c r="C123" s="164" t="s">
        <v>100</v>
      </c>
      <c r="D123" s="244" t="s">
        <v>260</v>
      </c>
      <c r="E123" s="164" t="s">
        <v>100</v>
      </c>
      <c r="F123" s="23">
        <f>IF(H123=0,"",MAX($F$10:F122)+1)</f>
        <v>113</v>
      </c>
      <c r="G123" s="248" t="str">
        <f>VLOOKUP(H123,'Mapping account'!E:F,2,0)</f>
        <v>04203</v>
      </c>
      <c r="H123" s="198" t="s">
        <v>100</v>
      </c>
      <c r="I123" s="269" t="s">
        <v>226</v>
      </c>
      <c r="J123" s="279" t="s">
        <v>101</v>
      </c>
      <c r="K123" s="279" t="s">
        <v>260</v>
      </c>
      <c r="L123" s="263">
        <f>SUMIFS(M.account_DTR!$AD$7:$AD$414,M.account_DTR!$I$7:$I$414,'10. 170KMP'!$F123)</f>
        <v>0</v>
      </c>
      <c r="M123" s="264">
        <f>SUMIFS(M.account_DTR!$AR$7:$AR$414,M.account_DTR!$I$7:$I$414,'10. 170KMP'!$F123)</f>
        <v>0</v>
      </c>
      <c r="N123" s="264">
        <f>SUMIFS(M.account_DTR!$BF$7:$BF$414,M.account_DTR!$I$7:$I$414,'10. 170KMP'!$F123)</f>
        <v>0</v>
      </c>
      <c r="O123" s="264">
        <f>SUMIFS(M.account_DTR!BH$7:BH$414,M.account_DTR!$I$7:$I$414,'10. 170KMP'!$F123)</f>
        <v>0</v>
      </c>
      <c r="P123" s="264">
        <f>SUMIFS(M.account_DTR!BI$7:BI$414,M.account_DTR!$I$7:$I$414,'10. 170KMP'!$F123)</f>
        <v>0</v>
      </c>
      <c r="Q123" s="264">
        <f>SUMIFS(M.account_DTR!BJ$7:BJ$414,M.account_DTR!$I$7:$I$414,'10. 170KMP'!$F123)</f>
        <v>0</v>
      </c>
      <c r="R123" s="264">
        <f>SUMIFS(M.account_DTR!BK$7:BK$414,M.account_DTR!$I$7:$I$414,'10. 170KMP'!$F123)</f>
        <v>0</v>
      </c>
      <c r="S123" s="264">
        <f>SUMIFS(M.account_DTR!BL$7:BL$414,M.account_DTR!$I$7:$I$414,'10. 170KMP'!$F123)</f>
        <v>0</v>
      </c>
      <c r="T123" s="264">
        <f>SUMIFS(M.account_DTR!BM$7:BM$414,M.account_DTR!$I$7:$I$414,'10. 170KMP'!$F123)</f>
        <v>0</v>
      </c>
      <c r="U123" s="264">
        <f>SUMIFS(M.account_DTR!BN$7:BN$414,M.account_DTR!$I$7:$I$414,'10. 170KMP'!$F123)</f>
        <v>0</v>
      </c>
      <c r="V123" s="264">
        <f>SUMIFS(M.account_DTR!BO$7:BO$414,M.account_DTR!$I$7:$I$414,'10. 170KMP'!$F123)</f>
        <v>0</v>
      </c>
      <c r="W123" s="264">
        <f>SUMIFS(M.account_DTR!BP$7:BP$414,M.account_DTR!$I$7:$I$414,'10. 170KMP'!$F123)</f>
        <v>0</v>
      </c>
      <c r="X123" s="264">
        <f>SUMIFS(M.account_DTR!BQ$7:BQ$414,M.account_DTR!$I$7:$I$414,'10. 170KMP'!$F123)</f>
        <v>0</v>
      </c>
      <c r="Y123" s="264">
        <f>SUMIFS(M.account_DTR!BR$7:BR$414,M.account_DTR!$I$7:$I$414,'10. 170KMP'!$F123)</f>
        <v>0</v>
      </c>
      <c r="Z123" s="264">
        <f>SUMIFS(M.account_DTR!BS$7:BS$414,M.account_DTR!$I$7:$I$414,'10. 170KMP'!$F123)</f>
        <v>0</v>
      </c>
      <c r="AA123" s="264">
        <f t="shared" si="49"/>
        <v>0</v>
      </c>
      <c r="AB123" s="264">
        <f>SUMIFS(M.account_DTR!BV$7:BV$414,M.account_DTR!$I$7:$I$414,'10. 170KMP'!$F123)</f>
        <v>0</v>
      </c>
      <c r="AC123" s="264">
        <f>SUMIFS(M.account_DTR!BW$7:BW$414,M.account_DTR!$I$7:$I$414,'10. 170KMP'!$F123)</f>
        <v>0</v>
      </c>
      <c r="AD123" s="264">
        <f>SUMIFS(M.account_DTR!BX$7:BX$414,M.account_DTR!$I$7:$I$414,'10. 170KMP'!$F123)</f>
        <v>0</v>
      </c>
      <c r="AE123" s="264">
        <f>SUMIFS(M.account_DTR!BY$7:BY$414,M.account_DTR!$I$7:$I$414,'10. 170KMP'!$F123)</f>
        <v>0</v>
      </c>
      <c r="AF123" s="264">
        <f>SUMIFS(M.account_DTR!BZ$7:BZ$414,M.account_DTR!$I$7:$I$414,'10. 170KMP'!$F123)</f>
        <v>0</v>
      </c>
      <c r="AG123" s="264">
        <f>SUMIFS(M.account_DTR!CA$7:CA$414,M.account_DTR!$I$7:$I$414,'10. 170KMP'!$F123)</f>
        <v>0</v>
      </c>
      <c r="AH123" s="264">
        <f>SUMIFS(M.account_DTR!CB$7:CB$414,M.account_DTR!$I$7:$I$414,'10. 170KMP'!$F123)</f>
        <v>0</v>
      </c>
      <c r="AI123" s="264">
        <f>SUMIFS(M.account_DTR!CC$7:CC$414,M.account_DTR!$I$7:$I$414,'10. 170KMP'!$F123)</f>
        <v>0</v>
      </c>
      <c r="AJ123" s="264">
        <f>SUMIFS(M.account_DTR!CD$7:CD$414,M.account_DTR!$I$7:$I$414,'10. 170KMP'!$F123)</f>
        <v>0</v>
      </c>
      <c r="AK123" s="264">
        <f>SUMIFS(M.account_DTR!CE$7:CE$414,M.account_DTR!$I$7:$I$414,'10. 170KMP'!$F123)</f>
        <v>0</v>
      </c>
      <c r="AL123" s="264">
        <f>SUMIFS(M.account_DTR!CF$7:CF$414,M.account_DTR!$I$7:$I$414,'10. 170KMP'!$F123)</f>
        <v>0</v>
      </c>
      <c r="AM123" s="264">
        <f>SUMIFS(M.account_DTR!CG$7:CG$414,M.account_DTR!$I$7:$I$414,'10. 170KMP'!$F123)</f>
        <v>0</v>
      </c>
      <c r="AN123" s="264">
        <f t="shared" si="50"/>
        <v>0</v>
      </c>
      <c r="AO123" s="265">
        <f t="shared" si="48"/>
        <v>0</v>
      </c>
      <c r="AP123" s="342">
        <f>SUMIFS(M.account_DTR!CJ$7:CJ$414,M.account_DTR!$I$7:$I$414,'10. 170KMP'!$F123)</f>
        <v>0</v>
      </c>
      <c r="AQ123" s="343">
        <f>SUMIFS(M.account_DTR!CK$7:CK$414,M.account_DTR!$I$7:$I$414,'10. 170KMP'!$F123)</f>
        <v>0</v>
      </c>
      <c r="AR123" s="343">
        <f>SUMIFS(M.account_DTR!CL$7:CL$414,M.account_DTR!$I$7:$I$414,'10. 170KMP'!$F123)</f>
        <v>0</v>
      </c>
      <c r="AS123" s="343">
        <f>SUMIFS(M.account_DTR!CM$7:CM$414,M.account_DTR!$I$7:$I$414,'10. 170KMP'!$F123)</f>
        <v>0</v>
      </c>
      <c r="AT123" s="343">
        <f>SUMIFS(M.account_DTR!CN$7:CN$414,M.account_DTR!$I$7:$I$414,'10. 170KMP'!$F123)</f>
        <v>0</v>
      </c>
      <c r="AU123" s="343"/>
      <c r="AV123" s="343"/>
      <c r="AW123" s="343"/>
      <c r="AX123" s="343"/>
      <c r="AY123" s="343"/>
      <c r="AZ123" s="343"/>
      <c r="BA123" s="344"/>
      <c r="BB123" s="263">
        <f t="shared" si="51"/>
        <v>0</v>
      </c>
      <c r="BC123" s="264">
        <f t="shared" si="52"/>
        <v>0</v>
      </c>
      <c r="BD123" s="264">
        <f t="shared" si="53"/>
        <v>0</v>
      </c>
      <c r="BE123" s="763" t="str">
        <f t="shared" si="37"/>
        <v/>
      </c>
      <c r="BF123" s="764" t="str">
        <f t="shared" si="38"/>
        <v/>
      </c>
      <c r="BG123" s="263">
        <f t="shared" si="54"/>
        <v>0</v>
      </c>
      <c r="BH123" s="264">
        <f t="shared" si="55"/>
        <v>0</v>
      </c>
      <c r="BI123" s="264">
        <f t="shared" si="56"/>
        <v>0</v>
      </c>
      <c r="BJ123" s="524" t="str">
        <f t="shared" si="39"/>
        <v/>
      </c>
      <c r="BK123" s="524" t="str">
        <f t="shared" si="40"/>
        <v/>
      </c>
      <c r="BL123" s="525" t="str">
        <f t="shared" si="41"/>
        <v/>
      </c>
    </row>
    <row r="124" spans="2:64" s="2" customFormat="1" x14ac:dyDescent="0.25">
      <c r="B124" s="424" t="s">
        <v>103</v>
      </c>
      <c r="C124" s="132" t="s">
        <v>102</v>
      </c>
      <c r="D124" s="244" t="s">
        <v>261</v>
      </c>
      <c r="E124" s="132" t="s">
        <v>102</v>
      </c>
      <c r="F124" s="23">
        <f>IF(H124=0,"",MAX($F$10:F123)+1)</f>
        <v>114</v>
      </c>
      <c r="G124" s="243" t="str">
        <f>VLOOKUP(H124,'Mapping account'!E:F,2,0)</f>
        <v>05201</v>
      </c>
      <c r="H124" s="165" t="s">
        <v>102</v>
      </c>
      <c r="I124" s="271" t="s">
        <v>226</v>
      </c>
      <c r="J124" s="280" t="s">
        <v>103</v>
      </c>
      <c r="K124" s="280" t="s">
        <v>261</v>
      </c>
      <c r="L124" s="418">
        <f>SUMIFS(M.account_DTR!$AD$7:$AD$414,M.account_DTR!$I$7:$I$414,'10. 170KMP'!$F124)</f>
        <v>0</v>
      </c>
      <c r="M124" s="419">
        <f>SUMIFS(M.account_DTR!$AR$7:$AR$414,M.account_DTR!$I$7:$I$414,'10. 170KMP'!$F124)</f>
        <v>0</v>
      </c>
      <c r="N124" s="419">
        <f>SUMIFS(M.account_DTR!$BF$7:$BF$414,M.account_DTR!$I$7:$I$414,'10. 170KMP'!$F124)</f>
        <v>0</v>
      </c>
      <c r="O124" s="419">
        <f>SUMIFS(M.account_DTR!BH$7:BH$414,M.account_DTR!$I$7:$I$414,'10. 170KMP'!$F124)</f>
        <v>0</v>
      </c>
      <c r="P124" s="419">
        <f>SUMIFS(M.account_DTR!BI$7:BI$414,M.account_DTR!$I$7:$I$414,'10. 170KMP'!$F124)</f>
        <v>0</v>
      </c>
      <c r="Q124" s="419">
        <f>SUMIFS(M.account_DTR!BJ$7:BJ$414,M.account_DTR!$I$7:$I$414,'10. 170KMP'!$F124)</f>
        <v>0</v>
      </c>
      <c r="R124" s="419">
        <f>SUMIFS(M.account_DTR!BK$7:BK$414,M.account_DTR!$I$7:$I$414,'10. 170KMP'!$F124)</f>
        <v>0</v>
      </c>
      <c r="S124" s="419">
        <f>SUMIFS(M.account_DTR!BL$7:BL$414,M.account_DTR!$I$7:$I$414,'10. 170KMP'!$F124)</f>
        <v>0</v>
      </c>
      <c r="T124" s="419">
        <f>SUMIFS(M.account_DTR!BM$7:BM$414,M.account_DTR!$I$7:$I$414,'10. 170KMP'!$F124)</f>
        <v>0</v>
      </c>
      <c r="U124" s="419">
        <f>SUMIFS(M.account_DTR!BN$7:BN$414,M.account_DTR!$I$7:$I$414,'10. 170KMP'!$F124)</f>
        <v>0</v>
      </c>
      <c r="V124" s="419">
        <f>SUMIFS(M.account_DTR!BO$7:BO$414,M.account_DTR!$I$7:$I$414,'10. 170KMP'!$F124)</f>
        <v>0</v>
      </c>
      <c r="W124" s="419">
        <f>SUMIFS(M.account_DTR!BP$7:BP$414,M.account_DTR!$I$7:$I$414,'10. 170KMP'!$F124)</f>
        <v>0</v>
      </c>
      <c r="X124" s="419">
        <f>SUMIFS(M.account_DTR!BQ$7:BQ$414,M.account_DTR!$I$7:$I$414,'10. 170KMP'!$F124)</f>
        <v>0</v>
      </c>
      <c r="Y124" s="419">
        <f>SUMIFS(M.account_DTR!BR$7:BR$414,M.account_DTR!$I$7:$I$414,'10. 170KMP'!$F124)</f>
        <v>0</v>
      </c>
      <c r="Z124" s="419">
        <f>SUMIFS(M.account_DTR!BS$7:BS$414,M.account_DTR!$I$7:$I$414,'10. 170KMP'!$F124)</f>
        <v>0</v>
      </c>
      <c r="AA124" s="419">
        <f t="shared" si="49"/>
        <v>0</v>
      </c>
      <c r="AB124" s="419">
        <f>SUMIFS(M.account_DTR!BV$7:BV$414,M.account_DTR!$I$7:$I$414,'10. 170KMP'!$F124)</f>
        <v>0</v>
      </c>
      <c r="AC124" s="419">
        <f>SUMIFS(M.account_DTR!BW$7:BW$414,M.account_DTR!$I$7:$I$414,'10. 170KMP'!$F124)</f>
        <v>0</v>
      </c>
      <c r="AD124" s="419">
        <f>SUMIFS(M.account_DTR!BX$7:BX$414,M.account_DTR!$I$7:$I$414,'10. 170KMP'!$F124)</f>
        <v>0</v>
      </c>
      <c r="AE124" s="419">
        <f>SUMIFS(M.account_DTR!BY$7:BY$414,M.account_DTR!$I$7:$I$414,'10. 170KMP'!$F124)</f>
        <v>0</v>
      </c>
      <c r="AF124" s="419">
        <f>SUMIFS(M.account_DTR!BZ$7:BZ$414,M.account_DTR!$I$7:$I$414,'10. 170KMP'!$F124)</f>
        <v>0</v>
      </c>
      <c r="AG124" s="419">
        <f>SUMIFS(M.account_DTR!CA$7:CA$414,M.account_DTR!$I$7:$I$414,'10. 170KMP'!$F124)</f>
        <v>0</v>
      </c>
      <c r="AH124" s="419">
        <f>SUMIFS(M.account_DTR!CB$7:CB$414,M.account_DTR!$I$7:$I$414,'10. 170KMP'!$F124)</f>
        <v>0</v>
      </c>
      <c r="AI124" s="419">
        <f>SUMIFS(M.account_DTR!CC$7:CC$414,M.account_DTR!$I$7:$I$414,'10. 170KMP'!$F124)</f>
        <v>0</v>
      </c>
      <c r="AJ124" s="419">
        <f>SUMIFS(M.account_DTR!CD$7:CD$414,M.account_DTR!$I$7:$I$414,'10. 170KMP'!$F124)</f>
        <v>0</v>
      </c>
      <c r="AK124" s="419">
        <f>SUMIFS(M.account_DTR!CE$7:CE$414,M.account_DTR!$I$7:$I$414,'10. 170KMP'!$F124)</f>
        <v>0</v>
      </c>
      <c r="AL124" s="419">
        <f>SUMIFS(M.account_DTR!CF$7:CF$414,M.account_DTR!$I$7:$I$414,'10. 170KMP'!$F124)</f>
        <v>0</v>
      </c>
      <c r="AM124" s="419">
        <f>SUMIFS(M.account_DTR!CG$7:CG$414,M.account_DTR!$I$7:$I$414,'10. 170KMP'!$F124)</f>
        <v>0</v>
      </c>
      <c r="AN124" s="419">
        <f t="shared" si="50"/>
        <v>0</v>
      </c>
      <c r="AO124" s="420">
        <f t="shared" si="48"/>
        <v>0</v>
      </c>
      <c r="AP124" s="421">
        <f>SUMIFS(M.account_DTR!CJ$7:CJ$414,M.account_DTR!$I$7:$I$414,'10. 170KMP'!$F124)</f>
        <v>0</v>
      </c>
      <c r="AQ124" s="422">
        <f>SUMIFS(M.account_DTR!CK$7:CK$414,M.account_DTR!$I$7:$I$414,'10. 170KMP'!$F124)</f>
        <v>0</v>
      </c>
      <c r="AR124" s="422">
        <f>SUMIFS(M.account_DTR!CL$7:CL$414,M.account_DTR!$I$7:$I$414,'10. 170KMP'!$F124)</f>
        <v>0</v>
      </c>
      <c r="AS124" s="422">
        <f>SUMIFS(M.account_DTR!CM$7:CM$414,M.account_DTR!$I$7:$I$414,'10. 170KMP'!$F124)</f>
        <v>0</v>
      </c>
      <c r="AT124" s="422">
        <f>SUMIFS(M.account_DTR!CN$7:CN$414,M.account_DTR!$I$7:$I$414,'10. 170KMP'!$F124)</f>
        <v>0</v>
      </c>
      <c r="AU124" s="422"/>
      <c r="AV124" s="422"/>
      <c r="AW124" s="422"/>
      <c r="AX124" s="422"/>
      <c r="AY124" s="422"/>
      <c r="AZ124" s="422"/>
      <c r="BA124" s="423"/>
      <c r="BB124" s="418">
        <f t="shared" si="51"/>
        <v>0</v>
      </c>
      <c r="BC124" s="419">
        <f t="shared" si="52"/>
        <v>0</v>
      </c>
      <c r="BD124" s="419">
        <f t="shared" si="53"/>
        <v>0</v>
      </c>
      <c r="BE124" s="757" t="str">
        <f t="shared" si="37"/>
        <v/>
      </c>
      <c r="BF124" s="758" t="str">
        <f t="shared" si="38"/>
        <v/>
      </c>
      <c r="BG124" s="418">
        <f t="shared" si="54"/>
        <v>0</v>
      </c>
      <c r="BH124" s="419">
        <f t="shared" si="55"/>
        <v>0</v>
      </c>
      <c r="BI124" s="419">
        <f t="shared" si="56"/>
        <v>0</v>
      </c>
      <c r="BJ124" s="518" t="str">
        <f t="shared" si="39"/>
        <v/>
      </c>
      <c r="BK124" s="518" t="str">
        <f t="shared" si="40"/>
        <v/>
      </c>
      <c r="BL124" s="519" t="str">
        <f t="shared" si="41"/>
        <v/>
      </c>
    </row>
    <row r="125" spans="2:64" s="2" customFormat="1" x14ac:dyDescent="0.25">
      <c r="B125" s="1167" t="s">
        <v>105</v>
      </c>
      <c r="C125" s="1168" t="s">
        <v>104</v>
      </c>
      <c r="D125" s="1169" t="s">
        <v>262</v>
      </c>
      <c r="E125" s="1168" t="s">
        <v>104</v>
      </c>
      <c r="F125" s="177">
        <f>IF(H125=0,"",MAX($F$10:F124)+1)</f>
        <v>115</v>
      </c>
      <c r="G125" s="239" t="str">
        <f>VLOOKUP(H125,'Mapping account'!E:F,2,0)</f>
        <v>00100</v>
      </c>
      <c r="H125" s="14" t="s">
        <v>386</v>
      </c>
      <c r="I125" s="267" t="s">
        <v>226</v>
      </c>
      <c r="J125" s="278" t="s">
        <v>105</v>
      </c>
      <c r="K125" s="278" t="s">
        <v>262</v>
      </c>
      <c r="L125" s="408">
        <f>SUMIFS(M.account_DTR!$AD$7:$AD$414,M.account_DTR!$I$7:$I$414,'10. 170KMP'!$F125)</f>
        <v>0</v>
      </c>
      <c r="M125" s="409">
        <f>SUMIFS(M.account_DTR!$AR$7:$AR$414,M.account_DTR!$I$7:$I$414,'10. 170KMP'!$F125)</f>
        <v>0</v>
      </c>
      <c r="N125" s="409">
        <f>SUMIFS(M.account_DTR!$BF$7:$BF$414,M.account_DTR!$I$7:$I$414,'10. 170KMP'!$F125)</f>
        <v>0</v>
      </c>
      <c r="O125" s="409">
        <f>SUMIFS(M.account_DTR!BH$7:BH$414,M.account_DTR!$I$7:$I$414,'10. 170KMP'!$F125)</f>
        <v>0</v>
      </c>
      <c r="P125" s="409">
        <f>SUMIFS(M.account_DTR!BI$7:BI$414,M.account_DTR!$I$7:$I$414,'10. 170KMP'!$F125)</f>
        <v>0</v>
      </c>
      <c r="Q125" s="409">
        <f>SUMIFS(M.account_DTR!BJ$7:BJ$414,M.account_DTR!$I$7:$I$414,'10. 170KMP'!$F125)</f>
        <v>0</v>
      </c>
      <c r="R125" s="409">
        <f>SUMIFS(M.account_DTR!BK$7:BK$414,M.account_DTR!$I$7:$I$414,'10. 170KMP'!$F125)</f>
        <v>0</v>
      </c>
      <c r="S125" s="409">
        <f>SUMIFS(M.account_DTR!BL$7:BL$414,M.account_DTR!$I$7:$I$414,'10. 170KMP'!$F125)</f>
        <v>0</v>
      </c>
      <c r="T125" s="409">
        <f>SUMIFS(M.account_DTR!BM$7:BM$414,M.account_DTR!$I$7:$I$414,'10. 170KMP'!$F125)</f>
        <v>0</v>
      </c>
      <c r="U125" s="409">
        <f>SUMIFS(M.account_DTR!BN$7:BN$414,M.account_DTR!$I$7:$I$414,'10. 170KMP'!$F125)</f>
        <v>0</v>
      </c>
      <c r="V125" s="409">
        <f>SUMIFS(M.account_DTR!BO$7:BO$414,M.account_DTR!$I$7:$I$414,'10. 170KMP'!$F125)</f>
        <v>0</v>
      </c>
      <c r="W125" s="409">
        <f>SUMIFS(M.account_DTR!BP$7:BP$414,M.account_DTR!$I$7:$I$414,'10. 170KMP'!$F125)</f>
        <v>0</v>
      </c>
      <c r="X125" s="409">
        <f>SUMIFS(M.account_DTR!BQ$7:BQ$414,M.account_DTR!$I$7:$I$414,'10. 170KMP'!$F125)</f>
        <v>0</v>
      </c>
      <c r="Y125" s="409">
        <f>SUMIFS(M.account_DTR!BR$7:BR$414,M.account_DTR!$I$7:$I$414,'10. 170KMP'!$F125)</f>
        <v>0</v>
      </c>
      <c r="Z125" s="409">
        <f>SUMIFS(M.account_DTR!BS$7:BS$414,M.account_DTR!$I$7:$I$414,'10. 170KMP'!$F125)</f>
        <v>0</v>
      </c>
      <c r="AA125" s="409">
        <f t="shared" si="49"/>
        <v>0</v>
      </c>
      <c r="AB125" s="409">
        <f>SUMIFS(M.account_DTR!BV$7:BV$414,M.account_DTR!$I$7:$I$414,'10. 170KMP'!$F125)</f>
        <v>0</v>
      </c>
      <c r="AC125" s="409">
        <f>SUMIFS(M.account_DTR!BW$7:BW$414,M.account_DTR!$I$7:$I$414,'10. 170KMP'!$F125)</f>
        <v>0</v>
      </c>
      <c r="AD125" s="409">
        <f>SUMIFS(M.account_DTR!BX$7:BX$414,M.account_DTR!$I$7:$I$414,'10. 170KMP'!$F125)</f>
        <v>0</v>
      </c>
      <c r="AE125" s="409">
        <f>SUMIFS(M.account_DTR!BY$7:BY$414,M.account_DTR!$I$7:$I$414,'10. 170KMP'!$F125)</f>
        <v>0</v>
      </c>
      <c r="AF125" s="409">
        <f>SUMIFS(M.account_DTR!BZ$7:BZ$414,M.account_DTR!$I$7:$I$414,'10. 170KMP'!$F125)</f>
        <v>0</v>
      </c>
      <c r="AG125" s="409">
        <f>SUMIFS(M.account_DTR!CA$7:CA$414,M.account_DTR!$I$7:$I$414,'10. 170KMP'!$F125)</f>
        <v>0</v>
      </c>
      <c r="AH125" s="409">
        <f>SUMIFS(M.account_DTR!CB$7:CB$414,M.account_DTR!$I$7:$I$414,'10. 170KMP'!$F125)</f>
        <v>0</v>
      </c>
      <c r="AI125" s="409">
        <f>SUMIFS(M.account_DTR!CC$7:CC$414,M.account_DTR!$I$7:$I$414,'10. 170KMP'!$F125)</f>
        <v>0</v>
      </c>
      <c r="AJ125" s="409">
        <f>SUMIFS(M.account_DTR!CD$7:CD$414,M.account_DTR!$I$7:$I$414,'10. 170KMP'!$F125)</f>
        <v>0</v>
      </c>
      <c r="AK125" s="409">
        <f>SUMIFS(M.account_DTR!CE$7:CE$414,M.account_DTR!$I$7:$I$414,'10. 170KMP'!$F125)</f>
        <v>0</v>
      </c>
      <c r="AL125" s="409">
        <f>SUMIFS(M.account_DTR!CF$7:CF$414,M.account_DTR!$I$7:$I$414,'10. 170KMP'!$F125)</f>
        <v>0</v>
      </c>
      <c r="AM125" s="409">
        <f>SUMIFS(M.account_DTR!CG$7:CG$414,M.account_DTR!$I$7:$I$414,'10. 170KMP'!$F125)</f>
        <v>0</v>
      </c>
      <c r="AN125" s="409">
        <f t="shared" si="50"/>
        <v>0</v>
      </c>
      <c r="AO125" s="410">
        <f t="shared" si="48"/>
        <v>0</v>
      </c>
      <c r="AP125" s="411">
        <f>SUMIFS(M.account_DTR!CJ$7:CJ$414,M.account_DTR!$I$7:$I$414,'10. 170KMP'!$F125)</f>
        <v>0</v>
      </c>
      <c r="AQ125" s="412">
        <f>SUMIFS(M.account_DTR!CK$7:CK$414,M.account_DTR!$I$7:$I$414,'10. 170KMP'!$F125)</f>
        <v>0</v>
      </c>
      <c r="AR125" s="412">
        <f>SUMIFS(M.account_DTR!CL$7:CL$414,M.account_DTR!$I$7:$I$414,'10. 170KMP'!$F125)</f>
        <v>0</v>
      </c>
      <c r="AS125" s="412">
        <f>SUMIFS(M.account_DTR!CM$7:CM$414,M.account_DTR!$I$7:$I$414,'10. 170KMP'!$F125)</f>
        <v>0</v>
      </c>
      <c r="AT125" s="412">
        <f>SUMIFS(M.account_DTR!CN$7:CN$414,M.account_DTR!$I$7:$I$414,'10. 170KMP'!$F125)</f>
        <v>0</v>
      </c>
      <c r="AU125" s="412"/>
      <c r="AV125" s="412"/>
      <c r="AW125" s="412"/>
      <c r="AX125" s="412"/>
      <c r="AY125" s="412"/>
      <c r="AZ125" s="412"/>
      <c r="BA125" s="413"/>
      <c r="BB125" s="408">
        <f t="shared" si="51"/>
        <v>0</v>
      </c>
      <c r="BC125" s="409">
        <f t="shared" si="52"/>
        <v>0</v>
      </c>
      <c r="BD125" s="409">
        <f t="shared" si="53"/>
        <v>0</v>
      </c>
      <c r="BE125" s="755" t="str">
        <f t="shared" si="37"/>
        <v/>
      </c>
      <c r="BF125" s="756" t="str">
        <f t="shared" si="38"/>
        <v/>
      </c>
      <c r="BG125" s="408">
        <f t="shared" si="54"/>
        <v>0</v>
      </c>
      <c r="BH125" s="409">
        <f t="shared" si="55"/>
        <v>0</v>
      </c>
      <c r="BI125" s="409">
        <f t="shared" si="56"/>
        <v>0</v>
      </c>
      <c r="BJ125" s="516" t="str">
        <f t="shared" si="39"/>
        <v/>
      </c>
      <c r="BK125" s="516" t="str">
        <f t="shared" si="40"/>
        <v/>
      </c>
      <c r="BL125" s="517" t="str">
        <f t="shared" si="41"/>
        <v/>
      </c>
    </row>
    <row r="126" spans="2:64" s="2" customFormat="1" ht="30" x14ac:dyDescent="0.25">
      <c r="B126" s="1167"/>
      <c r="C126" s="1168"/>
      <c r="D126" s="1169"/>
      <c r="E126" s="1168"/>
      <c r="F126" s="179">
        <f>IF(H126=0,"",MAX($F$10:F125)+1)</f>
        <v>116</v>
      </c>
      <c r="G126" s="242" t="str">
        <f>VLOOKUP(H126,'Mapping account'!E:F,2,0)</f>
        <v>00100</v>
      </c>
      <c r="H126" s="198" t="s">
        <v>387</v>
      </c>
      <c r="I126" s="269" t="s">
        <v>226</v>
      </c>
      <c r="J126" s="279" t="s">
        <v>105</v>
      </c>
      <c r="K126" s="279" t="s">
        <v>262</v>
      </c>
      <c r="L126" s="425">
        <f>SUMIFS(M.account_DTR!$AD$7:$AD$414,M.account_DTR!$I$7:$I$414,'10. 170KMP'!$F126)</f>
        <v>0</v>
      </c>
      <c r="M126" s="426">
        <f>SUMIFS(M.account_DTR!$AR$7:$AR$414,M.account_DTR!$I$7:$I$414,'10. 170KMP'!$F126)</f>
        <v>0</v>
      </c>
      <c r="N126" s="426">
        <f>SUMIFS(M.account_DTR!$BF$7:$BF$414,M.account_DTR!$I$7:$I$414,'10. 170KMP'!$F126)</f>
        <v>0</v>
      </c>
      <c r="O126" s="426">
        <f>SUMIFS(M.account_DTR!BH$7:BH$414,M.account_DTR!$I$7:$I$414,'10. 170KMP'!$F126)</f>
        <v>0</v>
      </c>
      <c r="P126" s="426">
        <f>SUMIFS(M.account_DTR!BI$7:BI$414,M.account_DTR!$I$7:$I$414,'10. 170KMP'!$F126)</f>
        <v>0</v>
      </c>
      <c r="Q126" s="426">
        <f>SUMIFS(M.account_DTR!BJ$7:BJ$414,M.account_DTR!$I$7:$I$414,'10. 170KMP'!$F126)</f>
        <v>0</v>
      </c>
      <c r="R126" s="426">
        <f>SUMIFS(M.account_DTR!BK$7:BK$414,M.account_DTR!$I$7:$I$414,'10. 170KMP'!$F126)</f>
        <v>0</v>
      </c>
      <c r="S126" s="426">
        <f>SUMIFS(M.account_DTR!BL$7:BL$414,M.account_DTR!$I$7:$I$414,'10. 170KMP'!$F126)</f>
        <v>0</v>
      </c>
      <c r="T126" s="426">
        <f>SUMIFS(M.account_DTR!BM$7:BM$414,M.account_DTR!$I$7:$I$414,'10. 170KMP'!$F126)</f>
        <v>0</v>
      </c>
      <c r="U126" s="426">
        <f>SUMIFS(M.account_DTR!BN$7:BN$414,M.account_DTR!$I$7:$I$414,'10. 170KMP'!$F126)</f>
        <v>0</v>
      </c>
      <c r="V126" s="426">
        <f>SUMIFS(M.account_DTR!BO$7:BO$414,M.account_DTR!$I$7:$I$414,'10. 170KMP'!$F126)</f>
        <v>0</v>
      </c>
      <c r="W126" s="426">
        <f>SUMIFS(M.account_DTR!BP$7:BP$414,M.account_DTR!$I$7:$I$414,'10. 170KMP'!$F126)</f>
        <v>0</v>
      </c>
      <c r="X126" s="426">
        <f>SUMIFS(M.account_DTR!BQ$7:BQ$414,M.account_DTR!$I$7:$I$414,'10. 170KMP'!$F126)</f>
        <v>0</v>
      </c>
      <c r="Y126" s="426">
        <f>SUMIFS(M.account_DTR!BR$7:BR$414,M.account_DTR!$I$7:$I$414,'10. 170KMP'!$F126)</f>
        <v>0</v>
      </c>
      <c r="Z126" s="426">
        <f>SUMIFS(M.account_DTR!BS$7:BS$414,M.account_DTR!$I$7:$I$414,'10. 170KMP'!$F126)</f>
        <v>0</v>
      </c>
      <c r="AA126" s="426">
        <f t="shared" si="49"/>
        <v>0</v>
      </c>
      <c r="AB126" s="426">
        <f>SUMIFS(M.account_DTR!BV$7:BV$414,M.account_DTR!$I$7:$I$414,'10. 170KMP'!$F126)</f>
        <v>0</v>
      </c>
      <c r="AC126" s="426">
        <f>SUMIFS(M.account_DTR!BW$7:BW$414,M.account_DTR!$I$7:$I$414,'10. 170KMP'!$F126)</f>
        <v>0</v>
      </c>
      <c r="AD126" s="426">
        <f>SUMIFS(M.account_DTR!BX$7:BX$414,M.account_DTR!$I$7:$I$414,'10. 170KMP'!$F126)</f>
        <v>0</v>
      </c>
      <c r="AE126" s="426">
        <f>SUMIFS(M.account_DTR!BY$7:BY$414,M.account_DTR!$I$7:$I$414,'10. 170KMP'!$F126)</f>
        <v>0</v>
      </c>
      <c r="AF126" s="426">
        <f>SUMIFS(M.account_DTR!BZ$7:BZ$414,M.account_DTR!$I$7:$I$414,'10. 170KMP'!$F126)</f>
        <v>0</v>
      </c>
      <c r="AG126" s="426">
        <f>SUMIFS(M.account_DTR!CA$7:CA$414,M.account_DTR!$I$7:$I$414,'10. 170KMP'!$F126)</f>
        <v>0</v>
      </c>
      <c r="AH126" s="426">
        <f>SUMIFS(M.account_DTR!CB$7:CB$414,M.account_DTR!$I$7:$I$414,'10. 170KMP'!$F126)</f>
        <v>0</v>
      </c>
      <c r="AI126" s="426">
        <f>SUMIFS(M.account_DTR!CC$7:CC$414,M.account_DTR!$I$7:$I$414,'10. 170KMP'!$F126)</f>
        <v>0</v>
      </c>
      <c r="AJ126" s="426">
        <f>SUMIFS(M.account_DTR!CD$7:CD$414,M.account_DTR!$I$7:$I$414,'10. 170KMP'!$F126)</f>
        <v>0</v>
      </c>
      <c r="AK126" s="426">
        <f>SUMIFS(M.account_DTR!CE$7:CE$414,M.account_DTR!$I$7:$I$414,'10. 170KMP'!$F126)</f>
        <v>0</v>
      </c>
      <c r="AL126" s="426">
        <f>SUMIFS(M.account_DTR!CF$7:CF$414,M.account_DTR!$I$7:$I$414,'10. 170KMP'!$F126)</f>
        <v>0</v>
      </c>
      <c r="AM126" s="426">
        <f>SUMIFS(M.account_DTR!CG$7:CG$414,M.account_DTR!$I$7:$I$414,'10. 170KMP'!$F126)</f>
        <v>0</v>
      </c>
      <c r="AN126" s="426">
        <f t="shared" si="50"/>
        <v>0</v>
      </c>
      <c r="AO126" s="427">
        <f t="shared" si="48"/>
        <v>0</v>
      </c>
      <c r="AP126" s="428">
        <f>SUMIFS(M.account_DTR!CJ$7:CJ$414,M.account_DTR!$I$7:$I$414,'10. 170KMP'!$F126)</f>
        <v>0</v>
      </c>
      <c r="AQ126" s="429">
        <f>SUMIFS(M.account_DTR!CK$7:CK$414,M.account_DTR!$I$7:$I$414,'10. 170KMP'!$F126)</f>
        <v>0</v>
      </c>
      <c r="AR126" s="429">
        <f>SUMIFS(M.account_DTR!CL$7:CL$414,M.account_DTR!$I$7:$I$414,'10. 170KMP'!$F126)</f>
        <v>0</v>
      </c>
      <c r="AS126" s="429">
        <f>SUMIFS(M.account_DTR!CM$7:CM$414,M.account_DTR!$I$7:$I$414,'10. 170KMP'!$F126)</f>
        <v>0</v>
      </c>
      <c r="AT126" s="429">
        <f>SUMIFS(M.account_DTR!CN$7:CN$414,M.account_DTR!$I$7:$I$414,'10. 170KMP'!$F126)</f>
        <v>0</v>
      </c>
      <c r="AU126" s="429"/>
      <c r="AV126" s="429"/>
      <c r="AW126" s="429"/>
      <c r="AX126" s="429"/>
      <c r="AY126" s="429"/>
      <c r="AZ126" s="429"/>
      <c r="BA126" s="430"/>
      <c r="BB126" s="425">
        <f t="shared" si="51"/>
        <v>0</v>
      </c>
      <c r="BC126" s="426">
        <f t="shared" si="52"/>
        <v>0</v>
      </c>
      <c r="BD126" s="426">
        <f t="shared" si="53"/>
        <v>0</v>
      </c>
      <c r="BE126" s="759" t="str">
        <f t="shared" si="37"/>
        <v/>
      </c>
      <c r="BF126" s="760" t="str">
        <f t="shared" si="38"/>
        <v/>
      </c>
      <c r="BG126" s="425">
        <f t="shared" si="54"/>
        <v>0</v>
      </c>
      <c r="BH126" s="426">
        <f t="shared" si="55"/>
        <v>0</v>
      </c>
      <c r="BI126" s="426">
        <f t="shared" si="56"/>
        <v>0</v>
      </c>
      <c r="BJ126" s="520" t="str">
        <f t="shared" si="39"/>
        <v/>
      </c>
      <c r="BK126" s="520" t="str">
        <f t="shared" si="40"/>
        <v/>
      </c>
      <c r="BL126" s="521" t="str">
        <f t="shared" si="41"/>
        <v/>
      </c>
    </row>
    <row r="127" spans="2:64" s="2" customFormat="1" ht="30" x14ac:dyDescent="0.25">
      <c r="B127" s="1167"/>
      <c r="C127" s="1168"/>
      <c r="D127" s="1169"/>
      <c r="E127" s="1168"/>
      <c r="F127" s="179">
        <f>IF(H127=0,"",MAX($F$10:F126)+1)</f>
        <v>117</v>
      </c>
      <c r="G127" s="242" t="str">
        <f>VLOOKUP(H127,'Mapping account'!E:F,2,0)</f>
        <v>00100</v>
      </c>
      <c r="H127" s="198" t="s">
        <v>388</v>
      </c>
      <c r="I127" s="269" t="s">
        <v>226</v>
      </c>
      <c r="J127" s="279" t="s">
        <v>105</v>
      </c>
      <c r="K127" s="279" t="s">
        <v>262</v>
      </c>
      <c r="L127" s="425">
        <f>SUMIFS(M.account_DTR!$AD$7:$AD$414,M.account_DTR!$I$7:$I$414,'10. 170KMP'!$F127)</f>
        <v>0</v>
      </c>
      <c r="M127" s="426">
        <f>SUMIFS(M.account_DTR!$AR$7:$AR$414,M.account_DTR!$I$7:$I$414,'10. 170KMP'!$F127)</f>
        <v>0</v>
      </c>
      <c r="N127" s="426">
        <f>SUMIFS(M.account_DTR!$BF$7:$BF$414,M.account_DTR!$I$7:$I$414,'10. 170KMP'!$F127)</f>
        <v>0</v>
      </c>
      <c r="O127" s="426">
        <f>SUMIFS(M.account_DTR!BH$7:BH$414,M.account_DTR!$I$7:$I$414,'10. 170KMP'!$F127)</f>
        <v>0</v>
      </c>
      <c r="P127" s="426">
        <f>SUMIFS(M.account_DTR!BI$7:BI$414,M.account_DTR!$I$7:$I$414,'10. 170KMP'!$F127)</f>
        <v>0</v>
      </c>
      <c r="Q127" s="426">
        <f>SUMIFS(M.account_DTR!BJ$7:BJ$414,M.account_DTR!$I$7:$I$414,'10. 170KMP'!$F127)</f>
        <v>0</v>
      </c>
      <c r="R127" s="426">
        <f>SUMIFS(M.account_DTR!BK$7:BK$414,M.account_DTR!$I$7:$I$414,'10. 170KMP'!$F127)</f>
        <v>0</v>
      </c>
      <c r="S127" s="426">
        <f>SUMIFS(M.account_DTR!BL$7:BL$414,M.account_DTR!$I$7:$I$414,'10. 170KMP'!$F127)</f>
        <v>0</v>
      </c>
      <c r="T127" s="426">
        <f>SUMIFS(M.account_DTR!BM$7:BM$414,M.account_DTR!$I$7:$I$414,'10. 170KMP'!$F127)</f>
        <v>0</v>
      </c>
      <c r="U127" s="426">
        <f>SUMIFS(M.account_DTR!BN$7:BN$414,M.account_DTR!$I$7:$I$414,'10. 170KMP'!$F127)</f>
        <v>0</v>
      </c>
      <c r="V127" s="426">
        <f>SUMIFS(M.account_DTR!BO$7:BO$414,M.account_DTR!$I$7:$I$414,'10. 170KMP'!$F127)</f>
        <v>0</v>
      </c>
      <c r="W127" s="426">
        <f>SUMIFS(M.account_DTR!BP$7:BP$414,M.account_DTR!$I$7:$I$414,'10. 170KMP'!$F127)</f>
        <v>0</v>
      </c>
      <c r="X127" s="426">
        <f>SUMIFS(M.account_DTR!BQ$7:BQ$414,M.account_DTR!$I$7:$I$414,'10. 170KMP'!$F127)</f>
        <v>0</v>
      </c>
      <c r="Y127" s="426">
        <f>SUMIFS(M.account_DTR!BR$7:BR$414,M.account_DTR!$I$7:$I$414,'10. 170KMP'!$F127)</f>
        <v>0</v>
      </c>
      <c r="Z127" s="426">
        <f>SUMIFS(M.account_DTR!BS$7:BS$414,M.account_DTR!$I$7:$I$414,'10. 170KMP'!$F127)</f>
        <v>0</v>
      </c>
      <c r="AA127" s="426">
        <f t="shared" si="49"/>
        <v>0</v>
      </c>
      <c r="AB127" s="426">
        <f>SUMIFS(M.account_DTR!BV$7:BV$414,M.account_DTR!$I$7:$I$414,'10. 170KMP'!$F127)</f>
        <v>0</v>
      </c>
      <c r="AC127" s="426">
        <f>SUMIFS(M.account_DTR!BW$7:BW$414,M.account_DTR!$I$7:$I$414,'10. 170KMP'!$F127)</f>
        <v>0</v>
      </c>
      <c r="AD127" s="426">
        <f>SUMIFS(M.account_DTR!BX$7:BX$414,M.account_DTR!$I$7:$I$414,'10. 170KMP'!$F127)</f>
        <v>0</v>
      </c>
      <c r="AE127" s="426">
        <f>SUMIFS(M.account_DTR!BY$7:BY$414,M.account_DTR!$I$7:$I$414,'10. 170KMP'!$F127)</f>
        <v>0</v>
      </c>
      <c r="AF127" s="426">
        <f>SUMIFS(M.account_DTR!BZ$7:BZ$414,M.account_DTR!$I$7:$I$414,'10. 170KMP'!$F127)</f>
        <v>0</v>
      </c>
      <c r="AG127" s="426">
        <f>SUMIFS(M.account_DTR!CA$7:CA$414,M.account_DTR!$I$7:$I$414,'10. 170KMP'!$F127)</f>
        <v>0</v>
      </c>
      <c r="AH127" s="426">
        <f>SUMIFS(M.account_DTR!CB$7:CB$414,M.account_DTR!$I$7:$I$414,'10. 170KMP'!$F127)</f>
        <v>0</v>
      </c>
      <c r="AI127" s="426">
        <f>SUMIFS(M.account_DTR!CC$7:CC$414,M.account_DTR!$I$7:$I$414,'10. 170KMP'!$F127)</f>
        <v>0</v>
      </c>
      <c r="AJ127" s="426">
        <f>SUMIFS(M.account_DTR!CD$7:CD$414,M.account_DTR!$I$7:$I$414,'10. 170KMP'!$F127)</f>
        <v>0</v>
      </c>
      <c r="AK127" s="426">
        <f>SUMIFS(M.account_DTR!CE$7:CE$414,M.account_DTR!$I$7:$I$414,'10. 170KMP'!$F127)</f>
        <v>0</v>
      </c>
      <c r="AL127" s="426">
        <f>SUMIFS(M.account_DTR!CF$7:CF$414,M.account_DTR!$I$7:$I$414,'10. 170KMP'!$F127)</f>
        <v>0</v>
      </c>
      <c r="AM127" s="426">
        <f>SUMIFS(M.account_DTR!CG$7:CG$414,M.account_DTR!$I$7:$I$414,'10. 170KMP'!$F127)</f>
        <v>0</v>
      </c>
      <c r="AN127" s="426">
        <f t="shared" si="50"/>
        <v>0</v>
      </c>
      <c r="AO127" s="427">
        <f t="shared" si="48"/>
        <v>0</v>
      </c>
      <c r="AP127" s="428">
        <f>SUMIFS(M.account_DTR!CJ$7:CJ$414,M.account_DTR!$I$7:$I$414,'10. 170KMP'!$F127)</f>
        <v>0</v>
      </c>
      <c r="AQ127" s="429">
        <f>SUMIFS(M.account_DTR!CK$7:CK$414,M.account_DTR!$I$7:$I$414,'10. 170KMP'!$F127)</f>
        <v>0</v>
      </c>
      <c r="AR127" s="429">
        <f>SUMIFS(M.account_DTR!CL$7:CL$414,M.account_DTR!$I$7:$I$414,'10. 170KMP'!$F127)</f>
        <v>0</v>
      </c>
      <c r="AS127" s="429">
        <f>SUMIFS(M.account_DTR!CM$7:CM$414,M.account_DTR!$I$7:$I$414,'10. 170KMP'!$F127)</f>
        <v>0</v>
      </c>
      <c r="AT127" s="429">
        <f>SUMIFS(M.account_DTR!CN$7:CN$414,M.account_DTR!$I$7:$I$414,'10. 170KMP'!$F127)</f>
        <v>0</v>
      </c>
      <c r="AU127" s="429"/>
      <c r="AV127" s="429"/>
      <c r="AW127" s="429"/>
      <c r="AX127" s="429"/>
      <c r="AY127" s="429"/>
      <c r="AZ127" s="429"/>
      <c r="BA127" s="430"/>
      <c r="BB127" s="425">
        <f t="shared" si="51"/>
        <v>0</v>
      </c>
      <c r="BC127" s="426">
        <f t="shared" si="52"/>
        <v>0</v>
      </c>
      <c r="BD127" s="426">
        <f t="shared" si="53"/>
        <v>0</v>
      </c>
      <c r="BE127" s="759" t="str">
        <f t="shared" si="37"/>
        <v/>
      </c>
      <c r="BF127" s="760" t="str">
        <f t="shared" si="38"/>
        <v/>
      </c>
      <c r="BG127" s="425">
        <f t="shared" si="54"/>
        <v>0</v>
      </c>
      <c r="BH127" s="426">
        <f t="shared" si="55"/>
        <v>0</v>
      </c>
      <c r="BI127" s="426">
        <f t="shared" si="56"/>
        <v>0</v>
      </c>
      <c r="BJ127" s="520" t="str">
        <f t="shared" si="39"/>
        <v/>
      </c>
      <c r="BK127" s="520" t="str">
        <f t="shared" si="40"/>
        <v/>
      </c>
      <c r="BL127" s="521" t="str">
        <f t="shared" si="41"/>
        <v/>
      </c>
    </row>
    <row r="128" spans="2:64" s="2" customFormat="1" x14ac:dyDescent="0.25">
      <c r="B128" s="1167"/>
      <c r="C128" s="1168"/>
      <c r="D128" s="1169"/>
      <c r="E128" s="1168"/>
      <c r="F128" s="179">
        <f>IF(H128=0,"",MAX($F$10:F127)+1)</f>
        <v>118</v>
      </c>
      <c r="G128" s="242" t="str">
        <f>VLOOKUP(H128,'Mapping account'!E:F,2,0)</f>
        <v>07201</v>
      </c>
      <c r="H128" s="198" t="s">
        <v>389</v>
      </c>
      <c r="I128" s="269" t="s">
        <v>226</v>
      </c>
      <c r="J128" s="279" t="s">
        <v>105</v>
      </c>
      <c r="K128" s="279" t="s">
        <v>262</v>
      </c>
      <c r="L128" s="425">
        <f>SUMIFS(M.account_DTR!$AD$7:$AD$414,M.account_DTR!$I$7:$I$414,'10. 170KMP'!$F128)</f>
        <v>0</v>
      </c>
      <c r="M128" s="426">
        <f>SUMIFS(M.account_DTR!$AR$7:$AR$414,M.account_DTR!$I$7:$I$414,'10. 170KMP'!$F128)</f>
        <v>0</v>
      </c>
      <c r="N128" s="426">
        <f>SUMIFS(M.account_DTR!$BF$7:$BF$414,M.account_DTR!$I$7:$I$414,'10. 170KMP'!$F128)</f>
        <v>0</v>
      </c>
      <c r="O128" s="426">
        <f>SUMIFS(M.account_DTR!BH$7:BH$414,M.account_DTR!$I$7:$I$414,'10. 170KMP'!$F128)</f>
        <v>0</v>
      </c>
      <c r="P128" s="426">
        <f>SUMIFS(M.account_DTR!BI$7:BI$414,M.account_DTR!$I$7:$I$414,'10. 170KMP'!$F128)</f>
        <v>0</v>
      </c>
      <c r="Q128" s="426">
        <f>SUMIFS(M.account_DTR!BJ$7:BJ$414,M.account_DTR!$I$7:$I$414,'10. 170KMP'!$F128)</f>
        <v>0</v>
      </c>
      <c r="R128" s="426">
        <f>SUMIFS(M.account_DTR!BK$7:BK$414,M.account_DTR!$I$7:$I$414,'10. 170KMP'!$F128)</f>
        <v>0</v>
      </c>
      <c r="S128" s="426">
        <f>SUMIFS(M.account_DTR!BL$7:BL$414,M.account_DTR!$I$7:$I$414,'10. 170KMP'!$F128)</f>
        <v>0</v>
      </c>
      <c r="T128" s="426">
        <f>SUMIFS(M.account_DTR!BM$7:BM$414,M.account_DTR!$I$7:$I$414,'10. 170KMP'!$F128)</f>
        <v>0</v>
      </c>
      <c r="U128" s="426">
        <f>SUMIFS(M.account_DTR!BN$7:BN$414,M.account_DTR!$I$7:$I$414,'10. 170KMP'!$F128)</f>
        <v>0</v>
      </c>
      <c r="V128" s="426">
        <f>SUMIFS(M.account_DTR!BO$7:BO$414,M.account_DTR!$I$7:$I$414,'10. 170KMP'!$F128)</f>
        <v>0</v>
      </c>
      <c r="W128" s="426">
        <f>SUMIFS(M.account_DTR!BP$7:BP$414,M.account_DTR!$I$7:$I$414,'10. 170KMP'!$F128)</f>
        <v>0</v>
      </c>
      <c r="X128" s="426">
        <f>SUMIFS(M.account_DTR!BQ$7:BQ$414,M.account_DTR!$I$7:$I$414,'10. 170KMP'!$F128)</f>
        <v>0</v>
      </c>
      <c r="Y128" s="426">
        <f>SUMIFS(M.account_DTR!BR$7:BR$414,M.account_DTR!$I$7:$I$414,'10. 170KMP'!$F128)</f>
        <v>0</v>
      </c>
      <c r="Z128" s="426">
        <f>SUMIFS(M.account_DTR!BS$7:BS$414,M.account_DTR!$I$7:$I$414,'10. 170KMP'!$F128)</f>
        <v>0</v>
      </c>
      <c r="AA128" s="426">
        <f t="shared" si="49"/>
        <v>0</v>
      </c>
      <c r="AB128" s="426">
        <f>SUMIFS(M.account_DTR!BV$7:BV$414,M.account_DTR!$I$7:$I$414,'10. 170KMP'!$F128)</f>
        <v>17698333.666666664</v>
      </c>
      <c r="AC128" s="426">
        <f>SUMIFS(M.account_DTR!BW$7:BW$414,M.account_DTR!$I$7:$I$414,'10. 170KMP'!$F128)</f>
        <v>15698333.666666666</v>
      </c>
      <c r="AD128" s="426">
        <f>SUMIFS(M.account_DTR!BX$7:BX$414,M.account_DTR!$I$7:$I$414,'10. 170KMP'!$F128)</f>
        <v>26291666.666666664</v>
      </c>
      <c r="AE128" s="426">
        <f>SUMIFS(M.account_DTR!BY$7:BY$414,M.account_DTR!$I$7:$I$414,'10. 170KMP'!$F128)</f>
        <v>15291666.666666666</v>
      </c>
      <c r="AF128" s="426">
        <f>SUMIFS(M.account_DTR!BZ$7:BZ$414,M.account_DTR!$I$7:$I$414,'10. 170KMP'!$F128)</f>
        <v>15291666.666666666</v>
      </c>
      <c r="AG128" s="426">
        <f>SUMIFS(M.account_DTR!CA$7:CA$414,M.account_DTR!$I$7:$I$414,'10. 170KMP'!$F128)</f>
        <v>15291666.666666666</v>
      </c>
      <c r="AH128" s="426">
        <f>SUMIFS(M.account_DTR!CB$7:CB$414,M.account_DTR!$I$7:$I$414,'10. 170KMP'!$F128)</f>
        <v>15291666.666666666</v>
      </c>
      <c r="AI128" s="426">
        <f>SUMIFS(M.account_DTR!CC$7:CC$414,M.account_DTR!$I$7:$I$414,'10. 170KMP'!$F128)</f>
        <v>16791666.666666664</v>
      </c>
      <c r="AJ128" s="426">
        <f>SUMIFS(M.account_DTR!CD$7:CD$414,M.account_DTR!$I$7:$I$414,'10. 170KMP'!$F128)</f>
        <v>15291666.666666666</v>
      </c>
      <c r="AK128" s="426">
        <f>SUMIFS(M.account_DTR!CE$7:CE$414,M.account_DTR!$I$7:$I$414,'10. 170KMP'!$F128)</f>
        <v>15291666.666666666</v>
      </c>
      <c r="AL128" s="426">
        <f>SUMIFS(M.account_DTR!CF$7:CF$414,M.account_DTR!$I$7:$I$414,'10. 170KMP'!$F128)</f>
        <v>15291666.666666666</v>
      </c>
      <c r="AM128" s="426">
        <f>SUMIFS(M.account_DTR!CG$7:CG$414,M.account_DTR!$I$7:$I$414,'10. 170KMP'!$F128)</f>
        <v>17152634.666666664</v>
      </c>
      <c r="AN128" s="426">
        <f t="shared" si="50"/>
        <v>200674301.99999997</v>
      </c>
      <c r="AO128" s="427">
        <f t="shared" si="48"/>
        <v>1234467506</v>
      </c>
      <c r="AP128" s="428">
        <f>SUMIFS(M.account_DTR!CJ$7:CJ$414,M.account_DTR!$I$7:$I$414,'10. 170KMP'!$F128)</f>
        <v>406667</v>
      </c>
      <c r="AQ128" s="429">
        <f>SUMIFS(M.account_DTR!CK$7:CK$414,M.account_DTR!$I$7:$I$414,'10. 170KMP'!$F128)</f>
        <v>374219449</v>
      </c>
      <c r="AR128" s="429">
        <f>SUMIFS(M.account_DTR!CL$7:CL$414,M.account_DTR!$I$7:$I$414,'10. 170KMP'!$F128)</f>
        <v>214944790</v>
      </c>
      <c r="AS128" s="429">
        <f>SUMIFS(M.account_DTR!CM$7:CM$414,M.account_DTR!$I$7:$I$414,'10. 170KMP'!$F128)</f>
        <v>435367300</v>
      </c>
      <c r="AT128" s="429">
        <f>SUMIFS(M.account_DTR!CN$7:CN$414,M.account_DTR!$I$7:$I$414,'10. 170KMP'!$F128)</f>
        <v>209529300</v>
      </c>
      <c r="AU128" s="429"/>
      <c r="AV128" s="429"/>
      <c r="AW128" s="429"/>
      <c r="AX128" s="429"/>
      <c r="AY128" s="429"/>
      <c r="AZ128" s="429"/>
      <c r="BA128" s="430"/>
      <c r="BB128" s="425">
        <f t="shared" si="51"/>
        <v>435367300</v>
      </c>
      <c r="BC128" s="426">
        <f t="shared" si="52"/>
        <v>209529300</v>
      </c>
      <c r="BD128" s="426">
        <f t="shared" si="53"/>
        <v>15291666.666666666</v>
      </c>
      <c r="BE128" s="759">
        <f t="shared" si="37"/>
        <v>0.48127018267104582</v>
      </c>
      <c r="BF128" s="760">
        <f t="shared" si="38"/>
        <v>13.702188555858312</v>
      </c>
      <c r="BG128" s="425">
        <f t="shared" si="54"/>
        <v>0</v>
      </c>
      <c r="BH128" s="426">
        <f t="shared" si="55"/>
        <v>1234467506</v>
      </c>
      <c r="BI128" s="426">
        <f t="shared" si="56"/>
        <v>90271667.333333328</v>
      </c>
      <c r="BJ128" s="520" t="str">
        <f t="shared" si="39"/>
        <v/>
      </c>
      <c r="BK128" s="520">
        <f t="shared" si="40"/>
        <v>13.675027198087054</v>
      </c>
      <c r="BL128" s="521">
        <f t="shared" si="41"/>
        <v>6.1515973579915588</v>
      </c>
    </row>
    <row r="129" spans="2:64" s="2" customFormat="1" x14ac:dyDescent="0.25">
      <c r="B129" s="1167"/>
      <c r="C129" s="1168"/>
      <c r="D129" s="1169"/>
      <c r="E129" s="1168"/>
      <c r="F129" s="23">
        <f>IF(H129=0,"",MAX($F$10:F128)+1)</f>
        <v>119</v>
      </c>
      <c r="G129" s="240" t="str">
        <f>VLOOKUP(H129,'Mapping account'!E:F,2,0)</f>
        <v>00100</v>
      </c>
      <c r="H129" s="16" t="s">
        <v>104</v>
      </c>
      <c r="I129" s="266" t="s">
        <v>226</v>
      </c>
      <c r="J129" s="277" t="s">
        <v>105</v>
      </c>
      <c r="K129" s="277" t="s">
        <v>262</v>
      </c>
      <c r="L129" s="85">
        <f>SUMIFS(M.account_DTR!$AD$7:$AD$414,M.account_DTR!$I$7:$I$414,'10. 170KMP'!$F129)</f>
        <v>0</v>
      </c>
      <c r="M129" s="61">
        <f>SUMIFS(M.account_DTR!$AR$7:$AR$414,M.account_DTR!$I$7:$I$414,'10. 170KMP'!$F129)</f>
        <v>0</v>
      </c>
      <c r="N129" s="61">
        <f>SUMIFS(M.account_DTR!$BF$7:$BF$414,M.account_DTR!$I$7:$I$414,'10. 170KMP'!$F129)</f>
        <v>0</v>
      </c>
      <c r="O129" s="61">
        <f>SUMIFS(M.account_DTR!BH$7:BH$414,M.account_DTR!$I$7:$I$414,'10. 170KMP'!$F129)</f>
        <v>0</v>
      </c>
      <c r="P129" s="61">
        <f>SUMIFS(M.account_DTR!BI$7:BI$414,M.account_DTR!$I$7:$I$414,'10. 170KMP'!$F129)</f>
        <v>0</v>
      </c>
      <c r="Q129" s="61">
        <f>SUMIFS(M.account_DTR!BJ$7:BJ$414,M.account_DTR!$I$7:$I$414,'10. 170KMP'!$F129)</f>
        <v>0</v>
      </c>
      <c r="R129" s="61">
        <f>SUMIFS(M.account_DTR!BK$7:BK$414,M.account_DTR!$I$7:$I$414,'10. 170KMP'!$F129)</f>
        <v>0</v>
      </c>
      <c r="S129" s="61">
        <f>SUMIFS(M.account_DTR!BL$7:BL$414,M.account_DTR!$I$7:$I$414,'10. 170KMP'!$F129)</f>
        <v>0</v>
      </c>
      <c r="T129" s="61">
        <f>SUMIFS(M.account_DTR!BM$7:BM$414,M.account_DTR!$I$7:$I$414,'10. 170KMP'!$F129)</f>
        <v>0</v>
      </c>
      <c r="U129" s="61">
        <f>SUMIFS(M.account_DTR!BN$7:BN$414,M.account_DTR!$I$7:$I$414,'10. 170KMP'!$F129)</f>
        <v>0</v>
      </c>
      <c r="V129" s="61">
        <f>SUMIFS(M.account_DTR!BO$7:BO$414,M.account_DTR!$I$7:$I$414,'10. 170KMP'!$F129)</f>
        <v>0</v>
      </c>
      <c r="W129" s="61">
        <f>SUMIFS(M.account_DTR!BP$7:BP$414,M.account_DTR!$I$7:$I$414,'10. 170KMP'!$F129)</f>
        <v>0</v>
      </c>
      <c r="X129" s="61">
        <f>SUMIFS(M.account_DTR!BQ$7:BQ$414,M.account_DTR!$I$7:$I$414,'10. 170KMP'!$F129)</f>
        <v>0</v>
      </c>
      <c r="Y129" s="61">
        <f>SUMIFS(M.account_DTR!BR$7:BR$414,M.account_DTR!$I$7:$I$414,'10. 170KMP'!$F129)</f>
        <v>0</v>
      </c>
      <c r="Z129" s="61">
        <f>SUMIFS(M.account_DTR!BS$7:BS$414,M.account_DTR!$I$7:$I$414,'10. 170KMP'!$F129)</f>
        <v>0</v>
      </c>
      <c r="AA129" s="61">
        <f t="shared" si="49"/>
        <v>0</v>
      </c>
      <c r="AB129" s="61">
        <f>SUMIFS(M.account_DTR!BV$7:BV$414,M.account_DTR!$I$7:$I$414,'10. 170KMP'!$F129)</f>
        <v>0</v>
      </c>
      <c r="AC129" s="61">
        <f>SUMIFS(M.account_DTR!BW$7:BW$414,M.account_DTR!$I$7:$I$414,'10. 170KMP'!$F129)</f>
        <v>0</v>
      </c>
      <c r="AD129" s="61">
        <f>SUMIFS(M.account_DTR!BX$7:BX$414,M.account_DTR!$I$7:$I$414,'10. 170KMP'!$F129)</f>
        <v>0</v>
      </c>
      <c r="AE129" s="61">
        <f>SUMIFS(M.account_DTR!BY$7:BY$414,M.account_DTR!$I$7:$I$414,'10. 170KMP'!$F129)</f>
        <v>0</v>
      </c>
      <c r="AF129" s="61">
        <f>SUMIFS(M.account_DTR!BZ$7:BZ$414,M.account_DTR!$I$7:$I$414,'10. 170KMP'!$F129)</f>
        <v>0</v>
      </c>
      <c r="AG129" s="61">
        <f>SUMIFS(M.account_DTR!CA$7:CA$414,M.account_DTR!$I$7:$I$414,'10. 170KMP'!$F129)</f>
        <v>0</v>
      </c>
      <c r="AH129" s="61">
        <f>SUMIFS(M.account_DTR!CB$7:CB$414,M.account_DTR!$I$7:$I$414,'10. 170KMP'!$F129)</f>
        <v>0</v>
      </c>
      <c r="AI129" s="61">
        <f>SUMIFS(M.account_DTR!CC$7:CC$414,M.account_DTR!$I$7:$I$414,'10. 170KMP'!$F129)</f>
        <v>0</v>
      </c>
      <c r="AJ129" s="61">
        <f>SUMIFS(M.account_DTR!CD$7:CD$414,M.account_DTR!$I$7:$I$414,'10. 170KMP'!$F129)</f>
        <v>0</v>
      </c>
      <c r="AK129" s="61">
        <f>SUMIFS(M.account_DTR!CE$7:CE$414,M.account_DTR!$I$7:$I$414,'10. 170KMP'!$F129)</f>
        <v>0</v>
      </c>
      <c r="AL129" s="61">
        <f>SUMIFS(M.account_DTR!CF$7:CF$414,M.account_DTR!$I$7:$I$414,'10. 170KMP'!$F129)</f>
        <v>0</v>
      </c>
      <c r="AM129" s="61">
        <f>SUMIFS(M.account_DTR!CG$7:CG$414,M.account_DTR!$I$7:$I$414,'10. 170KMP'!$F129)</f>
        <v>0</v>
      </c>
      <c r="AN129" s="61">
        <f t="shared" si="50"/>
        <v>0</v>
      </c>
      <c r="AO129" s="91">
        <f t="shared" si="48"/>
        <v>0</v>
      </c>
      <c r="AP129" s="339">
        <f>SUMIFS(M.account_DTR!CJ$7:CJ$414,M.account_DTR!$I$7:$I$414,'10. 170KMP'!$F129)</f>
        <v>0</v>
      </c>
      <c r="AQ129" s="340">
        <f>SUMIFS(M.account_DTR!CK$7:CK$414,M.account_DTR!$I$7:$I$414,'10. 170KMP'!$F129)</f>
        <v>0</v>
      </c>
      <c r="AR129" s="340">
        <f>SUMIFS(M.account_DTR!CL$7:CL$414,M.account_DTR!$I$7:$I$414,'10. 170KMP'!$F129)</f>
        <v>0</v>
      </c>
      <c r="AS129" s="340">
        <f>SUMIFS(M.account_DTR!CM$7:CM$414,M.account_DTR!$I$7:$I$414,'10. 170KMP'!$F129)</f>
        <v>0</v>
      </c>
      <c r="AT129" s="340">
        <f>SUMIFS(M.account_DTR!CN$7:CN$414,M.account_DTR!$I$7:$I$414,'10. 170KMP'!$F129)</f>
        <v>0</v>
      </c>
      <c r="AU129" s="340"/>
      <c r="AV129" s="340"/>
      <c r="AW129" s="340"/>
      <c r="AX129" s="340"/>
      <c r="AY129" s="340"/>
      <c r="AZ129" s="340"/>
      <c r="BA129" s="341"/>
      <c r="BB129" s="85">
        <f t="shared" si="51"/>
        <v>0</v>
      </c>
      <c r="BC129" s="61">
        <f t="shared" si="52"/>
        <v>0</v>
      </c>
      <c r="BD129" s="61">
        <f t="shared" si="53"/>
        <v>0</v>
      </c>
      <c r="BE129" s="753" t="str">
        <f t="shared" si="37"/>
        <v/>
      </c>
      <c r="BF129" s="754" t="str">
        <f t="shared" si="38"/>
        <v/>
      </c>
      <c r="BG129" s="85">
        <f t="shared" si="54"/>
        <v>0</v>
      </c>
      <c r="BH129" s="61">
        <f t="shared" si="55"/>
        <v>0</v>
      </c>
      <c r="BI129" s="61">
        <f t="shared" si="56"/>
        <v>0</v>
      </c>
      <c r="BJ129" s="512" t="str">
        <f t="shared" si="39"/>
        <v/>
      </c>
      <c r="BK129" s="512" t="str">
        <f t="shared" si="40"/>
        <v/>
      </c>
      <c r="BL129" s="513" t="str">
        <f t="shared" si="41"/>
        <v/>
      </c>
    </row>
    <row r="130" spans="2:64" s="180" customFormat="1" ht="14.1" customHeight="1" x14ac:dyDescent="0.25">
      <c r="B130" s="573" t="s">
        <v>263</v>
      </c>
      <c r="C130" s="574" t="s">
        <v>106</v>
      </c>
      <c r="D130" s="575" t="str">
        <f>IF($B$2="x","",B130)</f>
        <v>IV</v>
      </c>
      <c r="E130" s="574" t="str">
        <f>IF($B$2="x","",C130)</f>
        <v>Chi phí nhân sự</v>
      </c>
      <c r="F130" s="576"/>
      <c r="G130" s="575"/>
      <c r="H130" s="577"/>
      <c r="I130" s="578"/>
      <c r="J130" s="579"/>
      <c r="K130" s="579"/>
      <c r="L130" s="580">
        <f>SUM(L131:L158)</f>
        <v>0</v>
      </c>
      <c r="M130" s="581">
        <f t="shared" ref="M130:BA130" si="65">SUM(M131:M158)</f>
        <v>0</v>
      </c>
      <c r="N130" s="581">
        <f t="shared" si="65"/>
        <v>0</v>
      </c>
      <c r="O130" s="581">
        <f t="shared" si="65"/>
        <v>0</v>
      </c>
      <c r="P130" s="581">
        <f t="shared" si="65"/>
        <v>0</v>
      </c>
      <c r="Q130" s="581">
        <f t="shared" si="65"/>
        <v>0</v>
      </c>
      <c r="R130" s="581">
        <f t="shared" si="65"/>
        <v>0</v>
      </c>
      <c r="S130" s="581">
        <f t="shared" si="65"/>
        <v>0</v>
      </c>
      <c r="T130" s="581">
        <f t="shared" si="65"/>
        <v>0</v>
      </c>
      <c r="U130" s="581">
        <f t="shared" si="65"/>
        <v>0</v>
      </c>
      <c r="V130" s="581">
        <f t="shared" si="65"/>
        <v>0</v>
      </c>
      <c r="W130" s="581">
        <f t="shared" si="65"/>
        <v>0</v>
      </c>
      <c r="X130" s="581">
        <f t="shared" si="65"/>
        <v>0</v>
      </c>
      <c r="Y130" s="581">
        <f t="shared" si="65"/>
        <v>0</v>
      </c>
      <c r="Z130" s="581">
        <f t="shared" si="65"/>
        <v>0</v>
      </c>
      <c r="AA130" s="581">
        <f t="shared" si="65"/>
        <v>0</v>
      </c>
      <c r="AB130" s="581">
        <f t="shared" si="65"/>
        <v>1428978512.7717948</v>
      </c>
      <c r="AC130" s="581">
        <f t="shared" si="65"/>
        <v>1199482401.8871796</v>
      </c>
      <c r="AD130" s="581">
        <f t="shared" si="65"/>
        <v>1434217795.8102565</v>
      </c>
      <c r="AE130" s="581">
        <f t="shared" si="65"/>
        <v>1472651512.6948719</v>
      </c>
      <c r="AF130" s="581">
        <f t="shared" si="65"/>
        <v>1456828528.3871796</v>
      </c>
      <c r="AG130" s="581">
        <f t="shared" si="65"/>
        <v>1658075678.6615386</v>
      </c>
      <c r="AH130" s="581">
        <f t="shared" si="65"/>
        <v>1504137427.5</v>
      </c>
      <c r="AI130" s="581">
        <f t="shared" si="65"/>
        <v>1504137427.3</v>
      </c>
      <c r="AJ130" s="581">
        <f t="shared" si="65"/>
        <v>1451677937.0384614</v>
      </c>
      <c r="AK130" s="581">
        <f t="shared" si="65"/>
        <v>1527831764.3717947</v>
      </c>
      <c r="AL130" s="581">
        <f t="shared" si="65"/>
        <v>1558696971.2948718</v>
      </c>
      <c r="AM130" s="581">
        <f t="shared" si="65"/>
        <v>1533768720.3333333</v>
      </c>
      <c r="AN130" s="581">
        <f t="shared" si="65"/>
        <v>17730484678.051281</v>
      </c>
      <c r="AO130" s="582">
        <f t="shared" si="65"/>
        <v>6546201377</v>
      </c>
      <c r="AP130" s="583">
        <f t="shared" si="65"/>
        <v>1402508508</v>
      </c>
      <c r="AQ130" s="584">
        <f t="shared" si="65"/>
        <v>1314629614</v>
      </c>
      <c r="AR130" s="584">
        <f t="shared" si="65"/>
        <v>1281666691</v>
      </c>
      <c r="AS130" s="584">
        <f t="shared" si="65"/>
        <v>1396220341</v>
      </c>
      <c r="AT130" s="584">
        <f t="shared" ref="AT130" si="66">SUM(AT131:AT158)</f>
        <v>1151176223</v>
      </c>
      <c r="AU130" s="584">
        <f t="shared" si="65"/>
        <v>0</v>
      </c>
      <c r="AV130" s="584">
        <f t="shared" si="65"/>
        <v>0</v>
      </c>
      <c r="AW130" s="584">
        <f t="shared" si="65"/>
        <v>0</v>
      </c>
      <c r="AX130" s="584">
        <f t="shared" si="65"/>
        <v>0</v>
      </c>
      <c r="AY130" s="584">
        <f t="shared" si="65"/>
        <v>0</v>
      </c>
      <c r="AZ130" s="584">
        <f t="shared" si="65"/>
        <v>0</v>
      </c>
      <c r="BA130" s="585">
        <f t="shared" si="65"/>
        <v>0</v>
      </c>
      <c r="BB130" s="580">
        <f t="shared" si="51"/>
        <v>1396220341</v>
      </c>
      <c r="BC130" s="581">
        <f t="shared" si="52"/>
        <v>1151176223</v>
      </c>
      <c r="BD130" s="581">
        <f t="shared" si="53"/>
        <v>1456828528.3871796</v>
      </c>
      <c r="BE130" s="749">
        <f t="shared" si="37"/>
        <v>0.82449466548775918</v>
      </c>
      <c r="BF130" s="750">
        <f t="shared" si="38"/>
        <v>0.79019335533910773</v>
      </c>
      <c r="BG130" s="580">
        <f t="shared" si="54"/>
        <v>0</v>
      </c>
      <c r="BH130" s="581">
        <f t="shared" si="55"/>
        <v>6546201377</v>
      </c>
      <c r="BI130" s="581">
        <f t="shared" si="56"/>
        <v>6992158751.5512819</v>
      </c>
      <c r="BJ130" s="586" t="str">
        <f t="shared" si="39"/>
        <v/>
      </c>
      <c r="BK130" s="586">
        <f t="shared" si="40"/>
        <v>0.93622035906259393</v>
      </c>
      <c r="BL130" s="587">
        <f t="shared" si="41"/>
        <v>0.36920600287388639</v>
      </c>
    </row>
    <row r="131" spans="2:64" s="2" customFormat="1" x14ac:dyDescent="0.25">
      <c r="B131" s="1167" t="s">
        <v>264</v>
      </c>
      <c r="C131" s="1168" t="s">
        <v>106</v>
      </c>
      <c r="D131" s="1169" t="s">
        <v>265</v>
      </c>
      <c r="E131" s="1168" t="s">
        <v>131</v>
      </c>
      <c r="F131" s="177">
        <f>IF(H131=0,"",MAX($F$10:F129)+1)</f>
        <v>120</v>
      </c>
      <c r="G131" s="239" t="str">
        <f>VLOOKUP(H131,'Mapping account'!E:F,2,0)</f>
        <v>02601</v>
      </c>
      <c r="H131" s="482" t="s">
        <v>390</v>
      </c>
      <c r="I131" s="267" t="s">
        <v>226</v>
      </c>
      <c r="J131" s="278" t="s">
        <v>264</v>
      </c>
      <c r="K131" s="278" t="s">
        <v>265</v>
      </c>
      <c r="L131" s="408">
        <f>SUMIFS(M.account_DTR!$AD$7:$AD$414,M.account_DTR!$I$7:$I$414,'10. 170KMP'!$F131)</f>
        <v>0</v>
      </c>
      <c r="M131" s="409">
        <f>SUMIFS(M.account_DTR!$AR$7:$AR$414,M.account_DTR!$I$7:$I$414,'10. 170KMP'!$F131)</f>
        <v>0</v>
      </c>
      <c r="N131" s="409">
        <f>SUMIFS(M.account_DTR!$BF$7:$BF$414,M.account_DTR!$I$7:$I$414,'10. 170KMP'!$F131)</f>
        <v>0</v>
      </c>
      <c r="O131" s="409">
        <f>SUMIFS(M.account_DTR!BH$7:BH$414,M.account_DTR!$I$7:$I$414,'10. 170KMP'!$F131)</f>
        <v>0</v>
      </c>
      <c r="P131" s="409">
        <f>SUMIFS(M.account_DTR!BI$7:BI$414,M.account_DTR!$I$7:$I$414,'10. 170KMP'!$F131)</f>
        <v>0</v>
      </c>
      <c r="Q131" s="409">
        <f>SUMIFS(M.account_DTR!BJ$7:BJ$414,M.account_DTR!$I$7:$I$414,'10. 170KMP'!$F131)</f>
        <v>0</v>
      </c>
      <c r="R131" s="409">
        <f>SUMIFS(M.account_DTR!BK$7:BK$414,M.account_DTR!$I$7:$I$414,'10. 170KMP'!$F131)</f>
        <v>0</v>
      </c>
      <c r="S131" s="409">
        <f>SUMIFS(M.account_DTR!BL$7:BL$414,M.account_DTR!$I$7:$I$414,'10. 170KMP'!$F131)</f>
        <v>0</v>
      </c>
      <c r="T131" s="409">
        <f>SUMIFS(M.account_DTR!BM$7:BM$414,M.account_DTR!$I$7:$I$414,'10. 170KMP'!$F131)</f>
        <v>0</v>
      </c>
      <c r="U131" s="409">
        <f>SUMIFS(M.account_DTR!BN$7:BN$414,M.account_DTR!$I$7:$I$414,'10. 170KMP'!$F131)</f>
        <v>0</v>
      </c>
      <c r="V131" s="409">
        <f>SUMIFS(M.account_DTR!BO$7:BO$414,M.account_DTR!$I$7:$I$414,'10. 170KMP'!$F131)</f>
        <v>0</v>
      </c>
      <c r="W131" s="409">
        <f>SUMIFS(M.account_DTR!BP$7:BP$414,M.account_DTR!$I$7:$I$414,'10. 170KMP'!$F131)</f>
        <v>0</v>
      </c>
      <c r="X131" s="409">
        <f>SUMIFS(M.account_DTR!BQ$7:BQ$414,M.account_DTR!$I$7:$I$414,'10. 170KMP'!$F131)</f>
        <v>0</v>
      </c>
      <c r="Y131" s="409">
        <f>SUMIFS(M.account_DTR!BR$7:BR$414,M.account_DTR!$I$7:$I$414,'10. 170KMP'!$F131)</f>
        <v>0</v>
      </c>
      <c r="Z131" s="409">
        <f>SUMIFS(M.account_DTR!BS$7:BS$414,M.account_DTR!$I$7:$I$414,'10. 170KMP'!$F131)</f>
        <v>0</v>
      </c>
      <c r="AA131" s="409">
        <f t="shared" si="49"/>
        <v>0</v>
      </c>
      <c r="AB131" s="1086">
        <f>SUMIFS(M.account_DTR!BV$7:BV$414,M.account_DTR!$I$7:$I$414,'10. 170KMP'!$F131)</f>
        <v>470267001</v>
      </c>
      <c r="AC131" s="409">
        <f>SUMIFS(M.account_DTR!BW$7:BW$414,M.account_DTR!$I$7:$I$414,'10. 170KMP'!$F131)</f>
        <v>328194194</v>
      </c>
      <c r="AD131" s="409">
        <f>SUMIFS(M.account_DTR!BX$7:BX$414,M.account_DTR!$I$7:$I$414,'10. 170KMP'!$F131)</f>
        <v>560652615</v>
      </c>
      <c r="AE131" s="409">
        <f>SUMIFS(M.account_DTR!BY$7:BY$414,M.account_DTR!$I$7:$I$414,'10. 170KMP'!$F131)</f>
        <v>545474194</v>
      </c>
      <c r="AF131" s="409">
        <f>SUMIFS(M.account_DTR!BZ$7:BZ$414,M.account_DTR!$I$7:$I$414,'10. 170KMP'!$F131)</f>
        <v>566419808</v>
      </c>
      <c r="AG131" s="409">
        <f>SUMIFS(M.account_DTR!CA$7:CA$414,M.account_DTR!$I$7:$I$414,'10. 170KMP'!$F131)</f>
        <v>561714194</v>
      </c>
      <c r="AH131" s="409">
        <f>SUMIFS(M.account_DTR!CB$7:CB$414,M.account_DTR!$I$7:$I$414,'10. 170KMP'!$F131)</f>
        <v>588427001</v>
      </c>
      <c r="AI131" s="409">
        <f>SUMIFS(M.account_DTR!CC$7:CC$414,M.account_DTR!$I$7:$I$414,'10. 170KMP'!$F131)</f>
        <v>588427001</v>
      </c>
      <c r="AJ131" s="409">
        <f>SUMIFS(M.account_DTR!CD$7:CD$414,M.account_DTR!$I$7:$I$414,'10. 170KMP'!$F131)</f>
        <v>529234194</v>
      </c>
      <c r="AK131" s="409">
        <f>SUMIFS(M.account_DTR!CE$7:CE$414,M.account_DTR!$I$7:$I$414,'10. 170KMP'!$F131)</f>
        <v>628019808</v>
      </c>
      <c r="AL131" s="409">
        <f>SUMIFS(M.account_DTR!CF$7:CF$414,M.account_DTR!$I$7:$I$414,'10. 170KMP'!$F131)</f>
        <v>621634194</v>
      </c>
      <c r="AM131" s="409">
        <f>SUMIFS(M.account_DTR!CG$7:CG$414,M.account_DTR!$I$7:$I$414,'10. 170KMP'!$F131)</f>
        <v>615867000.99999988</v>
      </c>
      <c r="AN131" s="409">
        <f t="shared" si="50"/>
        <v>6604331205</v>
      </c>
      <c r="AO131" s="410">
        <f t="shared" si="48"/>
        <v>1979484881</v>
      </c>
      <c r="AP131" s="411">
        <f>SUMIFS(M.account_DTR!CJ$7:CJ$414,M.account_DTR!$I$7:$I$414,'10. 170KMP'!$F131)</f>
        <v>306248612</v>
      </c>
      <c r="AQ131" s="412">
        <f>SUMIFS(M.account_DTR!CK$7:CK$414,M.account_DTR!$I$7:$I$414,'10. 170KMP'!$F131)</f>
        <v>309159283</v>
      </c>
      <c r="AR131" s="412">
        <f>SUMIFS(M.account_DTR!CL$7:CL$414,M.account_DTR!$I$7:$I$414,'10. 170KMP'!$F131)</f>
        <v>423448019</v>
      </c>
      <c r="AS131" s="412">
        <f>SUMIFS(M.account_DTR!CM$7:CM$414,M.account_DTR!$I$7:$I$414,'10. 170KMP'!$F131)</f>
        <v>540025414</v>
      </c>
      <c r="AT131" s="412">
        <f>SUMIFS(M.account_DTR!CN$7:CN$414,M.account_DTR!$I$7:$I$414,'10. 170KMP'!$F131)</f>
        <v>400603553</v>
      </c>
      <c r="AU131" s="412"/>
      <c r="AV131" s="412"/>
      <c r="AW131" s="412"/>
      <c r="AX131" s="412"/>
      <c r="AY131" s="412"/>
      <c r="AZ131" s="412"/>
      <c r="BA131" s="413"/>
      <c r="BB131" s="408">
        <f t="shared" si="51"/>
        <v>540025414</v>
      </c>
      <c r="BC131" s="409">
        <f t="shared" si="52"/>
        <v>400603553</v>
      </c>
      <c r="BD131" s="409">
        <f t="shared" si="53"/>
        <v>566419808</v>
      </c>
      <c r="BE131" s="755">
        <f t="shared" si="37"/>
        <v>0.74182351906867849</v>
      </c>
      <c r="BF131" s="756">
        <f t="shared" si="38"/>
        <v>0.70725555028612275</v>
      </c>
      <c r="BG131" s="408">
        <f t="shared" si="54"/>
        <v>0</v>
      </c>
      <c r="BH131" s="409">
        <f t="shared" si="55"/>
        <v>1979484881</v>
      </c>
      <c r="BI131" s="409">
        <f t="shared" si="56"/>
        <v>2471007812</v>
      </c>
      <c r="BJ131" s="516" t="str">
        <f t="shared" si="39"/>
        <v/>
      </c>
      <c r="BK131" s="516">
        <f t="shared" si="40"/>
        <v>0.80108402384929411</v>
      </c>
      <c r="BL131" s="517">
        <f t="shared" si="41"/>
        <v>0.2997252590090233</v>
      </c>
    </row>
    <row r="132" spans="2:64" s="2" customFormat="1" ht="30" x14ac:dyDescent="0.25">
      <c r="B132" s="1167"/>
      <c r="C132" s="1168"/>
      <c r="D132" s="1169"/>
      <c r="E132" s="1168"/>
      <c r="F132" s="179">
        <f>IF(H132=0,"",MAX($F$10:F131)+1)</f>
        <v>121</v>
      </c>
      <c r="G132" s="242" t="str">
        <f>VLOOKUP(H132,'Mapping account'!E:F,2,0)</f>
        <v>02606</v>
      </c>
      <c r="H132" s="216" t="s">
        <v>391</v>
      </c>
      <c r="I132" s="269" t="s">
        <v>226</v>
      </c>
      <c r="J132" s="279" t="s">
        <v>264</v>
      </c>
      <c r="K132" s="279" t="s">
        <v>265</v>
      </c>
      <c r="L132" s="425">
        <f>SUMIFS(M.account_DTR!$AD$7:$AD$414,M.account_DTR!$I$7:$I$414,'10. 170KMP'!$F132)</f>
        <v>0</v>
      </c>
      <c r="M132" s="426">
        <f>SUMIFS(M.account_DTR!$AR$7:$AR$414,M.account_DTR!$I$7:$I$414,'10. 170KMP'!$F132)</f>
        <v>0</v>
      </c>
      <c r="N132" s="426">
        <f>SUMIFS(M.account_DTR!$BF$7:$BF$414,M.account_DTR!$I$7:$I$414,'10. 170KMP'!$F132)</f>
        <v>0</v>
      </c>
      <c r="O132" s="426">
        <f>SUMIFS(M.account_DTR!BH$7:BH$414,M.account_DTR!$I$7:$I$414,'10. 170KMP'!$F132)</f>
        <v>0</v>
      </c>
      <c r="P132" s="426">
        <f>SUMIFS(M.account_DTR!BI$7:BI$414,M.account_DTR!$I$7:$I$414,'10. 170KMP'!$F132)</f>
        <v>0</v>
      </c>
      <c r="Q132" s="426">
        <f>SUMIFS(M.account_DTR!BJ$7:BJ$414,M.account_DTR!$I$7:$I$414,'10. 170KMP'!$F132)</f>
        <v>0</v>
      </c>
      <c r="R132" s="426">
        <f>SUMIFS(M.account_DTR!BK$7:BK$414,M.account_DTR!$I$7:$I$414,'10. 170KMP'!$F132)</f>
        <v>0</v>
      </c>
      <c r="S132" s="426">
        <f>SUMIFS(M.account_DTR!BL$7:BL$414,M.account_DTR!$I$7:$I$414,'10. 170KMP'!$F132)</f>
        <v>0</v>
      </c>
      <c r="T132" s="426">
        <f>SUMIFS(M.account_DTR!BM$7:BM$414,M.account_DTR!$I$7:$I$414,'10. 170KMP'!$F132)</f>
        <v>0</v>
      </c>
      <c r="U132" s="426">
        <f>SUMIFS(M.account_DTR!BN$7:BN$414,M.account_DTR!$I$7:$I$414,'10. 170KMP'!$F132)</f>
        <v>0</v>
      </c>
      <c r="V132" s="426">
        <f>SUMIFS(M.account_DTR!BO$7:BO$414,M.account_DTR!$I$7:$I$414,'10. 170KMP'!$F132)</f>
        <v>0</v>
      </c>
      <c r="W132" s="426">
        <f>SUMIFS(M.account_DTR!BP$7:BP$414,M.account_DTR!$I$7:$I$414,'10. 170KMP'!$F132)</f>
        <v>0</v>
      </c>
      <c r="X132" s="426">
        <f>SUMIFS(M.account_DTR!BQ$7:BQ$414,M.account_DTR!$I$7:$I$414,'10. 170KMP'!$F132)</f>
        <v>0</v>
      </c>
      <c r="Y132" s="426">
        <f>SUMIFS(M.account_DTR!BR$7:BR$414,M.account_DTR!$I$7:$I$414,'10. 170KMP'!$F132)</f>
        <v>0</v>
      </c>
      <c r="Z132" s="426">
        <f>SUMIFS(M.account_DTR!BS$7:BS$414,M.account_DTR!$I$7:$I$414,'10. 170KMP'!$F132)</f>
        <v>0</v>
      </c>
      <c r="AA132" s="426">
        <f t="shared" si="49"/>
        <v>0</v>
      </c>
      <c r="AB132" s="1087">
        <f>SUMIFS(M.account_DTR!BV$7:BV$414,M.account_DTR!$I$7:$I$414,'10. 170KMP'!$F132)</f>
        <v>0</v>
      </c>
      <c r="AC132" s="426">
        <f>SUMIFS(M.account_DTR!BW$7:BW$414,M.account_DTR!$I$7:$I$414,'10. 170KMP'!$F132)</f>
        <v>0</v>
      </c>
      <c r="AD132" s="426">
        <f>SUMIFS(M.account_DTR!BX$7:BX$414,M.account_DTR!$I$7:$I$414,'10. 170KMP'!$F132)</f>
        <v>0</v>
      </c>
      <c r="AE132" s="426">
        <f>SUMIFS(M.account_DTR!BY$7:BY$414,M.account_DTR!$I$7:$I$414,'10. 170KMP'!$F132)</f>
        <v>0</v>
      </c>
      <c r="AF132" s="426">
        <f>SUMIFS(M.account_DTR!BZ$7:BZ$414,M.account_DTR!$I$7:$I$414,'10. 170KMP'!$F132)</f>
        <v>0</v>
      </c>
      <c r="AG132" s="426">
        <f>SUMIFS(M.account_DTR!CA$7:CA$414,M.account_DTR!$I$7:$I$414,'10. 170KMP'!$F132)</f>
        <v>0</v>
      </c>
      <c r="AH132" s="426">
        <f>SUMIFS(M.account_DTR!CB$7:CB$414,M.account_DTR!$I$7:$I$414,'10. 170KMP'!$F132)</f>
        <v>0</v>
      </c>
      <c r="AI132" s="426">
        <f>SUMIFS(M.account_DTR!CC$7:CC$414,M.account_DTR!$I$7:$I$414,'10. 170KMP'!$F132)</f>
        <v>0</v>
      </c>
      <c r="AJ132" s="426">
        <f>SUMIFS(M.account_DTR!CD$7:CD$414,M.account_DTR!$I$7:$I$414,'10. 170KMP'!$F132)</f>
        <v>0</v>
      </c>
      <c r="AK132" s="426">
        <f>SUMIFS(M.account_DTR!CE$7:CE$414,M.account_DTR!$I$7:$I$414,'10. 170KMP'!$F132)</f>
        <v>0</v>
      </c>
      <c r="AL132" s="426">
        <f>SUMIFS(M.account_DTR!CF$7:CF$414,M.account_DTR!$I$7:$I$414,'10. 170KMP'!$F132)</f>
        <v>0</v>
      </c>
      <c r="AM132" s="426">
        <f>SUMIFS(M.account_DTR!CG$7:CG$414,M.account_DTR!$I$7:$I$414,'10. 170KMP'!$F132)</f>
        <v>0</v>
      </c>
      <c r="AN132" s="426">
        <f t="shared" si="50"/>
        <v>0</v>
      </c>
      <c r="AO132" s="427">
        <f t="shared" si="48"/>
        <v>0</v>
      </c>
      <c r="AP132" s="428">
        <f>SUMIFS(M.account_DTR!CJ$7:CJ$414,M.account_DTR!$I$7:$I$414,'10. 170KMP'!$F132)</f>
        <v>0</v>
      </c>
      <c r="AQ132" s="429">
        <f>SUMIFS(M.account_DTR!CK$7:CK$414,M.account_DTR!$I$7:$I$414,'10. 170KMP'!$F132)</f>
        <v>0</v>
      </c>
      <c r="AR132" s="429">
        <f>SUMIFS(M.account_DTR!CL$7:CL$414,M.account_DTR!$I$7:$I$414,'10. 170KMP'!$F132)</f>
        <v>0</v>
      </c>
      <c r="AS132" s="429">
        <f>SUMIFS(M.account_DTR!CM$7:CM$414,M.account_DTR!$I$7:$I$414,'10. 170KMP'!$F132)</f>
        <v>0</v>
      </c>
      <c r="AT132" s="429">
        <f>SUMIFS(M.account_DTR!CN$7:CN$414,M.account_DTR!$I$7:$I$414,'10. 170KMP'!$F132)</f>
        <v>0</v>
      </c>
      <c r="AU132" s="429"/>
      <c r="AV132" s="429"/>
      <c r="AW132" s="429"/>
      <c r="AX132" s="429"/>
      <c r="AY132" s="429"/>
      <c r="AZ132" s="429"/>
      <c r="BA132" s="430"/>
      <c r="BB132" s="425">
        <f t="shared" si="51"/>
        <v>0</v>
      </c>
      <c r="BC132" s="426">
        <f t="shared" si="52"/>
        <v>0</v>
      </c>
      <c r="BD132" s="426">
        <f t="shared" si="53"/>
        <v>0</v>
      </c>
      <c r="BE132" s="759" t="str">
        <f t="shared" si="37"/>
        <v/>
      </c>
      <c r="BF132" s="760" t="str">
        <f t="shared" si="38"/>
        <v/>
      </c>
      <c r="BG132" s="425">
        <f t="shared" si="54"/>
        <v>0</v>
      </c>
      <c r="BH132" s="426">
        <f t="shared" si="55"/>
        <v>0</v>
      </c>
      <c r="BI132" s="426">
        <f t="shared" si="56"/>
        <v>0</v>
      </c>
      <c r="BJ132" s="520" t="str">
        <f t="shared" si="39"/>
        <v/>
      </c>
      <c r="BK132" s="520" t="str">
        <f t="shared" si="40"/>
        <v/>
      </c>
      <c r="BL132" s="521" t="str">
        <f t="shared" si="41"/>
        <v/>
      </c>
    </row>
    <row r="133" spans="2:64" s="2" customFormat="1" ht="14.1" customHeight="1" x14ac:dyDescent="0.25">
      <c r="B133" s="1167"/>
      <c r="C133" s="1168"/>
      <c r="D133" s="1169"/>
      <c r="E133" s="1168"/>
      <c r="F133" s="179">
        <f>IF(H133=0,"",MAX($F$10:F132)+1)</f>
        <v>122</v>
      </c>
      <c r="G133" s="242" t="str">
        <f>VLOOKUP(H133,'Mapping account'!E:F,2,0)</f>
        <v>02604</v>
      </c>
      <c r="H133" s="216" t="s">
        <v>392</v>
      </c>
      <c r="I133" s="269" t="s">
        <v>226</v>
      </c>
      <c r="J133" s="279" t="s">
        <v>264</v>
      </c>
      <c r="K133" s="279" t="s">
        <v>265</v>
      </c>
      <c r="L133" s="425">
        <f>SUMIFS(M.account_DTR!$AD$7:$AD$414,M.account_DTR!$I$7:$I$414,'10. 170KMP'!$F133)</f>
        <v>0</v>
      </c>
      <c r="M133" s="426">
        <f>SUMIFS(M.account_DTR!$AR$7:$AR$414,M.account_DTR!$I$7:$I$414,'10. 170KMP'!$F133)</f>
        <v>0</v>
      </c>
      <c r="N133" s="426">
        <f>SUMIFS(M.account_DTR!$BF$7:$BF$414,M.account_DTR!$I$7:$I$414,'10. 170KMP'!$F133)</f>
        <v>0</v>
      </c>
      <c r="O133" s="426">
        <f>SUMIFS(M.account_DTR!BH$7:BH$414,M.account_DTR!$I$7:$I$414,'10. 170KMP'!$F133)</f>
        <v>0</v>
      </c>
      <c r="P133" s="426">
        <f>SUMIFS(M.account_DTR!BI$7:BI$414,M.account_DTR!$I$7:$I$414,'10. 170KMP'!$F133)</f>
        <v>0</v>
      </c>
      <c r="Q133" s="426">
        <f>SUMIFS(M.account_DTR!BJ$7:BJ$414,M.account_DTR!$I$7:$I$414,'10. 170KMP'!$F133)</f>
        <v>0</v>
      </c>
      <c r="R133" s="426">
        <f>SUMIFS(M.account_DTR!BK$7:BK$414,M.account_DTR!$I$7:$I$414,'10. 170KMP'!$F133)</f>
        <v>0</v>
      </c>
      <c r="S133" s="426">
        <f>SUMIFS(M.account_DTR!BL$7:BL$414,M.account_DTR!$I$7:$I$414,'10. 170KMP'!$F133)</f>
        <v>0</v>
      </c>
      <c r="T133" s="426">
        <f>SUMIFS(M.account_DTR!BM$7:BM$414,M.account_DTR!$I$7:$I$414,'10. 170KMP'!$F133)</f>
        <v>0</v>
      </c>
      <c r="U133" s="426">
        <f>SUMIFS(M.account_DTR!BN$7:BN$414,M.account_DTR!$I$7:$I$414,'10. 170KMP'!$F133)</f>
        <v>0</v>
      </c>
      <c r="V133" s="426">
        <f>SUMIFS(M.account_DTR!BO$7:BO$414,M.account_DTR!$I$7:$I$414,'10. 170KMP'!$F133)</f>
        <v>0</v>
      </c>
      <c r="W133" s="426">
        <f>SUMIFS(M.account_DTR!BP$7:BP$414,M.account_DTR!$I$7:$I$414,'10. 170KMP'!$F133)</f>
        <v>0</v>
      </c>
      <c r="X133" s="426">
        <f>SUMIFS(M.account_DTR!BQ$7:BQ$414,M.account_DTR!$I$7:$I$414,'10. 170KMP'!$F133)</f>
        <v>0</v>
      </c>
      <c r="Y133" s="426">
        <f>SUMIFS(M.account_DTR!BR$7:BR$414,M.account_DTR!$I$7:$I$414,'10. 170KMP'!$F133)</f>
        <v>0</v>
      </c>
      <c r="Z133" s="426">
        <f>SUMIFS(M.account_DTR!BS$7:BS$414,M.account_DTR!$I$7:$I$414,'10. 170KMP'!$F133)</f>
        <v>0</v>
      </c>
      <c r="AA133" s="426">
        <f t="shared" si="49"/>
        <v>0</v>
      </c>
      <c r="AB133" s="1087">
        <f>SUMIFS(M.account_DTR!BV$7:BV$414,M.account_DTR!$I$7:$I$414,'10. 170KMP'!$F133)</f>
        <v>368101000</v>
      </c>
      <c r="AC133" s="426">
        <f>SUMIFS(M.account_DTR!BW$7:BW$414,M.account_DTR!$I$7:$I$414,'10. 170KMP'!$F133)</f>
        <v>377849499</v>
      </c>
      <c r="AD133" s="426">
        <f>SUMIFS(M.account_DTR!BX$7:BX$414,M.account_DTR!$I$7:$I$414,'10. 170KMP'!$F133)</f>
        <v>341883999</v>
      </c>
      <c r="AE133" s="426">
        <f>SUMIFS(M.account_DTR!BY$7:BY$414,M.account_DTR!$I$7:$I$414,'10. 170KMP'!$F133)</f>
        <v>380649499</v>
      </c>
      <c r="AF133" s="426">
        <f>SUMIFS(M.account_DTR!BZ$7:BZ$414,M.account_DTR!$I$7:$I$414,'10. 170KMP'!$F133)</f>
        <v>354992501</v>
      </c>
      <c r="AG133" s="426">
        <f>SUMIFS(M.account_DTR!CA$7:CA$414,M.account_DTR!$I$7:$I$414,'10. 170KMP'!$F133)</f>
        <v>380929499</v>
      </c>
      <c r="AH133" s="426">
        <f>SUMIFS(M.account_DTR!CB$7:CB$414,M.account_DTR!$I$7:$I$414,'10. 170KMP'!$F133)</f>
        <v>368381000</v>
      </c>
      <c r="AI133" s="426">
        <f>SUMIFS(M.account_DTR!CC$7:CC$414,M.account_DTR!$I$7:$I$414,'10. 170KMP'!$F133)</f>
        <v>368381000</v>
      </c>
      <c r="AJ133" s="426">
        <f>SUMIFS(M.account_DTR!CD$7:CD$414,M.account_DTR!$I$7:$I$414,'10. 170KMP'!$F133)</f>
        <v>380369499</v>
      </c>
      <c r="AK133" s="426">
        <f>SUMIFS(M.account_DTR!CE$7:CE$414,M.account_DTR!$I$7:$I$414,'10. 170KMP'!$F133)</f>
        <v>355272501</v>
      </c>
      <c r="AL133" s="426">
        <f>SUMIFS(M.account_DTR!CF$7:CF$414,M.account_DTR!$I$7:$I$414,'10. 170KMP'!$F133)</f>
        <v>381209499</v>
      </c>
      <c r="AM133" s="426">
        <f>SUMIFS(M.account_DTR!CG$7:CG$414,M.account_DTR!$I$7:$I$414,'10. 170KMP'!$F133)</f>
        <v>368101000</v>
      </c>
      <c r="AN133" s="426">
        <f t="shared" si="50"/>
        <v>4426120496</v>
      </c>
      <c r="AO133" s="427">
        <f t="shared" si="48"/>
        <v>2124053929</v>
      </c>
      <c r="AP133" s="428">
        <f>SUMIFS(M.account_DTR!CJ$7:CJ$414,M.account_DTR!$I$7:$I$414,'10. 170KMP'!$F133)</f>
        <v>413068458</v>
      </c>
      <c r="AQ133" s="429">
        <f>SUMIFS(M.account_DTR!CK$7:CK$414,M.account_DTR!$I$7:$I$414,'10. 170KMP'!$F133)</f>
        <v>560974427</v>
      </c>
      <c r="AR133" s="429">
        <f>SUMIFS(M.account_DTR!CL$7:CL$414,M.account_DTR!$I$7:$I$414,'10. 170KMP'!$F133)</f>
        <v>380807134</v>
      </c>
      <c r="AS133" s="429">
        <f>SUMIFS(M.account_DTR!CM$7:CM$414,M.account_DTR!$I$7:$I$414,'10. 170KMP'!$F133)</f>
        <v>401880110</v>
      </c>
      <c r="AT133" s="429">
        <f>SUMIFS(M.account_DTR!CN$7:CN$414,M.account_DTR!$I$7:$I$414,'10. 170KMP'!$F133)</f>
        <v>367323800</v>
      </c>
      <c r="AU133" s="429"/>
      <c r="AV133" s="429"/>
      <c r="AW133" s="429"/>
      <c r="AX133" s="429"/>
      <c r="AY133" s="429"/>
      <c r="AZ133" s="429"/>
      <c r="BA133" s="430"/>
      <c r="BB133" s="425">
        <f t="shared" si="51"/>
        <v>401880110</v>
      </c>
      <c r="BC133" s="426">
        <f t="shared" si="52"/>
        <v>367323800</v>
      </c>
      <c r="BD133" s="426">
        <f t="shared" si="53"/>
        <v>354992501</v>
      </c>
      <c r="BE133" s="759">
        <f t="shared" si="37"/>
        <v>0.9140133857333721</v>
      </c>
      <c r="BF133" s="760">
        <f t="shared" si="38"/>
        <v>1.0347367872990647</v>
      </c>
      <c r="BG133" s="425">
        <f t="shared" si="54"/>
        <v>0</v>
      </c>
      <c r="BH133" s="426">
        <f t="shared" si="55"/>
        <v>2124053929</v>
      </c>
      <c r="BI133" s="426">
        <f t="shared" si="56"/>
        <v>1823476498</v>
      </c>
      <c r="BJ133" s="520" t="str">
        <f t="shared" si="39"/>
        <v/>
      </c>
      <c r="BK133" s="520">
        <f t="shared" si="40"/>
        <v>1.1648375678708638</v>
      </c>
      <c r="BL133" s="521">
        <f t="shared" si="41"/>
        <v>0.47989066970037592</v>
      </c>
    </row>
    <row r="134" spans="2:64" s="2" customFormat="1" ht="30" x14ac:dyDescent="0.25">
      <c r="B134" s="1167"/>
      <c r="C134" s="1168"/>
      <c r="D134" s="1169"/>
      <c r="E134" s="1168"/>
      <c r="F134" s="179">
        <f>IF(H134=0,"",MAX($F$10:F133)+1)</f>
        <v>123</v>
      </c>
      <c r="G134" s="242" t="str">
        <f>VLOOKUP(H134,'Mapping account'!E:F,2,0)</f>
        <v>02602</v>
      </c>
      <c r="H134" s="216" t="s">
        <v>393</v>
      </c>
      <c r="I134" s="269" t="s">
        <v>226</v>
      </c>
      <c r="J134" s="279" t="s">
        <v>264</v>
      </c>
      <c r="K134" s="279" t="s">
        <v>265</v>
      </c>
      <c r="L134" s="425">
        <f>SUMIFS(M.account_DTR!$AD$7:$AD$414,M.account_DTR!$I$7:$I$414,'10. 170KMP'!$F134)</f>
        <v>0</v>
      </c>
      <c r="M134" s="426">
        <f>SUMIFS(M.account_DTR!$AR$7:$AR$414,M.account_DTR!$I$7:$I$414,'10. 170KMP'!$F134)</f>
        <v>0</v>
      </c>
      <c r="N134" s="426">
        <f>SUMIFS(M.account_DTR!$BF$7:$BF$414,M.account_DTR!$I$7:$I$414,'10. 170KMP'!$F134)</f>
        <v>0</v>
      </c>
      <c r="O134" s="426">
        <f>SUMIFS(M.account_DTR!BH$7:BH$414,M.account_DTR!$I$7:$I$414,'10. 170KMP'!$F134)</f>
        <v>0</v>
      </c>
      <c r="P134" s="426">
        <f>SUMIFS(M.account_DTR!BI$7:BI$414,M.account_DTR!$I$7:$I$414,'10. 170KMP'!$F134)</f>
        <v>0</v>
      </c>
      <c r="Q134" s="426">
        <f>SUMIFS(M.account_DTR!BJ$7:BJ$414,M.account_DTR!$I$7:$I$414,'10. 170KMP'!$F134)</f>
        <v>0</v>
      </c>
      <c r="R134" s="426">
        <f>SUMIFS(M.account_DTR!BK$7:BK$414,M.account_DTR!$I$7:$I$414,'10. 170KMP'!$F134)</f>
        <v>0</v>
      </c>
      <c r="S134" s="426">
        <f>SUMIFS(M.account_DTR!BL$7:BL$414,M.account_DTR!$I$7:$I$414,'10. 170KMP'!$F134)</f>
        <v>0</v>
      </c>
      <c r="T134" s="426">
        <f>SUMIFS(M.account_DTR!BM$7:BM$414,M.account_DTR!$I$7:$I$414,'10. 170KMP'!$F134)</f>
        <v>0</v>
      </c>
      <c r="U134" s="426">
        <f>SUMIFS(M.account_DTR!BN$7:BN$414,M.account_DTR!$I$7:$I$414,'10. 170KMP'!$F134)</f>
        <v>0</v>
      </c>
      <c r="V134" s="426">
        <f>SUMIFS(M.account_DTR!BO$7:BO$414,M.account_DTR!$I$7:$I$414,'10. 170KMP'!$F134)</f>
        <v>0</v>
      </c>
      <c r="W134" s="426">
        <f>SUMIFS(M.account_DTR!BP$7:BP$414,M.account_DTR!$I$7:$I$414,'10. 170KMP'!$F134)</f>
        <v>0</v>
      </c>
      <c r="X134" s="426">
        <f>SUMIFS(M.account_DTR!BQ$7:BQ$414,M.account_DTR!$I$7:$I$414,'10. 170KMP'!$F134)</f>
        <v>0</v>
      </c>
      <c r="Y134" s="426">
        <f>SUMIFS(M.account_DTR!BR$7:BR$414,M.account_DTR!$I$7:$I$414,'10. 170KMP'!$F134)</f>
        <v>0</v>
      </c>
      <c r="Z134" s="426">
        <f>SUMIFS(M.account_DTR!BS$7:BS$414,M.account_DTR!$I$7:$I$414,'10. 170KMP'!$F134)</f>
        <v>0</v>
      </c>
      <c r="AA134" s="426">
        <f t="shared" si="49"/>
        <v>0</v>
      </c>
      <c r="AB134" s="1087">
        <f>SUMIFS(M.account_DTR!BV$7:BV$414,M.account_DTR!$I$7:$I$414,'10. 170KMP'!$F134)</f>
        <v>11870807</v>
      </c>
      <c r="AC134" s="426">
        <f>SUMIFS(M.account_DTR!BW$7:BW$414,M.account_DTR!$I$7:$I$414,'10. 170KMP'!$F134)</f>
        <v>11870807</v>
      </c>
      <c r="AD134" s="426">
        <f>SUMIFS(M.account_DTR!BX$7:BX$414,M.account_DTR!$I$7:$I$414,'10. 170KMP'!$F134)</f>
        <v>11870807</v>
      </c>
      <c r="AE134" s="426">
        <f>SUMIFS(M.account_DTR!BY$7:BY$414,M.account_DTR!$I$7:$I$414,'10. 170KMP'!$F134)</f>
        <v>11870807</v>
      </c>
      <c r="AF134" s="426">
        <f>SUMIFS(M.account_DTR!BZ$7:BZ$414,M.account_DTR!$I$7:$I$414,'10. 170KMP'!$F134)</f>
        <v>11870807</v>
      </c>
      <c r="AG134" s="426">
        <f>SUMIFS(M.account_DTR!CA$7:CA$414,M.account_DTR!$I$7:$I$414,'10. 170KMP'!$F134)</f>
        <v>11870807</v>
      </c>
      <c r="AH134" s="426">
        <f>SUMIFS(M.account_DTR!CB$7:CB$414,M.account_DTR!$I$7:$I$414,'10. 170KMP'!$F134)</f>
        <v>11870807</v>
      </c>
      <c r="AI134" s="426">
        <f>SUMIFS(M.account_DTR!CC$7:CC$414,M.account_DTR!$I$7:$I$414,'10. 170KMP'!$F134)</f>
        <v>11870807</v>
      </c>
      <c r="AJ134" s="426">
        <f>SUMIFS(M.account_DTR!CD$7:CD$414,M.account_DTR!$I$7:$I$414,'10. 170KMP'!$F134)</f>
        <v>11870807</v>
      </c>
      <c r="AK134" s="426">
        <f>SUMIFS(M.account_DTR!CE$7:CE$414,M.account_DTR!$I$7:$I$414,'10. 170KMP'!$F134)</f>
        <v>11870807</v>
      </c>
      <c r="AL134" s="426">
        <f>SUMIFS(M.account_DTR!CF$7:CF$414,M.account_DTR!$I$7:$I$414,'10. 170KMP'!$F134)</f>
        <v>11870807</v>
      </c>
      <c r="AM134" s="426">
        <f>SUMIFS(M.account_DTR!CG$7:CG$414,M.account_DTR!$I$7:$I$414,'10. 170KMP'!$F134)</f>
        <v>11870807</v>
      </c>
      <c r="AN134" s="426">
        <f t="shared" si="50"/>
        <v>142449684</v>
      </c>
      <c r="AO134" s="427">
        <f t="shared" si="48"/>
        <v>54772499</v>
      </c>
      <c r="AP134" s="428">
        <f>SUMIFS(M.account_DTR!CJ$7:CJ$414,M.account_DTR!$I$7:$I$414,'10. 170KMP'!$F134)</f>
        <v>10697167</v>
      </c>
      <c r="AQ134" s="429">
        <f>SUMIFS(M.account_DTR!CK$7:CK$414,M.account_DTR!$I$7:$I$414,'10. 170KMP'!$F134)</f>
        <v>9518165</v>
      </c>
      <c r="AR134" s="429">
        <f>SUMIFS(M.account_DTR!CL$7:CL$414,M.account_DTR!$I$7:$I$414,'10. 170KMP'!$F134)</f>
        <v>11155167</v>
      </c>
      <c r="AS134" s="429">
        <f>SUMIFS(M.account_DTR!CM$7:CM$414,M.account_DTR!$I$7:$I$414,'10. 170KMP'!$F134)</f>
        <v>11188500</v>
      </c>
      <c r="AT134" s="429">
        <f>SUMIFS(M.account_DTR!CN$7:CN$414,M.account_DTR!$I$7:$I$414,'10. 170KMP'!$F134)</f>
        <v>12213500</v>
      </c>
      <c r="AU134" s="429"/>
      <c r="AV134" s="429"/>
      <c r="AW134" s="429"/>
      <c r="AX134" s="429"/>
      <c r="AY134" s="429"/>
      <c r="AZ134" s="429"/>
      <c r="BA134" s="430"/>
      <c r="BB134" s="425">
        <f t="shared" si="51"/>
        <v>11188500</v>
      </c>
      <c r="BC134" s="426">
        <f t="shared" si="52"/>
        <v>12213500</v>
      </c>
      <c r="BD134" s="426">
        <f t="shared" si="53"/>
        <v>11870807</v>
      </c>
      <c r="BE134" s="759">
        <f t="shared" ref="BE134:BE183" si="67">IFERROR(BC134/BB134,"")</f>
        <v>1.0916119229566073</v>
      </c>
      <c r="BF134" s="760">
        <f t="shared" ref="BF134:BF183" si="68">IFERROR(BC134/BD134,"")</f>
        <v>1.0288685512282358</v>
      </c>
      <c r="BG134" s="425">
        <f t="shared" si="54"/>
        <v>0</v>
      </c>
      <c r="BH134" s="426">
        <f t="shared" si="55"/>
        <v>54772499</v>
      </c>
      <c r="BI134" s="426">
        <f t="shared" si="56"/>
        <v>59354035</v>
      </c>
      <c r="BJ134" s="520" t="str">
        <f t="shared" ref="BJ134:BJ183" si="69">IFERROR(BH134/BG134,"")</f>
        <v/>
      </c>
      <c r="BK134" s="520">
        <f t="shared" ref="BK134:BK183" si="70">IFERROR(BH134/BI134,"")</f>
        <v>0.92281003304998555</v>
      </c>
      <c r="BL134" s="521">
        <f t="shared" ref="BL134:BL183" si="71">IFERROR(BH134/AN134,"")</f>
        <v>0.38450418043749396</v>
      </c>
    </row>
    <row r="135" spans="2:64" s="2" customFormat="1" ht="30" x14ac:dyDescent="0.25">
      <c r="B135" s="1167"/>
      <c r="C135" s="1168"/>
      <c r="D135" s="1169"/>
      <c r="E135" s="1168"/>
      <c r="F135" s="23">
        <f>IF(H135=0,"",MAX($F$10:F134)+1)</f>
        <v>124</v>
      </c>
      <c r="G135" s="240" t="str">
        <f>VLOOKUP(H135,'Mapping account'!E:F,2,0)</f>
        <v>02605</v>
      </c>
      <c r="H135" s="451" t="s">
        <v>394</v>
      </c>
      <c r="I135" s="266" t="s">
        <v>226</v>
      </c>
      <c r="J135" s="277" t="s">
        <v>264</v>
      </c>
      <c r="K135" s="277" t="s">
        <v>265</v>
      </c>
      <c r="L135" s="85">
        <f>SUMIFS(M.account_DTR!$AD$7:$AD$414,M.account_DTR!$I$7:$I$414,'10. 170KMP'!$F135)</f>
        <v>0</v>
      </c>
      <c r="M135" s="61">
        <f>SUMIFS(M.account_DTR!$AR$7:$AR$414,M.account_DTR!$I$7:$I$414,'10. 170KMP'!$F135)</f>
        <v>0</v>
      </c>
      <c r="N135" s="61">
        <f>SUMIFS(M.account_DTR!$BF$7:$BF$414,M.account_DTR!$I$7:$I$414,'10. 170KMP'!$F135)</f>
        <v>0</v>
      </c>
      <c r="O135" s="61">
        <f>SUMIFS(M.account_DTR!BH$7:BH$414,M.account_DTR!$I$7:$I$414,'10. 170KMP'!$F135)</f>
        <v>0</v>
      </c>
      <c r="P135" s="61">
        <f>SUMIFS(M.account_DTR!BI$7:BI$414,M.account_DTR!$I$7:$I$414,'10. 170KMP'!$F135)</f>
        <v>0</v>
      </c>
      <c r="Q135" s="61">
        <f>SUMIFS(M.account_DTR!BJ$7:BJ$414,M.account_DTR!$I$7:$I$414,'10. 170KMP'!$F135)</f>
        <v>0</v>
      </c>
      <c r="R135" s="61">
        <f>SUMIFS(M.account_DTR!BK$7:BK$414,M.account_DTR!$I$7:$I$414,'10. 170KMP'!$F135)</f>
        <v>0</v>
      </c>
      <c r="S135" s="61">
        <f>SUMIFS(M.account_DTR!BL$7:BL$414,M.account_DTR!$I$7:$I$414,'10. 170KMP'!$F135)</f>
        <v>0</v>
      </c>
      <c r="T135" s="61">
        <f>SUMIFS(M.account_DTR!BM$7:BM$414,M.account_DTR!$I$7:$I$414,'10. 170KMP'!$F135)</f>
        <v>0</v>
      </c>
      <c r="U135" s="61">
        <f>SUMIFS(M.account_DTR!BN$7:BN$414,M.account_DTR!$I$7:$I$414,'10. 170KMP'!$F135)</f>
        <v>0</v>
      </c>
      <c r="V135" s="61">
        <f>SUMIFS(M.account_DTR!BO$7:BO$414,M.account_DTR!$I$7:$I$414,'10. 170KMP'!$F135)</f>
        <v>0</v>
      </c>
      <c r="W135" s="61">
        <f>SUMIFS(M.account_DTR!BP$7:BP$414,M.account_DTR!$I$7:$I$414,'10. 170KMP'!$F135)</f>
        <v>0</v>
      </c>
      <c r="X135" s="61">
        <f>SUMIFS(M.account_DTR!BQ$7:BQ$414,M.account_DTR!$I$7:$I$414,'10. 170KMP'!$F135)</f>
        <v>0</v>
      </c>
      <c r="Y135" s="61">
        <f>SUMIFS(M.account_DTR!BR$7:BR$414,M.account_DTR!$I$7:$I$414,'10. 170KMP'!$F135)</f>
        <v>0</v>
      </c>
      <c r="Z135" s="61">
        <f>SUMIFS(M.account_DTR!BS$7:BS$414,M.account_DTR!$I$7:$I$414,'10. 170KMP'!$F135)</f>
        <v>0</v>
      </c>
      <c r="AA135" s="61">
        <f t="shared" si="49"/>
        <v>0</v>
      </c>
      <c r="AB135" s="1088">
        <f>SUMIFS(M.account_DTR!BV$7:BV$414,M.account_DTR!$I$7:$I$414,'10. 170KMP'!$F135)</f>
        <v>28565002</v>
      </c>
      <c r="AC135" s="61">
        <f>SUMIFS(M.account_DTR!BW$7:BW$414,M.account_DTR!$I$7:$I$414,'10. 170KMP'!$F135)</f>
        <v>28565002</v>
      </c>
      <c r="AD135" s="61">
        <f>SUMIFS(M.account_DTR!BX$7:BX$414,M.account_DTR!$I$7:$I$414,'10. 170KMP'!$F135)</f>
        <v>28565002</v>
      </c>
      <c r="AE135" s="61">
        <f>SUMIFS(M.account_DTR!BY$7:BY$414,M.account_DTR!$I$7:$I$414,'10. 170KMP'!$F135)</f>
        <v>28565002</v>
      </c>
      <c r="AF135" s="61">
        <f>SUMIFS(M.account_DTR!BZ$7:BZ$414,M.account_DTR!$I$7:$I$414,'10. 170KMP'!$F135)</f>
        <v>28565002</v>
      </c>
      <c r="AG135" s="61">
        <f>SUMIFS(M.account_DTR!CA$7:CA$414,M.account_DTR!$I$7:$I$414,'10. 170KMP'!$F135)</f>
        <v>28565002</v>
      </c>
      <c r="AH135" s="61">
        <f>SUMIFS(M.account_DTR!CB$7:CB$414,M.account_DTR!$I$7:$I$414,'10. 170KMP'!$F135)</f>
        <v>28565002</v>
      </c>
      <c r="AI135" s="61">
        <f>SUMIFS(M.account_DTR!CC$7:CC$414,M.account_DTR!$I$7:$I$414,'10. 170KMP'!$F135)</f>
        <v>28565002</v>
      </c>
      <c r="AJ135" s="61">
        <f>SUMIFS(M.account_DTR!CD$7:CD$414,M.account_DTR!$I$7:$I$414,'10. 170KMP'!$F135)</f>
        <v>28565002</v>
      </c>
      <c r="AK135" s="61">
        <f>SUMIFS(M.account_DTR!CE$7:CE$414,M.account_DTR!$I$7:$I$414,'10. 170KMP'!$F135)</f>
        <v>28565002</v>
      </c>
      <c r="AL135" s="61">
        <f>SUMIFS(M.account_DTR!CF$7:CF$414,M.account_DTR!$I$7:$I$414,'10. 170KMP'!$F135)</f>
        <v>28565002</v>
      </c>
      <c r="AM135" s="61">
        <f>SUMIFS(M.account_DTR!CG$7:CG$414,M.account_DTR!$I$7:$I$414,'10. 170KMP'!$F135)</f>
        <v>28565002</v>
      </c>
      <c r="AN135" s="61">
        <f t="shared" si="50"/>
        <v>342780024</v>
      </c>
      <c r="AO135" s="91">
        <f t="shared" si="48"/>
        <v>150476500</v>
      </c>
      <c r="AP135" s="339">
        <f>SUMIFS(M.account_DTR!CJ$7:CJ$414,M.account_DTR!$I$7:$I$414,'10. 170KMP'!$F135)</f>
        <v>31854750</v>
      </c>
      <c r="AQ135" s="340">
        <f>SUMIFS(M.account_DTR!CK$7:CK$414,M.account_DTR!$I$7:$I$414,'10. 170KMP'!$F135)</f>
        <v>30317668</v>
      </c>
      <c r="AR135" s="340">
        <f>SUMIFS(M.account_DTR!CL$7:CL$414,M.account_DTR!$I$7:$I$414,'10. 170KMP'!$F135)</f>
        <v>31283416</v>
      </c>
      <c r="AS135" s="340">
        <f>SUMIFS(M.account_DTR!CM$7:CM$414,M.account_DTR!$I$7:$I$414,'10. 170KMP'!$F135)</f>
        <v>27583833</v>
      </c>
      <c r="AT135" s="340">
        <f>SUMIFS(M.account_DTR!CN$7:CN$414,M.account_DTR!$I$7:$I$414,'10. 170KMP'!$F135)</f>
        <v>29436833</v>
      </c>
      <c r="AU135" s="340"/>
      <c r="AV135" s="340"/>
      <c r="AW135" s="340"/>
      <c r="AX135" s="340"/>
      <c r="AY135" s="340"/>
      <c r="AZ135" s="340"/>
      <c r="BA135" s="341"/>
      <c r="BB135" s="85">
        <f t="shared" si="51"/>
        <v>27583833</v>
      </c>
      <c r="BC135" s="61">
        <f t="shared" si="52"/>
        <v>29436833</v>
      </c>
      <c r="BD135" s="61">
        <f t="shared" si="53"/>
        <v>28565002</v>
      </c>
      <c r="BE135" s="753">
        <f t="shared" si="67"/>
        <v>1.0671770308354172</v>
      </c>
      <c r="BF135" s="754">
        <f t="shared" si="68"/>
        <v>1.0305209500773009</v>
      </c>
      <c r="BG135" s="85">
        <f t="shared" si="54"/>
        <v>0</v>
      </c>
      <c r="BH135" s="61">
        <f t="shared" si="55"/>
        <v>150476500</v>
      </c>
      <c r="BI135" s="61">
        <f t="shared" si="56"/>
        <v>142825010</v>
      </c>
      <c r="BJ135" s="512" t="str">
        <f t="shared" si="69"/>
        <v/>
      </c>
      <c r="BK135" s="512">
        <f t="shared" si="70"/>
        <v>1.0535724800579394</v>
      </c>
      <c r="BL135" s="513">
        <f t="shared" si="71"/>
        <v>0.43898853335747479</v>
      </c>
    </row>
    <row r="136" spans="2:64" s="2" customFormat="1" x14ac:dyDescent="0.25">
      <c r="B136" s="1167"/>
      <c r="C136" s="1168"/>
      <c r="D136" s="1169" t="s">
        <v>266</v>
      </c>
      <c r="E136" s="1168" t="s">
        <v>132</v>
      </c>
      <c r="F136" s="177">
        <f>IF(H136=0,"",MAX($F$10:F135)+1)</f>
        <v>125</v>
      </c>
      <c r="G136" s="239" t="str">
        <f>VLOOKUP(H136,'Mapping account'!E:F,2,0)</f>
        <v>02701</v>
      </c>
      <c r="H136" s="482" t="s">
        <v>395</v>
      </c>
      <c r="I136" s="267" t="s">
        <v>226</v>
      </c>
      <c r="J136" s="278" t="s">
        <v>264</v>
      </c>
      <c r="K136" s="278" t="s">
        <v>266</v>
      </c>
      <c r="L136" s="408">
        <f>SUMIFS(M.account_DTR!$AD$7:$AD$414,M.account_DTR!$I$7:$I$414,'10. 170KMP'!$F136)</f>
        <v>0</v>
      </c>
      <c r="M136" s="409">
        <f>SUMIFS(M.account_DTR!$AR$7:$AR$414,M.account_DTR!$I$7:$I$414,'10. 170KMP'!$F136)</f>
        <v>0</v>
      </c>
      <c r="N136" s="409">
        <f>SUMIFS(M.account_DTR!$BF$7:$BF$414,M.account_DTR!$I$7:$I$414,'10. 170KMP'!$F136)</f>
        <v>0</v>
      </c>
      <c r="O136" s="409">
        <f>SUMIFS(M.account_DTR!BH$7:BH$414,M.account_DTR!$I$7:$I$414,'10. 170KMP'!$F136)</f>
        <v>0</v>
      </c>
      <c r="P136" s="409">
        <f>SUMIFS(M.account_DTR!BI$7:BI$414,M.account_DTR!$I$7:$I$414,'10. 170KMP'!$F136)</f>
        <v>0</v>
      </c>
      <c r="Q136" s="409">
        <f>SUMIFS(M.account_DTR!BJ$7:BJ$414,M.account_DTR!$I$7:$I$414,'10. 170KMP'!$F136)</f>
        <v>0</v>
      </c>
      <c r="R136" s="409">
        <f>SUMIFS(M.account_DTR!BK$7:BK$414,M.account_DTR!$I$7:$I$414,'10. 170KMP'!$F136)</f>
        <v>0</v>
      </c>
      <c r="S136" s="409">
        <f>SUMIFS(M.account_DTR!BL$7:BL$414,M.account_DTR!$I$7:$I$414,'10. 170KMP'!$F136)</f>
        <v>0</v>
      </c>
      <c r="T136" s="409">
        <f>SUMIFS(M.account_DTR!BM$7:BM$414,M.account_DTR!$I$7:$I$414,'10. 170KMP'!$F136)</f>
        <v>0</v>
      </c>
      <c r="U136" s="409">
        <f>SUMIFS(M.account_DTR!BN$7:BN$414,M.account_DTR!$I$7:$I$414,'10. 170KMP'!$F136)</f>
        <v>0</v>
      </c>
      <c r="V136" s="409">
        <f>SUMIFS(M.account_DTR!BO$7:BO$414,M.account_DTR!$I$7:$I$414,'10. 170KMP'!$F136)</f>
        <v>0</v>
      </c>
      <c r="W136" s="409">
        <f>SUMIFS(M.account_DTR!BP$7:BP$414,M.account_DTR!$I$7:$I$414,'10. 170KMP'!$F136)</f>
        <v>0</v>
      </c>
      <c r="X136" s="409">
        <f>SUMIFS(M.account_DTR!BQ$7:BQ$414,M.account_DTR!$I$7:$I$414,'10. 170KMP'!$F136)</f>
        <v>0</v>
      </c>
      <c r="Y136" s="409">
        <f>SUMIFS(M.account_DTR!BR$7:BR$414,M.account_DTR!$I$7:$I$414,'10. 170KMP'!$F136)</f>
        <v>0</v>
      </c>
      <c r="Z136" s="409">
        <f>SUMIFS(M.account_DTR!BS$7:BS$414,M.account_DTR!$I$7:$I$414,'10. 170KMP'!$F136)</f>
        <v>0</v>
      </c>
      <c r="AA136" s="409">
        <f t="shared" si="49"/>
        <v>0</v>
      </c>
      <c r="AB136" s="409">
        <f>SUMIFS(M.account_DTR!BV$7:BV$414,M.account_DTR!$I$7:$I$414,'10. 170KMP'!$F136)</f>
        <v>75241458</v>
      </c>
      <c r="AC136" s="409">
        <f>SUMIFS(M.account_DTR!BW$7:BW$414,M.account_DTR!$I$7:$I$414,'10. 170KMP'!$F136)</f>
        <v>65712926</v>
      </c>
      <c r="AD136" s="409">
        <f>SUMIFS(M.account_DTR!BX$7:BX$414,M.account_DTR!$I$7:$I$414,'10. 170KMP'!$F136)</f>
        <v>71946342</v>
      </c>
      <c r="AE136" s="409">
        <f>SUMIFS(M.account_DTR!BY$7:BY$414,M.account_DTR!$I$7:$I$414,'10. 170KMP'!$F136)</f>
        <v>79333894</v>
      </c>
      <c r="AF136" s="409">
        <f>SUMIFS(M.account_DTR!BZ$7:BZ$414,M.account_DTR!$I$7:$I$414,'10. 170KMP'!$F136)</f>
        <v>64642433</v>
      </c>
      <c r="AG136" s="409">
        <f>SUMIFS(M.account_DTR!CA$7:CA$414,M.account_DTR!$I$7:$I$414,'10. 170KMP'!$F136)</f>
        <v>79333894</v>
      </c>
      <c r="AH136" s="409">
        <f>SUMIFS(M.account_DTR!CB$7:CB$414,M.account_DTR!$I$7:$I$414,'10. 170KMP'!$F136)</f>
        <v>76395599</v>
      </c>
      <c r="AI136" s="409">
        <f>SUMIFS(M.account_DTR!CC$7:CC$414,M.account_DTR!$I$7:$I$414,'10. 170KMP'!$F136)</f>
        <v>76395599</v>
      </c>
      <c r="AJ136" s="409">
        <f>SUMIFS(M.account_DTR!CD$7:CD$414,M.account_DTR!$I$7:$I$414,'10. 170KMP'!$F136)</f>
        <v>73457304</v>
      </c>
      <c r="AK136" s="409">
        <f>SUMIFS(M.account_DTR!CE$7:CE$414,M.account_DTR!$I$7:$I$414,'10. 170KMP'!$F136)</f>
        <v>73457304</v>
      </c>
      <c r="AL136" s="409">
        <f>SUMIFS(M.account_DTR!CF$7:CF$414,M.account_DTR!$I$7:$I$414,'10. 170KMP'!$F136)</f>
        <v>79333894</v>
      </c>
      <c r="AM136" s="409">
        <f>SUMIFS(M.account_DTR!CG$7:CG$414,M.account_DTR!$I$7:$I$414,'10. 170KMP'!$F136)</f>
        <v>76395599</v>
      </c>
      <c r="AN136" s="409">
        <f t="shared" si="50"/>
        <v>891646246</v>
      </c>
      <c r="AO136" s="410">
        <f t="shared" si="48"/>
        <v>611045587</v>
      </c>
      <c r="AP136" s="411">
        <f>SUMIFS(M.account_DTR!CJ$7:CJ$414,M.account_DTR!$I$7:$I$414,'10. 170KMP'!$F136)</f>
        <v>139078388</v>
      </c>
      <c r="AQ136" s="412">
        <f>SUMIFS(M.account_DTR!CK$7:CK$414,M.account_DTR!$I$7:$I$414,'10. 170KMP'!$F136)</f>
        <v>130865497</v>
      </c>
      <c r="AR136" s="412">
        <f>SUMIFS(M.account_DTR!CL$7:CL$414,M.account_DTR!$I$7:$I$414,'10. 170KMP'!$F136)</f>
        <v>138810187</v>
      </c>
      <c r="AS136" s="412">
        <f>SUMIFS(M.account_DTR!CM$7:CM$414,M.account_DTR!$I$7:$I$414,'10. 170KMP'!$F136)</f>
        <v>122852450</v>
      </c>
      <c r="AT136" s="412">
        <f>SUMIFS(M.account_DTR!CN$7:CN$414,M.account_DTR!$I$7:$I$414,'10. 170KMP'!$F136)</f>
        <v>79439065</v>
      </c>
      <c r="AU136" s="412"/>
      <c r="AV136" s="412"/>
      <c r="AW136" s="412"/>
      <c r="AX136" s="412"/>
      <c r="AY136" s="412"/>
      <c r="AZ136" s="412"/>
      <c r="BA136" s="413"/>
      <c r="BB136" s="408">
        <f t="shared" ref="BB136:BB167" si="72">AS136</f>
        <v>122852450</v>
      </c>
      <c r="BC136" s="409">
        <f t="shared" ref="BC136:BC167" si="73">AT136</f>
        <v>79439065</v>
      </c>
      <c r="BD136" s="409">
        <f t="shared" ref="BD136:BD167" si="74">AF136</f>
        <v>64642433</v>
      </c>
      <c r="BE136" s="755">
        <f t="shared" si="67"/>
        <v>0.64662174014437646</v>
      </c>
      <c r="BF136" s="756">
        <f t="shared" si="68"/>
        <v>1.2288996764710265</v>
      </c>
      <c r="BG136" s="408">
        <f t="shared" ref="BG136:BG167" si="75">SUM(O136:S136)</f>
        <v>0</v>
      </c>
      <c r="BH136" s="409">
        <f t="shared" ref="BH136:BH167" si="76">SUM(AP136:AT136)</f>
        <v>611045587</v>
      </c>
      <c r="BI136" s="409">
        <f t="shared" ref="BI136:BI167" si="77">SUM(AB136:AF136)</f>
        <v>356877053</v>
      </c>
      <c r="BJ136" s="516" t="str">
        <f t="shared" si="69"/>
        <v/>
      </c>
      <c r="BK136" s="516">
        <f t="shared" si="70"/>
        <v>1.7122019526427774</v>
      </c>
      <c r="BL136" s="517">
        <f t="shared" si="71"/>
        <v>0.68530046500078012</v>
      </c>
    </row>
    <row r="137" spans="2:64" s="2" customFormat="1" x14ac:dyDescent="0.25">
      <c r="B137" s="1167"/>
      <c r="C137" s="1168"/>
      <c r="D137" s="1169"/>
      <c r="E137" s="1168"/>
      <c r="F137" s="23">
        <f>IF(H137=0,"",MAX($F$10:F136)+1)</f>
        <v>126</v>
      </c>
      <c r="G137" s="240" t="str">
        <f>VLOOKUP(H137,'Mapping account'!E:F,2,0)</f>
        <v>02703</v>
      </c>
      <c r="H137" s="451" t="s">
        <v>396</v>
      </c>
      <c r="I137" s="266" t="s">
        <v>226</v>
      </c>
      <c r="J137" s="277" t="s">
        <v>264</v>
      </c>
      <c r="K137" s="277" t="s">
        <v>266</v>
      </c>
      <c r="L137" s="85">
        <f>SUMIFS(M.account_DTR!$AD$7:$AD$414,M.account_DTR!$I$7:$I$414,'10. 170KMP'!$F137)</f>
        <v>0</v>
      </c>
      <c r="M137" s="61">
        <f>SUMIFS(M.account_DTR!$AR$7:$AR$414,M.account_DTR!$I$7:$I$414,'10. 170KMP'!$F137)</f>
        <v>0</v>
      </c>
      <c r="N137" s="61">
        <f>SUMIFS(M.account_DTR!$BF$7:$BF$414,M.account_DTR!$I$7:$I$414,'10. 170KMP'!$F137)</f>
        <v>0</v>
      </c>
      <c r="O137" s="61">
        <f>SUMIFS(M.account_DTR!BH$7:BH$414,M.account_DTR!$I$7:$I$414,'10. 170KMP'!$F137)</f>
        <v>0</v>
      </c>
      <c r="P137" s="61">
        <f>SUMIFS(M.account_DTR!BI$7:BI$414,M.account_DTR!$I$7:$I$414,'10. 170KMP'!$F137)</f>
        <v>0</v>
      </c>
      <c r="Q137" s="61">
        <f>SUMIFS(M.account_DTR!BJ$7:BJ$414,M.account_DTR!$I$7:$I$414,'10. 170KMP'!$F137)</f>
        <v>0</v>
      </c>
      <c r="R137" s="61">
        <f>SUMIFS(M.account_DTR!BK$7:BK$414,M.account_DTR!$I$7:$I$414,'10. 170KMP'!$F137)</f>
        <v>0</v>
      </c>
      <c r="S137" s="61">
        <f>SUMIFS(M.account_DTR!BL$7:BL$414,M.account_DTR!$I$7:$I$414,'10. 170KMP'!$F137)</f>
        <v>0</v>
      </c>
      <c r="T137" s="61">
        <f>SUMIFS(M.account_DTR!BM$7:BM$414,M.account_DTR!$I$7:$I$414,'10. 170KMP'!$F137)</f>
        <v>0</v>
      </c>
      <c r="U137" s="61">
        <f>SUMIFS(M.account_DTR!BN$7:BN$414,M.account_DTR!$I$7:$I$414,'10. 170KMP'!$F137)</f>
        <v>0</v>
      </c>
      <c r="V137" s="61">
        <f>SUMIFS(M.account_DTR!BO$7:BO$414,M.account_DTR!$I$7:$I$414,'10. 170KMP'!$F137)</f>
        <v>0</v>
      </c>
      <c r="W137" s="61">
        <f>SUMIFS(M.account_DTR!BP$7:BP$414,M.account_DTR!$I$7:$I$414,'10. 170KMP'!$F137)</f>
        <v>0</v>
      </c>
      <c r="X137" s="61">
        <f>SUMIFS(M.account_DTR!BQ$7:BQ$414,M.account_DTR!$I$7:$I$414,'10. 170KMP'!$F137)</f>
        <v>0</v>
      </c>
      <c r="Y137" s="61">
        <f>SUMIFS(M.account_DTR!BR$7:BR$414,M.account_DTR!$I$7:$I$414,'10. 170KMP'!$F137)</f>
        <v>0</v>
      </c>
      <c r="Z137" s="61">
        <f>SUMIFS(M.account_DTR!BS$7:BS$414,M.account_DTR!$I$7:$I$414,'10. 170KMP'!$F137)</f>
        <v>0</v>
      </c>
      <c r="AA137" s="61">
        <f t="shared" si="49"/>
        <v>0</v>
      </c>
      <c r="AB137" s="61">
        <f>SUMIFS(M.account_DTR!BV$7:BV$414,M.account_DTR!$I$7:$I$414,'10. 170KMP'!$F137)</f>
        <v>35717571</v>
      </c>
      <c r="AC137" s="61">
        <f>SUMIFS(M.account_DTR!BW$7:BW$414,M.account_DTR!$I$7:$I$414,'10. 170KMP'!$F137)</f>
        <v>31084295</v>
      </c>
      <c r="AD137" s="61">
        <f>SUMIFS(M.account_DTR!BX$7:BX$414,M.account_DTR!$I$7:$I$414,'10. 170KMP'!$F137)</f>
        <v>33708526</v>
      </c>
      <c r="AE137" s="61">
        <f>SUMIFS(M.account_DTR!BY$7:BY$414,M.account_DTR!$I$7:$I$414,'10. 170KMP'!$F137)</f>
        <v>38994696</v>
      </c>
      <c r="AF137" s="61">
        <f>SUMIFS(M.account_DTR!BZ$7:BZ$414,M.account_DTR!$I$7:$I$414,'10. 170KMP'!$F137)</f>
        <v>31519557</v>
      </c>
      <c r="AG137" s="61">
        <f>SUMIFS(M.account_DTR!CA$7:CA$414,M.account_DTR!$I$7:$I$414,'10. 170KMP'!$F137)</f>
        <v>38994696</v>
      </c>
      <c r="AH137" s="61">
        <f>SUMIFS(M.account_DTR!CB$7:CB$414,M.account_DTR!$I$7:$I$414,'10. 170KMP'!$F137)</f>
        <v>38099432</v>
      </c>
      <c r="AI137" s="61">
        <f>SUMIFS(M.account_DTR!CC$7:CC$414,M.account_DTR!$I$7:$I$414,'10. 170KMP'!$F137)</f>
        <v>38099432</v>
      </c>
      <c r="AJ137" s="61">
        <f>SUMIFS(M.account_DTR!CD$7:CD$414,M.account_DTR!$I$7:$I$414,'10. 170KMP'!$F137)</f>
        <v>36588585</v>
      </c>
      <c r="AK137" s="61">
        <f>SUMIFS(M.account_DTR!CE$7:CE$414,M.account_DTR!$I$7:$I$414,'10. 170KMP'!$F137)</f>
        <v>36370463</v>
      </c>
      <c r="AL137" s="61">
        <f>SUMIFS(M.account_DTR!CF$7:CF$414,M.account_DTR!$I$7:$I$414,'10. 170KMP'!$F137)</f>
        <v>38994696</v>
      </c>
      <c r="AM137" s="61">
        <f>SUMIFS(M.account_DTR!CG$7:CG$414,M.account_DTR!$I$7:$I$414,'10. 170KMP'!$F137)</f>
        <v>38099432</v>
      </c>
      <c r="AN137" s="61">
        <f t="shared" si="50"/>
        <v>436271381</v>
      </c>
      <c r="AO137" s="91">
        <f t="shared" si="48"/>
        <v>261267967</v>
      </c>
      <c r="AP137" s="339">
        <f>SUMIFS(M.account_DTR!CJ$7:CJ$414,M.account_DTR!$I$7:$I$414,'10. 170KMP'!$F137)</f>
        <v>28287698</v>
      </c>
      <c r="AQ137" s="340">
        <f>SUMIFS(M.account_DTR!CK$7:CK$414,M.account_DTR!$I$7:$I$414,'10. 170KMP'!$F137)</f>
        <v>63386722</v>
      </c>
      <c r="AR137" s="340">
        <f>SUMIFS(M.account_DTR!CL$7:CL$414,M.account_DTR!$I$7:$I$414,'10. 170KMP'!$F137)</f>
        <v>60436612</v>
      </c>
      <c r="AS137" s="340">
        <f>SUMIFS(M.account_DTR!CM$7:CM$414,M.account_DTR!$I$7:$I$414,'10. 170KMP'!$F137)</f>
        <v>62062917</v>
      </c>
      <c r="AT137" s="340">
        <f>SUMIFS(M.account_DTR!CN$7:CN$414,M.account_DTR!$I$7:$I$414,'10. 170KMP'!$F137)</f>
        <v>47094018</v>
      </c>
      <c r="AU137" s="340"/>
      <c r="AV137" s="340"/>
      <c r="AW137" s="340"/>
      <c r="AX137" s="340"/>
      <c r="AY137" s="340"/>
      <c r="AZ137" s="340"/>
      <c r="BA137" s="341"/>
      <c r="BB137" s="85">
        <f t="shared" si="72"/>
        <v>62062917</v>
      </c>
      <c r="BC137" s="61">
        <f t="shared" si="73"/>
        <v>47094018</v>
      </c>
      <c r="BD137" s="61">
        <f t="shared" si="74"/>
        <v>31519557</v>
      </c>
      <c r="BE137" s="753">
        <f t="shared" si="67"/>
        <v>0.75881090152433539</v>
      </c>
      <c r="BF137" s="754">
        <f t="shared" si="68"/>
        <v>1.4941205550572936</v>
      </c>
      <c r="BG137" s="85">
        <f t="shared" si="75"/>
        <v>0</v>
      </c>
      <c r="BH137" s="61">
        <f t="shared" si="76"/>
        <v>261267967</v>
      </c>
      <c r="BI137" s="61">
        <f t="shared" si="77"/>
        <v>171024645</v>
      </c>
      <c r="BJ137" s="512" t="str">
        <f t="shared" si="69"/>
        <v/>
      </c>
      <c r="BK137" s="512">
        <f t="shared" si="70"/>
        <v>1.5276626769200428</v>
      </c>
      <c r="BL137" s="513">
        <f t="shared" si="71"/>
        <v>0.59886570235511272</v>
      </c>
    </row>
    <row r="138" spans="2:64" s="2" customFormat="1" x14ac:dyDescent="0.25">
      <c r="B138" s="1167"/>
      <c r="C138" s="1168"/>
      <c r="D138" s="244" t="s">
        <v>267</v>
      </c>
      <c r="E138" s="132" t="s">
        <v>138</v>
      </c>
      <c r="F138" s="159">
        <f>IF(H138=0,"",MAX($F$10:F137)+1)</f>
        <v>127</v>
      </c>
      <c r="G138" s="244" t="str">
        <f>VLOOKUP(H138,'Mapping account'!E:F,2,0)</f>
        <v>02603</v>
      </c>
      <c r="H138" s="483" t="s">
        <v>138</v>
      </c>
      <c r="I138" s="474" t="s">
        <v>226</v>
      </c>
      <c r="J138" s="475" t="s">
        <v>264</v>
      </c>
      <c r="K138" s="475" t="s">
        <v>267</v>
      </c>
      <c r="L138" s="263">
        <f>SUMIFS(M.account_DTR!$AD$7:$AD$414,M.account_DTR!$I$7:$I$414,'10. 170KMP'!$F138)</f>
        <v>0</v>
      </c>
      <c r="M138" s="264">
        <f>SUMIFS(M.account_DTR!$AR$7:$AR$414,M.account_DTR!$I$7:$I$414,'10. 170KMP'!$F138)</f>
        <v>0</v>
      </c>
      <c r="N138" s="264">
        <f>SUMIFS(M.account_DTR!$BF$7:$BF$414,M.account_DTR!$I$7:$I$414,'10. 170KMP'!$F138)</f>
        <v>0</v>
      </c>
      <c r="O138" s="264">
        <f>SUMIFS(M.account_DTR!BH$7:BH$414,M.account_DTR!$I$7:$I$414,'10. 170KMP'!$F138)</f>
        <v>0</v>
      </c>
      <c r="P138" s="264">
        <f>SUMIFS(M.account_DTR!BI$7:BI$414,M.account_DTR!$I$7:$I$414,'10. 170KMP'!$F138)</f>
        <v>0</v>
      </c>
      <c r="Q138" s="264">
        <f>SUMIFS(M.account_DTR!BJ$7:BJ$414,M.account_DTR!$I$7:$I$414,'10. 170KMP'!$F138)</f>
        <v>0</v>
      </c>
      <c r="R138" s="264">
        <f>SUMIFS(M.account_DTR!BK$7:BK$414,M.account_DTR!$I$7:$I$414,'10. 170KMP'!$F138)</f>
        <v>0</v>
      </c>
      <c r="S138" s="264">
        <f>SUMIFS(M.account_DTR!BL$7:BL$414,M.account_DTR!$I$7:$I$414,'10. 170KMP'!$F138)</f>
        <v>0</v>
      </c>
      <c r="T138" s="264">
        <f>SUMIFS(M.account_DTR!BM$7:BM$414,M.account_DTR!$I$7:$I$414,'10. 170KMP'!$F138)</f>
        <v>0</v>
      </c>
      <c r="U138" s="264">
        <f>SUMIFS(M.account_DTR!BN$7:BN$414,M.account_DTR!$I$7:$I$414,'10. 170KMP'!$F138)</f>
        <v>0</v>
      </c>
      <c r="V138" s="264">
        <f>SUMIFS(M.account_DTR!BO$7:BO$414,M.account_DTR!$I$7:$I$414,'10. 170KMP'!$F138)</f>
        <v>0</v>
      </c>
      <c r="W138" s="264">
        <f>SUMIFS(M.account_DTR!BP$7:BP$414,M.account_DTR!$I$7:$I$414,'10. 170KMP'!$F138)</f>
        <v>0</v>
      </c>
      <c r="X138" s="264">
        <f>SUMIFS(M.account_DTR!BQ$7:BQ$414,M.account_DTR!$I$7:$I$414,'10. 170KMP'!$F138)</f>
        <v>0</v>
      </c>
      <c r="Y138" s="264">
        <f>SUMIFS(M.account_DTR!BR$7:BR$414,M.account_DTR!$I$7:$I$414,'10. 170KMP'!$F138)</f>
        <v>0</v>
      </c>
      <c r="Z138" s="264">
        <f>SUMIFS(M.account_DTR!BS$7:BS$414,M.account_DTR!$I$7:$I$414,'10. 170KMP'!$F138)</f>
        <v>0</v>
      </c>
      <c r="AA138" s="264">
        <f t="shared" si="49"/>
        <v>0</v>
      </c>
      <c r="AB138" s="264">
        <f>SUMIFS(M.account_DTR!BV$7:BV$414,M.account_DTR!$I$7:$I$414,'10. 170KMP'!$F138)</f>
        <v>18400352</v>
      </c>
      <c r="AC138" s="264">
        <f>SUMIFS(M.account_DTR!BW$7:BW$414,M.account_DTR!$I$7:$I$414,'10. 170KMP'!$F138)</f>
        <v>18400352</v>
      </c>
      <c r="AD138" s="264">
        <f>SUMIFS(M.account_DTR!BX$7:BX$414,M.account_DTR!$I$7:$I$414,'10. 170KMP'!$F138)</f>
        <v>18400352</v>
      </c>
      <c r="AE138" s="264">
        <f>SUMIFS(M.account_DTR!BY$7:BY$414,M.account_DTR!$I$7:$I$414,'10. 170KMP'!$F138)</f>
        <v>18400352</v>
      </c>
      <c r="AF138" s="264">
        <f>SUMIFS(M.account_DTR!BZ$7:BZ$414,M.account_DTR!$I$7:$I$414,'10. 170KMP'!$F138)</f>
        <v>18400352</v>
      </c>
      <c r="AG138" s="264">
        <f>SUMIFS(M.account_DTR!CA$7:CA$414,M.account_DTR!$I$7:$I$414,'10. 170KMP'!$F138)</f>
        <v>18400352</v>
      </c>
      <c r="AH138" s="264">
        <f>SUMIFS(M.account_DTR!CB$7:CB$414,M.account_DTR!$I$7:$I$414,'10. 170KMP'!$F138)</f>
        <v>18400352</v>
      </c>
      <c r="AI138" s="264">
        <f>SUMIFS(M.account_DTR!CC$7:CC$414,M.account_DTR!$I$7:$I$414,'10. 170KMP'!$F138)</f>
        <v>18400352</v>
      </c>
      <c r="AJ138" s="264">
        <f>SUMIFS(M.account_DTR!CD$7:CD$414,M.account_DTR!$I$7:$I$414,'10. 170KMP'!$F138)</f>
        <v>18400352</v>
      </c>
      <c r="AK138" s="264">
        <f>SUMIFS(M.account_DTR!CE$7:CE$414,M.account_DTR!$I$7:$I$414,'10. 170KMP'!$F138)</f>
        <v>18400352</v>
      </c>
      <c r="AL138" s="264">
        <f>SUMIFS(M.account_DTR!CF$7:CF$414,M.account_DTR!$I$7:$I$414,'10. 170KMP'!$F138)</f>
        <v>18400352</v>
      </c>
      <c r="AM138" s="264">
        <f>SUMIFS(M.account_DTR!CG$7:CG$414,M.account_DTR!$I$7:$I$414,'10. 170KMP'!$F138)</f>
        <v>18400352</v>
      </c>
      <c r="AN138" s="264">
        <f t="shared" si="50"/>
        <v>220804224</v>
      </c>
      <c r="AO138" s="265">
        <f t="shared" si="48"/>
        <v>52176441</v>
      </c>
      <c r="AP138" s="342">
        <f>SUMIFS(M.account_DTR!CJ$7:CJ$414,M.account_DTR!$I$7:$I$414,'10. 170KMP'!$F138)</f>
        <v>5510492</v>
      </c>
      <c r="AQ138" s="343">
        <f>SUMIFS(M.account_DTR!CK$7:CK$414,M.account_DTR!$I$7:$I$414,'10. 170KMP'!$F138)</f>
        <v>11107161</v>
      </c>
      <c r="AR138" s="343">
        <f>SUMIFS(M.account_DTR!CL$7:CL$414,M.account_DTR!$I$7:$I$414,'10. 170KMP'!$F138)</f>
        <v>11651850</v>
      </c>
      <c r="AS138" s="343">
        <f>SUMIFS(M.account_DTR!CM$7:CM$414,M.account_DTR!$I$7:$I$414,'10. 170KMP'!$F138)</f>
        <v>14992119</v>
      </c>
      <c r="AT138" s="343">
        <f>SUMIFS(M.account_DTR!CN$7:CN$414,M.account_DTR!$I$7:$I$414,'10. 170KMP'!$F138)</f>
        <v>8914819</v>
      </c>
      <c r="AU138" s="343"/>
      <c r="AV138" s="343"/>
      <c r="AW138" s="343"/>
      <c r="AX138" s="343"/>
      <c r="AY138" s="343"/>
      <c r="AZ138" s="343"/>
      <c r="BA138" s="344"/>
      <c r="BB138" s="263">
        <f t="shared" si="72"/>
        <v>14992119</v>
      </c>
      <c r="BC138" s="264">
        <f t="shared" si="73"/>
        <v>8914819</v>
      </c>
      <c r="BD138" s="264">
        <f t="shared" si="74"/>
        <v>18400352</v>
      </c>
      <c r="BE138" s="763">
        <f t="shared" si="67"/>
        <v>0.59463368720592469</v>
      </c>
      <c r="BF138" s="764">
        <f t="shared" si="68"/>
        <v>0.48449176407060041</v>
      </c>
      <c r="BG138" s="263">
        <f t="shared" si="75"/>
        <v>0</v>
      </c>
      <c r="BH138" s="264">
        <f t="shared" si="76"/>
        <v>52176441</v>
      </c>
      <c r="BI138" s="264">
        <f t="shared" si="77"/>
        <v>92001760</v>
      </c>
      <c r="BJ138" s="524" t="str">
        <f t="shared" si="69"/>
        <v/>
      </c>
      <c r="BK138" s="524">
        <f t="shared" si="70"/>
        <v>0.56712437892492495</v>
      </c>
      <c r="BL138" s="525">
        <f t="shared" si="71"/>
        <v>0.23630182455205204</v>
      </c>
    </row>
    <row r="139" spans="2:64" s="2" customFormat="1" ht="30" x14ac:dyDescent="0.25">
      <c r="B139" s="1167"/>
      <c r="C139" s="1168"/>
      <c r="D139" s="244" t="s">
        <v>268</v>
      </c>
      <c r="E139" s="132" t="s">
        <v>269</v>
      </c>
      <c r="F139" s="193">
        <f>IF(H139=0,"",MAX($F$10:F138)+1)</f>
        <v>128</v>
      </c>
      <c r="G139" s="241" t="str">
        <f>VLOOKUP(H139,'Mapping account'!E:F,2,0)</f>
        <v>02807</v>
      </c>
      <c r="H139" s="484" t="s">
        <v>269</v>
      </c>
      <c r="I139" s="452" t="s">
        <v>226</v>
      </c>
      <c r="J139" s="453" t="s">
        <v>264</v>
      </c>
      <c r="K139" s="453" t="s">
        <v>268</v>
      </c>
      <c r="L139" s="418">
        <f>SUMIFS(M.account_DTR!$AD$7:$AD$414,M.account_DTR!$I$7:$I$414,'10. 170KMP'!$F139)</f>
        <v>0</v>
      </c>
      <c r="M139" s="419">
        <f>SUMIFS(M.account_DTR!$AR$7:$AR$414,M.account_DTR!$I$7:$I$414,'10. 170KMP'!$F139)</f>
        <v>0</v>
      </c>
      <c r="N139" s="419">
        <f>SUMIFS(M.account_DTR!$BF$7:$BF$414,M.account_DTR!$I$7:$I$414,'10. 170KMP'!$F139)</f>
        <v>0</v>
      </c>
      <c r="O139" s="419">
        <f>SUMIFS(M.account_DTR!BH$7:BH$414,M.account_DTR!$I$7:$I$414,'10. 170KMP'!$F139)</f>
        <v>0</v>
      </c>
      <c r="P139" s="419">
        <f>SUMIFS(M.account_DTR!BI$7:BI$414,M.account_DTR!$I$7:$I$414,'10. 170KMP'!$F139)</f>
        <v>0</v>
      </c>
      <c r="Q139" s="419">
        <f>SUMIFS(M.account_DTR!BJ$7:BJ$414,M.account_DTR!$I$7:$I$414,'10. 170KMP'!$F139)</f>
        <v>0</v>
      </c>
      <c r="R139" s="419">
        <f>SUMIFS(M.account_DTR!BK$7:BK$414,M.account_DTR!$I$7:$I$414,'10. 170KMP'!$F139)</f>
        <v>0</v>
      </c>
      <c r="S139" s="419">
        <f>SUMIFS(M.account_DTR!BL$7:BL$414,M.account_DTR!$I$7:$I$414,'10. 170KMP'!$F139)</f>
        <v>0</v>
      </c>
      <c r="T139" s="419">
        <f>SUMIFS(M.account_DTR!BM$7:BM$414,M.account_DTR!$I$7:$I$414,'10. 170KMP'!$F139)</f>
        <v>0</v>
      </c>
      <c r="U139" s="419">
        <f>SUMIFS(M.account_DTR!BN$7:BN$414,M.account_DTR!$I$7:$I$414,'10. 170KMP'!$F139)</f>
        <v>0</v>
      </c>
      <c r="V139" s="419">
        <f>SUMIFS(M.account_DTR!BO$7:BO$414,M.account_DTR!$I$7:$I$414,'10. 170KMP'!$F139)</f>
        <v>0</v>
      </c>
      <c r="W139" s="419">
        <f>SUMIFS(M.account_DTR!BP$7:BP$414,M.account_DTR!$I$7:$I$414,'10. 170KMP'!$F139)</f>
        <v>0</v>
      </c>
      <c r="X139" s="419">
        <f>SUMIFS(M.account_DTR!BQ$7:BQ$414,M.account_DTR!$I$7:$I$414,'10. 170KMP'!$F139)</f>
        <v>0</v>
      </c>
      <c r="Y139" s="419">
        <f>SUMIFS(M.account_DTR!BR$7:BR$414,M.account_DTR!$I$7:$I$414,'10. 170KMP'!$F139)</f>
        <v>0</v>
      </c>
      <c r="Z139" s="419">
        <f>SUMIFS(M.account_DTR!BS$7:BS$414,M.account_DTR!$I$7:$I$414,'10. 170KMP'!$F139)</f>
        <v>0</v>
      </c>
      <c r="AA139" s="419">
        <f t="shared" si="49"/>
        <v>0</v>
      </c>
      <c r="AB139" s="419">
        <f>SUMIFS(M.account_DTR!BV$7:BV$414,M.account_DTR!$I$7:$I$414,'10. 170KMP'!$F139)</f>
        <v>0</v>
      </c>
      <c r="AC139" s="419">
        <f>SUMIFS(M.account_DTR!BW$7:BW$414,M.account_DTR!$I$7:$I$414,'10. 170KMP'!$F139)</f>
        <v>0</v>
      </c>
      <c r="AD139" s="419">
        <f>SUMIFS(M.account_DTR!BX$7:BX$414,M.account_DTR!$I$7:$I$414,'10. 170KMP'!$F139)</f>
        <v>0</v>
      </c>
      <c r="AE139" s="419">
        <f>SUMIFS(M.account_DTR!BY$7:BY$414,M.account_DTR!$I$7:$I$414,'10. 170KMP'!$F139)</f>
        <v>0</v>
      </c>
      <c r="AF139" s="419">
        <f>SUMIFS(M.account_DTR!BZ$7:BZ$414,M.account_DTR!$I$7:$I$414,'10. 170KMP'!$F139)</f>
        <v>0</v>
      </c>
      <c r="AG139" s="419">
        <f>SUMIFS(M.account_DTR!CA$7:CA$414,M.account_DTR!$I$7:$I$414,'10. 170KMP'!$F139)</f>
        <v>0</v>
      </c>
      <c r="AH139" s="419">
        <f>SUMIFS(M.account_DTR!CB$7:CB$414,M.account_DTR!$I$7:$I$414,'10. 170KMP'!$F139)</f>
        <v>0</v>
      </c>
      <c r="AI139" s="419">
        <f>SUMIFS(M.account_DTR!CC$7:CC$414,M.account_DTR!$I$7:$I$414,'10. 170KMP'!$F139)</f>
        <v>0</v>
      </c>
      <c r="AJ139" s="419">
        <f>SUMIFS(M.account_DTR!CD$7:CD$414,M.account_DTR!$I$7:$I$414,'10. 170KMP'!$F139)</f>
        <v>0</v>
      </c>
      <c r="AK139" s="419">
        <f>SUMIFS(M.account_DTR!CE$7:CE$414,M.account_DTR!$I$7:$I$414,'10. 170KMP'!$F139)</f>
        <v>0</v>
      </c>
      <c r="AL139" s="419">
        <f>SUMIFS(M.account_DTR!CF$7:CF$414,M.account_DTR!$I$7:$I$414,'10. 170KMP'!$F139)</f>
        <v>0</v>
      </c>
      <c r="AM139" s="419">
        <f>SUMIFS(M.account_DTR!CG$7:CG$414,M.account_DTR!$I$7:$I$414,'10. 170KMP'!$F139)</f>
        <v>0</v>
      </c>
      <c r="AN139" s="419">
        <f t="shared" si="50"/>
        <v>0</v>
      </c>
      <c r="AO139" s="420">
        <f t="shared" si="48"/>
        <v>0</v>
      </c>
      <c r="AP139" s="421">
        <f>SUMIFS(M.account_DTR!CJ$7:CJ$414,M.account_DTR!$I$7:$I$414,'10. 170KMP'!$F139)</f>
        <v>0</v>
      </c>
      <c r="AQ139" s="422">
        <f>SUMIFS(M.account_DTR!CK$7:CK$414,M.account_DTR!$I$7:$I$414,'10. 170KMP'!$F139)</f>
        <v>0</v>
      </c>
      <c r="AR139" s="422">
        <f>SUMIFS(M.account_DTR!CL$7:CL$414,M.account_DTR!$I$7:$I$414,'10. 170KMP'!$F139)</f>
        <v>0</v>
      </c>
      <c r="AS139" s="422">
        <f>SUMIFS(M.account_DTR!CM$7:CM$414,M.account_DTR!$I$7:$I$414,'10. 170KMP'!$F139)</f>
        <v>0</v>
      </c>
      <c r="AT139" s="422">
        <f>SUMIFS(M.account_DTR!CN$7:CN$414,M.account_DTR!$I$7:$I$414,'10. 170KMP'!$F139)</f>
        <v>0</v>
      </c>
      <c r="AU139" s="422"/>
      <c r="AV139" s="422"/>
      <c r="AW139" s="422"/>
      <c r="AX139" s="422"/>
      <c r="AY139" s="422"/>
      <c r="AZ139" s="422"/>
      <c r="BA139" s="423"/>
      <c r="BB139" s="418">
        <f t="shared" si="72"/>
        <v>0</v>
      </c>
      <c r="BC139" s="419">
        <f t="shared" si="73"/>
        <v>0</v>
      </c>
      <c r="BD139" s="419">
        <f t="shared" si="74"/>
        <v>0</v>
      </c>
      <c r="BE139" s="757" t="str">
        <f t="shared" si="67"/>
        <v/>
      </c>
      <c r="BF139" s="758" t="str">
        <f t="shared" si="68"/>
        <v/>
      </c>
      <c r="BG139" s="418">
        <f t="shared" si="75"/>
        <v>0</v>
      </c>
      <c r="BH139" s="419">
        <f t="shared" si="76"/>
        <v>0</v>
      </c>
      <c r="BI139" s="419">
        <f t="shared" si="77"/>
        <v>0</v>
      </c>
      <c r="BJ139" s="518" t="str">
        <f t="shared" si="69"/>
        <v/>
      </c>
      <c r="BK139" s="518" t="str">
        <f t="shared" si="70"/>
        <v/>
      </c>
      <c r="BL139" s="519" t="str">
        <f t="shared" si="71"/>
        <v/>
      </c>
    </row>
    <row r="140" spans="2:64" s="2" customFormat="1" x14ac:dyDescent="0.25">
      <c r="B140" s="1167"/>
      <c r="C140" s="1168"/>
      <c r="D140" s="1169" t="s">
        <v>270</v>
      </c>
      <c r="E140" s="1168" t="s">
        <v>140</v>
      </c>
      <c r="F140" s="177">
        <f>IF(H140=0,"",MAX($F$10:F139)+1)</f>
        <v>129</v>
      </c>
      <c r="G140" s="239" t="str">
        <f>VLOOKUP(H140,'Mapping account'!E:F,2,0)</f>
        <v>02802</v>
      </c>
      <c r="H140" s="14" t="s">
        <v>140</v>
      </c>
      <c r="I140" s="267" t="s">
        <v>226</v>
      </c>
      <c r="J140" s="278" t="s">
        <v>264</v>
      </c>
      <c r="K140" s="278" t="s">
        <v>270</v>
      </c>
      <c r="L140" s="408">
        <f>SUMIFS(M.account_DTR!$AD$7:$AD$414,M.account_DTR!$I$7:$I$414,'10. 170KMP'!$F140)</f>
        <v>0</v>
      </c>
      <c r="M140" s="409">
        <f>SUMIFS(M.account_DTR!$AR$7:$AR$414,M.account_DTR!$I$7:$I$414,'10. 170KMP'!$F140)</f>
        <v>0</v>
      </c>
      <c r="N140" s="409">
        <f>SUMIFS(M.account_DTR!$BF$7:$BF$414,M.account_DTR!$I$7:$I$414,'10. 170KMP'!$F140)</f>
        <v>0</v>
      </c>
      <c r="O140" s="409">
        <f>SUMIFS(M.account_DTR!BH$7:BH$414,M.account_DTR!$I$7:$I$414,'10. 170KMP'!$F140)</f>
        <v>0</v>
      </c>
      <c r="P140" s="409">
        <f>SUMIFS(M.account_DTR!BI$7:BI$414,M.account_DTR!$I$7:$I$414,'10. 170KMP'!$F140)</f>
        <v>0</v>
      </c>
      <c r="Q140" s="409">
        <f>SUMIFS(M.account_DTR!BJ$7:BJ$414,M.account_DTR!$I$7:$I$414,'10. 170KMP'!$F140)</f>
        <v>0</v>
      </c>
      <c r="R140" s="409">
        <f>SUMIFS(M.account_DTR!BK$7:BK$414,M.account_DTR!$I$7:$I$414,'10. 170KMP'!$F140)</f>
        <v>0</v>
      </c>
      <c r="S140" s="409">
        <f>SUMIFS(M.account_DTR!BL$7:BL$414,M.account_DTR!$I$7:$I$414,'10. 170KMP'!$F140)</f>
        <v>0</v>
      </c>
      <c r="T140" s="409">
        <f>SUMIFS(M.account_DTR!BM$7:BM$414,M.account_DTR!$I$7:$I$414,'10. 170KMP'!$F140)</f>
        <v>0</v>
      </c>
      <c r="U140" s="409">
        <f>SUMIFS(M.account_DTR!BN$7:BN$414,M.account_DTR!$I$7:$I$414,'10. 170KMP'!$F140)</f>
        <v>0</v>
      </c>
      <c r="V140" s="409">
        <f>SUMIFS(M.account_DTR!BO$7:BO$414,M.account_DTR!$I$7:$I$414,'10. 170KMP'!$F140)</f>
        <v>0</v>
      </c>
      <c r="W140" s="409">
        <f>SUMIFS(M.account_DTR!BP$7:BP$414,M.account_DTR!$I$7:$I$414,'10. 170KMP'!$F140)</f>
        <v>0</v>
      </c>
      <c r="X140" s="409">
        <f>SUMIFS(M.account_DTR!BQ$7:BQ$414,M.account_DTR!$I$7:$I$414,'10. 170KMP'!$F140)</f>
        <v>0</v>
      </c>
      <c r="Y140" s="409">
        <f>SUMIFS(M.account_DTR!BR$7:BR$414,M.account_DTR!$I$7:$I$414,'10. 170KMP'!$F140)</f>
        <v>0</v>
      </c>
      <c r="Z140" s="409">
        <f>SUMIFS(M.account_DTR!BS$7:BS$414,M.account_DTR!$I$7:$I$414,'10. 170KMP'!$F140)</f>
        <v>0</v>
      </c>
      <c r="AA140" s="409">
        <f t="shared" si="49"/>
        <v>0</v>
      </c>
      <c r="AB140" s="409">
        <f>SUMIFS(M.account_DTR!BV$7:BV$414,M.account_DTR!$I$7:$I$414,'10. 170KMP'!$F140)</f>
        <v>63220000</v>
      </c>
      <c r="AC140" s="409">
        <f>SUMIFS(M.account_DTR!BW$7:BW$414,M.account_DTR!$I$7:$I$414,'10. 170KMP'!$F140)</f>
        <v>53620000</v>
      </c>
      <c r="AD140" s="409">
        <f>SUMIFS(M.account_DTR!BX$7:BX$414,M.account_DTR!$I$7:$I$414,'10. 170KMP'!$F140)</f>
        <v>53620000</v>
      </c>
      <c r="AE140" s="409">
        <f>SUMIFS(M.account_DTR!BY$7:BY$414,M.account_DTR!$I$7:$I$414,'10. 170KMP'!$F140)</f>
        <v>53620000</v>
      </c>
      <c r="AF140" s="409">
        <f>SUMIFS(M.account_DTR!BZ$7:BZ$414,M.account_DTR!$I$7:$I$414,'10. 170KMP'!$F140)</f>
        <v>72820000</v>
      </c>
      <c r="AG140" s="409">
        <f>SUMIFS(M.account_DTR!CA$7:CA$414,M.account_DTR!$I$7:$I$414,'10. 170KMP'!$F140)</f>
        <v>53620000</v>
      </c>
      <c r="AH140" s="409">
        <f>SUMIFS(M.account_DTR!CB$7:CB$414,M.account_DTR!$I$7:$I$414,'10. 170KMP'!$F140)</f>
        <v>53620000</v>
      </c>
      <c r="AI140" s="409">
        <f>SUMIFS(M.account_DTR!CC$7:CC$414,M.account_DTR!$I$7:$I$414,'10. 170KMP'!$F140)</f>
        <v>53620000</v>
      </c>
      <c r="AJ140" s="409">
        <f>SUMIFS(M.account_DTR!CD$7:CD$414,M.account_DTR!$I$7:$I$414,'10. 170KMP'!$F140)</f>
        <v>63220000</v>
      </c>
      <c r="AK140" s="409">
        <f>SUMIFS(M.account_DTR!CE$7:CE$414,M.account_DTR!$I$7:$I$414,'10. 170KMP'!$F140)</f>
        <v>53620000</v>
      </c>
      <c r="AL140" s="409">
        <f>SUMIFS(M.account_DTR!CF$7:CF$414,M.account_DTR!$I$7:$I$414,'10. 170KMP'!$F140)</f>
        <v>53620000</v>
      </c>
      <c r="AM140" s="409">
        <f>SUMIFS(M.account_DTR!CG$7:CG$414,M.account_DTR!$I$7:$I$414,'10. 170KMP'!$F140)</f>
        <v>53620000</v>
      </c>
      <c r="AN140" s="409">
        <f t="shared" si="50"/>
        <v>681840000</v>
      </c>
      <c r="AO140" s="410">
        <f t="shared" si="48"/>
        <v>0</v>
      </c>
      <c r="AP140" s="411">
        <f>SUMIFS(M.account_DTR!CJ$7:CJ$414,M.account_DTR!$I$7:$I$414,'10. 170KMP'!$F140)</f>
        <v>0</v>
      </c>
      <c r="AQ140" s="412">
        <f>SUMIFS(M.account_DTR!CK$7:CK$414,M.account_DTR!$I$7:$I$414,'10. 170KMP'!$F140)</f>
        <v>0</v>
      </c>
      <c r="AR140" s="412">
        <f>SUMIFS(M.account_DTR!CL$7:CL$414,M.account_DTR!$I$7:$I$414,'10. 170KMP'!$F140)</f>
        <v>0</v>
      </c>
      <c r="AS140" s="412">
        <f>SUMIFS(M.account_DTR!CM$7:CM$414,M.account_DTR!$I$7:$I$414,'10. 170KMP'!$F140)</f>
        <v>0</v>
      </c>
      <c r="AT140" s="412">
        <f>SUMIFS(M.account_DTR!CN$7:CN$414,M.account_DTR!$I$7:$I$414,'10. 170KMP'!$F140)</f>
        <v>0</v>
      </c>
      <c r="AU140" s="412"/>
      <c r="AV140" s="412"/>
      <c r="AW140" s="412"/>
      <c r="AX140" s="412"/>
      <c r="AY140" s="412"/>
      <c r="AZ140" s="412"/>
      <c r="BA140" s="413"/>
      <c r="BB140" s="408">
        <f t="shared" si="72"/>
        <v>0</v>
      </c>
      <c r="BC140" s="409">
        <f t="shared" si="73"/>
        <v>0</v>
      </c>
      <c r="BD140" s="409">
        <f t="shared" si="74"/>
        <v>72820000</v>
      </c>
      <c r="BE140" s="755" t="str">
        <f t="shared" si="67"/>
        <v/>
      </c>
      <c r="BF140" s="756">
        <f t="shared" si="68"/>
        <v>0</v>
      </c>
      <c r="BG140" s="408">
        <f t="shared" si="75"/>
        <v>0</v>
      </c>
      <c r="BH140" s="409">
        <f t="shared" si="76"/>
        <v>0</v>
      </c>
      <c r="BI140" s="409">
        <f t="shared" si="77"/>
        <v>296900000</v>
      </c>
      <c r="BJ140" s="516" t="str">
        <f t="shared" si="69"/>
        <v/>
      </c>
      <c r="BK140" s="516">
        <f t="shared" si="70"/>
        <v>0</v>
      </c>
      <c r="BL140" s="517">
        <f t="shared" si="71"/>
        <v>0</v>
      </c>
    </row>
    <row r="141" spans="2:64" s="2" customFormat="1" x14ac:dyDescent="0.25">
      <c r="B141" s="1167"/>
      <c r="C141" s="1168"/>
      <c r="D141" s="1169"/>
      <c r="E141" s="1168"/>
      <c r="F141" s="23">
        <f>IF(H141=0,"",MAX($F$10:F140)+1)</f>
        <v>130</v>
      </c>
      <c r="G141" s="240" t="str">
        <f>VLOOKUP(H141,'Mapping account'!E:F,2,0)</f>
        <v>02806</v>
      </c>
      <c r="H141" s="16" t="s">
        <v>397</v>
      </c>
      <c r="I141" s="266" t="s">
        <v>226</v>
      </c>
      <c r="J141" s="277" t="s">
        <v>264</v>
      </c>
      <c r="K141" s="277" t="s">
        <v>270</v>
      </c>
      <c r="L141" s="85">
        <f>SUMIFS(M.account_DTR!$AD$7:$AD$414,M.account_DTR!$I$7:$I$414,'10. 170KMP'!$F141)</f>
        <v>0</v>
      </c>
      <c r="M141" s="61">
        <f>SUMIFS(M.account_DTR!$AR$7:$AR$414,M.account_DTR!$I$7:$I$414,'10. 170KMP'!$F141)</f>
        <v>0</v>
      </c>
      <c r="N141" s="61">
        <f>SUMIFS(M.account_DTR!$BF$7:$BF$414,M.account_DTR!$I$7:$I$414,'10. 170KMP'!$F141)</f>
        <v>0</v>
      </c>
      <c r="O141" s="61">
        <f>SUMIFS(M.account_DTR!BH$7:BH$414,M.account_DTR!$I$7:$I$414,'10. 170KMP'!$F141)</f>
        <v>0</v>
      </c>
      <c r="P141" s="61">
        <f>SUMIFS(M.account_DTR!BI$7:BI$414,M.account_DTR!$I$7:$I$414,'10. 170KMP'!$F141)</f>
        <v>0</v>
      </c>
      <c r="Q141" s="61">
        <f>SUMIFS(M.account_DTR!BJ$7:BJ$414,M.account_DTR!$I$7:$I$414,'10. 170KMP'!$F141)</f>
        <v>0</v>
      </c>
      <c r="R141" s="61">
        <f>SUMIFS(M.account_DTR!BK$7:BK$414,M.account_DTR!$I$7:$I$414,'10. 170KMP'!$F141)</f>
        <v>0</v>
      </c>
      <c r="S141" s="61">
        <f>SUMIFS(M.account_DTR!BL$7:BL$414,M.account_DTR!$I$7:$I$414,'10. 170KMP'!$F141)</f>
        <v>0</v>
      </c>
      <c r="T141" s="61">
        <f>SUMIFS(M.account_DTR!BM$7:BM$414,M.account_DTR!$I$7:$I$414,'10. 170KMP'!$F141)</f>
        <v>0</v>
      </c>
      <c r="U141" s="61">
        <f>SUMIFS(M.account_DTR!BN$7:BN$414,M.account_DTR!$I$7:$I$414,'10. 170KMP'!$F141)</f>
        <v>0</v>
      </c>
      <c r="V141" s="61">
        <f>SUMIFS(M.account_DTR!BO$7:BO$414,M.account_DTR!$I$7:$I$414,'10. 170KMP'!$F141)</f>
        <v>0</v>
      </c>
      <c r="W141" s="61">
        <f>SUMIFS(M.account_DTR!BP$7:BP$414,M.account_DTR!$I$7:$I$414,'10. 170KMP'!$F141)</f>
        <v>0</v>
      </c>
      <c r="X141" s="61">
        <f>SUMIFS(M.account_DTR!BQ$7:BQ$414,M.account_DTR!$I$7:$I$414,'10. 170KMP'!$F141)</f>
        <v>0</v>
      </c>
      <c r="Y141" s="61">
        <f>SUMIFS(M.account_DTR!BR$7:BR$414,M.account_DTR!$I$7:$I$414,'10. 170KMP'!$F141)</f>
        <v>0</v>
      </c>
      <c r="Z141" s="61">
        <f>SUMIFS(M.account_DTR!BS$7:BS$414,M.account_DTR!$I$7:$I$414,'10. 170KMP'!$F141)</f>
        <v>0</v>
      </c>
      <c r="AA141" s="61">
        <f t="shared" si="49"/>
        <v>0</v>
      </c>
      <c r="AB141" s="61">
        <f>SUMIFS(M.account_DTR!BV$7:BV$414,M.account_DTR!$I$7:$I$414,'10. 170KMP'!$F141)</f>
        <v>39556951</v>
      </c>
      <c r="AC141" s="61">
        <f>SUMIFS(M.account_DTR!BW$7:BW$414,M.account_DTR!$I$7:$I$414,'10. 170KMP'!$F141)</f>
        <v>39556951</v>
      </c>
      <c r="AD141" s="61">
        <f>SUMIFS(M.account_DTR!BX$7:BX$414,M.account_DTR!$I$7:$I$414,'10. 170KMP'!$F141)</f>
        <v>39556951</v>
      </c>
      <c r="AE141" s="61">
        <f>SUMIFS(M.account_DTR!BY$7:BY$414,M.account_DTR!$I$7:$I$414,'10. 170KMP'!$F141)</f>
        <v>39556951</v>
      </c>
      <c r="AF141" s="61">
        <f>SUMIFS(M.account_DTR!BZ$7:BZ$414,M.account_DTR!$I$7:$I$414,'10. 170KMP'!$F141)</f>
        <v>39556951</v>
      </c>
      <c r="AG141" s="61">
        <f>SUMIFS(M.account_DTR!CA$7:CA$414,M.account_DTR!$I$7:$I$414,'10. 170KMP'!$F141)</f>
        <v>39556951</v>
      </c>
      <c r="AH141" s="61">
        <f>SUMIFS(M.account_DTR!CB$7:CB$414,M.account_DTR!$I$7:$I$414,'10. 170KMP'!$F141)</f>
        <v>39556951</v>
      </c>
      <c r="AI141" s="61">
        <f>SUMIFS(M.account_DTR!CC$7:CC$414,M.account_DTR!$I$7:$I$414,'10. 170KMP'!$F141)</f>
        <v>39556951</v>
      </c>
      <c r="AJ141" s="61">
        <f>SUMIFS(M.account_DTR!CD$7:CD$414,M.account_DTR!$I$7:$I$414,'10. 170KMP'!$F141)</f>
        <v>39556951</v>
      </c>
      <c r="AK141" s="61">
        <f>SUMIFS(M.account_DTR!CE$7:CE$414,M.account_DTR!$I$7:$I$414,'10. 170KMP'!$F141)</f>
        <v>39556951</v>
      </c>
      <c r="AL141" s="61">
        <f>SUMIFS(M.account_DTR!CF$7:CF$414,M.account_DTR!$I$7:$I$414,'10. 170KMP'!$F141)</f>
        <v>39556951</v>
      </c>
      <c r="AM141" s="61">
        <f>SUMIFS(M.account_DTR!CG$7:CG$414,M.account_DTR!$I$7:$I$414,'10. 170KMP'!$F141)</f>
        <v>39556951</v>
      </c>
      <c r="AN141" s="61">
        <f t="shared" si="50"/>
        <v>474683412</v>
      </c>
      <c r="AO141" s="91">
        <f t="shared" ref="AO141:AO183" si="78">SUM(AP141:BA141)</f>
        <v>346795418</v>
      </c>
      <c r="AP141" s="339">
        <f>SUMIFS(M.account_DTR!CJ$7:CJ$414,M.account_DTR!$I$7:$I$414,'10. 170KMP'!$F141)</f>
        <v>234345527</v>
      </c>
      <c r="AQ141" s="340">
        <f>SUMIFS(M.account_DTR!CK$7:CK$414,M.account_DTR!$I$7:$I$414,'10. 170KMP'!$F141)</f>
        <v>28663460</v>
      </c>
      <c r="AR141" s="340">
        <f>SUMIFS(M.account_DTR!CL$7:CL$414,M.account_DTR!$I$7:$I$414,'10. 170KMP'!$F141)</f>
        <v>29422970</v>
      </c>
      <c r="AS141" s="340">
        <f>SUMIFS(M.account_DTR!CM$7:CM$414,M.account_DTR!$I$7:$I$414,'10. 170KMP'!$F141)</f>
        <v>26459424</v>
      </c>
      <c r="AT141" s="340">
        <f>SUMIFS(M.account_DTR!CN$7:CN$414,M.account_DTR!$I$7:$I$414,'10. 170KMP'!$F141)</f>
        <v>27904037</v>
      </c>
      <c r="AU141" s="340"/>
      <c r="AV141" s="340"/>
      <c r="AW141" s="340"/>
      <c r="AX141" s="340"/>
      <c r="AY141" s="340"/>
      <c r="AZ141" s="340"/>
      <c r="BA141" s="341"/>
      <c r="BB141" s="85">
        <f t="shared" si="72"/>
        <v>26459424</v>
      </c>
      <c r="BC141" s="61">
        <f t="shared" si="73"/>
        <v>27904037</v>
      </c>
      <c r="BD141" s="61">
        <f t="shared" si="74"/>
        <v>39556951</v>
      </c>
      <c r="BE141" s="753">
        <f t="shared" si="67"/>
        <v>1.0545972958443841</v>
      </c>
      <c r="BF141" s="754">
        <f t="shared" si="68"/>
        <v>0.70541425197306029</v>
      </c>
      <c r="BG141" s="85">
        <f t="shared" si="75"/>
        <v>0</v>
      </c>
      <c r="BH141" s="61">
        <f t="shared" si="76"/>
        <v>346795418</v>
      </c>
      <c r="BI141" s="61">
        <f t="shared" si="77"/>
        <v>197784755</v>
      </c>
      <c r="BJ141" s="512" t="str">
        <f t="shared" si="69"/>
        <v/>
      </c>
      <c r="BK141" s="512">
        <f t="shared" si="70"/>
        <v>1.7533981221151247</v>
      </c>
      <c r="BL141" s="513">
        <f t="shared" si="71"/>
        <v>0.73058255088130186</v>
      </c>
    </row>
    <row r="142" spans="2:64" s="2" customFormat="1" x14ac:dyDescent="0.25">
      <c r="B142" s="1167"/>
      <c r="C142" s="1168"/>
      <c r="D142" s="244" t="s">
        <v>271</v>
      </c>
      <c r="E142" s="132" t="s">
        <v>272</v>
      </c>
      <c r="F142" s="159">
        <f>IF(H142=0,"",MAX($F$10:F141)+1)</f>
        <v>131</v>
      </c>
      <c r="G142" s="244" t="str">
        <f>VLOOKUP(H142,'Mapping account'!E:F,2,0)</f>
        <v>02901</v>
      </c>
      <c r="H142" s="483" t="s">
        <v>272</v>
      </c>
      <c r="I142" s="474" t="s">
        <v>226</v>
      </c>
      <c r="J142" s="475" t="s">
        <v>264</v>
      </c>
      <c r="K142" s="475" t="s">
        <v>271</v>
      </c>
      <c r="L142" s="263">
        <f>SUMIFS(M.account_DTR!$AD$7:$AD$414,M.account_DTR!$I$7:$I$414,'10. 170KMP'!$F142)</f>
        <v>0</v>
      </c>
      <c r="M142" s="264">
        <f>SUMIFS(M.account_DTR!$AR$7:$AR$414,M.account_DTR!$I$7:$I$414,'10. 170KMP'!$F142)</f>
        <v>0</v>
      </c>
      <c r="N142" s="264">
        <f>SUMIFS(M.account_DTR!$BF$7:$BF$414,M.account_DTR!$I$7:$I$414,'10. 170KMP'!$F142)</f>
        <v>0</v>
      </c>
      <c r="O142" s="264">
        <f>SUMIFS(M.account_DTR!BH$7:BH$414,M.account_DTR!$I$7:$I$414,'10. 170KMP'!$F142)</f>
        <v>0</v>
      </c>
      <c r="P142" s="264">
        <f>SUMIFS(M.account_DTR!BI$7:BI$414,M.account_DTR!$I$7:$I$414,'10. 170KMP'!$F142)</f>
        <v>0</v>
      </c>
      <c r="Q142" s="264">
        <f>SUMIFS(M.account_DTR!BJ$7:BJ$414,M.account_DTR!$I$7:$I$414,'10. 170KMP'!$F142)</f>
        <v>0</v>
      </c>
      <c r="R142" s="264">
        <f>SUMIFS(M.account_DTR!BK$7:BK$414,M.account_DTR!$I$7:$I$414,'10. 170KMP'!$F142)</f>
        <v>0</v>
      </c>
      <c r="S142" s="264">
        <f>SUMIFS(M.account_DTR!BL$7:BL$414,M.account_DTR!$I$7:$I$414,'10. 170KMP'!$F142)</f>
        <v>0</v>
      </c>
      <c r="T142" s="264">
        <f>SUMIFS(M.account_DTR!BM$7:BM$414,M.account_DTR!$I$7:$I$414,'10. 170KMP'!$F142)</f>
        <v>0</v>
      </c>
      <c r="U142" s="264">
        <f>SUMIFS(M.account_DTR!BN$7:BN$414,M.account_DTR!$I$7:$I$414,'10. 170KMP'!$F142)</f>
        <v>0</v>
      </c>
      <c r="V142" s="264">
        <f>SUMIFS(M.account_DTR!BO$7:BO$414,M.account_DTR!$I$7:$I$414,'10. 170KMP'!$F142)</f>
        <v>0</v>
      </c>
      <c r="W142" s="264">
        <f>SUMIFS(M.account_DTR!BP$7:BP$414,M.account_DTR!$I$7:$I$414,'10. 170KMP'!$F142)</f>
        <v>0</v>
      </c>
      <c r="X142" s="264">
        <f>SUMIFS(M.account_DTR!BQ$7:BQ$414,M.account_DTR!$I$7:$I$414,'10. 170KMP'!$F142)</f>
        <v>0</v>
      </c>
      <c r="Y142" s="264">
        <f>SUMIFS(M.account_DTR!BR$7:BR$414,M.account_DTR!$I$7:$I$414,'10. 170KMP'!$F142)</f>
        <v>0</v>
      </c>
      <c r="Z142" s="264">
        <f>SUMIFS(M.account_DTR!BS$7:BS$414,M.account_DTR!$I$7:$I$414,'10. 170KMP'!$F142)</f>
        <v>0</v>
      </c>
      <c r="AA142" s="264">
        <f t="shared" ref="AA142:AA183" si="79">SUM(O142:Z142)</f>
        <v>0</v>
      </c>
      <c r="AB142" s="264">
        <f>SUMIFS(M.account_DTR!BV$7:BV$414,M.account_DTR!$I$7:$I$414,'10. 170KMP'!$F142)</f>
        <v>0</v>
      </c>
      <c r="AC142" s="264">
        <f>SUMIFS(M.account_DTR!BW$7:BW$414,M.account_DTR!$I$7:$I$414,'10. 170KMP'!$F142)</f>
        <v>0</v>
      </c>
      <c r="AD142" s="264">
        <f>SUMIFS(M.account_DTR!BX$7:BX$414,M.account_DTR!$I$7:$I$414,'10. 170KMP'!$F142)</f>
        <v>0</v>
      </c>
      <c r="AE142" s="264">
        <f>SUMIFS(M.account_DTR!BY$7:BY$414,M.account_DTR!$I$7:$I$414,'10. 170KMP'!$F142)</f>
        <v>0</v>
      </c>
      <c r="AF142" s="264">
        <f>SUMIFS(M.account_DTR!BZ$7:BZ$414,M.account_DTR!$I$7:$I$414,'10. 170KMP'!$F142)</f>
        <v>0</v>
      </c>
      <c r="AG142" s="264">
        <f>SUMIFS(M.account_DTR!CA$7:CA$414,M.account_DTR!$I$7:$I$414,'10. 170KMP'!$F142)</f>
        <v>0</v>
      </c>
      <c r="AH142" s="264">
        <f>SUMIFS(M.account_DTR!CB$7:CB$414,M.account_DTR!$I$7:$I$414,'10. 170KMP'!$F142)</f>
        <v>0</v>
      </c>
      <c r="AI142" s="264">
        <f>SUMIFS(M.account_DTR!CC$7:CC$414,M.account_DTR!$I$7:$I$414,'10. 170KMP'!$F142)</f>
        <v>0</v>
      </c>
      <c r="AJ142" s="264">
        <f>SUMIFS(M.account_DTR!CD$7:CD$414,M.account_DTR!$I$7:$I$414,'10. 170KMP'!$F142)</f>
        <v>0</v>
      </c>
      <c r="AK142" s="264">
        <f>SUMIFS(M.account_DTR!CE$7:CE$414,M.account_DTR!$I$7:$I$414,'10. 170KMP'!$F142)</f>
        <v>0</v>
      </c>
      <c r="AL142" s="264">
        <f>SUMIFS(M.account_DTR!CF$7:CF$414,M.account_DTR!$I$7:$I$414,'10. 170KMP'!$F142)</f>
        <v>0</v>
      </c>
      <c r="AM142" s="264">
        <f>SUMIFS(M.account_DTR!CG$7:CG$414,M.account_DTR!$I$7:$I$414,'10. 170KMP'!$F142)</f>
        <v>0</v>
      </c>
      <c r="AN142" s="264">
        <f t="shared" ref="AN142:AN183" si="80">SUM(AB142:AM142)</f>
        <v>0</v>
      </c>
      <c r="AO142" s="265">
        <f t="shared" si="78"/>
        <v>0</v>
      </c>
      <c r="AP142" s="342">
        <f>SUMIFS(M.account_DTR!CJ$7:CJ$414,M.account_DTR!$I$7:$I$414,'10. 170KMP'!$F142)</f>
        <v>0</v>
      </c>
      <c r="AQ142" s="343">
        <f>SUMIFS(M.account_DTR!CK$7:CK$414,M.account_DTR!$I$7:$I$414,'10. 170KMP'!$F142)</f>
        <v>0</v>
      </c>
      <c r="AR142" s="343">
        <f>SUMIFS(M.account_DTR!CL$7:CL$414,M.account_DTR!$I$7:$I$414,'10. 170KMP'!$F142)</f>
        <v>0</v>
      </c>
      <c r="AS142" s="343">
        <f>SUMIFS(M.account_DTR!CM$7:CM$414,M.account_DTR!$I$7:$I$414,'10. 170KMP'!$F142)</f>
        <v>0</v>
      </c>
      <c r="AT142" s="343">
        <f>SUMIFS(M.account_DTR!CN$7:CN$414,M.account_DTR!$I$7:$I$414,'10. 170KMP'!$F142)</f>
        <v>0</v>
      </c>
      <c r="AU142" s="343"/>
      <c r="AV142" s="343"/>
      <c r="AW142" s="343"/>
      <c r="AX142" s="343"/>
      <c r="AY142" s="343"/>
      <c r="AZ142" s="343"/>
      <c r="BA142" s="344"/>
      <c r="BB142" s="263">
        <f t="shared" si="72"/>
        <v>0</v>
      </c>
      <c r="BC142" s="264">
        <f t="shared" si="73"/>
        <v>0</v>
      </c>
      <c r="BD142" s="264">
        <f t="shared" si="74"/>
        <v>0</v>
      </c>
      <c r="BE142" s="763" t="str">
        <f t="shared" si="67"/>
        <v/>
      </c>
      <c r="BF142" s="764" t="str">
        <f t="shared" si="68"/>
        <v/>
      </c>
      <c r="BG142" s="263">
        <f t="shared" si="75"/>
        <v>0</v>
      </c>
      <c r="BH142" s="264">
        <f t="shared" si="76"/>
        <v>0</v>
      </c>
      <c r="BI142" s="264">
        <f t="shared" si="77"/>
        <v>0</v>
      </c>
      <c r="BJ142" s="524" t="str">
        <f t="shared" si="69"/>
        <v/>
      </c>
      <c r="BK142" s="524" t="str">
        <f t="shared" si="70"/>
        <v/>
      </c>
      <c r="BL142" s="525" t="str">
        <f t="shared" si="71"/>
        <v/>
      </c>
    </row>
    <row r="143" spans="2:64" s="2" customFormat="1" ht="30" x14ac:dyDescent="0.25">
      <c r="B143" s="1167"/>
      <c r="C143" s="1168"/>
      <c r="D143" s="244" t="s">
        <v>273</v>
      </c>
      <c r="E143" s="132" t="s">
        <v>136</v>
      </c>
      <c r="F143" s="23">
        <f>IF(H143=0,"",MAX($F$10:F142)+1)</f>
        <v>132</v>
      </c>
      <c r="G143" s="243" t="str">
        <f>VLOOKUP(H143,'Mapping account'!E:F,2,0)</f>
        <v>03401</v>
      </c>
      <c r="H143" s="256" t="s">
        <v>136</v>
      </c>
      <c r="I143" s="271" t="s">
        <v>226</v>
      </c>
      <c r="J143" s="280" t="s">
        <v>264</v>
      </c>
      <c r="K143" s="280" t="s">
        <v>273</v>
      </c>
      <c r="L143" s="263">
        <f>SUMIFS(M.account_DTR!$AD$7:$AD$414,M.account_DTR!$I$7:$I$414,'10. 170KMP'!$F143)</f>
        <v>0</v>
      </c>
      <c r="M143" s="264">
        <f>SUMIFS(M.account_DTR!$AR$7:$AR$414,M.account_DTR!$I$7:$I$414,'10. 170KMP'!$F143)</f>
        <v>0</v>
      </c>
      <c r="N143" s="264">
        <f>SUMIFS(M.account_DTR!$BF$7:$BF$414,M.account_DTR!$I$7:$I$414,'10. 170KMP'!$F143)</f>
        <v>0</v>
      </c>
      <c r="O143" s="264">
        <f>SUMIFS(M.account_DTR!BH$7:BH$414,M.account_DTR!$I$7:$I$414,'10. 170KMP'!$F143)</f>
        <v>0</v>
      </c>
      <c r="P143" s="264">
        <f>SUMIFS(M.account_DTR!BI$7:BI$414,M.account_DTR!$I$7:$I$414,'10. 170KMP'!$F143)</f>
        <v>0</v>
      </c>
      <c r="Q143" s="264">
        <f>SUMIFS(M.account_DTR!BJ$7:BJ$414,M.account_DTR!$I$7:$I$414,'10. 170KMP'!$F143)</f>
        <v>0</v>
      </c>
      <c r="R143" s="264">
        <f>SUMIFS(M.account_DTR!BK$7:BK$414,M.account_DTR!$I$7:$I$414,'10. 170KMP'!$F143)</f>
        <v>0</v>
      </c>
      <c r="S143" s="264">
        <f>SUMIFS(M.account_DTR!BL$7:BL$414,M.account_DTR!$I$7:$I$414,'10. 170KMP'!$F143)</f>
        <v>0</v>
      </c>
      <c r="T143" s="264">
        <f>SUMIFS(M.account_DTR!BM$7:BM$414,M.account_DTR!$I$7:$I$414,'10. 170KMP'!$F143)</f>
        <v>0</v>
      </c>
      <c r="U143" s="264">
        <f>SUMIFS(M.account_DTR!BN$7:BN$414,M.account_DTR!$I$7:$I$414,'10. 170KMP'!$F143)</f>
        <v>0</v>
      </c>
      <c r="V143" s="264">
        <f>SUMIFS(M.account_DTR!BO$7:BO$414,M.account_DTR!$I$7:$I$414,'10. 170KMP'!$F143)</f>
        <v>0</v>
      </c>
      <c r="W143" s="264">
        <f>SUMIFS(M.account_DTR!BP$7:BP$414,M.account_DTR!$I$7:$I$414,'10. 170KMP'!$F143)</f>
        <v>0</v>
      </c>
      <c r="X143" s="264">
        <f>SUMIFS(M.account_DTR!BQ$7:BQ$414,M.account_DTR!$I$7:$I$414,'10. 170KMP'!$F143)</f>
        <v>0</v>
      </c>
      <c r="Y143" s="264">
        <f>SUMIFS(M.account_DTR!BR$7:BR$414,M.account_DTR!$I$7:$I$414,'10. 170KMP'!$F143)</f>
        <v>0</v>
      </c>
      <c r="Z143" s="264">
        <f>SUMIFS(M.account_DTR!BS$7:BS$414,M.account_DTR!$I$7:$I$414,'10. 170KMP'!$F143)</f>
        <v>0</v>
      </c>
      <c r="AA143" s="264">
        <f t="shared" si="79"/>
        <v>0</v>
      </c>
      <c r="AB143" s="264">
        <f>SUMIFS(M.account_DTR!BV$7:BV$414,M.account_DTR!$I$7:$I$414,'10. 170KMP'!$F143)</f>
        <v>115440481</v>
      </c>
      <c r="AC143" s="264">
        <f>SUMIFS(M.account_DTR!BW$7:BW$414,M.account_DTR!$I$7:$I$414,'10. 170KMP'!$F143)</f>
        <v>115440481</v>
      </c>
      <c r="AD143" s="264">
        <f>SUMIFS(M.account_DTR!BX$7:BX$414,M.account_DTR!$I$7:$I$414,'10. 170KMP'!$F143)</f>
        <v>115440481</v>
      </c>
      <c r="AE143" s="264">
        <f>SUMIFS(M.account_DTR!BY$7:BY$414,M.account_DTR!$I$7:$I$414,'10. 170KMP'!$F143)</f>
        <v>115440481</v>
      </c>
      <c r="AF143" s="264">
        <f>SUMIFS(M.account_DTR!BZ$7:BZ$414,M.account_DTR!$I$7:$I$414,'10. 170KMP'!$F143)</f>
        <v>115440481</v>
      </c>
      <c r="AG143" s="264">
        <f>SUMIFS(M.account_DTR!CA$7:CA$414,M.account_DTR!$I$7:$I$414,'10. 170KMP'!$F143)</f>
        <v>115440481</v>
      </c>
      <c r="AH143" s="264">
        <f>SUMIFS(M.account_DTR!CB$7:CB$414,M.account_DTR!$I$7:$I$414,'10. 170KMP'!$F143)</f>
        <v>115440481</v>
      </c>
      <c r="AI143" s="264">
        <f>SUMIFS(M.account_DTR!CC$7:CC$414,M.account_DTR!$I$7:$I$414,'10. 170KMP'!$F143)</f>
        <v>115440481</v>
      </c>
      <c r="AJ143" s="264">
        <f>SUMIFS(M.account_DTR!CD$7:CD$414,M.account_DTR!$I$7:$I$414,'10. 170KMP'!$F143)</f>
        <v>115440481</v>
      </c>
      <c r="AK143" s="264">
        <f>SUMIFS(M.account_DTR!CE$7:CE$414,M.account_DTR!$I$7:$I$414,'10. 170KMP'!$F143)</f>
        <v>115440481</v>
      </c>
      <c r="AL143" s="264">
        <f>SUMIFS(M.account_DTR!CF$7:CF$414,M.account_DTR!$I$7:$I$414,'10. 170KMP'!$F143)</f>
        <v>115440481</v>
      </c>
      <c r="AM143" s="264">
        <f>SUMIFS(M.account_DTR!CG$7:CG$414,M.account_DTR!$I$7:$I$414,'10. 170KMP'!$F143)</f>
        <v>115440481</v>
      </c>
      <c r="AN143" s="264">
        <f t="shared" si="80"/>
        <v>1385285772</v>
      </c>
      <c r="AO143" s="265">
        <f t="shared" si="78"/>
        <v>430145505</v>
      </c>
      <c r="AP143" s="342">
        <f>SUMIFS(M.account_DTR!CJ$7:CJ$414,M.account_DTR!$I$7:$I$414,'10. 170KMP'!$F143)</f>
        <v>95993590</v>
      </c>
      <c r="AQ143" s="343">
        <f>SUMIFS(M.account_DTR!CK$7:CK$414,M.account_DTR!$I$7:$I$414,'10. 170KMP'!$F143)</f>
        <v>91788030</v>
      </c>
      <c r="AR143" s="343">
        <f>SUMIFS(M.account_DTR!CL$7:CL$414,M.account_DTR!$I$7:$I$414,'10. 170KMP'!$F143)</f>
        <v>79649570</v>
      </c>
      <c r="AS143" s="343">
        <f>SUMIFS(M.account_DTR!CM$7:CM$414,M.account_DTR!$I$7:$I$414,'10. 170KMP'!$F143)</f>
        <v>80239425</v>
      </c>
      <c r="AT143" s="343">
        <f>SUMIFS(M.account_DTR!CN$7:CN$414,M.account_DTR!$I$7:$I$414,'10. 170KMP'!$F143)</f>
        <v>82474890</v>
      </c>
      <c r="AU143" s="343"/>
      <c r="AV143" s="343"/>
      <c r="AW143" s="343"/>
      <c r="AX143" s="343"/>
      <c r="AY143" s="343"/>
      <c r="AZ143" s="343"/>
      <c r="BA143" s="344"/>
      <c r="BB143" s="263">
        <f t="shared" si="72"/>
        <v>80239425</v>
      </c>
      <c r="BC143" s="264">
        <f t="shared" si="73"/>
        <v>82474890</v>
      </c>
      <c r="BD143" s="264">
        <f t="shared" si="74"/>
        <v>115440481</v>
      </c>
      <c r="BE143" s="763">
        <f t="shared" si="67"/>
        <v>1.0278599329444347</v>
      </c>
      <c r="BF143" s="764">
        <f t="shared" si="68"/>
        <v>0.71443647224581475</v>
      </c>
      <c r="BG143" s="263">
        <f t="shared" si="75"/>
        <v>0</v>
      </c>
      <c r="BH143" s="264">
        <f t="shared" si="76"/>
        <v>430145505</v>
      </c>
      <c r="BI143" s="264">
        <f t="shared" si="77"/>
        <v>577202405</v>
      </c>
      <c r="BJ143" s="524" t="str">
        <f t="shared" si="69"/>
        <v/>
      </c>
      <c r="BK143" s="524">
        <f t="shared" si="70"/>
        <v>0.74522472753730129</v>
      </c>
      <c r="BL143" s="525">
        <f t="shared" si="71"/>
        <v>0.31051030314054218</v>
      </c>
    </row>
    <row r="144" spans="2:64" s="2" customFormat="1" x14ac:dyDescent="0.25">
      <c r="B144" s="1167"/>
      <c r="C144" s="1168"/>
      <c r="D144" s="244" t="s">
        <v>274</v>
      </c>
      <c r="E144" s="164" t="s">
        <v>153</v>
      </c>
      <c r="F144" s="23">
        <f>IF(H144=0,"",MAX($F$10:F143)+1)</f>
        <v>133</v>
      </c>
      <c r="G144" s="244" t="str">
        <f>VLOOKUP(H144,'Mapping account'!E:F,2,0)</f>
        <v>03101</v>
      </c>
      <c r="H144" s="162" t="s">
        <v>153</v>
      </c>
      <c r="I144" s="452" t="s">
        <v>226</v>
      </c>
      <c r="J144" s="453" t="s">
        <v>264</v>
      </c>
      <c r="K144" s="453" t="s">
        <v>274</v>
      </c>
      <c r="L144" s="263">
        <f>SUMIFS(M.account_DTR!$AD$7:$AD$414,M.account_DTR!$I$7:$I$414,'10. 170KMP'!$F144)</f>
        <v>0</v>
      </c>
      <c r="M144" s="264">
        <f>SUMIFS(M.account_DTR!$AR$7:$AR$414,M.account_DTR!$I$7:$I$414,'10. 170KMP'!$F144)</f>
        <v>0</v>
      </c>
      <c r="N144" s="264">
        <f>SUMIFS(M.account_DTR!$BF$7:$BF$414,M.account_DTR!$I$7:$I$414,'10. 170KMP'!$F144)</f>
        <v>0</v>
      </c>
      <c r="O144" s="264">
        <f>SUMIFS(M.account_DTR!BH$7:BH$414,M.account_DTR!$I$7:$I$414,'10. 170KMP'!$F144)</f>
        <v>0</v>
      </c>
      <c r="P144" s="264">
        <f>SUMIFS(M.account_DTR!BI$7:BI$414,M.account_DTR!$I$7:$I$414,'10. 170KMP'!$F144)</f>
        <v>0</v>
      </c>
      <c r="Q144" s="264">
        <f>SUMIFS(M.account_DTR!BJ$7:BJ$414,M.account_DTR!$I$7:$I$414,'10. 170KMP'!$F144)</f>
        <v>0</v>
      </c>
      <c r="R144" s="264">
        <f>SUMIFS(M.account_DTR!BK$7:BK$414,M.account_DTR!$I$7:$I$414,'10. 170KMP'!$F144)</f>
        <v>0</v>
      </c>
      <c r="S144" s="264">
        <f>SUMIFS(M.account_DTR!BL$7:BL$414,M.account_DTR!$I$7:$I$414,'10. 170KMP'!$F144)</f>
        <v>0</v>
      </c>
      <c r="T144" s="264">
        <f>SUMIFS(M.account_DTR!BM$7:BM$414,M.account_DTR!$I$7:$I$414,'10. 170KMP'!$F144)</f>
        <v>0</v>
      </c>
      <c r="U144" s="264">
        <f>SUMIFS(M.account_DTR!BN$7:BN$414,M.account_DTR!$I$7:$I$414,'10. 170KMP'!$F144)</f>
        <v>0</v>
      </c>
      <c r="V144" s="264">
        <f>SUMIFS(M.account_DTR!BO$7:BO$414,M.account_DTR!$I$7:$I$414,'10. 170KMP'!$F144)</f>
        <v>0</v>
      </c>
      <c r="W144" s="264">
        <f>SUMIFS(M.account_DTR!BP$7:BP$414,M.account_DTR!$I$7:$I$414,'10. 170KMP'!$F144)</f>
        <v>0</v>
      </c>
      <c r="X144" s="264">
        <f>SUMIFS(M.account_DTR!BQ$7:BQ$414,M.account_DTR!$I$7:$I$414,'10. 170KMP'!$F144)</f>
        <v>0</v>
      </c>
      <c r="Y144" s="264">
        <f>SUMIFS(M.account_DTR!BR$7:BR$414,M.account_DTR!$I$7:$I$414,'10. 170KMP'!$F144)</f>
        <v>0</v>
      </c>
      <c r="Z144" s="264">
        <f>SUMIFS(M.account_DTR!BS$7:BS$414,M.account_DTR!$I$7:$I$414,'10. 170KMP'!$F144)</f>
        <v>0</v>
      </c>
      <c r="AA144" s="264">
        <f t="shared" si="79"/>
        <v>0</v>
      </c>
      <c r="AB144" s="264">
        <f>SUMIFS(M.account_DTR!BV$7:BV$414,M.account_DTR!$I$7:$I$414,'10. 170KMP'!$F144)</f>
        <v>6327294.4000000004</v>
      </c>
      <c r="AC144" s="264">
        <f>SUMIFS(M.account_DTR!BW$7:BW$414,M.account_DTR!$I$7:$I$414,'10. 170KMP'!$F144)</f>
        <v>5974299.4000000004</v>
      </c>
      <c r="AD144" s="264">
        <f>SUMIFS(M.account_DTR!BX$7:BX$414,M.account_DTR!$I$7:$I$414,'10. 170KMP'!$F144)</f>
        <v>8321125.4000000004</v>
      </c>
      <c r="AE144" s="264">
        <f>SUMIFS(M.account_DTR!BY$7:BY$414,M.account_DTR!$I$7:$I$414,'10. 170KMP'!$F144)</f>
        <v>6787041.4000000004</v>
      </c>
      <c r="AF144" s="264">
        <f>SUMIFS(M.account_DTR!BZ$7:BZ$414,M.account_DTR!$I$7:$I$414,'10. 170KMP'!$F144)</f>
        <v>6787040.9000000004</v>
      </c>
      <c r="AG144" s="264">
        <f>SUMIFS(M.account_DTR!CA$7:CA$414,M.account_DTR!$I$7:$I$414,'10. 170KMP'!$F144)</f>
        <v>7049540.7000000002</v>
      </c>
      <c r="AH144" s="264">
        <f>SUMIFS(M.account_DTR!CB$7:CB$414,M.account_DTR!$I$7:$I$414,'10. 170KMP'!$F144)</f>
        <v>7049540.5</v>
      </c>
      <c r="AI144" s="264">
        <f>SUMIFS(M.account_DTR!CC$7:CC$414,M.account_DTR!$I$7:$I$414,'10. 170KMP'!$F144)</f>
        <v>7049540.2999999998</v>
      </c>
      <c r="AJ144" s="264">
        <f>SUMIFS(M.account_DTR!CD$7:CD$414,M.account_DTR!$I$7:$I$414,'10. 170KMP'!$F144)</f>
        <v>4762500</v>
      </c>
      <c r="AK144" s="264">
        <f>SUMIFS(M.account_DTR!CE$7:CE$414,M.account_DTR!$I$7:$I$414,'10. 170KMP'!$F144)</f>
        <v>7095833.333333334</v>
      </c>
      <c r="AL144" s="264">
        <f>SUMIFS(M.account_DTR!CF$7:CF$414,M.account_DTR!$I$7:$I$414,'10. 170KMP'!$F144)</f>
        <v>7095833.333333334</v>
      </c>
      <c r="AM144" s="264">
        <f>SUMIFS(M.account_DTR!CG$7:CG$414,M.account_DTR!$I$7:$I$414,'10. 170KMP'!$F144)</f>
        <v>7095833.333333334</v>
      </c>
      <c r="AN144" s="264">
        <f t="shared" si="80"/>
        <v>81395422.999999985</v>
      </c>
      <c r="AO144" s="265">
        <f t="shared" si="78"/>
        <v>20322598</v>
      </c>
      <c r="AP144" s="342">
        <f>SUMIFS(M.account_DTR!CJ$7:CJ$414,M.account_DTR!$I$7:$I$414,'10. 170KMP'!$F144)</f>
        <v>4327301</v>
      </c>
      <c r="AQ144" s="343">
        <f>SUMIFS(M.account_DTR!CK$7:CK$414,M.account_DTR!$I$7:$I$414,'10. 170KMP'!$F144)</f>
        <v>5245730</v>
      </c>
      <c r="AR144" s="343">
        <f>SUMIFS(M.account_DTR!CL$7:CL$414,M.account_DTR!$I$7:$I$414,'10. 170KMP'!$F144)</f>
        <v>3821126</v>
      </c>
      <c r="AS144" s="343">
        <f>SUMIFS(M.account_DTR!CM$7:CM$414,M.account_DTR!$I$7:$I$414,'10. 170KMP'!$F144)</f>
        <v>3011804</v>
      </c>
      <c r="AT144" s="343">
        <f>SUMIFS(M.account_DTR!CN$7:CN$414,M.account_DTR!$I$7:$I$414,'10. 170KMP'!$F144)</f>
        <v>3916637</v>
      </c>
      <c r="AU144" s="343"/>
      <c r="AV144" s="343"/>
      <c r="AW144" s="343"/>
      <c r="AX144" s="343"/>
      <c r="AY144" s="343"/>
      <c r="AZ144" s="343"/>
      <c r="BA144" s="344"/>
      <c r="BB144" s="263">
        <f t="shared" si="72"/>
        <v>3011804</v>
      </c>
      <c r="BC144" s="264">
        <f t="shared" si="73"/>
        <v>3916637</v>
      </c>
      <c r="BD144" s="264">
        <f t="shared" si="74"/>
        <v>6787040.9000000004</v>
      </c>
      <c r="BE144" s="763">
        <f t="shared" si="67"/>
        <v>1.3004289123727839</v>
      </c>
      <c r="BF144" s="764">
        <f t="shared" si="68"/>
        <v>0.57707579160160949</v>
      </c>
      <c r="BG144" s="263">
        <f t="shared" si="75"/>
        <v>0</v>
      </c>
      <c r="BH144" s="264">
        <f t="shared" si="76"/>
        <v>20322598</v>
      </c>
      <c r="BI144" s="264">
        <f t="shared" si="77"/>
        <v>34196801.5</v>
      </c>
      <c r="BJ144" s="524" t="str">
        <f t="shared" si="69"/>
        <v/>
      </c>
      <c r="BK144" s="524">
        <f t="shared" si="70"/>
        <v>0.59428359111304607</v>
      </c>
      <c r="BL144" s="525">
        <f t="shared" si="71"/>
        <v>0.24967740507964439</v>
      </c>
    </row>
    <row r="145" spans="2:64" s="2" customFormat="1" ht="30" x14ac:dyDescent="0.25">
      <c r="B145" s="1167"/>
      <c r="C145" s="1168"/>
      <c r="D145" s="244" t="s">
        <v>275</v>
      </c>
      <c r="E145" s="132" t="s">
        <v>150</v>
      </c>
      <c r="F145" s="23">
        <f>IF(H145=0,"",MAX($F$10:F144)+1)</f>
        <v>134</v>
      </c>
      <c r="G145" s="243" t="str">
        <f>VLOOKUP(H145,'Mapping account'!E:F,2,0)</f>
        <v>07202</v>
      </c>
      <c r="H145" s="256" t="s">
        <v>150</v>
      </c>
      <c r="I145" s="271" t="s">
        <v>226</v>
      </c>
      <c r="J145" s="280" t="s">
        <v>264</v>
      </c>
      <c r="K145" s="280" t="s">
        <v>275</v>
      </c>
      <c r="L145" s="263">
        <f>SUMIFS(M.account_DTR!$AD$7:$AD$414,M.account_DTR!$I$7:$I$414,'10. 170KMP'!$F145)</f>
        <v>0</v>
      </c>
      <c r="M145" s="264">
        <f>SUMIFS(M.account_DTR!$AR$7:$AR$414,M.account_DTR!$I$7:$I$414,'10. 170KMP'!$F145)</f>
        <v>0</v>
      </c>
      <c r="N145" s="264">
        <f>SUMIFS(M.account_DTR!$BF$7:$BF$414,M.account_DTR!$I$7:$I$414,'10. 170KMP'!$F145)</f>
        <v>0</v>
      </c>
      <c r="O145" s="264">
        <f>SUMIFS(M.account_DTR!BH$7:BH$414,M.account_DTR!$I$7:$I$414,'10. 170KMP'!$F145)</f>
        <v>0</v>
      </c>
      <c r="P145" s="264">
        <f>SUMIFS(M.account_DTR!BI$7:BI$414,M.account_DTR!$I$7:$I$414,'10. 170KMP'!$F145)</f>
        <v>0</v>
      </c>
      <c r="Q145" s="264">
        <f>SUMIFS(M.account_DTR!BJ$7:BJ$414,M.account_DTR!$I$7:$I$414,'10. 170KMP'!$F145)</f>
        <v>0</v>
      </c>
      <c r="R145" s="264">
        <f>SUMIFS(M.account_DTR!BK$7:BK$414,M.account_DTR!$I$7:$I$414,'10. 170KMP'!$F145)</f>
        <v>0</v>
      </c>
      <c r="S145" s="264">
        <f>SUMIFS(M.account_DTR!BL$7:BL$414,M.account_DTR!$I$7:$I$414,'10. 170KMP'!$F145)</f>
        <v>0</v>
      </c>
      <c r="T145" s="264">
        <f>SUMIFS(M.account_DTR!BM$7:BM$414,M.account_DTR!$I$7:$I$414,'10. 170KMP'!$F145)</f>
        <v>0</v>
      </c>
      <c r="U145" s="264">
        <f>SUMIFS(M.account_DTR!BN$7:BN$414,M.account_DTR!$I$7:$I$414,'10. 170KMP'!$F145)</f>
        <v>0</v>
      </c>
      <c r="V145" s="264">
        <f>SUMIFS(M.account_DTR!BO$7:BO$414,M.account_DTR!$I$7:$I$414,'10. 170KMP'!$F145)</f>
        <v>0</v>
      </c>
      <c r="W145" s="264">
        <f>SUMIFS(M.account_DTR!BP$7:BP$414,M.account_DTR!$I$7:$I$414,'10. 170KMP'!$F145)</f>
        <v>0</v>
      </c>
      <c r="X145" s="264">
        <f>SUMIFS(M.account_DTR!BQ$7:BQ$414,M.account_DTR!$I$7:$I$414,'10. 170KMP'!$F145)</f>
        <v>0</v>
      </c>
      <c r="Y145" s="264">
        <f>SUMIFS(M.account_DTR!BR$7:BR$414,M.account_DTR!$I$7:$I$414,'10. 170KMP'!$F145)</f>
        <v>0</v>
      </c>
      <c r="Z145" s="264">
        <f>SUMIFS(M.account_DTR!BS$7:BS$414,M.account_DTR!$I$7:$I$414,'10. 170KMP'!$F145)</f>
        <v>0</v>
      </c>
      <c r="AA145" s="264">
        <f t="shared" si="79"/>
        <v>0</v>
      </c>
      <c r="AB145" s="264">
        <f>SUMIFS(M.account_DTR!BV$7:BV$414,M.account_DTR!$I$7:$I$414,'10. 170KMP'!$F145)</f>
        <v>3159763</v>
      </c>
      <c r="AC145" s="264">
        <f>SUMIFS(M.account_DTR!BW$7:BW$414,M.account_DTR!$I$7:$I$414,'10. 170KMP'!$F145)</f>
        <v>5359763</v>
      </c>
      <c r="AD145" s="264">
        <f>SUMIFS(M.account_DTR!BX$7:BX$414,M.account_DTR!$I$7:$I$414,'10. 170KMP'!$F145)</f>
        <v>5359763</v>
      </c>
      <c r="AE145" s="264">
        <f>SUMIFS(M.account_DTR!BY$7:BY$414,M.account_DTR!$I$7:$I$414,'10. 170KMP'!$F145)</f>
        <v>5359763</v>
      </c>
      <c r="AF145" s="264">
        <f>SUMIFS(M.account_DTR!BZ$7:BZ$414,M.account_DTR!$I$7:$I$414,'10. 170KMP'!$F145)</f>
        <v>5359763</v>
      </c>
      <c r="AG145" s="264">
        <f>SUMIFS(M.account_DTR!CA$7:CA$414,M.account_DTR!$I$7:$I$414,'10. 170KMP'!$F145)</f>
        <v>5359763</v>
      </c>
      <c r="AH145" s="264">
        <f>SUMIFS(M.account_DTR!CB$7:CB$414,M.account_DTR!$I$7:$I$414,'10. 170KMP'!$F145)</f>
        <v>5359763</v>
      </c>
      <c r="AI145" s="264">
        <f>SUMIFS(M.account_DTR!CC$7:CC$414,M.account_DTR!$I$7:$I$414,'10. 170KMP'!$F145)</f>
        <v>5359763</v>
      </c>
      <c r="AJ145" s="264">
        <f>SUMIFS(M.account_DTR!CD$7:CD$414,M.account_DTR!$I$7:$I$414,'10. 170KMP'!$F145)</f>
        <v>5359763</v>
      </c>
      <c r="AK145" s="264">
        <f>SUMIFS(M.account_DTR!CE$7:CE$414,M.account_DTR!$I$7:$I$414,'10. 170KMP'!$F145)</f>
        <v>5359763</v>
      </c>
      <c r="AL145" s="264">
        <f>SUMIFS(M.account_DTR!CF$7:CF$414,M.account_DTR!$I$7:$I$414,'10. 170KMP'!$F145)</f>
        <v>5359763</v>
      </c>
      <c r="AM145" s="264">
        <f>SUMIFS(M.account_DTR!CG$7:CG$414,M.account_DTR!$I$7:$I$414,'10. 170KMP'!$F145)</f>
        <v>5359763</v>
      </c>
      <c r="AN145" s="264">
        <f t="shared" si="80"/>
        <v>62117156</v>
      </c>
      <c r="AO145" s="265">
        <f t="shared" si="78"/>
        <v>0</v>
      </c>
      <c r="AP145" s="342">
        <f>SUMIFS(M.account_DTR!CJ$7:CJ$414,M.account_DTR!$I$7:$I$414,'10. 170KMP'!$F145)</f>
        <v>0</v>
      </c>
      <c r="AQ145" s="343">
        <f>SUMIFS(M.account_DTR!CK$7:CK$414,M.account_DTR!$I$7:$I$414,'10. 170KMP'!$F145)</f>
        <v>0</v>
      </c>
      <c r="AR145" s="343">
        <f>SUMIFS(M.account_DTR!CL$7:CL$414,M.account_DTR!$I$7:$I$414,'10. 170KMP'!$F145)</f>
        <v>0</v>
      </c>
      <c r="AS145" s="343">
        <f>SUMIFS(M.account_DTR!CM$7:CM$414,M.account_DTR!$I$7:$I$414,'10. 170KMP'!$F145)</f>
        <v>0</v>
      </c>
      <c r="AT145" s="343">
        <f>SUMIFS(M.account_DTR!CN$7:CN$414,M.account_DTR!$I$7:$I$414,'10. 170KMP'!$F145)</f>
        <v>0</v>
      </c>
      <c r="AU145" s="343"/>
      <c r="AV145" s="343"/>
      <c r="AW145" s="343"/>
      <c r="AX145" s="343"/>
      <c r="AY145" s="343"/>
      <c r="AZ145" s="343"/>
      <c r="BA145" s="344"/>
      <c r="BB145" s="263">
        <f t="shared" si="72"/>
        <v>0</v>
      </c>
      <c r="BC145" s="264">
        <f t="shared" si="73"/>
        <v>0</v>
      </c>
      <c r="BD145" s="264">
        <f t="shared" si="74"/>
        <v>5359763</v>
      </c>
      <c r="BE145" s="763" t="str">
        <f t="shared" si="67"/>
        <v/>
      </c>
      <c r="BF145" s="764">
        <f t="shared" si="68"/>
        <v>0</v>
      </c>
      <c r="BG145" s="263">
        <f t="shared" si="75"/>
        <v>0</v>
      </c>
      <c r="BH145" s="264">
        <f t="shared" si="76"/>
        <v>0</v>
      </c>
      <c r="BI145" s="264">
        <f t="shared" si="77"/>
        <v>24598815</v>
      </c>
      <c r="BJ145" s="524" t="str">
        <f t="shared" si="69"/>
        <v/>
      </c>
      <c r="BK145" s="524">
        <f t="shared" si="70"/>
        <v>0</v>
      </c>
      <c r="BL145" s="525">
        <f t="shared" si="71"/>
        <v>0</v>
      </c>
    </row>
    <row r="146" spans="2:64" s="2" customFormat="1" ht="30" x14ac:dyDescent="0.25">
      <c r="B146" s="1167"/>
      <c r="C146" s="1168"/>
      <c r="D146" s="244" t="s">
        <v>276</v>
      </c>
      <c r="E146" s="132" t="s">
        <v>137</v>
      </c>
      <c r="F146" s="193">
        <f>IF(H146=0,"",MAX($F$10:F145)+1)</f>
        <v>135</v>
      </c>
      <c r="G146" s="241" t="str">
        <f>VLOOKUP(H146,'Mapping account'!E:F,2,0)</f>
        <v>03201</v>
      </c>
      <c r="H146" s="256" t="s">
        <v>137</v>
      </c>
      <c r="I146" s="271" t="s">
        <v>226</v>
      </c>
      <c r="J146" s="280" t="s">
        <v>264</v>
      </c>
      <c r="K146" s="280" t="s">
        <v>276</v>
      </c>
      <c r="L146" s="263">
        <f>SUMIFS(M.account_DTR!$AD$7:$AD$414,M.account_DTR!$I$7:$I$414,'10. 170KMP'!$F146)</f>
        <v>0</v>
      </c>
      <c r="M146" s="264">
        <f>SUMIFS(M.account_DTR!$AR$7:$AR$414,M.account_DTR!$I$7:$I$414,'10. 170KMP'!$F146)</f>
        <v>0</v>
      </c>
      <c r="N146" s="264">
        <f>SUMIFS(M.account_DTR!$BF$7:$BF$414,M.account_DTR!$I$7:$I$414,'10. 170KMP'!$F146)</f>
        <v>0</v>
      </c>
      <c r="O146" s="264">
        <f>SUMIFS(M.account_DTR!BH$7:BH$414,M.account_DTR!$I$7:$I$414,'10. 170KMP'!$F146)</f>
        <v>0</v>
      </c>
      <c r="P146" s="264">
        <f>SUMIFS(M.account_DTR!BI$7:BI$414,M.account_DTR!$I$7:$I$414,'10. 170KMP'!$F146)</f>
        <v>0</v>
      </c>
      <c r="Q146" s="264">
        <f>SUMIFS(M.account_DTR!BJ$7:BJ$414,M.account_DTR!$I$7:$I$414,'10. 170KMP'!$F146)</f>
        <v>0</v>
      </c>
      <c r="R146" s="264">
        <f>SUMIFS(M.account_DTR!BK$7:BK$414,M.account_DTR!$I$7:$I$414,'10. 170KMP'!$F146)</f>
        <v>0</v>
      </c>
      <c r="S146" s="264">
        <f>SUMIFS(M.account_DTR!BL$7:BL$414,M.account_DTR!$I$7:$I$414,'10. 170KMP'!$F146)</f>
        <v>0</v>
      </c>
      <c r="T146" s="264">
        <f>SUMIFS(M.account_DTR!BM$7:BM$414,M.account_DTR!$I$7:$I$414,'10. 170KMP'!$F146)</f>
        <v>0</v>
      </c>
      <c r="U146" s="264">
        <f>SUMIFS(M.account_DTR!BN$7:BN$414,M.account_DTR!$I$7:$I$414,'10. 170KMP'!$F146)</f>
        <v>0</v>
      </c>
      <c r="V146" s="264">
        <f>SUMIFS(M.account_DTR!BO$7:BO$414,M.account_DTR!$I$7:$I$414,'10. 170KMP'!$F146)</f>
        <v>0</v>
      </c>
      <c r="W146" s="264">
        <f>SUMIFS(M.account_DTR!BP$7:BP$414,M.account_DTR!$I$7:$I$414,'10. 170KMP'!$F146)</f>
        <v>0</v>
      </c>
      <c r="X146" s="264">
        <f>SUMIFS(M.account_DTR!BQ$7:BQ$414,M.account_DTR!$I$7:$I$414,'10. 170KMP'!$F146)</f>
        <v>0</v>
      </c>
      <c r="Y146" s="264">
        <f>SUMIFS(M.account_DTR!BR$7:BR$414,M.account_DTR!$I$7:$I$414,'10. 170KMP'!$F146)</f>
        <v>0</v>
      </c>
      <c r="Z146" s="264">
        <f>SUMIFS(M.account_DTR!BS$7:BS$414,M.account_DTR!$I$7:$I$414,'10. 170KMP'!$F146)</f>
        <v>0</v>
      </c>
      <c r="AA146" s="264">
        <f t="shared" si="79"/>
        <v>0</v>
      </c>
      <c r="AB146" s="264">
        <f>SUMIFS(M.account_DTR!BV$7:BV$414,M.account_DTR!$I$7:$I$414,'10. 170KMP'!$F146)</f>
        <v>84724999.038461536</v>
      </c>
      <c r="AC146" s="264">
        <f>SUMIFS(M.account_DTR!BW$7:BW$414,M.account_DTR!$I$7:$I$414,'10. 170KMP'!$F146)</f>
        <v>64567999.153846152</v>
      </c>
      <c r="AD146" s="264">
        <f>SUMIFS(M.account_DTR!BX$7:BX$414,M.account_DTR!$I$7:$I$414,'10. 170KMP'!$F146)</f>
        <v>91605999.076923072</v>
      </c>
      <c r="AE146" s="264">
        <f>SUMIFS(M.account_DTR!BY$7:BY$414,M.account_DTR!$I$7:$I$414,'10. 170KMP'!$F146)</f>
        <v>95312998.961538464</v>
      </c>
      <c r="AF146" s="264">
        <f>SUMIFS(M.account_DTR!BZ$7:BZ$414,M.account_DTR!$I$7:$I$414,'10. 170KMP'!$F146)</f>
        <v>87167999.15384616</v>
      </c>
      <c r="AG146" s="264">
        <f>SUMIFS(M.account_DTR!CA$7:CA$414,M.account_DTR!$I$7:$I$414,'10. 170KMP'!$F146)</f>
        <v>96787998.961538464</v>
      </c>
      <c r="AH146" s="264">
        <f>SUMIFS(M.account_DTR!CB$7:CB$414,M.account_DTR!$I$7:$I$414,'10. 170KMP'!$F146)</f>
        <v>97518999</v>
      </c>
      <c r="AI146" s="264">
        <f>SUMIFS(M.account_DTR!CC$7:CC$414,M.account_DTR!$I$7:$I$414,'10. 170KMP'!$F146)</f>
        <v>97518999</v>
      </c>
      <c r="AJ146" s="264">
        <f>SUMIFS(M.account_DTR!CD$7:CD$414,M.account_DTR!$I$7:$I$414,'10. 170KMP'!$F146)</f>
        <v>89399999.038461536</v>
      </c>
      <c r="AK146" s="264">
        <f>SUMIFS(M.account_DTR!CE$7:CE$414,M.account_DTR!$I$7:$I$414,'10. 170KMP'!$F146)</f>
        <v>99349999.038461536</v>
      </c>
      <c r="AL146" s="264">
        <f>SUMIFS(M.account_DTR!CF$7:CF$414,M.account_DTR!$I$7:$I$414,'10. 170KMP'!$F146)</f>
        <v>102162998.96153846</v>
      </c>
      <c r="AM146" s="264">
        <f>SUMIFS(M.account_DTR!CG$7:CG$414,M.account_DTR!$I$7:$I$414,'10. 170KMP'!$F146)</f>
        <v>99943999</v>
      </c>
      <c r="AN146" s="264">
        <f t="shared" si="80"/>
        <v>1106062988.3846154</v>
      </c>
      <c r="AO146" s="265">
        <f t="shared" si="78"/>
        <v>216750000</v>
      </c>
      <c r="AP146" s="342">
        <f>SUMIFS(M.account_DTR!CJ$7:CJ$414,M.account_DTR!$I$7:$I$414,'10. 170KMP'!$F146)</f>
        <v>45975000</v>
      </c>
      <c r="AQ146" s="343">
        <f>SUMIFS(M.account_DTR!CK$7:CK$414,M.account_DTR!$I$7:$I$414,'10. 170KMP'!$F146)</f>
        <v>29025000</v>
      </c>
      <c r="AR146" s="343">
        <f>SUMIFS(M.account_DTR!CL$7:CL$414,M.account_DTR!$I$7:$I$414,'10. 170KMP'!$F146)</f>
        <v>47375000</v>
      </c>
      <c r="AS146" s="343">
        <f>SUMIFS(M.account_DTR!CM$7:CM$414,M.account_DTR!$I$7:$I$414,'10. 170KMP'!$F146)</f>
        <v>45700000</v>
      </c>
      <c r="AT146" s="343">
        <f>SUMIFS(M.account_DTR!CN$7:CN$414,M.account_DTR!$I$7:$I$414,'10. 170KMP'!$F146)</f>
        <v>48675000</v>
      </c>
      <c r="AU146" s="343"/>
      <c r="AV146" s="343"/>
      <c r="AW146" s="343"/>
      <c r="AX146" s="343"/>
      <c r="AY146" s="343"/>
      <c r="AZ146" s="343"/>
      <c r="BA146" s="344"/>
      <c r="BB146" s="263">
        <f t="shared" si="72"/>
        <v>45700000</v>
      </c>
      <c r="BC146" s="264">
        <f t="shared" si="73"/>
        <v>48675000</v>
      </c>
      <c r="BD146" s="264">
        <f t="shared" si="74"/>
        <v>87167999.15384616</v>
      </c>
      <c r="BE146" s="763">
        <f t="shared" si="67"/>
        <v>1.0650984682713347</v>
      </c>
      <c r="BF146" s="764">
        <f t="shared" si="68"/>
        <v>0.55840446577294511</v>
      </c>
      <c r="BG146" s="263">
        <f t="shared" si="75"/>
        <v>0</v>
      </c>
      <c r="BH146" s="264">
        <f t="shared" si="76"/>
        <v>216750000</v>
      </c>
      <c r="BI146" s="264">
        <f t="shared" si="77"/>
        <v>423379995.38461536</v>
      </c>
      <c r="BJ146" s="524" t="str">
        <f t="shared" si="69"/>
        <v/>
      </c>
      <c r="BK146" s="524">
        <f t="shared" si="70"/>
        <v>0.51195144400503767</v>
      </c>
      <c r="BL146" s="525">
        <f t="shared" si="71"/>
        <v>0.19596533133846145</v>
      </c>
    </row>
    <row r="147" spans="2:64" s="2" customFormat="1" x14ac:dyDescent="0.25">
      <c r="B147" s="1167"/>
      <c r="C147" s="1168"/>
      <c r="D147" s="1169" t="s">
        <v>277</v>
      </c>
      <c r="E147" s="1168" t="s">
        <v>147</v>
      </c>
      <c r="F147" s="177">
        <f>IF(H147=0,"",MAX($F$10:F146)+1)</f>
        <v>136</v>
      </c>
      <c r="G147" s="239" t="str">
        <f>VLOOKUP(H147,'Mapping account'!E:F,2,0)</f>
        <v>03001</v>
      </c>
      <c r="H147" s="482" t="s">
        <v>398</v>
      </c>
      <c r="I147" s="267" t="s">
        <v>226</v>
      </c>
      <c r="J147" s="278" t="s">
        <v>264</v>
      </c>
      <c r="K147" s="278" t="s">
        <v>277</v>
      </c>
      <c r="L147" s="455">
        <f>SUMIFS(M.account_DTR!$AD$7:$AD$414,M.account_DTR!$I$7:$I$414,'10. 170KMP'!$F147)</f>
        <v>0</v>
      </c>
      <c r="M147" s="456">
        <f>SUMIFS(M.account_DTR!$AR$7:$AR$414,M.account_DTR!$I$7:$I$414,'10. 170KMP'!$F147)</f>
        <v>0</v>
      </c>
      <c r="N147" s="456">
        <f>SUMIFS(M.account_DTR!$BF$7:$BF$414,M.account_DTR!$I$7:$I$414,'10. 170KMP'!$F147)</f>
        <v>0</v>
      </c>
      <c r="O147" s="456">
        <f>SUMIFS(M.account_DTR!BH$7:BH$414,M.account_DTR!$I$7:$I$414,'10. 170KMP'!$F147)</f>
        <v>0</v>
      </c>
      <c r="P147" s="456">
        <f>SUMIFS(M.account_DTR!BI$7:BI$414,M.account_DTR!$I$7:$I$414,'10. 170KMP'!$F147)</f>
        <v>0</v>
      </c>
      <c r="Q147" s="456">
        <f>SUMIFS(M.account_DTR!BJ$7:BJ$414,M.account_DTR!$I$7:$I$414,'10. 170KMP'!$F147)</f>
        <v>0</v>
      </c>
      <c r="R147" s="456">
        <f>SUMIFS(M.account_DTR!BK$7:BK$414,M.account_DTR!$I$7:$I$414,'10. 170KMP'!$F147)</f>
        <v>0</v>
      </c>
      <c r="S147" s="456">
        <f>SUMIFS(M.account_DTR!BL$7:BL$414,M.account_DTR!$I$7:$I$414,'10. 170KMP'!$F147)</f>
        <v>0</v>
      </c>
      <c r="T147" s="456">
        <f>SUMIFS(M.account_DTR!BM$7:BM$414,M.account_DTR!$I$7:$I$414,'10. 170KMP'!$F147)</f>
        <v>0</v>
      </c>
      <c r="U147" s="456">
        <f>SUMIFS(M.account_DTR!BN$7:BN$414,M.account_DTR!$I$7:$I$414,'10. 170KMP'!$F147)</f>
        <v>0</v>
      </c>
      <c r="V147" s="456">
        <f>SUMIFS(M.account_DTR!BO$7:BO$414,M.account_DTR!$I$7:$I$414,'10. 170KMP'!$F147)</f>
        <v>0</v>
      </c>
      <c r="W147" s="456">
        <f>SUMIFS(M.account_DTR!BP$7:BP$414,M.account_DTR!$I$7:$I$414,'10. 170KMP'!$F147)</f>
        <v>0</v>
      </c>
      <c r="X147" s="456">
        <f>SUMIFS(M.account_DTR!BQ$7:BQ$414,M.account_DTR!$I$7:$I$414,'10. 170KMP'!$F147)</f>
        <v>0</v>
      </c>
      <c r="Y147" s="456">
        <f>SUMIFS(M.account_DTR!BR$7:BR$414,M.account_DTR!$I$7:$I$414,'10. 170KMP'!$F147)</f>
        <v>0</v>
      </c>
      <c r="Z147" s="456">
        <f>SUMIFS(M.account_DTR!BS$7:BS$414,M.account_DTR!$I$7:$I$414,'10. 170KMP'!$F147)</f>
        <v>0</v>
      </c>
      <c r="AA147" s="456">
        <f t="shared" si="79"/>
        <v>0</v>
      </c>
      <c r="AB147" s="456">
        <f>SUMIFS(M.account_DTR!BV$7:BV$414,M.account_DTR!$I$7:$I$414,'10. 170KMP'!$F147)</f>
        <v>5565833.333333333</v>
      </c>
      <c r="AC147" s="456">
        <f>SUMIFS(M.account_DTR!BW$7:BW$414,M.account_DTR!$I$7:$I$414,'10. 170KMP'!$F147)</f>
        <v>5565833.333333333</v>
      </c>
      <c r="AD147" s="456">
        <f>SUMIFS(M.account_DTR!BX$7:BX$414,M.account_DTR!$I$7:$I$414,'10. 170KMP'!$F147)</f>
        <v>5565833.333333333</v>
      </c>
      <c r="AE147" s="456">
        <f>SUMIFS(M.account_DTR!BY$7:BY$414,M.account_DTR!$I$7:$I$414,'10. 170KMP'!$F147)</f>
        <v>5565833.333333333</v>
      </c>
      <c r="AF147" s="456">
        <f>SUMIFS(M.account_DTR!BZ$7:BZ$414,M.account_DTR!$I$7:$I$414,'10. 170KMP'!$F147)</f>
        <v>5565833.333333333</v>
      </c>
      <c r="AG147" s="456">
        <f>SUMIFS(M.account_DTR!CA$7:CA$414,M.account_DTR!$I$7:$I$414,'10. 170KMP'!$F147)</f>
        <v>5565833.333333333</v>
      </c>
      <c r="AH147" s="456">
        <f>SUMIFS(M.account_DTR!CB$7:CB$414,M.account_DTR!$I$7:$I$414,'10. 170KMP'!$F147)</f>
        <v>5565833.333333333</v>
      </c>
      <c r="AI147" s="456">
        <f>SUMIFS(M.account_DTR!CC$7:CC$414,M.account_DTR!$I$7:$I$414,'10. 170KMP'!$F147)</f>
        <v>5565833.333333333</v>
      </c>
      <c r="AJ147" s="456">
        <f>SUMIFS(M.account_DTR!CD$7:CD$414,M.account_DTR!$I$7:$I$414,'10. 170KMP'!$F147)</f>
        <v>5565833.333333333</v>
      </c>
      <c r="AK147" s="456">
        <f>SUMIFS(M.account_DTR!CE$7:CE$414,M.account_DTR!$I$7:$I$414,'10. 170KMP'!$F147)</f>
        <v>5565833.333333333</v>
      </c>
      <c r="AL147" s="456">
        <f>SUMIFS(M.account_DTR!CF$7:CF$414,M.account_DTR!$I$7:$I$414,'10. 170KMP'!$F147)</f>
        <v>5565833.333333333</v>
      </c>
      <c r="AM147" s="456">
        <f>SUMIFS(M.account_DTR!CG$7:CG$414,M.account_DTR!$I$7:$I$414,'10. 170KMP'!$F147)</f>
        <v>5565833.333333333</v>
      </c>
      <c r="AN147" s="456">
        <f t="shared" si="80"/>
        <v>66790000.000000007</v>
      </c>
      <c r="AO147" s="457">
        <f t="shared" si="78"/>
        <v>29130649</v>
      </c>
      <c r="AP147" s="458">
        <f>SUMIFS(M.account_DTR!CJ$7:CJ$414,M.account_DTR!$I$7:$I$414,'10. 170KMP'!$F147)</f>
        <v>1696000</v>
      </c>
      <c r="AQ147" s="459">
        <f>SUMIFS(M.account_DTR!CK$7:CK$414,M.account_DTR!$I$7:$I$414,'10. 170KMP'!$F147)</f>
        <v>4213958</v>
      </c>
      <c r="AR147" s="459">
        <f>SUMIFS(M.account_DTR!CL$7:CL$414,M.account_DTR!$I$7:$I$414,'10. 170KMP'!$F147)</f>
        <v>17922736</v>
      </c>
      <c r="AS147" s="459">
        <f>SUMIFS(M.account_DTR!CM$7:CM$414,M.account_DTR!$I$7:$I$414,'10. 170KMP'!$F147)</f>
        <v>3757955</v>
      </c>
      <c r="AT147" s="459">
        <f>SUMIFS(M.account_DTR!CN$7:CN$414,M.account_DTR!$I$7:$I$414,'10. 170KMP'!$F147)</f>
        <v>1540000</v>
      </c>
      <c r="AU147" s="459"/>
      <c r="AV147" s="459"/>
      <c r="AW147" s="459"/>
      <c r="AX147" s="459"/>
      <c r="AY147" s="459"/>
      <c r="AZ147" s="459"/>
      <c r="BA147" s="460"/>
      <c r="BB147" s="455">
        <f t="shared" si="72"/>
        <v>3757955</v>
      </c>
      <c r="BC147" s="456">
        <f t="shared" si="73"/>
        <v>1540000</v>
      </c>
      <c r="BD147" s="456">
        <f t="shared" si="74"/>
        <v>5565833.333333333</v>
      </c>
      <c r="BE147" s="771">
        <f t="shared" si="67"/>
        <v>0.40979734988843669</v>
      </c>
      <c r="BF147" s="772">
        <f t="shared" si="68"/>
        <v>0.27668812696511458</v>
      </c>
      <c r="BG147" s="455">
        <f t="shared" si="75"/>
        <v>0</v>
      </c>
      <c r="BH147" s="456">
        <f t="shared" si="76"/>
        <v>29130649</v>
      </c>
      <c r="BI147" s="456">
        <f t="shared" si="77"/>
        <v>27829166.666666664</v>
      </c>
      <c r="BJ147" s="532" t="str">
        <f t="shared" si="69"/>
        <v/>
      </c>
      <c r="BK147" s="532">
        <f t="shared" si="70"/>
        <v>1.0467668453361283</v>
      </c>
      <c r="BL147" s="533">
        <f t="shared" si="71"/>
        <v>0.43615285222338668</v>
      </c>
    </row>
    <row r="148" spans="2:64" s="2" customFormat="1" x14ac:dyDescent="0.25">
      <c r="B148" s="1167"/>
      <c r="C148" s="1168"/>
      <c r="D148" s="1169"/>
      <c r="E148" s="1168"/>
      <c r="F148" s="23">
        <f>IF(H148=0,"",MAX($F$10:F147)+1)</f>
        <v>137</v>
      </c>
      <c r="G148" s="240" t="str">
        <f>VLOOKUP(H148,'Mapping account'!E:F,2,0)</f>
        <v>03002</v>
      </c>
      <c r="H148" s="451" t="s">
        <v>399</v>
      </c>
      <c r="I148" s="266" t="s">
        <v>226</v>
      </c>
      <c r="J148" s="277" t="s">
        <v>264</v>
      </c>
      <c r="K148" s="277" t="s">
        <v>277</v>
      </c>
      <c r="L148" s="431">
        <f>SUMIFS(M.account_DTR!$AD$7:$AD$414,M.account_DTR!$I$7:$I$414,'10. 170KMP'!$F148)</f>
        <v>0</v>
      </c>
      <c r="M148" s="432">
        <f>SUMIFS(M.account_DTR!$AR$7:$AR$414,M.account_DTR!$I$7:$I$414,'10. 170KMP'!$F148)</f>
        <v>0</v>
      </c>
      <c r="N148" s="432">
        <f>SUMIFS(M.account_DTR!$BF$7:$BF$414,M.account_DTR!$I$7:$I$414,'10. 170KMP'!$F148)</f>
        <v>0</v>
      </c>
      <c r="O148" s="432">
        <f>SUMIFS(M.account_DTR!BH$7:BH$414,M.account_DTR!$I$7:$I$414,'10. 170KMP'!$F148)</f>
        <v>0</v>
      </c>
      <c r="P148" s="432">
        <f>SUMIFS(M.account_DTR!BI$7:BI$414,M.account_DTR!$I$7:$I$414,'10. 170KMP'!$F148)</f>
        <v>0</v>
      </c>
      <c r="Q148" s="432">
        <f>SUMIFS(M.account_DTR!BJ$7:BJ$414,M.account_DTR!$I$7:$I$414,'10. 170KMP'!$F148)</f>
        <v>0</v>
      </c>
      <c r="R148" s="432">
        <f>SUMIFS(M.account_DTR!BK$7:BK$414,M.account_DTR!$I$7:$I$414,'10. 170KMP'!$F148)</f>
        <v>0</v>
      </c>
      <c r="S148" s="432">
        <f>SUMIFS(M.account_DTR!BL$7:BL$414,M.account_DTR!$I$7:$I$414,'10. 170KMP'!$F148)</f>
        <v>0</v>
      </c>
      <c r="T148" s="432">
        <f>SUMIFS(M.account_DTR!BM$7:BM$414,M.account_DTR!$I$7:$I$414,'10. 170KMP'!$F148)</f>
        <v>0</v>
      </c>
      <c r="U148" s="432">
        <f>SUMIFS(M.account_DTR!BN$7:BN$414,M.account_DTR!$I$7:$I$414,'10. 170KMP'!$F148)</f>
        <v>0</v>
      </c>
      <c r="V148" s="432">
        <f>SUMIFS(M.account_DTR!BO$7:BO$414,M.account_DTR!$I$7:$I$414,'10. 170KMP'!$F148)</f>
        <v>0</v>
      </c>
      <c r="W148" s="432">
        <f>SUMIFS(M.account_DTR!BP$7:BP$414,M.account_DTR!$I$7:$I$414,'10. 170KMP'!$F148)</f>
        <v>0</v>
      </c>
      <c r="X148" s="432">
        <f>SUMIFS(M.account_DTR!BQ$7:BQ$414,M.account_DTR!$I$7:$I$414,'10. 170KMP'!$F148)</f>
        <v>0</v>
      </c>
      <c r="Y148" s="432">
        <f>SUMIFS(M.account_DTR!BR$7:BR$414,M.account_DTR!$I$7:$I$414,'10. 170KMP'!$F148)</f>
        <v>0</v>
      </c>
      <c r="Z148" s="432">
        <f>SUMIFS(M.account_DTR!BS$7:BS$414,M.account_DTR!$I$7:$I$414,'10. 170KMP'!$F148)</f>
        <v>0</v>
      </c>
      <c r="AA148" s="432">
        <f t="shared" si="79"/>
        <v>0</v>
      </c>
      <c r="AB148" s="432">
        <f>SUMIFS(M.account_DTR!BV$7:BV$414,M.account_DTR!$I$7:$I$414,'10. 170KMP'!$F148)</f>
        <v>0</v>
      </c>
      <c r="AC148" s="432">
        <f>SUMIFS(M.account_DTR!BW$7:BW$414,M.account_DTR!$I$7:$I$414,'10. 170KMP'!$F148)</f>
        <v>0</v>
      </c>
      <c r="AD148" s="432">
        <f>SUMIFS(M.account_DTR!BX$7:BX$414,M.account_DTR!$I$7:$I$414,'10. 170KMP'!$F148)</f>
        <v>0</v>
      </c>
      <c r="AE148" s="432">
        <f>SUMIFS(M.account_DTR!BY$7:BY$414,M.account_DTR!$I$7:$I$414,'10. 170KMP'!$F148)</f>
        <v>0</v>
      </c>
      <c r="AF148" s="432">
        <f>SUMIFS(M.account_DTR!BZ$7:BZ$414,M.account_DTR!$I$7:$I$414,'10. 170KMP'!$F148)</f>
        <v>0</v>
      </c>
      <c r="AG148" s="432">
        <f>SUMIFS(M.account_DTR!CA$7:CA$414,M.account_DTR!$I$7:$I$414,'10. 170KMP'!$F148)</f>
        <v>0</v>
      </c>
      <c r="AH148" s="432">
        <f>SUMIFS(M.account_DTR!CB$7:CB$414,M.account_DTR!$I$7:$I$414,'10. 170KMP'!$F148)</f>
        <v>0</v>
      </c>
      <c r="AI148" s="432">
        <f>SUMIFS(M.account_DTR!CC$7:CC$414,M.account_DTR!$I$7:$I$414,'10. 170KMP'!$F148)</f>
        <v>0</v>
      </c>
      <c r="AJ148" s="432">
        <f>SUMIFS(M.account_DTR!CD$7:CD$414,M.account_DTR!$I$7:$I$414,'10. 170KMP'!$F148)</f>
        <v>0</v>
      </c>
      <c r="AK148" s="432">
        <f>SUMIFS(M.account_DTR!CE$7:CE$414,M.account_DTR!$I$7:$I$414,'10. 170KMP'!$F148)</f>
        <v>0</v>
      </c>
      <c r="AL148" s="432">
        <f>SUMIFS(M.account_DTR!CF$7:CF$414,M.account_DTR!$I$7:$I$414,'10. 170KMP'!$F148)</f>
        <v>0</v>
      </c>
      <c r="AM148" s="432">
        <f>SUMIFS(M.account_DTR!CG$7:CG$414,M.account_DTR!$I$7:$I$414,'10. 170KMP'!$F148)</f>
        <v>0</v>
      </c>
      <c r="AN148" s="432">
        <f t="shared" si="80"/>
        <v>0</v>
      </c>
      <c r="AO148" s="433">
        <f t="shared" si="78"/>
        <v>0</v>
      </c>
      <c r="AP148" s="434">
        <f>SUMIFS(M.account_DTR!CJ$7:CJ$414,M.account_DTR!$I$7:$I$414,'10. 170KMP'!$F148)</f>
        <v>0</v>
      </c>
      <c r="AQ148" s="435">
        <f>SUMIFS(M.account_DTR!CK$7:CK$414,M.account_DTR!$I$7:$I$414,'10. 170KMP'!$F148)</f>
        <v>0</v>
      </c>
      <c r="AR148" s="435">
        <f>SUMIFS(M.account_DTR!CL$7:CL$414,M.account_DTR!$I$7:$I$414,'10. 170KMP'!$F148)</f>
        <v>0</v>
      </c>
      <c r="AS148" s="435">
        <f>SUMIFS(M.account_DTR!CM$7:CM$414,M.account_DTR!$I$7:$I$414,'10. 170KMP'!$F148)</f>
        <v>0</v>
      </c>
      <c r="AT148" s="435">
        <f>SUMIFS(M.account_DTR!CN$7:CN$414,M.account_DTR!$I$7:$I$414,'10. 170KMP'!$F148)</f>
        <v>0</v>
      </c>
      <c r="AU148" s="435"/>
      <c r="AV148" s="435"/>
      <c r="AW148" s="435"/>
      <c r="AX148" s="435"/>
      <c r="AY148" s="435"/>
      <c r="AZ148" s="435"/>
      <c r="BA148" s="436"/>
      <c r="BB148" s="431">
        <f t="shared" si="72"/>
        <v>0</v>
      </c>
      <c r="BC148" s="432">
        <f t="shared" si="73"/>
        <v>0</v>
      </c>
      <c r="BD148" s="432">
        <f t="shared" si="74"/>
        <v>0</v>
      </c>
      <c r="BE148" s="765" t="str">
        <f t="shared" si="67"/>
        <v/>
      </c>
      <c r="BF148" s="766" t="str">
        <f t="shared" si="68"/>
        <v/>
      </c>
      <c r="BG148" s="431">
        <f t="shared" si="75"/>
        <v>0</v>
      </c>
      <c r="BH148" s="432">
        <f t="shared" si="76"/>
        <v>0</v>
      </c>
      <c r="BI148" s="432">
        <f t="shared" si="77"/>
        <v>0</v>
      </c>
      <c r="BJ148" s="526" t="str">
        <f t="shared" si="69"/>
        <v/>
      </c>
      <c r="BK148" s="526" t="str">
        <f t="shared" si="70"/>
        <v/>
      </c>
      <c r="BL148" s="527" t="str">
        <f t="shared" si="71"/>
        <v/>
      </c>
    </row>
    <row r="149" spans="2:64" s="2" customFormat="1" ht="30" x14ac:dyDescent="0.25">
      <c r="B149" s="1167"/>
      <c r="C149" s="1168"/>
      <c r="D149" s="244" t="s">
        <v>278</v>
      </c>
      <c r="E149" s="132" t="s">
        <v>172</v>
      </c>
      <c r="F149" s="159">
        <f>IF(H149=0,"",MAX($F$10:F148)+1)</f>
        <v>138</v>
      </c>
      <c r="G149" s="245" t="str">
        <f>VLOOKUP(H149,'Mapping account'!E:F,2,0)</f>
        <v>05602</v>
      </c>
      <c r="H149" s="256" t="s">
        <v>172</v>
      </c>
      <c r="I149" s="271" t="s">
        <v>226</v>
      </c>
      <c r="J149" s="280" t="s">
        <v>264</v>
      </c>
      <c r="K149" s="280" t="s">
        <v>278</v>
      </c>
      <c r="L149" s="263">
        <f>SUMIFS(M.account_DTR!$AD$7:$AD$414,M.account_DTR!$I$7:$I$414,'10. 170KMP'!$F149)</f>
        <v>0</v>
      </c>
      <c r="M149" s="264">
        <f>SUMIFS(M.account_DTR!$AR$7:$AR$414,M.account_DTR!$I$7:$I$414,'10. 170KMP'!$F149)</f>
        <v>0</v>
      </c>
      <c r="N149" s="264">
        <f>SUMIFS(M.account_DTR!$BF$7:$BF$414,M.account_DTR!$I$7:$I$414,'10. 170KMP'!$F149)</f>
        <v>0</v>
      </c>
      <c r="O149" s="264">
        <f>SUMIFS(M.account_DTR!BH$7:BH$414,M.account_DTR!$I$7:$I$414,'10. 170KMP'!$F149)</f>
        <v>0</v>
      </c>
      <c r="P149" s="264">
        <f>SUMIFS(M.account_DTR!BI$7:BI$414,M.account_DTR!$I$7:$I$414,'10. 170KMP'!$F149)</f>
        <v>0</v>
      </c>
      <c r="Q149" s="264">
        <f>SUMIFS(M.account_DTR!BJ$7:BJ$414,M.account_DTR!$I$7:$I$414,'10. 170KMP'!$F149)</f>
        <v>0</v>
      </c>
      <c r="R149" s="264">
        <f>SUMIFS(M.account_DTR!BK$7:BK$414,M.account_DTR!$I$7:$I$414,'10. 170KMP'!$F149)</f>
        <v>0</v>
      </c>
      <c r="S149" s="264">
        <f>SUMIFS(M.account_DTR!BL$7:BL$414,M.account_DTR!$I$7:$I$414,'10. 170KMP'!$F149)</f>
        <v>0</v>
      </c>
      <c r="T149" s="264">
        <f>SUMIFS(M.account_DTR!BM$7:BM$414,M.account_DTR!$I$7:$I$414,'10. 170KMP'!$F149)</f>
        <v>0</v>
      </c>
      <c r="U149" s="264">
        <f>SUMIFS(M.account_DTR!BN$7:BN$414,M.account_DTR!$I$7:$I$414,'10. 170KMP'!$F149)</f>
        <v>0</v>
      </c>
      <c r="V149" s="264">
        <f>SUMIFS(M.account_DTR!BO$7:BO$414,M.account_DTR!$I$7:$I$414,'10. 170KMP'!$F149)</f>
        <v>0</v>
      </c>
      <c r="W149" s="264">
        <f>SUMIFS(M.account_DTR!BP$7:BP$414,M.account_DTR!$I$7:$I$414,'10. 170KMP'!$F149)</f>
        <v>0</v>
      </c>
      <c r="X149" s="264">
        <f>SUMIFS(M.account_DTR!BQ$7:BQ$414,M.account_DTR!$I$7:$I$414,'10. 170KMP'!$F149)</f>
        <v>0</v>
      </c>
      <c r="Y149" s="264">
        <f>SUMIFS(M.account_DTR!BR$7:BR$414,M.account_DTR!$I$7:$I$414,'10. 170KMP'!$F149)</f>
        <v>0</v>
      </c>
      <c r="Z149" s="264">
        <f>SUMIFS(M.account_DTR!BS$7:BS$414,M.account_DTR!$I$7:$I$414,'10. 170KMP'!$F149)</f>
        <v>0</v>
      </c>
      <c r="AA149" s="264">
        <f t="shared" si="79"/>
        <v>0</v>
      </c>
      <c r="AB149" s="264">
        <f>SUMIFS(M.account_DTR!BV$7:BV$414,M.account_DTR!$I$7:$I$414,'10. 170KMP'!$F149)</f>
        <v>55100000</v>
      </c>
      <c r="AC149" s="264">
        <f>SUMIFS(M.account_DTR!BW$7:BW$414,M.account_DTR!$I$7:$I$414,'10. 170KMP'!$F149)</f>
        <v>0</v>
      </c>
      <c r="AD149" s="264">
        <f>SUMIFS(M.account_DTR!BX$7:BX$414,M.account_DTR!$I$7:$I$414,'10. 170KMP'!$F149)</f>
        <v>0</v>
      </c>
      <c r="AE149" s="264">
        <f>SUMIFS(M.account_DTR!BY$7:BY$414,M.account_DTR!$I$7:$I$414,'10. 170KMP'!$F149)</f>
        <v>0</v>
      </c>
      <c r="AF149" s="264">
        <f>SUMIFS(M.account_DTR!BZ$7:BZ$414,M.account_DTR!$I$7:$I$414,'10. 170KMP'!$F149)</f>
        <v>0</v>
      </c>
      <c r="AG149" s="264">
        <f>SUMIFS(M.account_DTR!CA$7:CA$414,M.account_DTR!$I$7:$I$414,'10. 170KMP'!$F149)</f>
        <v>0</v>
      </c>
      <c r="AH149" s="264">
        <f>SUMIFS(M.account_DTR!CB$7:CB$414,M.account_DTR!$I$7:$I$414,'10. 170KMP'!$F149)</f>
        <v>0</v>
      </c>
      <c r="AI149" s="264">
        <f>SUMIFS(M.account_DTR!CC$7:CC$414,M.account_DTR!$I$7:$I$414,'10. 170KMP'!$F149)</f>
        <v>0</v>
      </c>
      <c r="AJ149" s="264">
        <f>SUMIFS(M.account_DTR!CD$7:CD$414,M.account_DTR!$I$7:$I$414,'10. 170KMP'!$F149)</f>
        <v>0</v>
      </c>
      <c r="AK149" s="264">
        <f>SUMIFS(M.account_DTR!CE$7:CE$414,M.account_DTR!$I$7:$I$414,'10. 170KMP'!$F149)</f>
        <v>0</v>
      </c>
      <c r="AL149" s="264">
        <f>SUMIFS(M.account_DTR!CF$7:CF$414,M.account_DTR!$I$7:$I$414,'10. 170KMP'!$F149)</f>
        <v>0</v>
      </c>
      <c r="AM149" s="264">
        <f>SUMIFS(M.account_DTR!CG$7:CG$414,M.account_DTR!$I$7:$I$414,'10. 170KMP'!$F149)</f>
        <v>0</v>
      </c>
      <c r="AN149" s="264">
        <f t="shared" si="80"/>
        <v>55100000</v>
      </c>
      <c r="AO149" s="265">
        <f t="shared" si="78"/>
        <v>42689110</v>
      </c>
      <c r="AP149" s="342">
        <f>SUMIFS(M.account_DTR!CJ$7:CJ$414,M.account_DTR!$I$7:$I$414,'10. 170KMP'!$F149)</f>
        <v>41824110</v>
      </c>
      <c r="AQ149" s="343">
        <f>SUMIFS(M.account_DTR!CK$7:CK$414,M.account_DTR!$I$7:$I$414,'10. 170KMP'!$F149)</f>
        <v>0</v>
      </c>
      <c r="AR149" s="343">
        <f>SUMIFS(M.account_DTR!CL$7:CL$414,M.account_DTR!$I$7:$I$414,'10. 170KMP'!$F149)</f>
        <v>865000</v>
      </c>
      <c r="AS149" s="343">
        <f>SUMIFS(M.account_DTR!CM$7:CM$414,M.account_DTR!$I$7:$I$414,'10. 170KMP'!$F149)</f>
        <v>0</v>
      </c>
      <c r="AT149" s="343">
        <f>SUMIFS(M.account_DTR!CN$7:CN$414,M.account_DTR!$I$7:$I$414,'10. 170KMP'!$F149)</f>
        <v>0</v>
      </c>
      <c r="AU149" s="343"/>
      <c r="AV149" s="343"/>
      <c r="AW149" s="343"/>
      <c r="AX149" s="343"/>
      <c r="AY149" s="343"/>
      <c r="AZ149" s="343"/>
      <c r="BA149" s="344"/>
      <c r="BB149" s="263">
        <f t="shared" si="72"/>
        <v>0</v>
      </c>
      <c r="BC149" s="264">
        <f t="shared" si="73"/>
        <v>0</v>
      </c>
      <c r="BD149" s="264">
        <f t="shared" si="74"/>
        <v>0</v>
      </c>
      <c r="BE149" s="763" t="str">
        <f t="shared" si="67"/>
        <v/>
      </c>
      <c r="BF149" s="764" t="str">
        <f t="shared" si="68"/>
        <v/>
      </c>
      <c r="BG149" s="263">
        <f t="shared" si="75"/>
        <v>0</v>
      </c>
      <c r="BH149" s="264">
        <f t="shared" si="76"/>
        <v>42689110</v>
      </c>
      <c r="BI149" s="264">
        <f t="shared" si="77"/>
        <v>55100000</v>
      </c>
      <c r="BJ149" s="524" t="str">
        <f t="shared" si="69"/>
        <v/>
      </c>
      <c r="BK149" s="524">
        <f t="shared" si="70"/>
        <v>0.77475698729582576</v>
      </c>
      <c r="BL149" s="525">
        <f t="shared" si="71"/>
        <v>0.77475698729582576</v>
      </c>
    </row>
    <row r="150" spans="2:64" s="2" customFormat="1" x14ac:dyDescent="0.25">
      <c r="B150" s="1167"/>
      <c r="C150" s="1168"/>
      <c r="D150" s="244" t="s">
        <v>279</v>
      </c>
      <c r="E150" s="132" t="s">
        <v>169</v>
      </c>
      <c r="F150" s="193">
        <f>IF(H150=0,"",MAX($F$10:F149)+1)</f>
        <v>139</v>
      </c>
      <c r="G150" s="249" t="str">
        <f>VLOOKUP(H150,'Mapping account'!E:F,2,0)</f>
        <v>04301</v>
      </c>
      <c r="H150" s="256" t="s">
        <v>169</v>
      </c>
      <c r="I150" s="271" t="s">
        <v>226</v>
      </c>
      <c r="J150" s="280" t="s">
        <v>264</v>
      </c>
      <c r="K150" s="280" t="s">
        <v>279</v>
      </c>
      <c r="L150" s="263">
        <f>SUMIFS(M.account_DTR!$AD$7:$AD$414,M.account_DTR!$I$7:$I$414,'10. 170KMP'!$F150)</f>
        <v>0</v>
      </c>
      <c r="M150" s="264">
        <f>SUMIFS(M.account_DTR!$AR$7:$AR$414,M.account_DTR!$I$7:$I$414,'10. 170KMP'!$F150)</f>
        <v>0</v>
      </c>
      <c r="N150" s="264">
        <f>SUMIFS(M.account_DTR!$BF$7:$BF$414,M.account_DTR!$I$7:$I$414,'10. 170KMP'!$F150)</f>
        <v>0</v>
      </c>
      <c r="O150" s="264">
        <f>SUMIFS(M.account_DTR!BH$7:BH$414,M.account_DTR!$I$7:$I$414,'10. 170KMP'!$F150)</f>
        <v>0</v>
      </c>
      <c r="P150" s="264">
        <f>SUMIFS(M.account_DTR!BI$7:BI$414,M.account_DTR!$I$7:$I$414,'10. 170KMP'!$F150)</f>
        <v>0</v>
      </c>
      <c r="Q150" s="264">
        <f>SUMIFS(M.account_DTR!BJ$7:BJ$414,M.account_DTR!$I$7:$I$414,'10. 170KMP'!$F150)</f>
        <v>0</v>
      </c>
      <c r="R150" s="264">
        <f>SUMIFS(M.account_DTR!BK$7:BK$414,M.account_DTR!$I$7:$I$414,'10. 170KMP'!$F150)</f>
        <v>0</v>
      </c>
      <c r="S150" s="264">
        <f>SUMIFS(M.account_DTR!BL$7:BL$414,M.account_DTR!$I$7:$I$414,'10. 170KMP'!$F150)</f>
        <v>0</v>
      </c>
      <c r="T150" s="264">
        <f>SUMIFS(M.account_DTR!BM$7:BM$414,M.account_DTR!$I$7:$I$414,'10. 170KMP'!$F150)</f>
        <v>0</v>
      </c>
      <c r="U150" s="264">
        <f>SUMIFS(M.account_DTR!BN$7:BN$414,M.account_DTR!$I$7:$I$414,'10. 170KMP'!$F150)</f>
        <v>0</v>
      </c>
      <c r="V150" s="264">
        <f>SUMIFS(M.account_DTR!BO$7:BO$414,M.account_DTR!$I$7:$I$414,'10. 170KMP'!$F150)</f>
        <v>0</v>
      </c>
      <c r="W150" s="264">
        <f>SUMIFS(M.account_DTR!BP$7:BP$414,M.account_DTR!$I$7:$I$414,'10. 170KMP'!$F150)</f>
        <v>0</v>
      </c>
      <c r="X150" s="264">
        <f>SUMIFS(M.account_DTR!BQ$7:BQ$414,M.account_DTR!$I$7:$I$414,'10. 170KMP'!$F150)</f>
        <v>0</v>
      </c>
      <c r="Y150" s="264">
        <f>SUMIFS(M.account_DTR!BR$7:BR$414,M.account_DTR!$I$7:$I$414,'10. 170KMP'!$F150)</f>
        <v>0</v>
      </c>
      <c r="Z150" s="264">
        <f>SUMIFS(M.account_DTR!BS$7:BS$414,M.account_DTR!$I$7:$I$414,'10. 170KMP'!$F150)</f>
        <v>0</v>
      </c>
      <c r="AA150" s="264">
        <f t="shared" si="79"/>
        <v>0</v>
      </c>
      <c r="AB150" s="264">
        <f>SUMIFS(M.account_DTR!BV$7:BV$414,M.account_DTR!$I$7:$I$414,'10. 170KMP'!$F150)</f>
        <v>0</v>
      </c>
      <c r="AC150" s="264">
        <f>SUMIFS(M.account_DTR!BW$7:BW$414,M.account_DTR!$I$7:$I$414,'10. 170KMP'!$F150)</f>
        <v>0</v>
      </c>
      <c r="AD150" s="264">
        <f>SUMIFS(M.account_DTR!BX$7:BX$414,M.account_DTR!$I$7:$I$414,'10. 170KMP'!$F150)</f>
        <v>0</v>
      </c>
      <c r="AE150" s="264">
        <f>SUMIFS(M.account_DTR!BY$7:BY$414,M.account_DTR!$I$7:$I$414,'10. 170KMP'!$F150)</f>
        <v>0</v>
      </c>
      <c r="AF150" s="264">
        <f>SUMIFS(M.account_DTR!BZ$7:BZ$414,M.account_DTR!$I$7:$I$414,'10. 170KMP'!$F150)</f>
        <v>0</v>
      </c>
      <c r="AG150" s="264">
        <f>SUMIFS(M.account_DTR!CA$7:CA$414,M.account_DTR!$I$7:$I$414,'10. 170KMP'!$F150)</f>
        <v>0</v>
      </c>
      <c r="AH150" s="264">
        <f>SUMIFS(M.account_DTR!CB$7:CB$414,M.account_DTR!$I$7:$I$414,'10. 170KMP'!$F150)</f>
        <v>0</v>
      </c>
      <c r="AI150" s="264">
        <f>SUMIFS(M.account_DTR!CC$7:CC$414,M.account_DTR!$I$7:$I$414,'10. 170KMP'!$F150)</f>
        <v>0</v>
      </c>
      <c r="AJ150" s="264">
        <f>SUMIFS(M.account_DTR!CD$7:CD$414,M.account_DTR!$I$7:$I$414,'10. 170KMP'!$F150)</f>
        <v>0</v>
      </c>
      <c r="AK150" s="264">
        <f>SUMIFS(M.account_DTR!CE$7:CE$414,M.account_DTR!$I$7:$I$414,'10. 170KMP'!$F150)</f>
        <v>0</v>
      </c>
      <c r="AL150" s="264">
        <f>SUMIFS(M.account_DTR!CF$7:CF$414,M.account_DTR!$I$7:$I$414,'10. 170KMP'!$F150)</f>
        <v>0</v>
      </c>
      <c r="AM150" s="264">
        <f>SUMIFS(M.account_DTR!CG$7:CG$414,M.account_DTR!$I$7:$I$414,'10. 170KMP'!$F150)</f>
        <v>0</v>
      </c>
      <c r="AN150" s="264">
        <f t="shared" si="80"/>
        <v>0</v>
      </c>
      <c r="AO150" s="265">
        <f t="shared" si="78"/>
        <v>0</v>
      </c>
      <c r="AP150" s="342">
        <f>SUMIFS(M.account_DTR!CJ$7:CJ$414,M.account_DTR!$I$7:$I$414,'10. 170KMP'!$F150)</f>
        <v>0</v>
      </c>
      <c r="AQ150" s="343">
        <f>SUMIFS(M.account_DTR!CK$7:CK$414,M.account_DTR!$I$7:$I$414,'10. 170KMP'!$F150)</f>
        <v>0</v>
      </c>
      <c r="AR150" s="343">
        <f>SUMIFS(M.account_DTR!CL$7:CL$414,M.account_DTR!$I$7:$I$414,'10. 170KMP'!$F150)</f>
        <v>0</v>
      </c>
      <c r="AS150" s="343">
        <f>SUMIFS(M.account_DTR!CM$7:CM$414,M.account_DTR!$I$7:$I$414,'10. 170KMP'!$F150)</f>
        <v>0</v>
      </c>
      <c r="AT150" s="343">
        <f>SUMIFS(M.account_DTR!CN$7:CN$414,M.account_DTR!$I$7:$I$414,'10. 170KMP'!$F150)</f>
        <v>0</v>
      </c>
      <c r="AU150" s="343"/>
      <c r="AV150" s="343"/>
      <c r="AW150" s="343"/>
      <c r="AX150" s="343"/>
      <c r="AY150" s="343"/>
      <c r="AZ150" s="343"/>
      <c r="BA150" s="344"/>
      <c r="BB150" s="263">
        <f t="shared" si="72"/>
        <v>0</v>
      </c>
      <c r="BC150" s="264">
        <f t="shared" si="73"/>
        <v>0</v>
      </c>
      <c r="BD150" s="264">
        <f t="shared" si="74"/>
        <v>0</v>
      </c>
      <c r="BE150" s="763" t="str">
        <f t="shared" si="67"/>
        <v/>
      </c>
      <c r="BF150" s="764" t="str">
        <f t="shared" si="68"/>
        <v/>
      </c>
      <c r="BG150" s="263">
        <f t="shared" si="75"/>
        <v>0</v>
      </c>
      <c r="BH150" s="264">
        <f t="shared" si="76"/>
        <v>0</v>
      </c>
      <c r="BI150" s="264">
        <f t="shared" si="77"/>
        <v>0</v>
      </c>
      <c r="BJ150" s="524" t="str">
        <f t="shared" si="69"/>
        <v/>
      </c>
      <c r="BK150" s="524" t="str">
        <f t="shared" si="70"/>
        <v/>
      </c>
      <c r="BL150" s="525" t="str">
        <f t="shared" si="71"/>
        <v/>
      </c>
    </row>
    <row r="151" spans="2:64" s="2" customFormat="1" x14ac:dyDescent="0.25">
      <c r="B151" s="1167"/>
      <c r="C151" s="1168"/>
      <c r="D151" s="1173" t="s">
        <v>280</v>
      </c>
      <c r="E151" s="1168" t="s">
        <v>166</v>
      </c>
      <c r="F151" s="177">
        <f>IF(H151=0,"",MAX($F$10:F150)+1)</f>
        <v>140</v>
      </c>
      <c r="G151" s="239" t="str">
        <f>VLOOKUP(H151,'Mapping account'!E:F,2,0)</f>
        <v>03606</v>
      </c>
      <c r="H151" s="482" t="s">
        <v>400</v>
      </c>
      <c r="I151" s="267" t="s">
        <v>226</v>
      </c>
      <c r="J151" s="278" t="s">
        <v>264</v>
      </c>
      <c r="K151" s="278" t="s">
        <v>280</v>
      </c>
      <c r="L151" s="455">
        <f>SUMIFS(M.account_DTR!$AD$7:$AD$414,M.account_DTR!$I$7:$I$414,'10. 170KMP'!$F151)</f>
        <v>0</v>
      </c>
      <c r="M151" s="456">
        <f>SUMIFS(M.account_DTR!$AR$7:$AR$414,M.account_DTR!$I$7:$I$414,'10. 170KMP'!$F151)</f>
        <v>0</v>
      </c>
      <c r="N151" s="456">
        <f>SUMIFS(M.account_DTR!$BF$7:$BF$414,M.account_DTR!$I$7:$I$414,'10. 170KMP'!$F151)</f>
        <v>0</v>
      </c>
      <c r="O151" s="456">
        <f>SUMIFS(M.account_DTR!BH$7:BH$414,M.account_DTR!$I$7:$I$414,'10. 170KMP'!$F151)</f>
        <v>0</v>
      </c>
      <c r="P151" s="456">
        <f>SUMIFS(M.account_DTR!BI$7:BI$414,M.account_DTR!$I$7:$I$414,'10. 170KMP'!$F151)</f>
        <v>0</v>
      </c>
      <c r="Q151" s="456">
        <f>SUMIFS(M.account_DTR!BJ$7:BJ$414,M.account_DTR!$I$7:$I$414,'10. 170KMP'!$F151)</f>
        <v>0</v>
      </c>
      <c r="R151" s="456">
        <f>SUMIFS(M.account_DTR!BK$7:BK$414,M.account_DTR!$I$7:$I$414,'10. 170KMP'!$F151)</f>
        <v>0</v>
      </c>
      <c r="S151" s="456">
        <f>SUMIFS(M.account_DTR!BL$7:BL$414,M.account_DTR!$I$7:$I$414,'10. 170KMP'!$F151)</f>
        <v>0</v>
      </c>
      <c r="T151" s="456">
        <f>SUMIFS(M.account_DTR!BM$7:BM$414,M.account_DTR!$I$7:$I$414,'10. 170KMP'!$F151)</f>
        <v>0</v>
      </c>
      <c r="U151" s="456">
        <f>SUMIFS(M.account_DTR!BN$7:BN$414,M.account_DTR!$I$7:$I$414,'10. 170KMP'!$F151)</f>
        <v>0</v>
      </c>
      <c r="V151" s="456">
        <f>SUMIFS(M.account_DTR!BO$7:BO$414,M.account_DTR!$I$7:$I$414,'10. 170KMP'!$F151)</f>
        <v>0</v>
      </c>
      <c r="W151" s="456">
        <f>SUMIFS(M.account_DTR!BP$7:BP$414,M.account_DTR!$I$7:$I$414,'10. 170KMP'!$F151)</f>
        <v>0</v>
      </c>
      <c r="X151" s="456">
        <f>SUMIFS(M.account_DTR!BQ$7:BQ$414,M.account_DTR!$I$7:$I$414,'10. 170KMP'!$F151)</f>
        <v>0</v>
      </c>
      <c r="Y151" s="456">
        <f>SUMIFS(M.account_DTR!BR$7:BR$414,M.account_DTR!$I$7:$I$414,'10. 170KMP'!$F151)</f>
        <v>0</v>
      </c>
      <c r="Z151" s="456">
        <f>SUMIFS(M.account_DTR!BS$7:BS$414,M.account_DTR!$I$7:$I$414,'10. 170KMP'!$F151)</f>
        <v>0</v>
      </c>
      <c r="AA151" s="456">
        <f t="shared" si="79"/>
        <v>0</v>
      </c>
      <c r="AB151" s="456">
        <f>SUMIFS(M.account_DTR!BV$7:BV$414,M.account_DTR!$I$7:$I$414,'10. 170KMP'!$F151)</f>
        <v>0</v>
      </c>
      <c r="AC151" s="456">
        <f>SUMIFS(M.account_DTR!BW$7:BW$414,M.account_DTR!$I$7:$I$414,'10. 170KMP'!$F151)</f>
        <v>0</v>
      </c>
      <c r="AD151" s="456">
        <f>SUMIFS(M.account_DTR!BX$7:BX$414,M.account_DTR!$I$7:$I$414,'10. 170KMP'!$F151)</f>
        <v>0</v>
      </c>
      <c r="AE151" s="456">
        <f>SUMIFS(M.account_DTR!BY$7:BY$414,M.account_DTR!$I$7:$I$414,'10. 170KMP'!$F151)</f>
        <v>0</v>
      </c>
      <c r="AF151" s="456">
        <f>SUMIFS(M.account_DTR!BZ$7:BZ$414,M.account_DTR!$I$7:$I$414,'10. 170KMP'!$F151)</f>
        <v>0</v>
      </c>
      <c r="AG151" s="456">
        <f>SUMIFS(M.account_DTR!CA$7:CA$414,M.account_DTR!$I$7:$I$414,'10. 170KMP'!$F151)</f>
        <v>0</v>
      </c>
      <c r="AH151" s="456">
        <f>SUMIFS(M.account_DTR!CB$7:CB$414,M.account_DTR!$I$7:$I$414,'10. 170KMP'!$F151)</f>
        <v>0</v>
      </c>
      <c r="AI151" s="456">
        <f>SUMIFS(M.account_DTR!CC$7:CC$414,M.account_DTR!$I$7:$I$414,'10. 170KMP'!$F151)</f>
        <v>0</v>
      </c>
      <c r="AJ151" s="456">
        <f>SUMIFS(M.account_DTR!CD$7:CD$414,M.account_DTR!$I$7:$I$414,'10. 170KMP'!$F151)</f>
        <v>0</v>
      </c>
      <c r="AK151" s="456">
        <f>SUMIFS(M.account_DTR!CE$7:CE$414,M.account_DTR!$I$7:$I$414,'10. 170KMP'!$F151)</f>
        <v>0</v>
      </c>
      <c r="AL151" s="456">
        <f>SUMIFS(M.account_DTR!CF$7:CF$414,M.account_DTR!$I$7:$I$414,'10. 170KMP'!$F151)</f>
        <v>0</v>
      </c>
      <c r="AM151" s="456">
        <f>SUMIFS(M.account_DTR!CG$7:CG$414,M.account_DTR!$I$7:$I$414,'10. 170KMP'!$F151)</f>
        <v>0</v>
      </c>
      <c r="AN151" s="456">
        <f t="shared" si="80"/>
        <v>0</v>
      </c>
      <c r="AO151" s="457">
        <f t="shared" si="78"/>
        <v>0</v>
      </c>
      <c r="AP151" s="458">
        <f>SUMIFS(M.account_DTR!CJ$7:CJ$414,M.account_DTR!$I$7:$I$414,'10. 170KMP'!$F151)</f>
        <v>0</v>
      </c>
      <c r="AQ151" s="459">
        <f>SUMIFS(M.account_DTR!CK$7:CK$414,M.account_DTR!$I$7:$I$414,'10. 170KMP'!$F151)</f>
        <v>0</v>
      </c>
      <c r="AR151" s="459">
        <f>SUMIFS(M.account_DTR!CL$7:CL$414,M.account_DTR!$I$7:$I$414,'10. 170KMP'!$F151)</f>
        <v>0</v>
      </c>
      <c r="AS151" s="459">
        <f>SUMIFS(M.account_DTR!CM$7:CM$414,M.account_DTR!$I$7:$I$414,'10. 170KMP'!$F151)</f>
        <v>0</v>
      </c>
      <c r="AT151" s="459">
        <f>SUMIFS(M.account_DTR!CN$7:CN$414,M.account_DTR!$I$7:$I$414,'10. 170KMP'!$F151)</f>
        <v>0</v>
      </c>
      <c r="AU151" s="459"/>
      <c r="AV151" s="459"/>
      <c r="AW151" s="459"/>
      <c r="AX151" s="459"/>
      <c r="AY151" s="459"/>
      <c r="AZ151" s="459"/>
      <c r="BA151" s="460"/>
      <c r="BB151" s="455">
        <f t="shared" si="72"/>
        <v>0</v>
      </c>
      <c r="BC151" s="456">
        <f t="shared" si="73"/>
        <v>0</v>
      </c>
      <c r="BD151" s="456">
        <f t="shared" si="74"/>
        <v>0</v>
      </c>
      <c r="BE151" s="771" t="str">
        <f t="shared" si="67"/>
        <v/>
      </c>
      <c r="BF151" s="772" t="str">
        <f t="shared" si="68"/>
        <v/>
      </c>
      <c r="BG151" s="455">
        <f t="shared" si="75"/>
        <v>0</v>
      </c>
      <c r="BH151" s="456">
        <f t="shared" si="76"/>
        <v>0</v>
      </c>
      <c r="BI151" s="456">
        <f t="shared" si="77"/>
        <v>0</v>
      </c>
      <c r="BJ151" s="532" t="str">
        <f t="shared" si="69"/>
        <v/>
      </c>
      <c r="BK151" s="532" t="str">
        <f t="shared" si="70"/>
        <v/>
      </c>
      <c r="BL151" s="533" t="str">
        <f t="shared" si="71"/>
        <v/>
      </c>
    </row>
    <row r="152" spans="2:64" s="2" customFormat="1" x14ac:dyDescent="0.25">
      <c r="B152" s="1167"/>
      <c r="C152" s="1168"/>
      <c r="D152" s="1174"/>
      <c r="E152" s="1168"/>
      <c r="F152" s="23">
        <f>IF(H152=0,"",MAX($F$10:F151)+1)</f>
        <v>141</v>
      </c>
      <c r="G152" s="240" t="str">
        <f>VLOOKUP(H152,'Mapping account'!E:F,2,0)</f>
        <v>03604</v>
      </c>
      <c r="H152" s="16" t="s">
        <v>401</v>
      </c>
      <c r="I152" s="266" t="s">
        <v>226</v>
      </c>
      <c r="J152" s="277" t="s">
        <v>264</v>
      </c>
      <c r="K152" s="277" t="s">
        <v>280</v>
      </c>
      <c r="L152" s="431">
        <f>SUMIFS(M.account_DTR!$AD$7:$AD$414,M.account_DTR!$I$7:$I$414,'10. 170KMP'!$F152)</f>
        <v>0</v>
      </c>
      <c r="M152" s="432">
        <f>SUMIFS(M.account_DTR!$AR$7:$AR$414,M.account_DTR!$I$7:$I$414,'10. 170KMP'!$F152)</f>
        <v>0</v>
      </c>
      <c r="N152" s="432">
        <f>SUMIFS(M.account_DTR!$BF$7:$BF$414,M.account_DTR!$I$7:$I$414,'10. 170KMP'!$F152)</f>
        <v>0</v>
      </c>
      <c r="O152" s="432">
        <f>SUMIFS(M.account_DTR!BH$7:BH$414,M.account_DTR!$I$7:$I$414,'10. 170KMP'!$F152)</f>
        <v>0</v>
      </c>
      <c r="P152" s="432">
        <f>SUMIFS(M.account_DTR!BI$7:BI$414,M.account_DTR!$I$7:$I$414,'10. 170KMP'!$F152)</f>
        <v>0</v>
      </c>
      <c r="Q152" s="432">
        <f>SUMIFS(M.account_DTR!BJ$7:BJ$414,M.account_DTR!$I$7:$I$414,'10. 170KMP'!$F152)</f>
        <v>0</v>
      </c>
      <c r="R152" s="432">
        <f>SUMIFS(M.account_DTR!BK$7:BK$414,M.account_DTR!$I$7:$I$414,'10. 170KMP'!$F152)</f>
        <v>0</v>
      </c>
      <c r="S152" s="432">
        <f>SUMIFS(M.account_DTR!BL$7:BL$414,M.account_DTR!$I$7:$I$414,'10. 170KMP'!$F152)</f>
        <v>0</v>
      </c>
      <c r="T152" s="432">
        <f>SUMIFS(M.account_DTR!BM$7:BM$414,M.account_DTR!$I$7:$I$414,'10. 170KMP'!$F152)</f>
        <v>0</v>
      </c>
      <c r="U152" s="432">
        <f>SUMIFS(M.account_DTR!BN$7:BN$414,M.account_DTR!$I$7:$I$414,'10. 170KMP'!$F152)</f>
        <v>0</v>
      </c>
      <c r="V152" s="432">
        <f>SUMIFS(M.account_DTR!BO$7:BO$414,M.account_DTR!$I$7:$I$414,'10. 170KMP'!$F152)</f>
        <v>0</v>
      </c>
      <c r="W152" s="432">
        <f>SUMIFS(M.account_DTR!BP$7:BP$414,M.account_DTR!$I$7:$I$414,'10. 170KMP'!$F152)</f>
        <v>0</v>
      </c>
      <c r="X152" s="432">
        <f>SUMIFS(M.account_DTR!BQ$7:BQ$414,M.account_DTR!$I$7:$I$414,'10. 170KMP'!$F152)</f>
        <v>0</v>
      </c>
      <c r="Y152" s="432">
        <f>SUMIFS(M.account_DTR!BR$7:BR$414,M.account_DTR!$I$7:$I$414,'10. 170KMP'!$F152)</f>
        <v>0</v>
      </c>
      <c r="Z152" s="432">
        <f>SUMIFS(M.account_DTR!BS$7:BS$414,M.account_DTR!$I$7:$I$414,'10. 170KMP'!$F152)</f>
        <v>0</v>
      </c>
      <c r="AA152" s="432">
        <f t="shared" si="79"/>
        <v>0</v>
      </c>
      <c r="AB152" s="432">
        <f>SUMIFS(M.account_DTR!BV$7:BV$414,M.account_DTR!$I$7:$I$414,'10. 170KMP'!$F152)</f>
        <v>46720000</v>
      </c>
      <c r="AC152" s="432">
        <f>SUMIFS(M.account_DTR!BW$7:BW$414,M.account_DTR!$I$7:$I$414,'10. 170KMP'!$F152)</f>
        <v>46720000</v>
      </c>
      <c r="AD152" s="432">
        <f>SUMIFS(M.account_DTR!BX$7:BX$414,M.account_DTR!$I$7:$I$414,'10. 170KMP'!$F152)</f>
        <v>46720000</v>
      </c>
      <c r="AE152" s="432">
        <f>SUMIFS(M.account_DTR!BY$7:BY$414,M.account_DTR!$I$7:$I$414,'10. 170KMP'!$F152)</f>
        <v>46720000</v>
      </c>
      <c r="AF152" s="432">
        <f>SUMIFS(M.account_DTR!BZ$7:BZ$414,M.account_DTR!$I$7:$I$414,'10. 170KMP'!$F152)</f>
        <v>46720000</v>
      </c>
      <c r="AG152" s="432">
        <f>SUMIFS(M.account_DTR!CA$7:CA$414,M.account_DTR!$I$7:$I$414,'10. 170KMP'!$F152)</f>
        <v>46720000</v>
      </c>
      <c r="AH152" s="432">
        <f>SUMIFS(M.account_DTR!CB$7:CB$414,M.account_DTR!$I$7:$I$414,'10. 170KMP'!$F152)</f>
        <v>46720000</v>
      </c>
      <c r="AI152" s="432">
        <f>SUMIFS(M.account_DTR!CC$7:CC$414,M.account_DTR!$I$7:$I$414,'10. 170KMP'!$F152)</f>
        <v>46720000</v>
      </c>
      <c r="AJ152" s="432">
        <f>SUMIFS(M.account_DTR!CD$7:CD$414,M.account_DTR!$I$7:$I$414,'10. 170KMP'!$F152)</f>
        <v>46720000</v>
      </c>
      <c r="AK152" s="432">
        <f>SUMIFS(M.account_DTR!CE$7:CE$414,M.account_DTR!$I$7:$I$414,'10. 170KMP'!$F152)</f>
        <v>46720000</v>
      </c>
      <c r="AL152" s="432">
        <f>SUMIFS(M.account_DTR!CF$7:CF$414,M.account_DTR!$I$7:$I$414,'10. 170KMP'!$F152)</f>
        <v>46720000</v>
      </c>
      <c r="AM152" s="432">
        <f>SUMIFS(M.account_DTR!CG$7:CG$414,M.account_DTR!$I$7:$I$414,'10. 170KMP'!$F152)</f>
        <v>46720000</v>
      </c>
      <c r="AN152" s="432">
        <f t="shared" si="80"/>
        <v>560640000</v>
      </c>
      <c r="AO152" s="433">
        <f t="shared" si="78"/>
        <v>215054549</v>
      </c>
      <c r="AP152" s="434">
        <f>SUMIFS(M.account_DTR!CJ$7:CJ$414,M.account_DTR!$I$7:$I$414,'10. 170KMP'!$F152)</f>
        <v>42409680</v>
      </c>
      <c r="AQ152" s="435">
        <f>SUMIFS(M.account_DTR!CK$7:CK$414,M.account_DTR!$I$7:$I$414,'10. 170KMP'!$F152)</f>
        <v>38627273</v>
      </c>
      <c r="AR152" s="435">
        <f>SUMIFS(M.account_DTR!CL$7:CL$414,M.account_DTR!$I$7:$I$414,'10. 170KMP'!$F152)</f>
        <v>43809176</v>
      </c>
      <c r="AS152" s="435">
        <f>SUMIFS(M.account_DTR!CM$7:CM$414,M.account_DTR!$I$7:$I$414,'10. 170KMP'!$F152)</f>
        <v>49506849</v>
      </c>
      <c r="AT152" s="435">
        <f>SUMIFS(M.account_DTR!CN$7:CN$414,M.account_DTR!$I$7:$I$414,'10. 170KMP'!$F152)</f>
        <v>40701571</v>
      </c>
      <c r="AU152" s="435"/>
      <c r="AV152" s="435"/>
      <c r="AW152" s="435"/>
      <c r="AX152" s="435"/>
      <c r="AY152" s="435"/>
      <c r="AZ152" s="435"/>
      <c r="BA152" s="436"/>
      <c r="BB152" s="431">
        <f t="shared" si="72"/>
        <v>49506849</v>
      </c>
      <c r="BC152" s="432">
        <f t="shared" si="73"/>
        <v>40701571</v>
      </c>
      <c r="BD152" s="432">
        <f t="shared" si="74"/>
        <v>46720000</v>
      </c>
      <c r="BE152" s="765">
        <f t="shared" si="67"/>
        <v>0.82214020528755527</v>
      </c>
      <c r="BF152" s="766">
        <f t="shared" si="68"/>
        <v>0.871180886130137</v>
      </c>
      <c r="BG152" s="431">
        <f t="shared" si="75"/>
        <v>0</v>
      </c>
      <c r="BH152" s="432">
        <f t="shared" si="76"/>
        <v>215054549</v>
      </c>
      <c r="BI152" s="432">
        <f t="shared" si="77"/>
        <v>233600000</v>
      </c>
      <c r="BJ152" s="526" t="str">
        <f t="shared" si="69"/>
        <v/>
      </c>
      <c r="BK152" s="526">
        <f t="shared" si="70"/>
        <v>0.92061022688356164</v>
      </c>
      <c r="BL152" s="527">
        <f t="shared" si="71"/>
        <v>0.38358759453481733</v>
      </c>
    </row>
    <row r="153" spans="2:64" s="2" customFormat="1" x14ac:dyDescent="0.25">
      <c r="B153" s="1167"/>
      <c r="C153" s="1168"/>
      <c r="D153" s="244" t="s">
        <v>281</v>
      </c>
      <c r="E153" s="132" t="s">
        <v>171</v>
      </c>
      <c r="F153" s="159">
        <f>IF(H153=0,"",MAX($F$10:F152)+1)</f>
        <v>142</v>
      </c>
      <c r="G153" s="243" t="str">
        <f>VLOOKUP(H153,'Mapping account'!E:F,2,0)</f>
        <v>03301</v>
      </c>
      <c r="H153" s="165" t="s">
        <v>171</v>
      </c>
      <c r="I153" s="271" t="s">
        <v>226</v>
      </c>
      <c r="J153" s="280" t="s">
        <v>264</v>
      </c>
      <c r="K153" s="280" t="s">
        <v>281</v>
      </c>
      <c r="L153" s="263">
        <f>SUMIFS(M.account_DTR!$AD$7:$AD$414,M.account_DTR!$I$7:$I$414,'10. 170KMP'!$F153)</f>
        <v>0</v>
      </c>
      <c r="M153" s="264">
        <f>SUMIFS(M.account_DTR!$AR$7:$AR$414,M.account_DTR!$I$7:$I$414,'10. 170KMP'!$F153)</f>
        <v>0</v>
      </c>
      <c r="N153" s="264">
        <f>SUMIFS(M.account_DTR!$BF$7:$BF$414,M.account_DTR!$I$7:$I$414,'10. 170KMP'!$F153)</f>
        <v>0</v>
      </c>
      <c r="O153" s="264">
        <f>SUMIFS(M.account_DTR!BH$7:BH$414,M.account_DTR!$I$7:$I$414,'10. 170KMP'!$F153)</f>
        <v>0</v>
      </c>
      <c r="P153" s="264">
        <f>SUMIFS(M.account_DTR!BI$7:BI$414,M.account_DTR!$I$7:$I$414,'10. 170KMP'!$F153)</f>
        <v>0</v>
      </c>
      <c r="Q153" s="264">
        <f>SUMIFS(M.account_DTR!BJ$7:BJ$414,M.account_DTR!$I$7:$I$414,'10. 170KMP'!$F153)</f>
        <v>0</v>
      </c>
      <c r="R153" s="264">
        <f>SUMIFS(M.account_DTR!BK$7:BK$414,M.account_DTR!$I$7:$I$414,'10. 170KMP'!$F153)</f>
        <v>0</v>
      </c>
      <c r="S153" s="264">
        <f>SUMIFS(M.account_DTR!BL$7:BL$414,M.account_DTR!$I$7:$I$414,'10. 170KMP'!$F153)</f>
        <v>0</v>
      </c>
      <c r="T153" s="264">
        <f>SUMIFS(M.account_DTR!BM$7:BM$414,M.account_DTR!$I$7:$I$414,'10. 170KMP'!$F153)</f>
        <v>0</v>
      </c>
      <c r="U153" s="264">
        <f>SUMIFS(M.account_DTR!BN$7:BN$414,M.account_DTR!$I$7:$I$414,'10. 170KMP'!$F153)</f>
        <v>0</v>
      </c>
      <c r="V153" s="264">
        <f>SUMIFS(M.account_DTR!BO$7:BO$414,M.account_DTR!$I$7:$I$414,'10. 170KMP'!$F153)</f>
        <v>0</v>
      </c>
      <c r="W153" s="264">
        <f>SUMIFS(M.account_DTR!BP$7:BP$414,M.account_DTR!$I$7:$I$414,'10. 170KMP'!$F153)</f>
        <v>0</v>
      </c>
      <c r="X153" s="264">
        <f>SUMIFS(M.account_DTR!BQ$7:BQ$414,M.account_DTR!$I$7:$I$414,'10. 170KMP'!$F153)</f>
        <v>0</v>
      </c>
      <c r="Y153" s="264">
        <f>SUMIFS(M.account_DTR!BR$7:BR$414,M.account_DTR!$I$7:$I$414,'10. 170KMP'!$F153)</f>
        <v>0</v>
      </c>
      <c r="Z153" s="264">
        <f>SUMIFS(M.account_DTR!BS$7:BS$414,M.account_DTR!$I$7:$I$414,'10. 170KMP'!$F153)</f>
        <v>0</v>
      </c>
      <c r="AA153" s="264">
        <f t="shared" si="79"/>
        <v>0</v>
      </c>
      <c r="AB153" s="264">
        <f>SUMIFS(M.account_DTR!BV$7:BV$414,M.account_DTR!$I$7:$I$414,'10. 170KMP'!$F153)</f>
        <v>0</v>
      </c>
      <c r="AC153" s="264">
        <f>SUMIFS(M.account_DTR!BW$7:BW$414,M.account_DTR!$I$7:$I$414,'10. 170KMP'!$F153)</f>
        <v>0</v>
      </c>
      <c r="AD153" s="264">
        <f>SUMIFS(M.account_DTR!BX$7:BX$414,M.account_DTR!$I$7:$I$414,'10. 170KMP'!$F153)</f>
        <v>0</v>
      </c>
      <c r="AE153" s="264">
        <f>SUMIFS(M.account_DTR!BY$7:BY$414,M.account_DTR!$I$7:$I$414,'10. 170KMP'!$F153)</f>
        <v>0</v>
      </c>
      <c r="AF153" s="264">
        <f>SUMIFS(M.account_DTR!BZ$7:BZ$414,M.account_DTR!$I$7:$I$414,'10. 170KMP'!$F153)</f>
        <v>0</v>
      </c>
      <c r="AG153" s="264">
        <f>SUMIFS(M.account_DTR!CA$7:CA$414,M.account_DTR!$I$7:$I$414,'10. 170KMP'!$F153)</f>
        <v>0</v>
      </c>
      <c r="AH153" s="264">
        <f>SUMIFS(M.account_DTR!CB$7:CB$414,M.account_DTR!$I$7:$I$414,'10. 170KMP'!$F153)</f>
        <v>0</v>
      </c>
      <c r="AI153" s="264">
        <f>SUMIFS(M.account_DTR!CC$7:CC$414,M.account_DTR!$I$7:$I$414,'10. 170KMP'!$F153)</f>
        <v>0</v>
      </c>
      <c r="AJ153" s="264">
        <f>SUMIFS(M.account_DTR!CD$7:CD$414,M.account_DTR!$I$7:$I$414,'10. 170KMP'!$F153)</f>
        <v>0</v>
      </c>
      <c r="AK153" s="264">
        <f>SUMIFS(M.account_DTR!CE$7:CE$414,M.account_DTR!$I$7:$I$414,'10. 170KMP'!$F153)</f>
        <v>0</v>
      </c>
      <c r="AL153" s="264">
        <f>SUMIFS(M.account_DTR!CF$7:CF$414,M.account_DTR!$I$7:$I$414,'10. 170KMP'!$F153)</f>
        <v>0</v>
      </c>
      <c r="AM153" s="264">
        <f>SUMIFS(M.account_DTR!CG$7:CG$414,M.account_DTR!$I$7:$I$414,'10. 170KMP'!$F153)</f>
        <v>0</v>
      </c>
      <c r="AN153" s="264">
        <f t="shared" si="80"/>
        <v>0</v>
      </c>
      <c r="AO153" s="265">
        <f t="shared" si="78"/>
        <v>0</v>
      </c>
      <c r="AP153" s="342">
        <f>SUMIFS(M.account_DTR!CJ$7:CJ$414,M.account_DTR!$I$7:$I$414,'10. 170KMP'!$F153)</f>
        <v>0</v>
      </c>
      <c r="AQ153" s="343">
        <f>SUMIFS(M.account_DTR!CK$7:CK$414,M.account_DTR!$I$7:$I$414,'10. 170KMP'!$F153)</f>
        <v>0</v>
      </c>
      <c r="AR153" s="343">
        <f>SUMIFS(M.account_DTR!CL$7:CL$414,M.account_DTR!$I$7:$I$414,'10. 170KMP'!$F153)</f>
        <v>0</v>
      </c>
      <c r="AS153" s="343">
        <f>SUMIFS(M.account_DTR!CM$7:CM$414,M.account_DTR!$I$7:$I$414,'10. 170KMP'!$F153)</f>
        <v>0</v>
      </c>
      <c r="AT153" s="343">
        <f>SUMIFS(M.account_DTR!CN$7:CN$414,M.account_DTR!$I$7:$I$414,'10. 170KMP'!$F153)</f>
        <v>0</v>
      </c>
      <c r="AU153" s="343"/>
      <c r="AV153" s="343"/>
      <c r="AW153" s="343"/>
      <c r="AX153" s="343"/>
      <c r="AY153" s="343"/>
      <c r="AZ153" s="343"/>
      <c r="BA153" s="344"/>
      <c r="BB153" s="263">
        <f t="shared" si="72"/>
        <v>0</v>
      </c>
      <c r="BC153" s="264">
        <f t="shared" si="73"/>
        <v>0</v>
      </c>
      <c r="BD153" s="264">
        <f t="shared" si="74"/>
        <v>0</v>
      </c>
      <c r="BE153" s="763" t="str">
        <f t="shared" si="67"/>
        <v/>
      </c>
      <c r="BF153" s="764" t="str">
        <f t="shared" si="68"/>
        <v/>
      </c>
      <c r="BG153" s="263">
        <f t="shared" si="75"/>
        <v>0</v>
      </c>
      <c r="BH153" s="264">
        <f t="shared" si="76"/>
        <v>0</v>
      </c>
      <c r="BI153" s="264">
        <f t="shared" si="77"/>
        <v>0</v>
      </c>
      <c r="BJ153" s="524" t="str">
        <f t="shared" si="69"/>
        <v/>
      </c>
      <c r="BK153" s="524" t="str">
        <f t="shared" si="70"/>
        <v/>
      </c>
      <c r="BL153" s="525" t="str">
        <f t="shared" si="71"/>
        <v/>
      </c>
    </row>
    <row r="154" spans="2:64" s="2" customFormat="1" x14ac:dyDescent="0.25">
      <c r="B154" s="1167"/>
      <c r="C154" s="1168"/>
      <c r="D154" s="244" t="s">
        <v>282</v>
      </c>
      <c r="E154" s="132" t="s">
        <v>151</v>
      </c>
      <c r="F154" s="193">
        <f>IF(H154=0,"",MAX($F$10:F153)+1)</f>
        <v>143</v>
      </c>
      <c r="G154" s="241" t="str">
        <f>VLOOKUP(H154,'Mapping account'!E:F,2,0)</f>
        <v>03302</v>
      </c>
      <c r="H154" s="165" t="s">
        <v>151</v>
      </c>
      <c r="I154" s="271" t="s">
        <v>226</v>
      </c>
      <c r="J154" s="280" t="s">
        <v>264</v>
      </c>
      <c r="K154" s="280" t="s">
        <v>282</v>
      </c>
      <c r="L154" s="263">
        <f>SUMIFS(M.account_DTR!$AD$7:$AD$414,M.account_DTR!$I$7:$I$414,'10. 170KMP'!$F154)</f>
        <v>0</v>
      </c>
      <c r="M154" s="264">
        <f>SUMIFS(M.account_DTR!$AR$7:$AR$414,M.account_DTR!$I$7:$I$414,'10. 170KMP'!$F154)</f>
        <v>0</v>
      </c>
      <c r="N154" s="264">
        <f>SUMIFS(M.account_DTR!$BF$7:$BF$414,M.account_DTR!$I$7:$I$414,'10. 170KMP'!$F154)</f>
        <v>0</v>
      </c>
      <c r="O154" s="264">
        <f>SUMIFS(M.account_DTR!BH$7:BH$414,M.account_DTR!$I$7:$I$414,'10. 170KMP'!$F154)</f>
        <v>0</v>
      </c>
      <c r="P154" s="264">
        <f>SUMIFS(M.account_DTR!BI$7:BI$414,M.account_DTR!$I$7:$I$414,'10. 170KMP'!$F154)</f>
        <v>0</v>
      </c>
      <c r="Q154" s="264">
        <f>SUMIFS(M.account_DTR!BJ$7:BJ$414,M.account_DTR!$I$7:$I$414,'10. 170KMP'!$F154)</f>
        <v>0</v>
      </c>
      <c r="R154" s="264">
        <f>SUMIFS(M.account_DTR!BK$7:BK$414,M.account_DTR!$I$7:$I$414,'10. 170KMP'!$F154)</f>
        <v>0</v>
      </c>
      <c r="S154" s="264">
        <f>SUMIFS(M.account_DTR!BL$7:BL$414,M.account_DTR!$I$7:$I$414,'10. 170KMP'!$F154)</f>
        <v>0</v>
      </c>
      <c r="T154" s="264">
        <f>SUMIFS(M.account_DTR!BM$7:BM$414,M.account_DTR!$I$7:$I$414,'10. 170KMP'!$F154)</f>
        <v>0</v>
      </c>
      <c r="U154" s="264">
        <f>SUMIFS(M.account_DTR!BN$7:BN$414,M.account_DTR!$I$7:$I$414,'10. 170KMP'!$F154)</f>
        <v>0</v>
      </c>
      <c r="V154" s="264">
        <f>SUMIFS(M.account_DTR!BO$7:BO$414,M.account_DTR!$I$7:$I$414,'10. 170KMP'!$F154)</f>
        <v>0</v>
      </c>
      <c r="W154" s="264">
        <f>SUMIFS(M.account_DTR!BP$7:BP$414,M.account_DTR!$I$7:$I$414,'10. 170KMP'!$F154)</f>
        <v>0</v>
      </c>
      <c r="X154" s="264">
        <f>SUMIFS(M.account_DTR!BQ$7:BQ$414,M.account_DTR!$I$7:$I$414,'10. 170KMP'!$F154)</f>
        <v>0</v>
      </c>
      <c r="Y154" s="264">
        <f>SUMIFS(M.account_DTR!BR$7:BR$414,M.account_DTR!$I$7:$I$414,'10. 170KMP'!$F154)</f>
        <v>0</v>
      </c>
      <c r="Z154" s="264">
        <f>SUMIFS(M.account_DTR!BS$7:BS$414,M.account_DTR!$I$7:$I$414,'10. 170KMP'!$F154)</f>
        <v>0</v>
      </c>
      <c r="AA154" s="264">
        <f t="shared" si="79"/>
        <v>0</v>
      </c>
      <c r="AB154" s="264">
        <f>SUMIFS(M.account_DTR!BV$7:BV$414,M.account_DTR!$I$7:$I$414,'10. 170KMP'!$F154)</f>
        <v>1000000</v>
      </c>
      <c r="AC154" s="264">
        <f>SUMIFS(M.account_DTR!BW$7:BW$414,M.account_DTR!$I$7:$I$414,'10. 170KMP'!$F154)</f>
        <v>1000000</v>
      </c>
      <c r="AD154" s="264">
        <f>SUMIFS(M.account_DTR!BX$7:BX$414,M.account_DTR!$I$7:$I$414,'10. 170KMP'!$F154)</f>
        <v>1000000</v>
      </c>
      <c r="AE154" s="264">
        <f>SUMIFS(M.account_DTR!BY$7:BY$414,M.account_DTR!$I$7:$I$414,'10. 170KMP'!$F154)</f>
        <v>1000000</v>
      </c>
      <c r="AF154" s="264">
        <f>SUMIFS(M.account_DTR!BZ$7:BZ$414,M.account_DTR!$I$7:$I$414,'10. 170KMP'!$F154)</f>
        <v>1000000</v>
      </c>
      <c r="AG154" s="264">
        <f>SUMIFS(M.account_DTR!CA$7:CA$414,M.account_DTR!$I$7:$I$414,'10. 170KMP'!$F154)</f>
        <v>3166666.6666666665</v>
      </c>
      <c r="AH154" s="264">
        <f>SUMIFS(M.account_DTR!CB$7:CB$414,M.account_DTR!$I$7:$I$414,'10. 170KMP'!$F154)</f>
        <v>3166666.6666666665</v>
      </c>
      <c r="AI154" s="264">
        <f>SUMIFS(M.account_DTR!CC$7:CC$414,M.account_DTR!$I$7:$I$414,'10. 170KMP'!$F154)</f>
        <v>3166666.6666666665</v>
      </c>
      <c r="AJ154" s="264">
        <f>SUMIFS(M.account_DTR!CD$7:CD$414,M.account_DTR!$I$7:$I$414,'10. 170KMP'!$F154)</f>
        <v>3166666.6666666665</v>
      </c>
      <c r="AK154" s="264">
        <f>SUMIFS(M.account_DTR!CE$7:CE$414,M.account_DTR!$I$7:$I$414,'10. 170KMP'!$F154)</f>
        <v>3166666.6666666665</v>
      </c>
      <c r="AL154" s="264">
        <f>SUMIFS(M.account_DTR!CF$7:CF$414,M.account_DTR!$I$7:$I$414,'10. 170KMP'!$F154)</f>
        <v>3166666.6666666665</v>
      </c>
      <c r="AM154" s="264">
        <f>SUMIFS(M.account_DTR!CG$7:CG$414,M.account_DTR!$I$7:$I$414,'10. 170KMP'!$F154)</f>
        <v>3166666.6666666665</v>
      </c>
      <c r="AN154" s="264">
        <f t="shared" si="80"/>
        <v>27166666.666666668</v>
      </c>
      <c r="AO154" s="265">
        <f t="shared" si="78"/>
        <v>11038000</v>
      </c>
      <c r="AP154" s="342">
        <f>SUMIFS(M.account_DTR!CJ$7:CJ$414,M.account_DTR!$I$7:$I$414,'10. 170KMP'!$F154)</f>
        <v>1000000</v>
      </c>
      <c r="AQ154" s="343">
        <f>SUMIFS(M.account_DTR!CK$7:CK$414,M.account_DTR!$I$7:$I$414,'10. 170KMP'!$F154)</f>
        <v>1538000</v>
      </c>
      <c r="AR154" s="343">
        <f>SUMIFS(M.account_DTR!CL$7:CL$414,M.account_DTR!$I$7:$I$414,'10. 170KMP'!$F154)</f>
        <v>1000000</v>
      </c>
      <c r="AS154" s="343">
        <f>SUMIFS(M.account_DTR!CM$7:CM$414,M.account_DTR!$I$7:$I$414,'10. 170KMP'!$F154)</f>
        <v>6750000</v>
      </c>
      <c r="AT154" s="343">
        <f>SUMIFS(M.account_DTR!CN$7:CN$414,M.account_DTR!$I$7:$I$414,'10. 170KMP'!$F154)</f>
        <v>750000</v>
      </c>
      <c r="AU154" s="343"/>
      <c r="AV154" s="343"/>
      <c r="AW154" s="343"/>
      <c r="AX154" s="343"/>
      <c r="AY154" s="343"/>
      <c r="AZ154" s="343"/>
      <c r="BA154" s="344"/>
      <c r="BB154" s="263">
        <f t="shared" si="72"/>
        <v>6750000</v>
      </c>
      <c r="BC154" s="264">
        <f t="shared" si="73"/>
        <v>750000</v>
      </c>
      <c r="BD154" s="264">
        <f t="shared" si="74"/>
        <v>1000000</v>
      </c>
      <c r="BE154" s="763">
        <f t="shared" si="67"/>
        <v>0.1111111111111111</v>
      </c>
      <c r="BF154" s="764">
        <f t="shared" si="68"/>
        <v>0.75</v>
      </c>
      <c r="BG154" s="263">
        <f t="shared" si="75"/>
        <v>0</v>
      </c>
      <c r="BH154" s="264">
        <f t="shared" si="76"/>
        <v>11038000</v>
      </c>
      <c r="BI154" s="264">
        <f t="shared" si="77"/>
        <v>5000000</v>
      </c>
      <c r="BJ154" s="524" t="str">
        <f t="shared" si="69"/>
        <v/>
      </c>
      <c r="BK154" s="524">
        <f t="shared" si="70"/>
        <v>2.2075999999999998</v>
      </c>
      <c r="BL154" s="525">
        <f t="shared" si="71"/>
        <v>0.40630674846625764</v>
      </c>
    </row>
    <row r="155" spans="2:64" s="2" customFormat="1" x14ac:dyDescent="0.25">
      <c r="B155" s="1167"/>
      <c r="C155" s="1168"/>
      <c r="D155" s="1169" t="s">
        <v>283</v>
      </c>
      <c r="E155" s="1168" t="s">
        <v>152</v>
      </c>
      <c r="F155" s="177">
        <f>IF(H155=0,"",MAX($F$10:F154)+1)</f>
        <v>144</v>
      </c>
      <c r="G155" s="239" t="str">
        <f>VLOOKUP(H155,'Mapping account'!E:F,2,0)</f>
        <v>04902</v>
      </c>
      <c r="H155" s="482" t="s">
        <v>402</v>
      </c>
      <c r="I155" s="267" t="s">
        <v>226</v>
      </c>
      <c r="J155" s="278" t="s">
        <v>264</v>
      </c>
      <c r="K155" s="278" t="s">
        <v>283</v>
      </c>
      <c r="L155" s="408">
        <f>SUMIFS(M.account_DTR!$AD$7:$AD$414,M.account_DTR!$I$7:$I$414,'10. 170KMP'!$F155)</f>
        <v>0</v>
      </c>
      <c r="M155" s="409">
        <f>SUMIFS(M.account_DTR!$AR$7:$AR$414,M.account_DTR!$I$7:$I$414,'10. 170KMP'!$F155)</f>
        <v>0</v>
      </c>
      <c r="N155" s="409">
        <f>SUMIFS(M.account_DTR!$BF$7:$BF$414,M.account_DTR!$I$7:$I$414,'10. 170KMP'!$F155)</f>
        <v>0</v>
      </c>
      <c r="O155" s="409">
        <f>SUMIFS(M.account_DTR!BH$7:BH$414,M.account_DTR!$I$7:$I$414,'10. 170KMP'!$F155)</f>
        <v>0</v>
      </c>
      <c r="P155" s="409">
        <f>SUMIFS(M.account_DTR!BI$7:BI$414,M.account_DTR!$I$7:$I$414,'10. 170KMP'!$F155)</f>
        <v>0</v>
      </c>
      <c r="Q155" s="409">
        <f>SUMIFS(M.account_DTR!BJ$7:BJ$414,M.account_DTR!$I$7:$I$414,'10. 170KMP'!$F155)</f>
        <v>0</v>
      </c>
      <c r="R155" s="409">
        <f>SUMIFS(M.account_DTR!BK$7:BK$414,M.account_DTR!$I$7:$I$414,'10. 170KMP'!$F155)</f>
        <v>0</v>
      </c>
      <c r="S155" s="409">
        <f>SUMIFS(M.account_DTR!BL$7:BL$414,M.account_DTR!$I$7:$I$414,'10. 170KMP'!$F155)</f>
        <v>0</v>
      </c>
      <c r="T155" s="409">
        <f>SUMIFS(M.account_DTR!BM$7:BM$414,M.account_DTR!$I$7:$I$414,'10. 170KMP'!$F155)</f>
        <v>0</v>
      </c>
      <c r="U155" s="409">
        <f>SUMIFS(M.account_DTR!BN$7:BN$414,M.account_DTR!$I$7:$I$414,'10. 170KMP'!$F155)</f>
        <v>0</v>
      </c>
      <c r="V155" s="409">
        <f>SUMIFS(M.account_DTR!BO$7:BO$414,M.account_DTR!$I$7:$I$414,'10. 170KMP'!$F155)</f>
        <v>0</v>
      </c>
      <c r="W155" s="409">
        <f>SUMIFS(M.account_DTR!BP$7:BP$414,M.account_DTR!$I$7:$I$414,'10. 170KMP'!$F155)</f>
        <v>0</v>
      </c>
      <c r="X155" s="409">
        <f>SUMIFS(M.account_DTR!BQ$7:BQ$414,M.account_DTR!$I$7:$I$414,'10. 170KMP'!$F155)</f>
        <v>0</v>
      </c>
      <c r="Y155" s="409">
        <f>SUMIFS(M.account_DTR!BR$7:BR$414,M.account_DTR!$I$7:$I$414,'10. 170KMP'!$F155)</f>
        <v>0</v>
      </c>
      <c r="Z155" s="409">
        <f>SUMIFS(M.account_DTR!BS$7:BS$414,M.account_DTR!$I$7:$I$414,'10. 170KMP'!$F155)</f>
        <v>0</v>
      </c>
      <c r="AA155" s="409">
        <f t="shared" si="79"/>
        <v>0</v>
      </c>
      <c r="AB155" s="409">
        <f>SUMIFS(M.account_DTR!BV$7:BV$414,M.account_DTR!$I$7:$I$414,'10. 170KMP'!$F155)</f>
        <v>0</v>
      </c>
      <c r="AC155" s="409">
        <f>SUMIFS(M.account_DTR!BW$7:BW$414,M.account_DTR!$I$7:$I$414,'10. 170KMP'!$F155)</f>
        <v>0</v>
      </c>
      <c r="AD155" s="409">
        <f>SUMIFS(M.account_DTR!BX$7:BX$414,M.account_DTR!$I$7:$I$414,'10. 170KMP'!$F155)</f>
        <v>0</v>
      </c>
      <c r="AE155" s="409">
        <f>SUMIFS(M.account_DTR!BY$7:BY$414,M.account_DTR!$I$7:$I$414,'10. 170KMP'!$F155)</f>
        <v>0</v>
      </c>
      <c r="AF155" s="409">
        <f>SUMIFS(M.account_DTR!BZ$7:BZ$414,M.account_DTR!$I$7:$I$414,'10. 170KMP'!$F155)</f>
        <v>0</v>
      </c>
      <c r="AG155" s="409">
        <f>SUMIFS(M.account_DTR!CA$7:CA$414,M.account_DTR!$I$7:$I$414,'10. 170KMP'!$F155)</f>
        <v>0</v>
      </c>
      <c r="AH155" s="409">
        <f>SUMIFS(M.account_DTR!CB$7:CB$414,M.account_DTR!$I$7:$I$414,'10. 170KMP'!$F155)</f>
        <v>0</v>
      </c>
      <c r="AI155" s="409">
        <f>SUMIFS(M.account_DTR!CC$7:CC$414,M.account_DTR!$I$7:$I$414,'10. 170KMP'!$F155)</f>
        <v>0</v>
      </c>
      <c r="AJ155" s="409">
        <f>SUMIFS(M.account_DTR!CD$7:CD$414,M.account_DTR!$I$7:$I$414,'10. 170KMP'!$F155)</f>
        <v>0</v>
      </c>
      <c r="AK155" s="409">
        <f>SUMIFS(M.account_DTR!CE$7:CE$414,M.account_DTR!$I$7:$I$414,'10. 170KMP'!$F155)</f>
        <v>0</v>
      </c>
      <c r="AL155" s="409">
        <f>SUMIFS(M.account_DTR!CF$7:CF$414,M.account_DTR!$I$7:$I$414,'10. 170KMP'!$F155)</f>
        <v>0</v>
      </c>
      <c r="AM155" s="409">
        <f>SUMIFS(M.account_DTR!CG$7:CG$414,M.account_DTR!$I$7:$I$414,'10. 170KMP'!$F155)</f>
        <v>0</v>
      </c>
      <c r="AN155" s="409">
        <f t="shared" si="80"/>
        <v>0</v>
      </c>
      <c r="AO155" s="410">
        <f t="shared" si="78"/>
        <v>997744</v>
      </c>
      <c r="AP155" s="411">
        <f>SUMIFS(M.account_DTR!CJ$7:CJ$414,M.account_DTR!$I$7:$I$414,'10. 170KMP'!$F155)</f>
        <v>191735</v>
      </c>
      <c r="AQ155" s="412">
        <f>SUMIFS(M.account_DTR!CK$7:CK$414,M.account_DTR!$I$7:$I$414,'10. 170KMP'!$F155)</f>
        <v>199240</v>
      </c>
      <c r="AR155" s="412">
        <f>SUMIFS(M.account_DTR!CL$7:CL$414,M.account_DTR!$I$7:$I$414,'10. 170KMP'!$F155)</f>
        <v>208728</v>
      </c>
      <c r="AS155" s="412">
        <f>SUMIFS(M.account_DTR!CM$7:CM$414,M.account_DTR!$I$7:$I$414,'10. 170KMP'!$F155)</f>
        <v>209541</v>
      </c>
      <c r="AT155" s="412">
        <f>SUMIFS(M.account_DTR!CN$7:CN$414,M.account_DTR!$I$7:$I$414,'10. 170KMP'!$F155)</f>
        <v>188500</v>
      </c>
      <c r="AU155" s="412"/>
      <c r="AV155" s="412"/>
      <c r="AW155" s="412"/>
      <c r="AX155" s="412"/>
      <c r="AY155" s="412"/>
      <c r="AZ155" s="412"/>
      <c r="BA155" s="413"/>
      <c r="BB155" s="408">
        <f t="shared" si="72"/>
        <v>209541</v>
      </c>
      <c r="BC155" s="409">
        <f t="shared" si="73"/>
        <v>188500</v>
      </c>
      <c r="BD155" s="409">
        <f t="shared" si="74"/>
        <v>0</v>
      </c>
      <c r="BE155" s="755">
        <f t="shared" si="67"/>
        <v>0.89958528402556059</v>
      </c>
      <c r="BF155" s="756" t="str">
        <f t="shared" si="68"/>
        <v/>
      </c>
      <c r="BG155" s="408">
        <f t="shared" si="75"/>
        <v>0</v>
      </c>
      <c r="BH155" s="409">
        <f t="shared" si="76"/>
        <v>997744</v>
      </c>
      <c r="BI155" s="409">
        <f t="shared" si="77"/>
        <v>0</v>
      </c>
      <c r="BJ155" s="516" t="str">
        <f t="shared" si="69"/>
        <v/>
      </c>
      <c r="BK155" s="516" t="str">
        <f t="shared" si="70"/>
        <v/>
      </c>
      <c r="BL155" s="517" t="str">
        <f t="shared" si="71"/>
        <v/>
      </c>
    </row>
    <row r="156" spans="2:64" s="2" customFormat="1" x14ac:dyDescent="0.25">
      <c r="B156" s="1167"/>
      <c r="C156" s="1168"/>
      <c r="D156" s="1169"/>
      <c r="E156" s="1168"/>
      <c r="F156" s="179">
        <f>IF(H156=0,"",MAX($F$10:F155)+1)</f>
        <v>145</v>
      </c>
      <c r="G156" s="242" t="str">
        <f>VLOOKUP(H156,'Mapping account'!E:F,2,0)</f>
        <v>03703</v>
      </c>
      <c r="H156" s="216" t="s">
        <v>403</v>
      </c>
      <c r="I156" s="269" t="s">
        <v>226</v>
      </c>
      <c r="J156" s="279" t="s">
        <v>264</v>
      </c>
      <c r="K156" s="279" t="s">
        <v>283</v>
      </c>
      <c r="L156" s="425">
        <f>SUMIFS(M.account_DTR!$AD$7:$AD$414,M.account_DTR!$I$7:$I$414,'10. 170KMP'!$F156)</f>
        <v>0</v>
      </c>
      <c r="M156" s="426">
        <f>SUMIFS(M.account_DTR!$AR$7:$AR$414,M.account_DTR!$I$7:$I$414,'10. 170KMP'!$F156)</f>
        <v>0</v>
      </c>
      <c r="N156" s="426">
        <f>SUMIFS(M.account_DTR!$BF$7:$BF$414,M.account_DTR!$I$7:$I$414,'10. 170KMP'!$F156)</f>
        <v>0</v>
      </c>
      <c r="O156" s="426">
        <f>SUMIFS(M.account_DTR!BH$7:BH$414,M.account_DTR!$I$7:$I$414,'10. 170KMP'!$F156)</f>
        <v>0</v>
      </c>
      <c r="P156" s="426">
        <f>SUMIFS(M.account_DTR!BI$7:BI$414,M.account_DTR!$I$7:$I$414,'10. 170KMP'!$F156)</f>
        <v>0</v>
      </c>
      <c r="Q156" s="426">
        <f>SUMIFS(M.account_DTR!BJ$7:BJ$414,M.account_DTR!$I$7:$I$414,'10. 170KMP'!$F156)</f>
        <v>0</v>
      </c>
      <c r="R156" s="426">
        <f>SUMIFS(M.account_DTR!BK$7:BK$414,M.account_DTR!$I$7:$I$414,'10. 170KMP'!$F156)</f>
        <v>0</v>
      </c>
      <c r="S156" s="426">
        <f>SUMIFS(M.account_DTR!BL$7:BL$414,M.account_DTR!$I$7:$I$414,'10. 170KMP'!$F156)</f>
        <v>0</v>
      </c>
      <c r="T156" s="426">
        <f>SUMIFS(M.account_DTR!BM$7:BM$414,M.account_DTR!$I$7:$I$414,'10. 170KMP'!$F156)</f>
        <v>0</v>
      </c>
      <c r="U156" s="426">
        <f>SUMIFS(M.account_DTR!BN$7:BN$414,M.account_DTR!$I$7:$I$414,'10. 170KMP'!$F156)</f>
        <v>0</v>
      </c>
      <c r="V156" s="426">
        <f>SUMIFS(M.account_DTR!BO$7:BO$414,M.account_DTR!$I$7:$I$414,'10. 170KMP'!$F156)</f>
        <v>0</v>
      </c>
      <c r="W156" s="426">
        <f>SUMIFS(M.account_DTR!BP$7:BP$414,M.account_DTR!$I$7:$I$414,'10. 170KMP'!$F156)</f>
        <v>0</v>
      </c>
      <c r="X156" s="426">
        <f>SUMIFS(M.account_DTR!BQ$7:BQ$414,M.account_DTR!$I$7:$I$414,'10. 170KMP'!$F156)</f>
        <v>0</v>
      </c>
      <c r="Y156" s="426">
        <f>SUMIFS(M.account_DTR!BR$7:BR$414,M.account_DTR!$I$7:$I$414,'10. 170KMP'!$F156)</f>
        <v>0</v>
      </c>
      <c r="Z156" s="426">
        <f>SUMIFS(M.account_DTR!BS$7:BS$414,M.account_DTR!$I$7:$I$414,'10. 170KMP'!$F156)</f>
        <v>0</v>
      </c>
      <c r="AA156" s="426">
        <f t="shared" si="79"/>
        <v>0</v>
      </c>
      <c r="AB156" s="426">
        <f>SUMIFS(M.account_DTR!BV$7:BV$414,M.account_DTR!$I$7:$I$414,'10. 170KMP'!$F156)</f>
        <v>0</v>
      </c>
      <c r="AC156" s="426">
        <f>SUMIFS(M.account_DTR!BW$7:BW$414,M.account_DTR!$I$7:$I$414,'10. 170KMP'!$F156)</f>
        <v>0</v>
      </c>
      <c r="AD156" s="426">
        <f>SUMIFS(M.account_DTR!BX$7:BX$414,M.account_DTR!$I$7:$I$414,'10. 170KMP'!$F156)</f>
        <v>0</v>
      </c>
      <c r="AE156" s="426">
        <f>SUMIFS(M.account_DTR!BY$7:BY$414,M.account_DTR!$I$7:$I$414,'10. 170KMP'!$F156)</f>
        <v>0</v>
      </c>
      <c r="AF156" s="426">
        <f>SUMIFS(M.account_DTR!BZ$7:BZ$414,M.account_DTR!$I$7:$I$414,'10. 170KMP'!$F156)</f>
        <v>0</v>
      </c>
      <c r="AG156" s="426">
        <f>SUMIFS(M.account_DTR!CA$7:CA$414,M.account_DTR!$I$7:$I$414,'10. 170KMP'!$F156)</f>
        <v>165000000</v>
      </c>
      <c r="AH156" s="426">
        <f>SUMIFS(M.account_DTR!CB$7:CB$414,M.account_DTR!$I$7:$I$414,'10. 170KMP'!$F156)</f>
        <v>0</v>
      </c>
      <c r="AI156" s="426">
        <f>SUMIFS(M.account_DTR!CC$7:CC$414,M.account_DTR!$I$7:$I$414,'10. 170KMP'!$F156)</f>
        <v>0</v>
      </c>
      <c r="AJ156" s="426">
        <f>SUMIFS(M.account_DTR!CD$7:CD$414,M.account_DTR!$I$7:$I$414,'10. 170KMP'!$F156)</f>
        <v>0</v>
      </c>
      <c r="AK156" s="426">
        <f>SUMIFS(M.account_DTR!CE$7:CE$414,M.account_DTR!$I$7:$I$414,'10. 170KMP'!$F156)</f>
        <v>0</v>
      </c>
      <c r="AL156" s="426">
        <f>SUMIFS(M.account_DTR!CF$7:CF$414,M.account_DTR!$I$7:$I$414,'10. 170KMP'!$F156)</f>
        <v>0</v>
      </c>
      <c r="AM156" s="426">
        <f>SUMIFS(M.account_DTR!CG$7:CG$414,M.account_DTR!$I$7:$I$414,'10. 170KMP'!$F156)</f>
        <v>0</v>
      </c>
      <c r="AN156" s="426">
        <f t="shared" si="80"/>
        <v>165000000</v>
      </c>
      <c r="AO156" s="427">
        <f t="shared" si="78"/>
        <v>0</v>
      </c>
      <c r="AP156" s="428">
        <f>SUMIFS(M.account_DTR!CJ$7:CJ$414,M.account_DTR!$I$7:$I$414,'10. 170KMP'!$F156)</f>
        <v>0</v>
      </c>
      <c r="AQ156" s="429">
        <f>SUMIFS(M.account_DTR!CK$7:CK$414,M.account_DTR!$I$7:$I$414,'10. 170KMP'!$F156)</f>
        <v>0</v>
      </c>
      <c r="AR156" s="429">
        <f>SUMIFS(M.account_DTR!CL$7:CL$414,M.account_DTR!$I$7:$I$414,'10. 170KMP'!$F156)</f>
        <v>0</v>
      </c>
      <c r="AS156" s="429">
        <f>SUMIFS(M.account_DTR!CM$7:CM$414,M.account_DTR!$I$7:$I$414,'10. 170KMP'!$F156)</f>
        <v>0</v>
      </c>
      <c r="AT156" s="429">
        <f>SUMIFS(M.account_DTR!CN$7:CN$414,M.account_DTR!$I$7:$I$414,'10. 170KMP'!$F156)</f>
        <v>0</v>
      </c>
      <c r="AU156" s="429"/>
      <c r="AV156" s="429"/>
      <c r="AW156" s="429"/>
      <c r="AX156" s="429"/>
      <c r="AY156" s="429"/>
      <c r="AZ156" s="429"/>
      <c r="BA156" s="430"/>
      <c r="BB156" s="425">
        <f t="shared" si="72"/>
        <v>0</v>
      </c>
      <c r="BC156" s="426">
        <f t="shared" si="73"/>
        <v>0</v>
      </c>
      <c r="BD156" s="426">
        <f t="shared" si="74"/>
        <v>0</v>
      </c>
      <c r="BE156" s="759" t="str">
        <f t="shared" si="67"/>
        <v/>
      </c>
      <c r="BF156" s="760" t="str">
        <f t="shared" si="68"/>
        <v/>
      </c>
      <c r="BG156" s="425">
        <f t="shared" si="75"/>
        <v>0</v>
      </c>
      <c r="BH156" s="426">
        <f t="shared" si="76"/>
        <v>0</v>
      </c>
      <c r="BI156" s="426">
        <f t="shared" si="77"/>
        <v>0</v>
      </c>
      <c r="BJ156" s="520" t="str">
        <f t="shared" si="69"/>
        <v/>
      </c>
      <c r="BK156" s="520" t="str">
        <f t="shared" si="70"/>
        <v/>
      </c>
      <c r="BL156" s="521">
        <f t="shared" si="71"/>
        <v>0</v>
      </c>
    </row>
    <row r="157" spans="2:64" s="2" customFormat="1" x14ac:dyDescent="0.25">
      <c r="B157" s="1167"/>
      <c r="C157" s="1168"/>
      <c r="D157" s="1169"/>
      <c r="E157" s="1168"/>
      <c r="F157" s="179">
        <f>IF(H157=0,"",MAX($F$10:F156)+1)</f>
        <v>146</v>
      </c>
      <c r="G157" s="242" t="str">
        <f>VLOOKUP(H157,'Mapping account'!E:F,2,0)</f>
        <v>04302</v>
      </c>
      <c r="H157" s="216" t="s">
        <v>404</v>
      </c>
      <c r="I157" s="269" t="s">
        <v>226</v>
      </c>
      <c r="J157" s="279" t="s">
        <v>264</v>
      </c>
      <c r="K157" s="279" t="s">
        <v>283</v>
      </c>
      <c r="L157" s="425">
        <f>SUMIFS(M.account_DTR!$AD$7:$AD$414,M.account_DTR!$I$7:$I$414,'10. 170KMP'!$F157)</f>
        <v>0</v>
      </c>
      <c r="M157" s="426">
        <f>SUMIFS(M.account_DTR!$AR$7:$AR$414,M.account_DTR!$I$7:$I$414,'10. 170KMP'!$F157)</f>
        <v>0</v>
      </c>
      <c r="N157" s="426">
        <f>SUMIFS(M.account_DTR!$BF$7:$BF$414,M.account_DTR!$I$7:$I$414,'10. 170KMP'!$F157)</f>
        <v>0</v>
      </c>
      <c r="O157" s="426">
        <f>SUMIFS(M.account_DTR!BH$7:BH$414,M.account_DTR!$I$7:$I$414,'10. 170KMP'!$F157)</f>
        <v>0</v>
      </c>
      <c r="P157" s="426">
        <f>SUMIFS(M.account_DTR!BI$7:BI$414,M.account_DTR!$I$7:$I$414,'10. 170KMP'!$F157)</f>
        <v>0</v>
      </c>
      <c r="Q157" s="426">
        <f>SUMIFS(M.account_DTR!BJ$7:BJ$414,M.account_DTR!$I$7:$I$414,'10. 170KMP'!$F157)</f>
        <v>0</v>
      </c>
      <c r="R157" s="426">
        <f>SUMIFS(M.account_DTR!BK$7:BK$414,M.account_DTR!$I$7:$I$414,'10. 170KMP'!$F157)</f>
        <v>0</v>
      </c>
      <c r="S157" s="426">
        <f>SUMIFS(M.account_DTR!BL$7:BL$414,M.account_DTR!$I$7:$I$414,'10. 170KMP'!$F157)</f>
        <v>0</v>
      </c>
      <c r="T157" s="426">
        <f>SUMIFS(M.account_DTR!BM$7:BM$414,M.account_DTR!$I$7:$I$414,'10. 170KMP'!$F157)</f>
        <v>0</v>
      </c>
      <c r="U157" s="426">
        <f>SUMIFS(M.account_DTR!BN$7:BN$414,M.account_DTR!$I$7:$I$414,'10. 170KMP'!$F157)</f>
        <v>0</v>
      </c>
      <c r="V157" s="426">
        <f>SUMIFS(M.account_DTR!BO$7:BO$414,M.account_DTR!$I$7:$I$414,'10. 170KMP'!$F157)</f>
        <v>0</v>
      </c>
      <c r="W157" s="426">
        <f>SUMIFS(M.account_DTR!BP$7:BP$414,M.account_DTR!$I$7:$I$414,'10. 170KMP'!$F157)</f>
        <v>0</v>
      </c>
      <c r="X157" s="426">
        <f>SUMIFS(M.account_DTR!BQ$7:BQ$414,M.account_DTR!$I$7:$I$414,'10. 170KMP'!$F157)</f>
        <v>0</v>
      </c>
      <c r="Y157" s="426">
        <f>SUMIFS(M.account_DTR!BR$7:BR$414,M.account_DTR!$I$7:$I$414,'10. 170KMP'!$F157)</f>
        <v>0</v>
      </c>
      <c r="Z157" s="426">
        <f>SUMIFS(M.account_DTR!BS$7:BS$414,M.account_DTR!$I$7:$I$414,'10. 170KMP'!$F157)</f>
        <v>0</v>
      </c>
      <c r="AA157" s="426">
        <f t="shared" si="79"/>
        <v>0</v>
      </c>
      <c r="AB157" s="426">
        <f>SUMIFS(M.account_DTR!BV$7:BV$414,M.account_DTR!$I$7:$I$414,'10. 170KMP'!$F157)</f>
        <v>0</v>
      </c>
      <c r="AC157" s="426">
        <f>SUMIFS(M.account_DTR!BW$7:BW$414,M.account_DTR!$I$7:$I$414,'10. 170KMP'!$F157)</f>
        <v>0</v>
      </c>
      <c r="AD157" s="426">
        <f>SUMIFS(M.account_DTR!BX$7:BX$414,M.account_DTR!$I$7:$I$414,'10. 170KMP'!$F157)</f>
        <v>0</v>
      </c>
      <c r="AE157" s="426">
        <f>SUMIFS(M.account_DTR!BY$7:BY$414,M.account_DTR!$I$7:$I$414,'10. 170KMP'!$F157)</f>
        <v>0</v>
      </c>
      <c r="AF157" s="426">
        <f>SUMIFS(M.account_DTR!BZ$7:BZ$414,M.account_DTR!$I$7:$I$414,'10. 170KMP'!$F157)</f>
        <v>0</v>
      </c>
      <c r="AG157" s="426">
        <f>SUMIFS(M.account_DTR!CA$7:CA$414,M.account_DTR!$I$7:$I$414,'10. 170KMP'!$F157)</f>
        <v>0</v>
      </c>
      <c r="AH157" s="426">
        <f>SUMIFS(M.account_DTR!CB$7:CB$414,M.account_DTR!$I$7:$I$414,'10. 170KMP'!$F157)</f>
        <v>0</v>
      </c>
      <c r="AI157" s="426">
        <f>SUMIFS(M.account_DTR!CC$7:CC$414,M.account_DTR!$I$7:$I$414,'10. 170KMP'!$F157)</f>
        <v>0</v>
      </c>
      <c r="AJ157" s="426">
        <f>SUMIFS(M.account_DTR!CD$7:CD$414,M.account_DTR!$I$7:$I$414,'10. 170KMP'!$F157)</f>
        <v>0</v>
      </c>
      <c r="AK157" s="426">
        <f>SUMIFS(M.account_DTR!CE$7:CE$414,M.account_DTR!$I$7:$I$414,'10. 170KMP'!$F157)</f>
        <v>0</v>
      </c>
      <c r="AL157" s="426">
        <f>SUMIFS(M.account_DTR!CF$7:CF$414,M.account_DTR!$I$7:$I$414,'10. 170KMP'!$F157)</f>
        <v>0</v>
      </c>
      <c r="AM157" s="426">
        <f>SUMIFS(M.account_DTR!CG$7:CG$414,M.account_DTR!$I$7:$I$414,'10. 170KMP'!$F157)</f>
        <v>0</v>
      </c>
      <c r="AN157" s="426">
        <f t="shared" si="80"/>
        <v>0</v>
      </c>
      <c r="AO157" s="427">
        <f t="shared" si="78"/>
        <v>0</v>
      </c>
      <c r="AP157" s="428">
        <f>SUMIFS(M.account_DTR!CJ$7:CJ$414,M.account_DTR!$I$7:$I$414,'10. 170KMP'!$F157)</f>
        <v>0</v>
      </c>
      <c r="AQ157" s="429">
        <f>SUMIFS(M.account_DTR!CK$7:CK$414,M.account_DTR!$I$7:$I$414,'10. 170KMP'!$F157)</f>
        <v>0</v>
      </c>
      <c r="AR157" s="429">
        <f>SUMIFS(M.account_DTR!CL$7:CL$414,M.account_DTR!$I$7:$I$414,'10. 170KMP'!$F157)</f>
        <v>0</v>
      </c>
      <c r="AS157" s="429">
        <f>SUMIFS(M.account_DTR!CM$7:CM$414,M.account_DTR!$I$7:$I$414,'10. 170KMP'!$F157)</f>
        <v>0</v>
      </c>
      <c r="AT157" s="429">
        <f>SUMIFS(M.account_DTR!CN$7:CN$414,M.account_DTR!$I$7:$I$414,'10. 170KMP'!$F157)</f>
        <v>0</v>
      </c>
      <c r="AU157" s="429"/>
      <c r="AV157" s="429"/>
      <c r="AW157" s="429"/>
      <c r="AX157" s="429"/>
      <c r="AY157" s="429"/>
      <c r="AZ157" s="429"/>
      <c r="BA157" s="430"/>
      <c r="BB157" s="425">
        <f t="shared" si="72"/>
        <v>0</v>
      </c>
      <c r="BC157" s="426">
        <f t="shared" si="73"/>
        <v>0</v>
      </c>
      <c r="BD157" s="426">
        <f t="shared" si="74"/>
        <v>0</v>
      </c>
      <c r="BE157" s="759" t="str">
        <f t="shared" si="67"/>
        <v/>
      </c>
      <c r="BF157" s="760" t="str">
        <f t="shared" si="68"/>
        <v/>
      </c>
      <c r="BG157" s="425">
        <f t="shared" si="75"/>
        <v>0</v>
      </c>
      <c r="BH157" s="426">
        <f t="shared" si="76"/>
        <v>0</v>
      </c>
      <c r="BI157" s="426">
        <f t="shared" si="77"/>
        <v>0</v>
      </c>
      <c r="BJ157" s="520" t="str">
        <f t="shared" si="69"/>
        <v/>
      </c>
      <c r="BK157" s="520" t="str">
        <f t="shared" si="70"/>
        <v/>
      </c>
      <c r="BL157" s="521" t="str">
        <f t="shared" si="71"/>
        <v/>
      </c>
    </row>
    <row r="158" spans="2:64" s="2" customFormat="1" x14ac:dyDescent="0.25">
      <c r="B158" s="1167"/>
      <c r="C158" s="1168"/>
      <c r="D158" s="1169"/>
      <c r="E158" s="1168"/>
      <c r="F158" s="23">
        <f>IF(H158=0,"",MAX($F$10:F157)+1)</f>
        <v>147</v>
      </c>
      <c r="G158" s="240" t="str">
        <f>VLOOKUP(H158,'Mapping account'!E:F,2,0)</f>
        <v>04303</v>
      </c>
      <c r="H158" s="451" t="s">
        <v>152</v>
      </c>
      <c r="I158" s="266" t="s">
        <v>226</v>
      </c>
      <c r="J158" s="277" t="s">
        <v>264</v>
      </c>
      <c r="K158" s="277" t="s">
        <v>283</v>
      </c>
      <c r="L158" s="85">
        <f>SUMIFS(M.account_DTR!$AD$7:$AD$414,M.account_DTR!$I$7:$I$414,'10. 170KMP'!$F158)</f>
        <v>0</v>
      </c>
      <c r="M158" s="61">
        <f>SUMIFS(M.account_DTR!$AR$7:$AR$414,M.account_DTR!$I$7:$I$414,'10. 170KMP'!$F158)</f>
        <v>0</v>
      </c>
      <c r="N158" s="61">
        <f>SUMIFS(M.account_DTR!$BF$7:$BF$414,M.account_DTR!$I$7:$I$414,'10. 170KMP'!$F158)</f>
        <v>0</v>
      </c>
      <c r="O158" s="61">
        <f>SUMIFS(M.account_DTR!BH$7:BH$414,M.account_DTR!$I$7:$I$414,'10. 170KMP'!$F158)</f>
        <v>0</v>
      </c>
      <c r="P158" s="61">
        <f>SUMIFS(M.account_DTR!BI$7:BI$414,M.account_DTR!$I$7:$I$414,'10. 170KMP'!$F158)</f>
        <v>0</v>
      </c>
      <c r="Q158" s="61">
        <f>SUMIFS(M.account_DTR!BJ$7:BJ$414,M.account_DTR!$I$7:$I$414,'10. 170KMP'!$F158)</f>
        <v>0</v>
      </c>
      <c r="R158" s="61">
        <f>SUMIFS(M.account_DTR!BK$7:BK$414,M.account_DTR!$I$7:$I$414,'10. 170KMP'!$F158)</f>
        <v>0</v>
      </c>
      <c r="S158" s="61">
        <f>SUMIFS(M.account_DTR!BL$7:BL$414,M.account_DTR!$I$7:$I$414,'10. 170KMP'!$F158)</f>
        <v>0</v>
      </c>
      <c r="T158" s="61">
        <f>SUMIFS(M.account_DTR!BM$7:BM$414,M.account_DTR!$I$7:$I$414,'10. 170KMP'!$F158)</f>
        <v>0</v>
      </c>
      <c r="U158" s="61">
        <f>SUMIFS(M.account_DTR!BN$7:BN$414,M.account_DTR!$I$7:$I$414,'10. 170KMP'!$F158)</f>
        <v>0</v>
      </c>
      <c r="V158" s="61">
        <f>SUMIFS(M.account_DTR!BO$7:BO$414,M.account_DTR!$I$7:$I$414,'10. 170KMP'!$F158)</f>
        <v>0</v>
      </c>
      <c r="W158" s="61">
        <f>SUMIFS(M.account_DTR!BP$7:BP$414,M.account_DTR!$I$7:$I$414,'10. 170KMP'!$F158)</f>
        <v>0</v>
      </c>
      <c r="X158" s="61">
        <f>SUMIFS(M.account_DTR!BQ$7:BQ$414,M.account_DTR!$I$7:$I$414,'10. 170KMP'!$F158)</f>
        <v>0</v>
      </c>
      <c r="Y158" s="61">
        <f>SUMIFS(M.account_DTR!BR$7:BR$414,M.account_DTR!$I$7:$I$414,'10. 170KMP'!$F158)</f>
        <v>0</v>
      </c>
      <c r="Z158" s="61">
        <f>SUMIFS(M.account_DTR!BS$7:BS$414,M.account_DTR!$I$7:$I$414,'10. 170KMP'!$F158)</f>
        <v>0</v>
      </c>
      <c r="AA158" s="61">
        <f t="shared" si="79"/>
        <v>0</v>
      </c>
      <c r="AB158" s="61">
        <f>SUMIFS(M.account_DTR!BV$7:BV$414,M.account_DTR!$I$7:$I$414,'10. 170KMP'!$F158)</f>
        <v>0</v>
      </c>
      <c r="AC158" s="61">
        <f>SUMIFS(M.account_DTR!BW$7:BW$414,M.account_DTR!$I$7:$I$414,'10. 170KMP'!$F158)</f>
        <v>0</v>
      </c>
      <c r="AD158" s="61">
        <f>SUMIFS(M.account_DTR!BX$7:BX$414,M.account_DTR!$I$7:$I$414,'10. 170KMP'!$F158)</f>
        <v>0</v>
      </c>
      <c r="AE158" s="61">
        <f>SUMIFS(M.account_DTR!BY$7:BY$414,M.account_DTR!$I$7:$I$414,'10. 170KMP'!$F158)</f>
        <v>0</v>
      </c>
      <c r="AF158" s="61">
        <f>SUMIFS(M.account_DTR!BZ$7:BZ$414,M.account_DTR!$I$7:$I$414,'10. 170KMP'!$F158)</f>
        <v>0</v>
      </c>
      <c r="AG158" s="61">
        <f>SUMIFS(M.account_DTR!CA$7:CA$414,M.account_DTR!$I$7:$I$414,'10. 170KMP'!$F158)</f>
        <v>0</v>
      </c>
      <c r="AH158" s="61">
        <f>SUMIFS(M.account_DTR!CB$7:CB$414,M.account_DTR!$I$7:$I$414,'10. 170KMP'!$F158)</f>
        <v>0</v>
      </c>
      <c r="AI158" s="61">
        <f>SUMIFS(M.account_DTR!CC$7:CC$414,M.account_DTR!$I$7:$I$414,'10. 170KMP'!$F158)</f>
        <v>0</v>
      </c>
      <c r="AJ158" s="61">
        <f>SUMIFS(M.account_DTR!CD$7:CD$414,M.account_DTR!$I$7:$I$414,'10. 170KMP'!$F158)</f>
        <v>0</v>
      </c>
      <c r="AK158" s="61">
        <f>SUMIFS(M.account_DTR!CE$7:CE$414,M.account_DTR!$I$7:$I$414,'10. 170KMP'!$F158)</f>
        <v>0</v>
      </c>
      <c r="AL158" s="61">
        <f>SUMIFS(M.account_DTR!CF$7:CF$414,M.account_DTR!$I$7:$I$414,'10. 170KMP'!$F158)</f>
        <v>0</v>
      </c>
      <c r="AM158" s="61">
        <f>SUMIFS(M.account_DTR!CG$7:CG$414,M.account_DTR!$I$7:$I$414,'10. 170KMP'!$F158)</f>
        <v>0</v>
      </c>
      <c r="AN158" s="61">
        <f t="shared" si="80"/>
        <v>0</v>
      </c>
      <c r="AO158" s="91">
        <f t="shared" si="78"/>
        <v>0</v>
      </c>
      <c r="AP158" s="339">
        <f>SUMIFS(M.account_DTR!CJ$7:CJ$414,M.account_DTR!$I$7:$I$414,'10. 170KMP'!$F158)</f>
        <v>0</v>
      </c>
      <c r="AQ158" s="340">
        <f>SUMIFS(M.account_DTR!CK$7:CK$414,M.account_DTR!$I$7:$I$414,'10. 170KMP'!$F158)</f>
        <v>0</v>
      </c>
      <c r="AR158" s="340">
        <f>SUMIFS(M.account_DTR!CL$7:CL$414,M.account_DTR!$I$7:$I$414,'10. 170KMP'!$F158)</f>
        <v>0</v>
      </c>
      <c r="AS158" s="340">
        <f>SUMIFS(M.account_DTR!CM$7:CM$414,M.account_DTR!$I$7:$I$414,'10. 170KMP'!$F158)</f>
        <v>0</v>
      </c>
      <c r="AT158" s="340">
        <f>SUMIFS(M.account_DTR!CN$7:CN$414,M.account_DTR!$I$7:$I$414,'10. 170KMP'!$F158)</f>
        <v>0</v>
      </c>
      <c r="AU158" s="340"/>
      <c r="AV158" s="340"/>
      <c r="AW158" s="340"/>
      <c r="AX158" s="340"/>
      <c r="AY158" s="340"/>
      <c r="AZ158" s="340"/>
      <c r="BA158" s="341"/>
      <c r="BB158" s="85">
        <f t="shared" si="72"/>
        <v>0</v>
      </c>
      <c r="BC158" s="61">
        <f t="shared" si="73"/>
        <v>0</v>
      </c>
      <c r="BD158" s="61">
        <f t="shared" si="74"/>
        <v>0</v>
      </c>
      <c r="BE158" s="753" t="str">
        <f t="shared" si="67"/>
        <v/>
      </c>
      <c r="BF158" s="754" t="str">
        <f t="shared" si="68"/>
        <v/>
      </c>
      <c r="BG158" s="85">
        <f t="shared" si="75"/>
        <v>0</v>
      </c>
      <c r="BH158" s="61">
        <f t="shared" si="76"/>
        <v>0</v>
      </c>
      <c r="BI158" s="61">
        <f t="shared" si="77"/>
        <v>0</v>
      </c>
      <c r="BJ158" s="512" t="str">
        <f t="shared" si="69"/>
        <v/>
      </c>
      <c r="BK158" s="512" t="str">
        <f t="shared" si="70"/>
        <v/>
      </c>
      <c r="BL158" s="513" t="str">
        <f t="shared" si="71"/>
        <v/>
      </c>
    </row>
    <row r="159" spans="2:64" s="180" customFormat="1" ht="14.1" customHeight="1" x14ac:dyDescent="0.25">
      <c r="B159" s="573" t="s">
        <v>284</v>
      </c>
      <c r="C159" s="574" t="s">
        <v>108</v>
      </c>
      <c r="D159" s="575" t="str">
        <f>IF($B$2="x","",B159)</f>
        <v>V</v>
      </c>
      <c r="E159" s="574" t="str">
        <f>IF($B$2="x","",C159)</f>
        <v>Chi phí tài chính</v>
      </c>
      <c r="F159" s="576"/>
      <c r="G159" s="575"/>
      <c r="H159" s="577"/>
      <c r="I159" s="578"/>
      <c r="J159" s="579"/>
      <c r="K159" s="579"/>
      <c r="L159" s="580">
        <f>SUM(L160:L166)</f>
        <v>0</v>
      </c>
      <c r="M159" s="581">
        <f t="shared" ref="M159:BA159" si="81">SUM(M160:M166)</f>
        <v>0</v>
      </c>
      <c r="N159" s="581">
        <f t="shared" si="81"/>
        <v>0</v>
      </c>
      <c r="O159" s="581">
        <f t="shared" si="81"/>
        <v>0</v>
      </c>
      <c r="P159" s="581">
        <f t="shared" si="81"/>
        <v>0</v>
      </c>
      <c r="Q159" s="581">
        <f t="shared" si="81"/>
        <v>0</v>
      </c>
      <c r="R159" s="581">
        <f t="shared" si="81"/>
        <v>0</v>
      </c>
      <c r="S159" s="581">
        <f t="shared" si="81"/>
        <v>0</v>
      </c>
      <c r="T159" s="581">
        <f t="shared" si="81"/>
        <v>0</v>
      </c>
      <c r="U159" s="581">
        <f t="shared" si="81"/>
        <v>0</v>
      </c>
      <c r="V159" s="581">
        <f t="shared" si="81"/>
        <v>0</v>
      </c>
      <c r="W159" s="581">
        <f t="shared" si="81"/>
        <v>0</v>
      </c>
      <c r="X159" s="581">
        <f t="shared" si="81"/>
        <v>0</v>
      </c>
      <c r="Y159" s="581">
        <f t="shared" si="81"/>
        <v>0</v>
      </c>
      <c r="Z159" s="581">
        <f t="shared" si="81"/>
        <v>0</v>
      </c>
      <c r="AA159" s="581">
        <f t="shared" si="81"/>
        <v>0</v>
      </c>
      <c r="AB159" s="581">
        <f t="shared" si="81"/>
        <v>700000</v>
      </c>
      <c r="AC159" s="581">
        <f t="shared" si="81"/>
        <v>700000</v>
      </c>
      <c r="AD159" s="581">
        <f t="shared" si="81"/>
        <v>700000</v>
      </c>
      <c r="AE159" s="581">
        <f t="shared" si="81"/>
        <v>700000</v>
      </c>
      <c r="AF159" s="581">
        <f t="shared" si="81"/>
        <v>700000</v>
      </c>
      <c r="AG159" s="581">
        <f t="shared" si="81"/>
        <v>700000</v>
      </c>
      <c r="AH159" s="581">
        <f t="shared" si="81"/>
        <v>700000</v>
      </c>
      <c r="AI159" s="581">
        <f t="shared" si="81"/>
        <v>700000</v>
      </c>
      <c r="AJ159" s="581">
        <f t="shared" si="81"/>
        <v>700000</v>
      </c>
      <c r="AK159" s="581">
        <f t="shared" si="81"/>
        <v>700000</v>
      </c>
      <c r="AL159" s="581">
        <f t="shared" si="81"/>
        <v>700000</v>
      </c>
      <c r="AM159" s="581">
        <f t="shared" si="81"/>
        <v>700000</v>
      </c>
      <c r="AN159" s="581">
        <f t="shared" si="81"/>
        <v>8400000</v>
      </c>
      <c r="AO159" s="582">
        <f t="shared" si="81"/>
        <v>23188576</v>
      </c>
      <c r="AP159" s="583">
        <f t="shared" si="81"/>
        <v>7327109</v>
      </c>
      <c r="AQ159" s="584">
        <f t="shared" si="81"/>
        <v>10485372</v>
      </c>
      <c r="AR159" s="584">
        <f t="shared" si="81"/>
        <v>1167109</v>
      </c>
      <c r="AS159" s="584">
        <f t="shared" si="81"/>
        <v>2655321</v>
      </c>
      <c r="AT159" s="584">
        <f t="shared" ref="AT159" si="82">SUM(AT160:AT166)</f>
        <v>1553665</v>
      </c>
      <c r="AU159" s="584">
        <f t="shared" si="81"/>
        <v>0</v>
      </c>
      <c r="AV159" s="584">
        <f t="shared" si="81"/>
        <v>0</v>
      </c>
      <c r="AW159" s="584">
        <f t="shared" si="81"/>
        <v>0</v>
      </c>
      <c r="AX159" s="584">
        <f t="shared" si="81"/>
        <v>0</v>
      </c>
      <c r="AY159" s="584">
        <f t="shared" si="81"/>
        <v>0</v>
      </c>
      <c r="AZ159" s="584">
        <f t="shared" si="81"/>
        <v>0</v>
      </c>
      <c r="BA159" s="585">
        <f t="shared" si="81"/>
        <v>0</v>
      </c>
      <c r="BB159" s="580">
        <f t="shared" si="72"/>
        <v>2655321</v>
      </c>
      <c r="BC159" s="581">
        <f t="shared" si="73"/>
        <v>1553665</v>
      </c>
      <c r="BD159" s="581">
        <f t="shared" si="74"/>
        <v>700000</v>
      </c>
      <c r="BE159" s="749">
        <f t="shared" si="67"/>
        <v>0.58511381486456815</v>
      </c>
      <c r="BF159" s="750">
        <f t="shared" si="68"/>
        <v>2.2195214285714284</v>
      </c>
      <c r="BG159" s="580">
        <f t="shared" si="75"/>
        <v>0</v>
      </c>
      <c r="BH159" s="581">
        <f t="shared" si="76"/>
        <v>23188576</v>
      </c>
      <c r="BI159" s="581">
        <f t="shared" si="77"/>
        <v>3500000</v>
      </c>
      <c r="BJ159" s="586" t="str">
        <f t="shared" si="69"/>
        <v/>
      </c>
      <c r="BK159" s="586">
        <f t="shared" si="70"/>
        <v>6.6253074285714284</v>
      </c>
      <c r="BL159" s="587">
        <f t="shared" si="71"/>
        <v>2.7605447619047618</v>
      </c>
    </row>
    <row r="160" spans="2:64" s="2" customFormat="1" x14ac:dyDescent="0.25">
      <c r="B160" s="1167" t="s">
        <v>285</v>
      </c>
      <c r="C160" s="1168" t="s">
        <v>108</v>
      </c>
      <c r="D160" s="1169" t="s">
        <v>286</v>
      </c>
      <c r="E160" s="1168" t="s">
        <v>158</v>
      </c>
      <c r="F160" s="177">
        <f>IF(H160=0,"",MAX($F$10:F158)+1)</f>
        <v>148</v>
      </c>
      <c r="G160" s="239" t="str">
        <f>VLOOKUP(H160,'Mapping account'!E:F,2,0)</f>
        <v>06001</v>
      </c>
      <c r="H160" s="14" t="s">
        <v>405</v>
      </c>
      <c r="I160" s="267" t="s">
        <v>226</v>
      </c>
      <c r="J160" s="278" t="s">
        <v>285</v>
      </c>
      <c r="K160" s="278" t="s">
        <v>286</v>
      </c>
      <c r="L160" s="408">
        <f>SUMIFS(M.account_DTR!$AD$7:$AD$414,M.account_DTR!$I$7:$I$414,'10. 170KMP'!$F160)</f>
        <v>0</v>
      </c>
      <c r="M160" s="409">
        <f>SUMIFS(M.account_DTR!$AR$7:$AR$414,M.account_DTR!$I$7:$I$414,'10. 170KMP'!$F160)</f>
        <v>0</v>
      </c>
      <c r="N160" s="409">
        <f>SUMIFS(M.account_DTR!$BF$7:$BF$414,M.account_DTR!$I$7:$I$414,'10. 170KMP'!$F160)</f>
        <v>0</v>
      </c>
      <c r="O160" s="409">
        <f>SUMIFS(M.account_DTR!BH$7:BH$414,M.account_DTR!$I$7:$I$414,'10. 170KMP'!$F160)</f>
        <v>0</v>
      </c>
      <c r="P160" s="409">
        <f>SUMIFS(M.account_DTR!BI$7:BI$414,M.account_DTR!$I$7:$I$414,'10. 170KMP'!$F160)</f>
        <v>0</v>
      </c>
      <c r="Q160" s="409">
        <f>SUMIFS(M.account_DTR!BJ$7:BJ$414,M.account_DTR!$I$7:$I$414,'10. 170KMP'!$F160)</f>
        <v>0</v>
      </c>
      <c r="R160" s="409">
        <f>SUMIFS(M.account_DTR!BK$7:BK$414,M.account_DTR!$I$7:$I$414,'10. 170KMP'!$F160)</f>
        <v>0</v>
      </c>
      <c r="S160" s="409">
        <f>SUMIFS(M.account_DTR!BL$7:BL$414,M.account_DTR!$I$7:$I$414,'10. 170KMP'!$F160)</f>
        <v>0</v>
      </c>
      <c r="T160" s="409">
        <f>SUMIFS(M.account_DTR!BM$7:BM$414,M.account_DTR!$I$7:$I$414,'10. 170KMP'!$F160)</f>
        <v>0</v>
      </c>
      <c r="U160" s="409">
        <f>SUMIFS(M.account_DTR!BN$7:BN$414,M.account_DTR!$I$7:$I$414,'10. 170KMP'!$F160)</f>
        <v>0</v>
      </c>
      <c r="V160" s="409">
        <f>SUMIFS(M.account_DTR!BO$7:BO$414,M.account_DTR!$I$7:$I$414,'10. 170KMP'!$F160)</f>
        <v>0</v>
      </c>
      <c r="W160" s="409">
        <f>SUMIFS(M.account_DTR!BP$7:BP$414,M.account_DTR!$I$7:$I$414,'10. 170KMP'!$F160)</f>
        <v>0</v>
      </c>
      <c r="X160" s="409">
        <f>SUMIFS(M.account_DTR!BQ$7:BQ$414,M.account_DTR!$I$7:$I$414,'10. 170KMP'!$F160)</f>
        <v>0</v>
      </c>
      <c r="Y160" s="409">
        <f>SUMIFS(M.account_DTR!BR$7:BR$414,M.account_DTR!$I$7:$I$414,'10. 170KMP'!$F160)</f>
        <v>0</v>
      </c>
      <c r="Z160" s="409">
        <f>SUMIFS(M.account_DTR!BS$7:BS$414,M.account_DTR!$I$7:$I$414,'10. 170KMP'!$F160)</f>
        <v>0</v>
      </c>
      <c r="AA160" s="409">
        <f t="shared" si="79"/>
        <v>0</v>
      </c>
      <c r="AB160" s="409">
        <f>SUMIFS(M.account_DTR!BV$7:BV$414,M.account_DTR!$I$7:$I$414,'10. 170KMP'!$F160)</f>
        <v>0</v>
      </c>
      <c r="AC160" s="409">
        <f>SUMIFS(M.account_DTR!BW$7:BW$414,M.account_DTR!$I$7:$I$414,'10. 170KMP'!$F160)</f>
        <v>0</v>
      </c>
      <c r="AD160" s="409">
        <f>SUMIFS(M.account_DTR!BX$7:BX$414,M.account_DTR!$I$7:$I$414,'10. 170KMP'!$F160)</f>
        <v>0</v>
      </c>
      <c r="AE160" s="409">
        <f>SUMIFS(M.account_DTR!BY$7:BY$414,M.account_DTR!$I$7:$I$414,'10. 170KMP'!$F160)</f>
        <v>0</v>
      </c>
      <c r="AF160" s="409">
        <f>SUMIFS(M.account_DTR!BZ$7:BZ$414,M.account_DTR!$I$7:$I$414,'10. 170KMP'!$F160)</f>
        <v>0</v>
      </c>
      <c r="AG160" s="409">
        <f>SUMIFS(M.account_DTR!CA$7:CA$414,M.account_DTR!$I$7:$I$414,'10. 170KMP'!$F160)</f>
        <v>0</v>
      </c>
      <c r="AH160" s="409">
        <f>SUMIFS(M.account_DTR!CB$7:CB$414,M.account_DTR!$I$7:$I$414,'10. 170KMP'!$F160)</f>
        <v>0</v>
      </c>
      <c r="AI160" s="409">
        <f>SUMIFS(M.account_DTR!CC$7:CC$414,M.account_DTR!$I$7:$I$414,'10. 170KMP'!$F160)</f>
        <v>0</v>
      </c>
      <c r="AJ160" s="409">
        <f>SUMIFS(M.account_DTR!CD$7:CD$414,M.account_DTR!$I$7:$I$414,'10. 170KMP'!$F160)</f>
        <v>0</v>
      </c>
      <c r="AK160" s="409">
        <f>SUMIFS(M.account_DTR!CE$7:CE$414,M.account_DTR!$I$7:$I$414,'10. 170KMP'!$F160)</f>
        <v>0</v>
      </c>
      <c r="AL160" s="409">
        <f>SUMIFS(M.account_DTR!CF$7:CF$414,M.account_DTR!$I$7:$I$414,'10. 170KMP'!$F160)</f>
        <v>0</v>
      </c>
      <c r="AM160" s="409">
        <f>SUMIFS(M.account_DTR!CG$7:CG$414,M.account_DTR!$I$7:$I$414,'10. 170KMP'!$F160)</f>
        <v>0</v>
      </c>
      <c r="AN160" s="409">
        <f t="shared" si="80"/>
        <v>0</v>
      </c>
      <c r="AO160" s="410">
        <f t="shared" si="78"/>
        <v>0</v>
      </c>
      <c r="AP160" s="411">
        <f>SUMIFS(M.account_DTR!CJ$7:CJ$414,M.account_DTR!$I$7:$I$414,'10. 170KMP'!$F160)</f>
        <v>0</v>
      </c>
      <c r="AQ160" s="412">
        <f>SUMIFS(M.account_DTR!CK$7:CK$414,M.account_DTR!$I$7:$I$414,'10. 170KMP'!$F160)</f>
        <v>0</v>
      </c>
      <c r="AR160" s="412">
        <f>SUMIFS(M.account_DTR!CL$7:CL$414,M.account_DTR!$I$7:$I$414,'10. 170KMP'!$F160)</f>
        <v>0</v>
      </c>
      <c r="AS160" s="412">
        <f>SUMIFS(M.account_DTR!CM$7:CM$414,M.account_DTR!$I$7:$I$414,'10. 170KMP'!$F160)</f>
        <v>0</v>
      </c>
      <c r="AT160" s="412">
        <f>SUMIFS(M.account_DTR!CN$7:CN$414,M.account_DTR!$I$7:$I$414,'10. 170KMP'!$F160)</f>
        <v>0</v>
      </c>
      <c r="AU160" s="412"/>
      <c r="AV160" s="412"/>
      <c r="AW160" s="412"/>
      <c r="AX160" s="412"/>
      <c r="AY160" s="412"/>
      <c r="AZ160" s="412"/>
      <c r="BA160" s="413"/>
      <c r="BB160" s="408">
        <f t="shared" si="72"/>
        <v>0</v>
      </c>
      <c r="BC160" s="409">
        <f t="shared" si="73"/>
        <v>0</v>
      </c>
      <c r="BD160" s="409">
        <f t="shared" si="74"/>
        <v>0</v>
      </c>
      <c r="BE160" s="755" t="str">
        <f t="shared" si="67"/>
        <v/>
      </c>
      <c r="BF160" s="756" t="str">
        <f t="shared" si="68"/>
        <v/>
      </c>
      <c r="BG160" s="408">
        <f t="shared" si="75"/>
        <v>0</v>
      </c>
      <c r="BH160" s="409">
        <f t="shared" si="76"/>
        <v>0</v>
      </c>
      <c r="BI160" s="409">
        <f t="shared" si="77"/>
        <v>0</v>
      </c>
      <c r="BJ160" s="516" t="str">
        <f t="shared" si="69"/>
        <v/>
      </c>
      <c r="BK160" s="516" t="str">
        <f t="shared" si="70"/>
        <v/>
      </c>
      <c r="BL160" s="517" t="str">
        <f t="shared" si="71"/>
        <v/>
      </c>
    </row>
    <row r="161" spans="2:64" s="2" customFormat="1" x14ac:dyDescent="0.25">
      <c r="B161" s="1167"/>
      <c r="C161" s="1168"/>
      <c r="D161" s="1169"/>
      <c r="E161" s="1168"/>
      <c r="F161" s="179">
        <f>IF(H161=0,"",MAX($F$10:F160)+1)</f>
        <v>149</v>
      </c>
      <c r="G161" s="242" t="str">
        <f>VLOOKUP(H161,'Mapping account'!E:F,2,0)</f>
        <v>06002</v>
      </c>
      <c r="H161" s="198" t="s">
        <v>406</v>
      </c>
      <c r="I161" s="269" t="s">
        <v>226</v>
      </c>
      <c r="J161" s="279" t="s">
        <v>285</v>
      </c>
      <c r="K161" s="279" t="s">
        <v>286</v>
      </c>
      <c r="L161" s="425">
        <f>SUMIFS(M.account_DTR!$AD$7:$AD$414,M.account_DTR!$I$7:$I$414,'10. 170KMP'!$F161)</f>
        <v>0</v>
      </c>
      <c r="M161" s="426">
        <f>SUMIFS(M.account_DTR!$AR$7:$AR$414,M.account_DTR!$I$7:$I$414,'10. 170KMP'!$F161)</f>
        <v>0</v>
      </c>
      <c r="N161" s="426">
        <f>SUMIFS(M.account_DTR!$BF$7:$BF$414,M.account_DTR!$I$7:$I$414,'10. 170KMP'!$F161)</f>
        <v>0</v>
      </c>
      <c r="O161" s="426">
        <f>SUMIFS(M.account_DTR!BH$7:BH$414,M.account_DTR!$I$7:$I$414,'10. 170KMP'!$F161)</f>
        <v>0</v>
      </c>
      <c r="P161" s="426">
        <f>SUMIFS(M.account_DTR!BI$7:BI$414,M.account_DTR!$I$7:$I$414,'10. 170KMP'!$F161)</f>
        <v>0</v>
      </c>
      <c r="Q161" s="426">
        <f>SUMIFS(M.account_DTR!BJ$7:BJ$414,M.account_DTR!$I$7:$I$414,'10. 170KMP'!$F161)</f>
        <v>0</v>
      </c>
      <c r="R161" s="426">
        <f>SUMIFS(M.account_DTR!BK$7:BK$414,M.account_DTR!$I$7:$I$414,'10. 170KMP'!$F161)</f>
        <v>0</v>
      </c>
      <c r="S161" s="426">
        <f>SUMIFS(M.account_DTR!BL$7:BL$414,M.account_DTR!$I$7:$I$414,'10. 170KMP'!$F161)</f>
        <v>0</v>
      </c>
      <c r="T161" s="426">
        <f>SUMIFS(M.account_DTR!BM$7:BM$414,M.account_DTR!$I$7:$I$414,'10. 170KMP'!$F161)</f>
        <v>0</v>
      </c>
      <c r="U161" s="426">
        <f>SUMIFS(M.account_DTR!BN$7:BN$414,M.account_DTR!$I$7:$I$414,'10. 170KMP'!$F161)</f>
        <v>0</v>
      </c>
      <c r="V161" s="426">
        <f>SUMIFS(M.account_DTR!BO$7:BO$414,M.account_DTR!$I$7:$I$414,'10. 170KMP'!$F161)</f>
        <v>0</v>
      </c>
      <c r="W161" s="426">
        <f>SUMIFS(M.account_DTR!BP$7:BP$414,M.account_DTR!$I$7:$I$414,'10. 170KMP'!$F161)</f>
        <v>0</v>
      </c>
      <c r="X161" s="426">
        <f>SUMIFS(M.account_DTR!BQ$7:BQ$414,M.account_DTR!$I$7:$I$414,'10. 170KMP'!$F161)</f>
        <v>0</v>
      </c>
      <c r="Y161" s="426">
        <f>SUMIFS(M.account_DTR!BR$7:BR$414,M.account_DTR!$I$7:$I$414,'10. 170KMP'!$F161)</f>
        <v>0</v>
      </c>
      <c r="Z161" s="426">
        <f>SUMIFS(M.account_DTR!BS$7:BS$414,M.account_DTR!$I$7:$I$414,'10. 170KMP'!$F161)</f>
        <v>0</v>
      </c>
      <c r="AA161" s="426">
        <f t="shared" si="79"/>
        <v>0</v>
      </c>
      <c r="AB161" s="426">
        <f>SUMIFS(M.account_DTR!BV$7:BV$414,M.account_DTR!$I$7:$I$414,'10. 170KMP'!$F161)</f>
        <v>0</v>
      </c>
      <c r="AC161" s="426">
        <f>SUMIFS(M.account_DTR!BW$7:BW$414,M.account_DTR!$I$7:$I$414,'10. 170KMP'!$F161)</f>
        <v>0</v>
      </c>
      <c r="AD161" s="426">
        <f>SUMIFS(M.account_DTR!BX$7:BX$414,M.account_DTR!$I$7:$I$414,'10. 170KMP'!$F161)</f>
        <v>0</v>
      </c>
      <c r="AE161" s="426">
        <f>SUMIFS(M.account_DTR!BY$7:BY$414,M.account_DTR!$I$7:$I$414,'10. 170KMP'!$F161)</f>
        <v>0</v>
      </c>
      <c r="AF161" s="426">
        <f>SUMIFS(M.account_DTR!BZ$7:BZ$414,M.account_DTR!$I$7:$I$414,'10. 170KMP'!$F161)</f>
        <v>0</v>
      </c>
      <c r="AG161" s="426">
        <f>SUMIFS(M.account_DTR!CA$7:CA$414,M.account_DTR!$I$7:$I$414,'10. 170KMP'!$F161)</f>
        <v>0</v>
      </c>
      <c r="AH161" s="426">
        <f>SUMIFS(M.account_DTR!CB$7:CB$414,M.account_DTR!$I$7:$I$414,'10. 170KMP'!$F161)</f>
        <v>0</v>
      </c>
      <c r="AI161" s="426">
        <f>SUMIFS(M.account_DTR!CC$7:CC$414,M.account_DTR!$I$7:$I$414,'10. 170KMP'!$F161)</f>
        <v>0</v>
      </c>
      <c r="AJ161" s="426">
        <f>SUMIFS(M.account_DTR!CD$7:CD$414,M.account_DTR!$I$7:$I$414,'10. 170KMP'!$F161)</f>
        <v>0</v>
      </c>
      <c r="AK161" s="426">
        <f>SUMIFS(M.account_DTR!CE$7:CE$414,M.account_DTR!$I$7:$I$414,'10. 170KMP'!$F161)</f>
        <v>0</v>
      </c>
      <c r="AL161" s="426">
        <f>SUMIFS(M.account_DTR!CF$7:CF$414,M.account_DTR!$I$7:$I$414,'10. 170KMP'!$F161)</f>
        <v>0</v>
      </c>
      <c r="AM161" s="426">
        <f>SUMIFS(M.account_DTR!CG$7:CG$414,M.account_DTR!$I$7:$I$414,'10. 170KMP'!$F161)</f>
        <v>0</v>
      </c>
      <c r="AN161" s="426">
        <f t="shared" si="80"/>
        <v>0</v>
      </c>
      <c r="AO161" s="427">
        <f t="shared" si="78"/>
        <v>0</v>
      </c>
      <c r="AP161" s="428">
        <f>SUMIFS(M.account_DTR!CJ$7:CJ$414,M.account_DTR!$I$7:$I$414,'10. 170KMP'!$F161)</f>
        <v>0</v>
      </c>
      <c r="AQ161" s="429">
        <f>SUMIFS(M.account_DTR!CK$7:CK$414,M.account_DTR!$I$7:$I$414,'10. 170KMP'!$F161)</f>
        <v>0</v>
      </c>
      <c r="AR161" s="429">
        <f>SUMIFS(M.account_DTR!CL$7:CL$414,M.account_DTR!$I$7:$I$414,'10. 170KMP'!$F161)</f>
        <v>0</v>
      </c>
      <c r="AS161" s="429">
        <f>SUMIFS(M.account_DTR!CM$7:CM$414,M.account_DTR!$I$7:$I$414,'10. 170KMP'!$F161)</f>
        <v>0</v>
      </c>
      <c r="AT161" s="429">
        <f>SUMIFS(M.account_DTR!CN$7:CN$414,M.account_DTR!$I$7:$I$414,'10. 170KMP'!$F161)</f>
        <v>0</v>
      </c>
      <c r="AU161" s="429"/>
      <c r="AV161" s="429"/>
      <c r="AW161" s="429"/>
      <c r="AX161" s="429"/>
      <c r="AY161" s="429"/>
      <c r="AZ161" s="429"/>
      <c r="BA161" s="430"/>
      <c r="BB161" s="425">
        <f t="shared" si="72"/>
        <v>0</v>
      </c>
      <c r="BC161" s="426">
        <f t="shared" si="73"/>
        <v>0</v>
      </c>
      <c r="BD161" s="426">
        <f t="shared" si="74"/>
        <v>0</v>
      </c>
      <c r="BE161" s="759" t="str">
        <f t="shared" si="67"/>
        <v/>
      </c>
      <c r="BF161" s="760" t="str">
        <f t="shared" si="68"/>
        <v/>
      </c>
      <c r="BG161" s="425">
        <f t="shared" si="75"/>
        <v>0</v>
      </c>
      <c r="BH161" s="426">
        <f t="shared" si="76"/>
        <v>0</v>
      </c>
      <c r="BI161" s="426">
        <f t="shared" si="77"/>
        <v>0</v>
      </c>
      <c r="BJ161" s="520" t="str">
        <f t="shared" si="69"/>
        <v/>
      </c>
      <c r="BK161" s="520" t="str">
        <f t="shared" si="70"/>
        <v/>
      </c>
      <c r="BL161" s="521" t="str">
        <f t="shared" si="71"/>
        <v/>
      </c>
    </row>
    <row r="162" spans="2:64" s="2" customFormat="1" x14ac:dyDescent="0.25">
      <c r="B162" s="1167"/>
      <c r="C162" s="1168"/>
      <c r="D162" s="1169"/>
      <c r="E162" s="1168"/>
      <c r="F162" s="23">
        <f>IF(H162=0,"",MAX($F$10:F161)+1)</f>
        <v>150</v>
      </c>
      <c r="G162" s="240" t="str">
        <f>VLOOKUP(H162,'Mapping account'!E:F,2,0)</f>
        <v>05901</v>
      </c>
      <c r="H162" s="16" t="s">
        <v>407</v>
      </c>
      <c r="I162" s="266" t="s">
        <v>226</v>
      </c>
      <c r="J162" s="277" t="s">
        <v>285</v>
      </c>
      <c r="K162" s="277" t="s">
        <v>286</v>
      </c>
      <c r="L162" s="85">
        <f>SUMIFS(M.account_DTR!$AD$7:$AD$414,M.account_DTR!$I$7:$I$414,'10. 170KMP'!$F162)</f>
        <v>0</v>
      </c>
      <c r="M162" s="61">
        <f>SUMIFS(M.account_DTR!$AR$7:$AR$414,M.account_DTR!$I$7:$I$414,'10. 170KMP'!$F162)</f>
        <v>0</v>
      </c>
      <c r="N162" s="61">
        <f>SUMIFS(M.account_DTR!$BF$7:$BF$414,M.account_DTR!$I$7:$I$414,'10. 170KMP'!$F162)</f>
        <v>0</v>
      </c>
      <c r="O162" s="61">
        <f>SUMIFS(M.account_DTR!BH$7:BH$414,M.account_DTR!$I$7:$I$414,'10. 170KMP'!$F162)</f>
        <v>0</v>
      </c>
      <c r="P162" s="61">
        <f>SUMIFS(M.account_DTR!BI$7:BI$414,M.account_DTR!$I$7:$I$414,'10. 170KMP'!$F162)</f>
        <v>0</v>
      </c>
      <c r="Q162" s="61">
        <f>SUMIFS(M.account_DTR!BJ$7:BJ$414,M.account_DTR!$I$7:$I$414,'10. 170KMP'!$F162)</f>
        <v>0</v>
      </c>
      <c r="R162" s="61">
        <f>SUMIFS(M.account_DTR!BK$7:BK$414,M.account_DTR!$I$7:$I$414,'10. 170KMP'!$F162)</f>
        <v>0</v>
      </c>
      <c r="S162" s="61">
        <f>SUMIFS(M.account_DTR!BL$7:BL$414,M.account_DTR!$I$7:$I$414,'10. 170KMP'!$F162)</f>
        <v>0</v>
      </c>
      <c r="T162" s="61">
        <f>SUMIFS(M.account_DTR!BM$7:BM$414,M.account_DTR!$I$7:$I$414,'10. 170KMP'!$F162)</f>
        <v>0</v>
      </c>
      <c r="U162" s="61">
        <f>SUMIFS(M.account_DTR!BN$7:BN$414,M.account_DTR!$I$7:$I$414,'10. 170KMP'!$F162)</f>
        <v>0</v>
      </c>
      <c r="V162" s="61">
        <f>SUMIFS(M.account_DTR!BO$7:BO$414,M.account_DTR!$I$7:$I$414,'10. 170KMP'!$F162)</f>
        <v>0</v>
      </c>
      <c r="W162" s="61">
        <f>SUMIFS(M.account_DTR!BP$7:BP$414,M.account_DTR!$I$7:$I$414,'10. 170KMP'!$F162)</f>
        <v>0</v>
      </c>
      <c r="X162" s="61">
        <f>SUMIFS(M.account_DTR!BQ$7:BQ$414,M.account_DTR!$I$7:$I$414,'10. 170KMP'!$F162)</f>
        <v>0</v>
      </c>
      <c r="Y162" s="61">
        <f>SUMIFS(M.account_DTR!BR$7:BR$414,M.account_DTR!$I$7:$I$414,'10. 170KMP'!$F162)</f>
        <v>0</v>
      </c>
      <c r="Z162" s="61">
        <f>SUMIFS(M.account_DTR!BS$7:BS$414,M.account_DTR!$I$7:$I$414,'10. 170KMP'!$F162)</f>
        <v>0</v>
      </c>
      <c r="AA162" s="61">
        <f t="shared" si="79"/>
        <v>0</v>
      </c>
      <c r="AB162" s="61">
        <f>SUMIFS(M.account_DTR!BV$7:BV$414,M.account_DTR!$I$7:$I$414,'10. 170KMP'!$F162)</f>
        <v>0</v>
      </c>
      <c r="AC162" s="61">
        <f>SUMIFS(M.account_DTR!BW$7:BW$414,M.account_DTR!$I$7:$I$414,'10. 170KMP'!$F162)</f>
        <v>0</v>
      </c>
      <c r="AD162" s="61">
        <f>SUMIFS(M.account_DTR!BX$7:BX$414,M.account_DTR!$I$7:$I$414,'10. 170KMP'!$F162)</f>
        <v>0</v>
      </c>
      <c r="AE162" s="61">
        <f>SUMIFS(M.account_DTR!BY$7:BY$414,M.account_DTR!$I$7:$I$414,'10. 170KMP'!$F162)</f>
        <v>0</v>
      </c>
      <c r="AF162" s="61">
        <f>SUMIFS(M.account_DTR!BZ$7:BZ$414,M.account_DTR!$I$7:$I$414,'10. 170KMP'!$F162)</f>
        <v>0</v>
      </c>
      <c r="AG162" s="61">
        <f>SUMIFS(M.account_DTR!CA$7:CA$414,M.account_DTR!$I$7:$I$414,'10. 170KMP'!$F162)</f>
        <v>0</v>
      </c>
      <c r="AH162" s="61">
        <f>SUMIFS(M.account_DTR!CB$7:CB$414,M.account_DTR!$I$7:$I$414,'10. 170KMP'!$F162)</f>
        <v>0</v>
      </c>
      <c r="AI162" s="61">
        <f>SUMIFS(M.account_DTR!CC$7:CC$414,M.account_DTR!$I$7:$I$414,'10. 170KMP'!$F162)</f>
        <v>0</v>
      </c>
      <c r="AJ162" s="61">
        <f>SUMIFS(M.account_DTR!CD$7:CD$414,M.account_DTR!$I$7:$I$414,'10. 170KMP'!$F162)</f>
        <v>0</v>
      </c>
      <c r="AK162" s="61">
        <f>SUMIFS(M.account_DTR!CE$7:CE$414,M.account_DTR!$I$7:$I$414,'10. 170KMP'!$F162)</f>
        <v>0</v>
      </c>
      <c r="AL162" s="61">
        <f>SUMIFS(M.account_DTR!CF$7:CF$414,M.account_DTR!$I$7:$I$414,'10. 170KMP'!$F162)</f>
        <v>0</v>
      </c>
      <c r="AM162" s="61">
        <f>SUMIFS(M.account_DTR!CG$7:CG$414,M.account_DTR!$I$7:$I$414,'10. 170KMP'!$F162)</f>
        <v>0</v>
      </c>
      <c r="AN162" s="61">
        <f t="shared" si="80"/>
        <v>0</v>
      </c>
      <c r="AO162" s="91">
        <f t="shared" si="78"/>
        <v>0</v>
      </c>
      <c r="AP162" s="339">
        <f>SUMIFS(M.account_DTR!CJ$7:CJ$414,M.account_DTR!$I$7:$I$414,'10. 170KMP'!$F162)</f>
        <v>0</v>
      </c>
      <c r="AQ162" s="340">
        <f>SUMIFS(M.account_DTR!CK$7:CK$414,M.account_DTR!$I$7:$I$414,'10. 170KMP'!$F162)</f>
        <v>0</v>
      </c>
      <c r="AR162" s="340">
        <f>SUMIFS(M.account_DTR!CL$7:CL$414,M.account_DTR!$I$7:$I$414,'10. 170KMP'!$F162)</f>
        <v>0</v>
      </c>
      <c r="AS162" s="340">
        <f>SUMIFS(M.account_DTR!CM$7:CM$414,M.account_DTR!$I$7:$I$414,'10. 170KMP'!$F162)</f>
        <v>0</v>
      </c>
      <c r="AT162" s="340">
        <f>SUMIFS(M.account_DTR!CN$7:CN$414,M.account_DTR!$I$7:$I$414,'10. 170KMP'!$F162)</f>
        <v>0</v>
      </c>
      <c r="AU162" s="340"/>
      <c r="AV162" s="340"/>
      <c r="AW162" s="340"/>
      <c r="AX162" s="340"/>
      <c r="AY162" s="340"/>
      <c r="AZ162" s="340"/>
      <c r="BA162" s="341"/>
      <c r="BB162" s="85">
        <f t="shared" si="72"/>
        <v>0</v>
      </c>
      <c r="BC162" s="61">
        <f t="shared" si="73"/>
        <v>0</v>
      </c>
      <c r="BD162" s="61">
        <f t="shared" si="74"/>
        <v>0</v>
      </c>
      <c r="BE162" s="753" t="str">
        <f t="shared" si="67"/>
        <v/>
      </c>
      <c r="BF162" s="754" t="str">
        <f t="shared" si="68"/>
        <v/>
      </c>
      <c r="BG162" s="85">
        <f t="shared" si="75"/>
        <v>0</v>
      </c>
      <c r="BH162" s="61">
        <f t="shared" si="76"/>
        <v>0</v>
      </c>
      <c r="BI162" s="61">
        <f t="shared" si="77"/>
        <v>0</v>
      </c>
      <c r="BJ162" s="512" t="str">
        <f t="shared" si="69"/>
        <v/>
      </c>
      <c r="BK162" s="512" t="str">
        <f t="shared" si="70"/>
        <v/>
      </c>
      <c r="BL162" s="513" t="str">
        <f t="shared" si="71"/>
        <v/>
      </c>
    </row>
    <row r="163" spans="2:64" s="2" customFormat="1" x14ac:dyDescent="0.25">
      <c r="B163" s="1167"/>
      <c r="C163" s="1168"/>
      <c r="D163" s="244" t="s">
        <v>287</v>
      </c>
      <c r="E163" s="164" t="s">
        <v>157</v>
      </c>
      <c r="F163" s="163">
        <f>IF(H163=0,"",MAX($F$10:F162)+1)</f>
        <v>151</v>
      </c>
      <c r="G163" s="244" t="str">
        <f>VLOOKUP(H163,'Mapping account'!E:F,2,0)</f>
        <v>00100</v>
      </c>
      <c r="H163" s="165" t="s">
        <v>157</v>
      </c>
      <c r="I163" s="271" t="s">
        <v>226</v>
      </c>
      <c r="J163" s="280" t="s">
        <v>285</v>
      </c>
      <c r="K163" s="280" t="s">
        <v>287</v>
      </c>
      <c r="L163" s="263">
        <f>SUMIFS(M.account_DTR!$AD$7:$AD$414,M.account_DTR!$I$7:$I$414,'10. 170KMP'!$F163)</f>
        <v>0</v>
      </c>
      <c r="M163" s="264">
        <f>SUMIFS(M.account_DTR!$AR$7:$AR$414,M.account_DTR!$I$7:$I$414,'10. 170KMP'!$F163)</f>
        <v>0</v>
      </c>
      <c r="N163" s="264">
        <f>SUMIFS(M.account_DTR!$BF$7:$BF$414,M.account_DTR!$I$7:$I$414,'10. 170KMP'!$F163)</f>
        <v>0</v>
      </c>
      <c r="O163" s="264">
        <f>SUMIFS(M.account_DTR!BH$7:BH$414,M.account_DTR!$I$7:$I$414,'10. 170KMP'!$F163)</f>
        <v>0</v>
      </c>
      <c r="P163" s="264">
        <f>SUMIFS(M.account_DTR!BI$7:BI$414,M.account_DTR!$I$7:$I$414,'10. 170KMP'!$F163)</f>
        <v>0</v>
      </c>
      <c r="Q163" s="264">
        <f>SUMIFS(M.account_DTR!BJ$7:BJ$414,M.account_DTR!$I$7:$I$414,'10. 170KMP'!$F163)</f>
        <v>0</v>
      </c>
      <c r="R163" s="264">
        <f>SUMIFS(M.account_DTR!BK$7:BK$414,M.account_DTR!$I$7:$I$414,'10. 170KMP'!$F163)</f>
        <v>0</v>
      </c>
      <c r="S163" s="264">
        <f>SUMIFS(M.account_DTR!BL$7:BL$414,M.account_DTR!$I$7:$I$414,'10. 170KMP'!$F163)</f>
        <v>0</v>
      </c>
      <c r="T163" s="264">
        <f>SUMIFS(M.account_DTR!BM$7:BM$414,M.account_DTR!$I$7:$I$414,'10. 170KMP'!$F163)</f>
        <v>0</v>
      </c>
      <c r="U163" s="264">
        <f>SUMIFS(M.account_DTR!BN$7:BN$414,M.account_DTR!$I$7:$I$414,'10. 170KMP'!$F163)</f>
        <v>0</v>
      </c>
      <c r="V163" s="264">
        <f>SUMIFS(M.account_DTR!BO$7:BO$414,M.account_DTR!$I$7:$I$414,'10. 170KMP'!$F163)</f>
        <v>0</v>
      </c>
      <c r="W163" s="264">
        <f>SUMIFS(M.account_DTR!BP$7:BP$414,M.account_DTR!$I$7:$I$414,'10. 170KMP'!$F163)</f>
        <v>0</v>
      </c>
      <c r="X163" s="264">
        <f>SUMIFS(M.account_DTR!BQ$7:BQ$414,M.account_DTR!$I$7:$I$414,'10. 170KMP'!$F163)</f>
        <v>0</v>
      </c>
      <c r="Y163" s="264">
        <f>SUMIFS(M.account_DTR!BR$7:BR$414,M.account_DTR!$I$7:$I$414,'10. 170KMP'!$F163)</f>
        <v>0</v>
      </c>
      <c r="Z163" s="264">
        <f>SUMIFS(M.account_DTR!BS$7:BS$414,M.account_DTR!$I$7:$I$414,'10. 170KMP'!$F163)</f>
        <v>0</v>
      </c>
      <c r="AA163" s="264">
        <f t="shared" si="79"/>
        <v>0</v>
      </c>
      <c r="AB163" s="264">
        <f>SUMIFS(M.account_DTR!BV$7:BV$414,M.account_DTR!$I$7:$I$414,'10. 170KMP'!$F163)</f>
        <v>700000</v>
      </c>
      <c r="AC163" s="264">
        <f>SUMIFS(M.account_DTR!BW$7:BW$414,M.account_DTR!$I$7:$I$414,'10. 170KMP'!$F163)</f>
        <v>700000</v>
      </c>
      <c r="AD163" s="264">
        <f>SUMIFS(M.account_DTR!BX$7:BX$414,M.account_DTR!$I$7:$I$414,'10. 170KMP'!$F163)</f>
        <v>700000</v>
      </c>
      <c r="AE163" s="264">
        <f>SUMIFS(M.account_DTR!BY$7:BY$414,M.account_DTR!$I$7:$I$414,'10. 170KMP'!$F163)</f>
        <v>700000</v>
      </c>
      <c r="AF163" s="264">
        <f>SUMIFS(M.account_DTR!BZ$7:BZ$414,M.account_DTR!$I$7:$I$414,'10. 170KMP'!$F163)</f>
        <v>700000</v>
      </c>
      <c r="AG163" s="264">
        <f>SUMIFS(M.account_DTR!CA$7:CA$414,M.account_DTR!$I$7:$I$414,'10. 170KMP'!$F163)</f>
        <v>700000</v>
      </c>
      <c r="AH163" s="264">
        <f>SUMIFS(M.account_DTR!CB$7:CB$414,M.account_DTR!$I$7:$I$414,'10. 170KMP'!$F163)</f>
        <v>700000</v>
      </c>
      <c r="AI163" s="264">
        <f>SUMIFS(M.account_DTR!CC$7:CC$414,M.account_DTR!$I$7:$I$414,'10. 170KMP'!$F163)</f>
        <v>700000</v>
      </c>
      <c r="AJ163" s="264">
        <f>SUMIFS(M.account_DTR!CD$7:CD$414,M.account_DTR!$I$7:$I$414,'10. 170KMP'!$F163)</f>
        <v>700000</v>
      </c>
      <c r="AK163" s="264">
        <f>SUMIFS(M.account_DTR!CE$7:CE$414,M.account_DTR!$I$7:$I$414,'10. 170KMP'!$F163)</f>
        <v>700000</v>
      </c>
      <c r="AL163" s="264">
        <f>SUMIFS(M.account_DTR!CF$7:CF$414,M.account_DTR!$I$7:$I$414,'10. 170KMP'!$F163)</f>
        <v>700000</v>
      </c>
      <c r="AM163" s="264">
        <f>SUMIFS(M.account_DTR!CG$7:CG$414,M.account_DTR!$I$7:$I$414,'10. 170KMP'!$F163)</f>
        <v>700000</v>
      </c>
      <c r="AN163" s="264">
        <f t="shared" si="80"/>
        <v>8400000</v>
      </c>
      <c r="AO163" s="265">
        <f t="shared" si="78"/>
        <v>13188413</v>
      </c>
      <c r="AP163" s="342">
        <f>SUMIFS(M.account_DTR!CJ$7:CJ$414,M.account_DTR!$I$7:$I$414,'10. 170KMP'!$F163)</f>
        <v>7327109</v>
      </c>
      <c r="AQ163" s="343">
        <f>SUMIFS(M.account_DTR!CK$7:CK$414,M.account_DTR!$I$7:$I$414,'10. 170KMP'!$F163)</f>
        <v>1250172</v>
      </c>
      <c r="AR163" s="343">
        <f>SUMIFS(M.account_DTR!CL$7:CL$414,M.account_DTR!$I$7:$I$414,'10. 170KMP'!$F163)</f>
        <v>1167109</v>
      </c>
      <c r="AS163" s="343">
        <f>SUMIFS(M.account_DTR!CM$7:CM$414,M.account_DTR!$I$7:$I$414,'10. 170KMP'!$F163)</f>
        <v>2235671</v>
      </c>
      <c r="AT163" s="343">
        <f>SUMIFS(M.account_DTR!CN$7:CN$414,M.account_DTR!$I$7:$I$414,'10. 170KMP'!$F163)</f>
        <v>1208352</v>
      </c>
      <c r="AU163" s="343"/>
      <c r="AV163" s="343"/>
      <c r="AW163" s="343"/>
      <c r="AX163" s="343"/>
      <c r="AY163" s="343"/>
      <c r="AZ163" s="343"/>
      <c r="BA163" s="344"/>
      <c r="BB163" s="263">
        <f t="shared" si="72"/>
        <v>2235671</v>
      </c>
      <c r="BC163" s="264">
        <f t="shared" si="73"/>
        <v>1208352</v>
      </c>
      <c r="BD163" s="264">
        <f t="shared" si="74"/>
        <v>700000</v>
      </c>
      <c r="BE163" s="763">
        <f t="shared" si="67"/>
        <v>0.54048739729593487</v>
      </c>
      <c r="BF163" s="764">
        <f t="shared" si="68"/>
        <v>1.7262171428571429</v>
      </c>
      <c r="BG163" s="263">
        <f t="shared" si="75"/>
        <v>0</v>
      </c>
      <c r="BH163" s="264">
        <f t="shared" si="76"/>
        <v>13188413</v>
      </c>
      <c r="BI163" s="264">
        <f t="shared" si="77"/>
        <v>3500000</v>
      </c>
      <c r="BJ163" s="524" t="str">
        <f t="shared" si="69"/>
        <v/>
      </c>
      <c r="BK163" s="524">
        <f t="shared" si="70"/>
        <v>3.7681179999999999</v>
      </c>
      <c r="BL163" s="525">
        <f t="shared" si="71"/>
        <v>1.5700491666666667</v>
      </c>
    </row>
    <row r="164" spans="2:64" s="2" customFormat="1" x14ac:dyDescent="0.25">
      <c r="B164" s="1167"/>
      <c r="C164" s="1168"/>
      <c r="D164" s="244" t="s">
        <v>288</v>
      </c>
      <c r="E164" s="164" t="s">
        <v>289</v>
      </c>
      <c r="F164" s="163">
        <f>IF(H164=0,"",MAX($F$10:F163)+1)</f>
        <v>152</v>
      </c>
      <c r="G164" s="244" t="str">
        <f>VLOOKUP(H164,'Mapping account'!E:F,2,0)</f>
        <v>00100</v>
      </c>
      <c r="H164" s="165" t="s">
        <v>289</v>
      </c>
      <c r="I164" s="271" t="s">
        <v>226</v>
      </c>
      <c r="J164" s="280" t="s">
        <v>285</v>
      </c>
      <c r="K164" s="280" t="s">
        <v>288</v>
      </c>
      <c r="L164" s="418">
        <f>SUMIFS(M.account_DTR!$AD$7:$AD$414,M.account_DTR!$I$7:$I$414,'10. 170KMP'!$F164)</f>
        <v>0</v>
      </c>
      <c r="M164" s="419">
        <f>SUMIFS(M.account_DTR!$AR$7:$AR$414,M.account_DTR!$I$7:$I$414,'10. 170KMP'!$F164)</f>
        <v>0</v>
      </c>
      <c r="N164" s="419">
        <f>SUMIFS(M.account_DTR!$BF$7:$BF$414,M.account_DTR!$I$7:$I$414,'10. 170KMP'!$F164)</f>
        <v>0</v>
      </c>
      <c r="O164" s="419">
        <f>SUMIFS(M.account_DTR!BH$7:BH$414,M.account_DTR!$I$7:$I$414,'10. 170KMP'!$F164)</f>
        <v>0</v>
      </c>
      <c r="P164" s="419">
        <f>SUMIFS(M.account_DTR!BI$7:BI$414,M.account_DTR!$I$7:$I$414,'10. 170KMP'!$F164)</f>
        <v>0</v>
      </c>
      <c r="Q164" s="419">
        <f>SUMIFS(M.account_DTR!BJ$7:BJ$414,M.account_DTR!$I$7:$I$414,'10. 170KMP'!$F164)</f>
        <v>0</v>
      </c>
      <c r="R164" s="419">
        <f>SUMIFS(M.account_DTR!BK$7:BK$414,M.account_DTR!$I$7:$I$414,'10. 170KMP'!$F164)</f>
        <v>0</v>
      </c>
      <c r="S164" s="419">
        <f>SUMIFS(M.account_DTR!BL$7:BL$414,M.account_DTR!$I$7:$I$414,'10. 170KMP'!$F164)</f>
        <v>0</v>
      </c>
      <c r="T164" s="419">
        <f>SUMIFS(M.account_DTR!BM$7:BM$414,M.account_DTR!$I$7:$I$414,'10. 170KMP'!$F164)</f>
        <v>0</v>
      </c>
      <c r="U164" s="419">
        <f>SUMIFS(M.account_DTR!BN$7:BN$414,M.account_DTR!$I$7:$I$414,'10. 170KMP'!$F164)</f>
        <v>0</v>
      </c>
      <c r="V164" s="419">
        <f>SUMIFS(M.account_DTR!BO$7:BO$414,M.account_DTR!$I$7:$I$414,'10. 170KMP'!$F164)</f>
        <v>0</v>
      </c>
      <c r="W164" s="419">
        <f>SUMIFS(M.account_DTR!BP$7:BP$414,M.account_DTR!$I$7:$I$414,'10. 170KMP'!$F164)</f>
        <v>0</v>
      </c>
      <c r="X164" s="419">
        <f>SUMIFS(M.account_DTR!BQ$7:BQ$414,M.account_DTR!$I$7:$I$414,'10. 170KMP'!$F164)</f>
        <v>0</v>
      </c>
      <c r="Y164" s="419">
        <f>SUMIFS(M.account_DTR!BR$7:BR$414,M.account_DTR!$I$7:$I$414,'10. 170KMP'!$F164)</f>
        <v>0</v>
      </c>
      <c r="Z164" s="419">
        <f>SUMIFS(M.account_DTR!BS$7:BS$414,M.account_DTR!$I$7:$I$414,'10. 170KMP'!$F164)</f>
        <v>0</v>
      </c>
      <c r="AA164" s="419">
        <f t="shared" si="79"/>
        <v>0</v>
      </c>
      <c r="AB164" s="419">
        <f>SUMIFS(M.account_DTR!BV$7:BV$414,M.account_DTR!$I$7:$I$414,'10. 170KMP'!$F164)</f>
        <v>0</v>
      </c>
      <c r="AC164" s="419">
        <f>SUMIFS(M.account_DTR!BW$7:BW$414,M.account_DTR!$I$7:$I$414,'10. 170KMP'!$F164)</f>
        <v>0</v>
      </c>
      <c r="AD164" s="419">
        <f>SUMIFS(M.account_DTR!BX$7:BX$414,M.account_DTR!$I$7:$I$414,'10. 170KMP'!$F164)</f>
        <v>0</v>
      </c>
      <c r="AE164" s="419">
        <f>SUMIFS(M.account_DTR!BY$7:BY$414,M.account_DTR!$I$7:$I$414,'10. 170KMP'!$F164)</f>
        <v>0</v>
      </c>
      <c r="AF164" s="419">
        <f>SUMIFS(M.account_DTR!BZ$7:BZ$414,M.account_DTR!$I$7:$I$414,'10. 170KMP'!$F164)</f>
        <v>0</v>
      </c>
      <c r="AG164" s="419">
        <f>SUMIFS(M.account_DTR!CA$7:CA$414,M.account_DTR!$I$7:$I$414,'10. 170KMP'!$F164)</f>
        <v>0</v>
      </c>
      <c r="AH164" s="419">
        <f>SUMIFS(M.account_DTR!CB$7:CB$414,M.account_DTR!$I$7:$I$414,'10. 170KMP'!$F164)</f>
        <v>0</v>
      </c>
      <c r="AI164" s="419">
        <f>SUMIFS(M.account_DTR!CC$7:CC$414,M.account_DTR!$I$7:$I$414,'10. 170KMP'!$F164)</f>
        <v>0</v>
      </c>
      <c r="AJ164" s="419">
        <f>SUMIFS(M.account_DTR!CD$7:CD$414,M.account_DTR!$I$7:$I$414,'10. 170KMP'!$F164)</f>
        <v>0</v>
      </c>
      <c r="AK164" s="419">
        <f>SUMIFS(M.account_DTR!CE$7:CE$414,M.account_DTR!$I$7:$I$414,'10. 170KMP'!$F164)</f>
        <v>0</v>
      </c>
      <c r="AL164" s="419">
        <f>SUMIFS(M.account_DTR!CF$7:CF$414,M.account_DTR!$I$7:$I$414,'10. 170KMP'!$F164)</f>
        <v>0</v>
      </c>
      <c r="AM164" s="419">
        <f>SUMIFS(M.account_DTR!CG$7:CG$414,M.account_DTR!$I$7:$I$414,'10. 170KMP'!$F164)</f>
        <v>0</v>
      </c>
      <c r="AN164" s="419">
        <f t="shared" si="80"/>
        <v>0</v>
      </c>
      <c r="AO164" s="420">
        <f t="shared" si="78"/>
        <v>0</v>
      </c>
      <c r="AP164" s="421">
        <f>SUMIFS(M.account_DTR!CJ$7:CJ$414,M.account_DTR!$I$7:$I$414,'10. 170KMP'!$F164)</f>
        <v>0</v>
      </c>
      <c r="AQ164" s="422">
        <f>SUMIFS(M.account_DTR!CK$7:CK$414,M.account_DTR!$I$7:$I$414,'10. 170KMP'!$F164)</f>
        <v>0</v>
      </c>
      <c r="AR164" s="422">
        <f>SUMIFS(M.account_DTR!CL$7:CL$414,M.account_DTR!$I$7:$I$414,'10. 170KMP'!$F164)</f>
        <v>0</v>
      </c>
      <c r="AS164" s="422">
        <f>SUMIFS(M.account_DTR!CM$7:CM$414,M.account_DTR!$I$7:$I$414,'10. 170KMP'!$F164)</f>
        <v>0</v>
      </c>
      <c r="AT164" s="422">
        <f>SUMIFS(M.account_DTR!CN$7:CN$414,M.account_DTR!$I$7:$I$414,'10. 170KMP'!$F164)</f>
        <v>0</v>
      </c>
      <c r="AU164" s="422"/>
      <c r="AV164" s="422"/>
      <c r="AW164" s="422"/>
      <c r="AX164" s="422"/>
      <c r="AY164" s="422"/>
      <c r="AZ164" s="422"/>
      <c r="BA164" s="423"/>
      <c r="BB164" s="418">
        <f t="shared" si="72"/>
        <v>0</v>
      </c>
      <c r="BC164" s="419">
        <f t="shared" si="73"/>
        <v>0</v>
      </c>
      <c r="BD164" s="419">
        <f t="shared" si="74"/>
        <v>0</v>
      </c>
      <c r="BE164" s="757" t="str">
        <f t="shared" si="67"/>
        <v/>
      </c>
      <c r="BF164" s="758" t="str">
        <f t="shared" si="68"/>
        <v/>
      </c>
      <c r="BG164" s="418">
        <f t="shared" si="75"/>
        <v>0</v>
      </c>
      <c r="BH164" s="419">
        <f t="shared" si="76"/>
        <v>0</v>
      </c>
      <c r="BI164" s="419">
        <f t="shared" si="77"/>
        <v>0</v>
      </c>
      <c r="BJ164" s="518" t="str">
        <f t="shared" si="69"/>
        <v/>
      </c>
      <c r="BK164" s="518" t="str">
        <f t="shared" si="70"/>
        <v/>
      </c>
      <c r="BL164" s="519" t="str">
        <f t="shared" si="71"/>
        <v/>
      </c>
    </row>
    <row r="165" spans="2:64" s="2" customFormat="1" x14ac:dyDescent="0.25">
      <c r="B165" s="1167"/>
      <c r="C165" s="1168"/>
      <c r="D165" s="1169" t="s">
        <v>290</v>
      </c>
      <c r="E165" s="1168" t="s">
        <v>167</v>
      </c>
      <c r="F165" s="177">
        <f>IF(H165=0,"",MAX($F$10:F164)+1)</f>
        <v>153</v>
      </c>
      <c r="G165" s="239" t="str">
        <f>VLOOKUP(H165,'Mapping account'!E:F,2,0)</f>
        <v>06301</v>
      </c>
      <c r="H165" s="14" t="s">
        <v>408</v>
      </c>
      <c r="I165" s="267" t="s">
        <v>226</v>
      </c>
      <c r="J165" s="278" t="s">
        <v>285</v>
      </c>
      <c r="K165" s="278" t="s">
        <v>290</v>
      </c>
      <c r="L165" s="408">
        <f>SUMIFS(M.account_DTR!$AD$7:$AD$414,M.account_DTR!$I$7:$I$414,'10. 170KMP'!$F165)</f>
        <v>0</v>
      </c>
      <c r="M165" s="409">
        <f>SUMIFS(M.account_DTR!$AR$7:$AR$414,M.account_DTR!$I$7:$I$414,'10. 170KMP'!$F165)</f>
        <v>0</v>
      </c>
      <c r="N165" s="409">
        <f>SUMIFS(M.account_DTR!$BF$7:$BF$414,M.account_DTR!$I$7:$I$414,'10. 170KMP'!$F165)</f>
        <v>0</v>
      </c>
      <c r="O165" s="409">
        <f>SUMIFS(M.account_DTR!BH$7:BH$414,M.account_DTR!$I$7:$I$414,'10. 170KMP'!$F165)</f>
        <v>0</v>
      </c>
      <c r="P165" s="409">
        <f>SUMIFS(M.account_DTR!BI$7:BI$414,M.account_DTR!$I$7:$I$414,'10. 170KMP'!$F165)</f>
        <v>0</v>
      </c>
      <c r="Q165" s="409">
        <f>SUMIFS(M.account_DTR!BJ$7:BJ$414,M.account_DTR!$I$7:$I$414,'10. 170KMP'!$F165)</f>
        <v>0</v>
      </c>
      <c r="R165" s="409">
        <f>SUMIFS(M.account_DTR!BK$7:BK$414,M.account_DTR!$I$7:$I$414,'10. 170KMP'!$F165)</f>
        <v>0</v>
      </c>
      <c r="S165" s="409">
        <f>SUMIFS(M.account_DTR!BL$7:BL$414,M.account_DTR!$I$7:$I$414,'10. 170KMP'!$F165)</f>
        <v>0</v>
      </c>
      <c r="T165" s="409">
        <f>SUMIFS(M.account_DTR!BM$7:BM$414,M.account_DTR!$I$7:$I$414,'10. 170KMP'!$F165)</f>
        <v>0</v>
      </c>
      <c r="U165" s="409">
        <f>SUMIFS(M.account_DTR!BN$7:BN$414,M.account_DTR!$I$7:$I$414,'10. 170KMP'!$F165)</f>
        <v>0</v>
      </c>
      <c r="V165" s="409">
        <f>SUMIFS(M.account_DTR!BO$7:BO$414,M.account_DTR!$I$7:$I$414,'10. 170KMP'!$F165)</f>
        <v>0</v>
      </c>
      <c r="W165" s="409">
        <f>SUMIFS(M.account_DTR!BP$7:BP$414,M.account_DTR!$I$7:$I$414,'10. 170KMP'!$F165)</f>
        <v>0</v>
      </c>
      <c r="X165" s="409">
        <f>SUMIFS(M.account_DTR!BQ$7:BQ$414,M.account_DTR!$I$7:$I$414,'10. 170KMP'!$F165)</f>
        <v>0</v>
      </c>
      <c r="Y165" s="409">
        <f>SUMIFS(M.account_DTR!BR$7:BR$414,M.account_DTR!$I$7:$I$414,'10. 170KMP'!$F165)</f>
        <v>0</v>
      </c>
      <c r="Z165" s="409">
        <f>SUMIFS(M.account_DTR!BS$7:BS$414,M.account_DTR!$I$7:$I$414,'10. 170KMP'!$F165)</f>
        <v>0</v>
      </c>
      <c r="AA165" s="409">
        <f t="shared" si="79"/>
        <v>0</v>
      </c>
      <c r="AB165" s="409">
        <f>SUMIFS(M.account_DTR!BV$7:BV$414,M.account_DTR!$I$7:$I$414,'10. 170KMP'!$F165)</f>
        <v>0</v>
      </c>
      <c r="AC165" s="409">
        <f>SUMIFS(M.account_DTR!BW$7:BW$414,M.account_DTR!$I$7:$I$414,'10. 170KMP'!$F165)</f>
        <v>0</v>
      </c>
      <c r="AD165" s="409">
        <f>SUMIFS(M.account_DTR!BX$7:BX$414,M.account_DTR!$I$7:$I$414,'10. 170KMP'!$F165)</f>
        <v>0</v>
      </c>
      <c r="AE165" s="409">
        <f>SUMIFS(M.account_DTR!BY$7:BY$414,M.account_DTR!$I$7:$I$414,'10. 170KMP'!$F165)</f>
        <v>0</v>
      </c>
      <c r="AF165" s="409">
        <f>SUMIFS(M.account_DTR!BZ$7:BZ$414,M.account_DTR!$I$7:$I$414,'10. 170KMP'!$F165)</f>
        <v>0</v>
      </c>
      <c r="AG165" s="409">
        <f>SUMIFS(M.account_DTR!CA$7:CA$414,M.account_DTR!$I$7:$I$414,'10. 170KMP'!$F165)</f>
        <v>0</v>
      </c>
      <c r="AH165" s="409">
        <f>SUMIFS(M.account_DTR!CB$7:CB$414,M.account_DTR!$I$7:$I$414,'10. 170KMP'!$F165)</f>
        <v>0</v>
      </c>
      <c r="AI165" s="409">
        <f>SUMIFS(M.account_DTR!CC$7:CC$414,M.account_DTR!$I$7:$I$414,'10. 170KMP'!$F165)</f>
        <v>0</v>
      </c>
      <c r="AJ165" s="409">
        <f>SUMIFS(M.account_DTR!CD$7:CD$414,M.account_DTR!$I$7:$I$414,'10. 170KMP'!$F165)</f>
        <v>0</v>
      </c>
      <c r="AK165" s="409">
        <f>SUMIFS(M.account_DTR!CE$7:CE$414,M.account_DTR!$I$7:$I$414,'10. 170KMP'!$F165)</f>
        <v>0</v>
      </c>
      <c r="AL165" s="409">
        <f>SUMIFS(M.account_DTR!CF$7:CF$414,M.account_DTR!$I$7:$I$414,'10. 170KMP'!$F165)</f>
        <v>0</v>
      </c>
      <c r="AM165" s="409">
        <f>SUMIFS(M.account_DTR!CG$7:CG$414,M.account_DTR!$I$7:$I$414,'10. 170KMP'!$F165)</f>
        <v>0</v>
      </c>
      <c r="AN165" s="409">
        <f t="shared" si="80"/>
        <v>0</v>
      </c>
      <c r="AO165" s="410">
        <f t="shared" si="78"/>
        <v>10000163</v>
      </c>
      <c r="AP165" s="411">
        <f>SUMIFS(M.account_DTR!CJ$7:CJ$414,M.account_DTR!$I$7:$I$414,'10. 170KMP'!$F165)</f>
        <v>0</v>
      </c>
      <c r="AQ165" s="412">
        <f>SUMIFS(M.account_DTR!CK$7:CK$414,M.account_DTR!$I$7:$I$414,'10. 170KMP'!$F165)</f>
        <v>9235200</v>
      </c>
      <c r="AR165" s="412">
        <f>SUMIFS(M.account_DTR!CL$7:CL$414,M.account_DTR!$I$7:$I$414,'10. 170KMP'!$F165)</f>
        <v>0</v>
      </c>
      <c r="AS165" s="412">
        <f>SUMIFS(M.account_DTR!CM$7:CM$414,M.account_DTR!$I$7:$I$414,'10. 170KMP'!$F165)</f>
        <v>419650</v>
      </c>
      <c r="AT165" s="412">
        <f>SUMIFS(M.account_DTR!CN$7:CN$414,M.account_DTR!$I$7:$I$414,'10. 170KMP'!$F165)</f>
        <v>345313</v>
      </c>
      <c r="AU165" s="412"/>
      <c r="AV165" s="412"/>
      <c r="AW165" s="412"/>
      <c r="AX165" s="412"/>
      <c r="AY165" s="412"/>
      <c r="AZ165" s="412"/>
      <c r="BA165" s="413"/>
      <c r="BB165" s="408">
        <f t="shared" si="72"/>
        <v>419650</v>
      </c>
      <c r="BC165" s="409">
        <f t="shared" si="73"/>
        <v>345313</v>
      </c>
      <c r="BD165" s="409">
        <f t="shared" si="74"/>
        <v>0</v>
      </c>
      <c r="BE165" s="755">
        <f t="shared" si="67"/>
        <v>0.82285952579530564</v>
      </c>
      <c r="BF165" s="756" t="str">
        <f t="shared" si="68"/>
        <v/>
      </c>
      <c r="BG165" s="408">
        <f t="shared" si="75"/>
        <v>0</v>
      </c>
      <c r="BH165" s="409">
        <f t="shared" si="76"/>
        <v>10000163</v>
      </c>
      <c r="BI165" s="409">
        <f t="shared" si="77"/>
        <v>0</v>
      </c>
      <c r="BJ165" s="516" t="str">
        <f t="shared" si="69"/>
        <v/>
      </c>
      <c r="BK165" s="516" t="str">
        <f t="shared" si="70"/>
        <v/>
      </c>
      <c r="BL165" s="517" t="str">
        <f t="shared" si="71"/>
        <v/>
      </c>
    </row>
    <row r="166" spans="2:64" s="2" customFormat="1" ht="30" x14ac:dyDescent="0.25">
      <c r="B166" s="1167"/>
      <c r="C166" s="1168"/>
      <c r="D166" s="1169"/>
      <c r="E166" s="1168"/>
      <c r="F166" s="23">
        <f>IF(H166=0,"",MAX($F$10:F165)+1)</f>
        <v>154</v>
      </c>
      <c r="G166" s="240" t="str">
        <f>VLOOKUP(H166,'Mapping account'!E:F,2,0)</f>
        <v>96301</v>
      </c>
      <c r="H166" s="16" t="s">
        <v>409</v>
      </c>
      <c r="I166" s="266" t="s">
        <v>226</v>
      </c>
      <c r="J166" s="277" t="s">
        <v>285</v>
      </c>
      <c r="K166" s="277" t="s">
        <v>290</v>
      </c>
      <c r="L166" s="85">
        <f>SUMIFS(M.account_DTR!$AD$7:$AD$414,M.account_DTR!$I$7:$I$414,'10. 170KMP'!$F166)</f>
        <v>0</v>
      </c>
      <c r="M166" s="61">
        <f>SUMIFS(M.account_DTR!$AR$7:$AR$414,M.account_DTR!$I$7:$I$414,'10. 170KMP'!$F166)</f>
        <v>0</v>
      </c>
      <c r="N166" s="61">
        <f>SUMIFS(M.account_DTR!$BF$7:$BF$414,M.account_DTR!$I$7:$I$414,'10. 170KMP'!$F166)</f>
        <v>0</v>
      </c>
      <c r="O166" s="61">
        <f>SUMIFS(M.account_DTR!BH$7:BH$414,M.account_DTR!$I$7:$I$414,'10. 170KMP'!$F166)</f>
        <v>0</v>
      </c>
      <c r="P166" s="61">
        <f>SUMIFS(M.account_DTR!BI$7:BI$414,M.account_DTR!$I$7:$I$414,'10. 170KMP'!$F166)</f>
        <v>0</v>
      </c>
      <c r="Q166" s="61">
        <f>SUMIFS(M.account_DTR!BJ$7:BJ$414,M.account_DTR!$I$7:$I$414,'10. 170KMP'!$F166)</f>
        <v>0</v>
      </c>
      <c r="R166" s="61">
        <f>SUMIFS(M.account_DTR!BK$7:BK$414,M.account_DTR!$I$7:$I$414,'10. 170KMP'!$F166)</f>
        <v>0</v>
      </c>
      <c r="S166" s="61">
        <f>SUMIFS(M.account_DTR!BL$7:BL$414,M.account_DTR!$I$7:$I$414,'10. 170KMP'!$F166)</f>
        <v>0</v>
      </c>
      <c r="T166" s="61">
        <f>SUMIFS(M.account_DTR!BM$7:BM$414,M.account_DTR!$I$7:$I$414,'10. 170KMP'!$F166)</f>
        <v>0</v>
      </c>
      <c r="U166" s="61">
        <f>SUMIFS(M.account_DTR!BN$7:BN$414,M.account_DTR!$I$7:$I$414,'10. 170KMP'!$F166)</f>
        <v>0</v>
      </c>
      <c r="V166" s="61">
        <f>SUMIFS(M.account_DTR!BO$7:BO$414,M.account_DTR!$I$7:$I$414,'10. 170KMP'!$F166)</f>
        <v>0</v>
      </c>
      <c r="W166" s="61">
        <f>SUMIFS(M.account_DTR!BP$7:BP$414,M.account_DTR!$I$7:$I$414,'10. 170KMP'!$F166)</f>
        <v>0</v>
      </c>
      <c r="X166" s="61">
        <f>SUMIFS(M.account_DTR!BQ$7:BQ$414,M.account_DTR!$I$7:$I$414,'10. 170KMP'!$F166)</f>
        <v>0</v>
      </c>
      <c r="Y166" s="61">
        <f>SUMIFS(M.account_DTR!BR$7:BR$414,M.account_DTR!$I$7:$I$414,'10. 170KMP'!$F166)</f>
        <v>0</v>
      </c>
      <c r="Z166" s="61">
        <f>SUMIFS(M.account_DTR!BS$7:BS$414,M.account_DTR!$I$7:$I$414,'10. 170KMP'!$F166)</f>
        <v>0</v>
      </c>
      <c r="AA166" s="61">
        <f t="shared" si="79"/>
        <v>0</v>
      </c>
      <c r="AB166" s="61">
        <f>SUMIFS(M.account_DTR!BV$7:BV$414,M.account_DTR!$I$7:$I$414,'10. 170KMP'!$F166)</f>
        <v>0</v>
      </c>
      <c r="AC166" s="61">
        <f>SUMIFS(M.account_DTR!BW$7:BW$414,M.account_DTR!$I$7:$I$414,'10. 170KMP'!$F166)</f>
        <v>0</v>
      </c>
      <c r="AD166" s="61">
        <f>SUMIFS(M.account_DTR!BX$7:BX$414,M.account_DTR!$I$7:$I$414,'10. 170KMP'!$F166)</f>
        <v>0</v>
      </c>
      <c r="AE166" s="61">
        <f>SUMIFS(M.account_DTR!BY$7:BY$414,M.account_DTR!$I$7:$I$414,'10. 170KMP'!$F166)</f>
        <v>0</v>
      </c>
      <c r="AF166" s="61">
        <f>SUMIFS(M.account_DTR!BZ$7:BZ$414,M.account_DTR!$I$7:$I$414,'10. 170KMP'!$F166)</f>
        <v>0</v>
      </c>
      <c r="AG166" s="61">
        <f>SUMIFS(M.account_DTR!CA$7:CA$414,M.account_DTR!$I$7:$I$414,'10. 170KMP'!$F166)</f>
        <v>0</v>
      </c>
      <c r="AH166" s="61">
        <f>SUMIFS(M.account_DTR!CB$7:CB$414,M.account_DTR!$I$7:$I$414,'10. 170KMP'!$F166)</f>
        <v>0</v>
      </c>
      <c r="AI166" s="61">
        <f>SUMIFS(M.account_DTR!CC$7:CC$414,M.account_DTR!$I$7:$I$414,'10. 170KMP'!$F166)</f>
        <v>0</v>
      </c>
      <c r="AJ166" s="61">
        <f>SUMIFS(M.account_DTR!CD$7:CD$414,M.account_DTR!$I$7:$I$414,'10. 170KMP'!$F166)</f>
        <v>0</v>
      </c>
      <c r="AK166" s="61">
        <f>SUMIFS(M.account_DTR!CE$7:CE$414,M.account_DTR!$I$7:$I$414,'10. 170KMP'!$F166)</f>
        <v>0</v>
      </c>
      <c r="AL166" s="61">
        <f>SUMIFS(M.account_DTR!CF$7:CF$414,M.account_DTR!$I$7:$I$414,'10. 170KMP'!$F166)</f>
        <v>0</v>
      </c>
      <c r="AM166" s="61">
        <f>SUMIFS(M.account_DTR!CG$7:CG$414,M.account_DTR!$I$7:$I$414,'10. 170KMP'!$F166)</f>
        <v>0</v>
      </c>
      <c r="AN166" s="61">
        <f t="shared" si="80"/>
        <v>0</v>
      </c>
      <c r="AO166" s="91">
        <f t="shared" si="78"/>
        <v>0</v>
      </c>
      <c r="AP166" s="339">
        <f>SUMIFS(M.account_DTR!CJ$7:CJ$414,M.account_DTR!$I$7:$I$414,'10. 170KMP'!$F166)</f>
        <v>0</v>
      </c>
      <c r="AQ166" s="340">
        <f>SUMIFS(M.account_DTR!CK$7:CK$414,M.account_DTR!$I$7:$I$414,'10. 170KMP'!$F166)</f>
        <v>0</v>
      </c>
      <c r="AR166" s="340">
        <f>SUMIFS(M.account_DTR!CL$7:CL$414,M.account_DTR!$I$7:$I$414,'10. 170KMP'!$F166)</f>
        <v>0</v>
      </c>
      <c r="AS166" s="340">
        <f>SUMIFS(M.account_DTR!CM$7:CM$414,M.account_DTR!$I$7:$I$414,'10. 170KMP'!$F166)</f>
        <v>0</v>
      </c>
      <c r="AT166" s="340">
        <f>SUMIFS(M.account_DTR!CN$7:CN$414,M.account_DTR!$I$7:$I$414,'10. 170KMP'!$F166)</f>
        <v>0</v>
      </c>
      <c r="AU166" s="340"/>
      <c r="AV166" s="340"/>
      <c r="AW166" s="340"/>
      <c r="AX166" s="340"/>
      <c r="AY166" s="340"/>
      <c r="AZ166" s="340"/>
      <c r="BA166" s="341"/>
      <c r="BB166" s="85">
        <f t="shared" si="72"/>
        <v>0</v>
      </c>
      <c r="BC166" s="61">
        <f t="shared" si="73"/>
        <v>0</v>
      </c>
      <c r="BD166" s="61">
        <f t="shared" si="74"/>
        <v>0</v>
      </c>
      <c r="BE166" s="753" t="str">
        <f t="shared" si="67"/>
        <v/>
      </c>
      <c r="BF166" s="754" t="str">
        <f t="shared" si="68"/>
        <v/>
      </c>
      <c r="BG166" s="85">
        <f t="shared" si="75"/>
        <v>0</v>
      </c>
      <c r="BH166" s="61">
        <f t="shared" si="76"/>
        <v>0</v>
      </c>
      <c r="BI166" s="61">
        <f t="shared" si="77"/>
        <v>0</v>
      </c>
      <c r="BJ166" s="512" t="str">
        <f t="shared" si="69"/>
        <v/>
      </c>
      <c r="BK166" s="512" t="str">
        <f t="shared" si="70"/>
        <v/>
      </c>
      <c r="BL166" s="513" t="str">
        <f t="shared" si="71"/>
        <v/>
      </c>
    </row>
    <row r="167" spans="2:64" s="180" customFormat="1" ht="14.1" customHeight="1" x14ac:dyDescent="0.25">
      <c r="B167" s="573" t="s">
        <v>291</v>
      </c>
      <c r="C167" s="574" t="s">
        <v>292</v>
      </c>
      <c r="D167" s="575" t="str">
        <f>IF($B$2="x","",B167)</f>
        <v>VI</v>
      </c>
      <c r="E167" s="574" t="str">
        <f>IF($B$2="x","",C167)</f>
        <v>Chi phi khấu hao</v>
      </c>
      <c r="F167" s="576"/>
      <c r="G167" s="575"/>
      <c r="H167" s="577"/>
      <c r="I167" s="578"/>
      <c r="J167" s="579"/>
      <c r="K167" s="579"/>
      <c r="L167" s="580">
        <f>SUM(L168:L183)</f>
        <v>0</v>
      </c>
      <c r="M167" s="581">
        <f t="shared" ref="M167:BA167" si="83">SUM(M168:M183)</f>
        <v>0</v>
      </c>
      <c r="N167" s="581">
        <f t="shared" si="83"/>
        <v>0</v>
      </c>
      <c r="O167" s="581">
        <f t="shared" si="83"/>
        <v>0</v>
      </c>
      <c r="P167" s="581">
        <f t="shared" si="83"/>
        <v>0</v>
      </c>
      <c r="Q167" s="581">
        <f t="shared" si="83"/>
        <v>0</v>
      </c>
      <c r="R167" s="581">
        <f t="shared" si="83"/>
        <v>0</v>
      </c>
      <c r="S167" s="581">
        <f t="shared" si="83"/>
        <v>0</v>
      </c>
      <c r="T167" s="581">
        <f t="shared" si="83"/>
        <v>0</v>
      </c>
      <c r="U167" s="581">
        <f t="shared" si="83"/>
        <v>0</v>
      </c>
      <c r="V167" s="581">
        <f t="shared" si="83"/>
        <v>0</v>
      </c>
      <c r="W167" s="581">
        <f t="shared" si="83"/>
        <v>0</v>
      </c>
      <c r="X167" s="581">
        <f t="shared" si="83"/>
        <v>0</v>
      </c>
      <c r="Y167" s="581">
        <f t="shared" si="83"/>
        <v>0</v>
      </c>
      <c r="Z167" s="581">
        <f t="shared" si="83"/>
        <v>0</v>
      </c>
      <c r="AA167" s="581">
        <f t="shared" si="83"/>
        <v>0</v>
      </c>
      <c r="AB167" s="581">
        <f t="shared" si="83"/>
        <v>380128078.28035498</v>
      </c>
      <c r="AC167" s="581">
        <f t="shared" si="83"/>
        <v>380128078.28035498</v>
      </c>
      <c r="AD167" s="581">
        <f t="shared" si="83"/>
        <v>377564442.28035498</v>
      </c>
      <c r="AE167" s="581">
        <f t="shared" si="83"/>
        <v>377564442.28035498</v>
      </c>
      <c r="AF167" s="581">
        <f t="shared" si="83"/>
        <v>377564442.28035498</v>
      </c>
      <c r="AG167" s="581">
        <f t="shared" si="83"/>
        <v>377564442.28035498</v>
      </c>
      <c r="AH167" s="581">
        <f t="shared" si="83"/>
        <v>377564442.28035498</v>
      </c>
      <c r="AI167" s="581">
        <f t="shared" si="83"/>
        <v>377564442.28035498</v>
      </c>
      <c r="AJ167" s="581">
        <f t="shared" si="83"/>
        <v>377564442.28035498</v>
      </c>
      <c r="AK167" s="581">
        <f t="shared" si="83"/>
        <v>394925553.39146608</v>
      </c>
      <c r="AL167" s="581">
        <f t="shared" si="83"/>
        <v>394925553.39146608</v>
      </c>
      <c r="AM167" s="581">
        <f t="shared" si="83"/>
        <v>394925553.39146608</v>
      </c>
      <c r="AN167" s="581">
        <f t="shared" si="83"/>
        <v>4587983912.6975937</v>
      </c>
      <c r="AO167" s="582">
        <f t="shared" si="83"/>
        <v>1805062616</v>
      </c>
      <c r="AP167" s="583">
        <f t="shared" si="83"/>
        <v>359209321</v>
      </c>
      <c r="AQ167" s="584">
        <f t="shared" si="83"/>
        <v>361625637</v>
      </c>
      <c r="AR167" s="584">
        <f t="shared" si="83"/>
        <v>359061994</v>
      </c>
      <c r="AS167" s="584">
        <f t="shared" si="83"/>
        <v>362582828</v>
      </c>
      <c r="AT167" s="584">
        <f t="shared" ref="AT167" si="84">SUM(AT168:AT183)</f>
        <v>362582836</v>
      </c>
      <c r="AU167" s="584">
        <f t="shared" si="83"/>
        <v>0</v>
      </c>
      <c r="AV167" s="584">
        <f t="shared" si="83"/>
        <v>0</v>
      </c>
      <c r="AW167" s="584">
        <f t="shared" si="83"/>
        <v>0</v>
      </c>
      <c r="AX167" s="584">
        <f t="shared" si="83"/>
        <v>0</v>
      </c>
      <c r="AY167" s="584">
        <f t="shared" si="83"/>
        <v>0</v>
      </c>
      <c r="AZ167" s="584">
        <f t="shared" si="83"/>
        <v>0</v>
      </c>
      <c r="BA167" s="585">
        <f t="shared" si="83"/>
        <v>0</v>
      </c>
      <c r="BB167" s="580">
        <f t="shared" si="72"/>
        <v>362582828</v>
      </c>
      <c r="BC167" s="581">
        <f t="shared" si="73"/>
        <v>362582836</v>
      </c>
      <c r="BD167" s="581">
        <f t="shared" si="74"/>
        <v>377564442.28035498</v>
      </c>
      <c r="BE167" s="749">
        <f t="shared" si="67"/>
        <v>1.000000022063924</v>
      </c>
      <c r="BF167" s="750">
        <f t="shared" si="68"/>
        <v>0.96032039937375613</v>
      </c>
      <c r="BG167" s="580">
        <f t="shared" si="75"/>
        <v>0</v>
      </c>
      <c r="BH167" s="581">
        <f t="shared" si="76"/>
        <v>1805062616</v>
      </c>
      <c r="BI167" s="581">
        <f t="shared" si="77"/>
        <v>1892949483.4017749</v>
      </c>
      <c r="BJ167" s="586" t="str">
        <f t="shared" si="69"/>
        <v/>
      </c>
      <c r="BK167" s="586">
        <f t="shared" si="70"/>
        <v>0.95357146708224061</v>
      </c>
      <c r="BL167" s="587">
        <f t="shared" si="71"/>
        <v>0.39343263846334603</v>
      </c>
    </row>
    <row r="168" spans="2:64" s="2" customFormat="1" ht="14.1" customHeight="1" x14ac:dyDescent="0.25">
      <c r="B168" s="1167" t="s">
        <v>293</v>
      </c>
      <c r="C168" s="1168" t="s">
        <v>130</v>
      </c>
      <c r="D168" s="1169" t="s">
        <v>294</v>
      </c>
      <c r="E168" s="1168" t="s">
        <v>130</v>
      </c>
      <c r="F168" s="177">
        <f>IF(H168=0,"",MAX($F$10:F166)+1)</f>
        <v>155</v>
      </c>
      <c r="G168" s="239" t="str">
        <f>VLOOKUP(H168,'Mapping account'!E:F,2,0)</f>
        <v>01901</v>
      </c>
      <c r="H168" s="14" t="s">
        <v>410</v>
      </c>
      <c r="I168" s="267" t="s">
        <v>226</v>
      </c>
      <c r="J168" s="278" t="s">
        <v>293</v>
      </c>
      <c r="K168" s="278" t="s">
        <v>294</v>
      </c>
      <c r="L168" s="408">
        <f>SUMIFS(M.account_DTR!$AD$7:$AD$414,M.account_DTR!$I$7:$I$414,'10. 170KMP'!$F168)</f>
        <v>0</v>
      </c>
      <c r="M168" s="409">
        <f>SUMIFS(M.account_DTR!$AR$7:$AR$414,M.account_DTR!$I$7:$I$414,'10. 170KMP'!$F168)</f>
        <v>0</v>
      </c>
      <c r="N168" s="409">
        <f>SUMIFS(M.account_DTR!$BF$7:$BF$414,M.account_DTR!$I$7:$I$414,'10. 170KMP'!$F168)</f>
        <v>0</v>
      </c>
      <c r="O168" s="409">
        <f>SUMIFS(M.account_DTR!BH$7:BH$414,M.account_DTR!$I$7:$I$414,'10. 170KMP'!$F168)</f>
        <v>0</v>
      </c>
      <c r="P168" s="409">
        <f>SUMIFS(M.account_DTR!BI$7:BI$414,M.account_DTR!$I$7:$I$414,'10. 170KMP'!$F168)</f>
        <v>0</v>
      </c>
      <c r="Q168" s="409">
        <f>SUMIFS(M.account_DTR!BJ$7:BJ$414,M.account_DTR!$I$7:$I$414,'10. 170KMP'!$F168)</f>
        <v>0</v>
      </c>
      <c r="R168" s="409">
        <f>SUMIFS(M.account_DTR!BK$7:BK$414,M.account_DTR!$I$7:$I$414,'10. 170KMP'!$F168)</f>
        <v>0</v>
      </c>
      <c r="S168" s="409">
        <f>SUMIFS(M.account_DTR!BL$7:BL$414,M.account_DTR!$I$7:$I$414,'10. 170KMP'!$F168)</f>
        <v>0</v>
      </c>
      <c r="T168" s="409">
        <f>SUMIFS(M.account_DTR!BM$7:BM$414,M.account_DTR!$I$7:$I$414,'10. 170KMP'!$F168)</f>
        <v>0</v>
      </c>
      <c r="U168" s="409">
        <f>SUMIFS(M.account_DTR!BN$7:BN$414,M.account_DTR!$I$7:$I$414,'10. 170KMP'!$F168)</f>
        <v>0</v>
      </c>
      <c r="V168" s="409">
        <f>SUMIFS(M.account_DTR!BO$7:BO$414,M.account_DTR!$I$7:$I$414,'10. 170KMP'!$F168)</f>
        <v>0</v>
      </c>
      <c r="W168" s="409">
        <f>SUMIFS(M.account_DTR!BP$7:BP$414,M.account_DTR!$I$7:$I$414,'10. 170KMP'!$F168)</f>
        <v>0</v>
      </c>
      <c r="X168" s="409">
        <f>SUMIFS(M.account_DTR!BQ$7:BQ$414,M.account_DTR!$I$7:$I$414,'10. 170KMP'!$F168)</f>
        <v>0</v>
      </c>
      <c r="Y168" s="409">
        <f>SUMIFS(M.account_DTR!BR$7:BR$414,M.account_DTR!$I$7:$I$414,'10. 170KMP'!$F168)</f>
        <v>0</v>
      </c>
      <c r="Z168" s="409">
        <f>SUMIFS(M.account_DTR!BS$7:BS$414,M.account_DTR!$I$7:$I$414,'10. 170KMP'!$F168)</f>
        <v>0</v>
      </c>
      <c r="AA168" s="409">
        <f t="shared" si="79"/>
        <v>0</v>
      </c>
      <c r="AB168" s="409">
        <f>SUMIFS(M.account_DTR!BV$7:BV$414,M.account_DTR!$I$7:$I$414,'10. 170KMP'!$F168)</f>
        <v>35174522.786738351</v>
      </c>
      <c r="AC168" s="409">
        <f>SUMIFS(M.account_DTR!BW$7:BW$414,M.account_DTR!$I$7:$I$414,'10. 170KMP'!$F168)</f>
        <v>35174522.786738351</v>
      </c>
      <c r="AD168" s="409">
        <f>SUMIFS(M.account_DTR!BX$7:BX$414,M.account_DTR!$I$7:$I$414,'10. 170KMP'!$F168)</f>
        <v>35174522.786738351</v>
      </c>
      <c r="AE168" s="409">
        <f>SUMIFS(M.account_DTR!BY$7:BY$414,M.account_DTR!$I$7:$I$414,'10. 170KMP'!$F168)</f>
        <v>35174522.786738351</v>
      </c>
      <c r="AF168" s="409">
        <f>SUMIFS(M.account_DTR!BZ$7:BZ$414,M.account_DTR!$I$7:$I$414,'10. 170KMP'!$F168)</f>
        <v>35174522.786738351</v>
      </c>
      <c r="AG168" s="409">
        <f>SUMIFS(M.account_DTR!CA$7:CA$414,M.account_DTR!$I$7:$I$414,'10. 170KMP'!$F168)</f>
        <v>35174522.786738351</v>
      </c>
      <c r="AH168" s="409">
        <f>SUMIFS(M.account_DTR!CB$7:CB$414,M.account_DTR!$I$7:$I$414,'10. 170KMP'!$F168)</f>
        <v>35174522.786738351</v>
      </c>
      <c r="AI168" s="409">
        <f>SUMIFS(M.account_DTR!CC$7:CC$414,M.account_DTR!$I$7:$I$414,'10. 170KMP'!$F168)</f>
        <v>35174522.786738351</v>
      </c>
      <c r="AJ168" s="409">
        <f>SUMIFS(M.account_DTR!CD$7:CD$414,M.account_DTR!$I$7:$I$414,'10. 170KMP'!$F168)</f>
        <v>35174522.786738351</v>
      </c>
      <c r="AK168" s="409">
        <f>SUMIFS(M.account_DTR!CE$7:CE$414,M.account_DTR!$I$7:$I$414,'10. 170KMP'!$F168)</f>
        <v>35174522.786738351</v>
      </c>
      <c r="AL168" s="409">
        <f>SUMIFS(M.account_DTR!CF$7:CF$414,M.account_DTR!$I$7:$I$414,'10. 170KMP'!$F168)</f>
        <v>35174522.786738351</v>
      </c>
      <c r="AM168" s="409">
        <f>SUMIFS(M.account_DTR!CG$7:CG$414,M.account_DTR!$I$7:$I$414,'10. 170KMP'!$F168)</f>
        <v>35174522.786738351</v>
      </c>
      <c r="AN168" s="409">
        <f t="shared" si="80"/>
        <v>422094273.44086009</v>
      </c>
      <c r="AO168" s="410">
        <f t="shared" si="78"/>
        <v>154118225</v>
      </c>
      <c r="AP168" s="411">
        <f>SUMIFS(M.account_DTR!CJ$7:CJ$414,M.account_DTR!$I$7:$I$414,'10. 170KMP'!$F168)</f>
        <v>30823645</v>
      </c>
      <c r="AQ168" s="412">
        <f>SUMIFS(M.account_DTR!CK$7:CK$414,M.account_DTR!$I$7:$I$414,'10. 170KMP'!$F168)</f>
        <v>30823645</v>
      </c>
      <c r="AR168" s="412">
        <f>SUMIFS(M.account_DTR!CL$7:CL$414,M.account_DTR!$I$7:$I$414,'10. 170KMP'!$F168)</f>
        <v>30823645</v>
      </c>
      <c r="AS168" s="412">
        <f>SUMIFS(M.account_DTR!CM$7:CM$414,M.account_DTR!$I$7:$I$414,'10. 170KMP'!$F168)</f>
        <v>30823644</v>
      </c>
      <c r="AT168" s="412">
        <f>SUMIFS(M.account_DTR!CN$7:CN$414,M.account_DTR!$I$7:$I$414,'10. 170KMP'!$F168)</f>
        <v>30823646</v>
      </c>
      <c r="AU168" s="412"/>
      <c r="AV168" s="412"/>
      <c r="AW168" s="412"/>
      <c r="AX168" s="412"/>
      <c r="AY168" s="412"/>
      <c r="AZ168" s="412"/>
      <c r="BA168" s="413"/>
      <c r="BB168" s="408">
        <f t="shared" ref="BB168:BB183" si="85">AS168</f>
        <v>30823644</v>
      </c>
      <c r="BC168" s="409">
        <f t="shared" ref="BC168:BC183" si="86">AT168</f>
        <v>30823646</v>
      </c>
      <c r="BD168" s="409">
        <f t="shared" ref="BD168:BD183" si="87">AF168</f>
        <v>35174522.786738351</v>
      </c>
      <c r="BE168" s="755">
        <f t="shared" si="67"/>
        <v>1.0000000648852549</v>
      </c>
      <c r="BF168" s="756">
        <f t="shared" si="68"/>
        <v>0.87630601804841723</v>
      </c>
      <c r="BG168" s="408">
        <f t="shared" ref="BG168:BG183" si="88">SUM(O168:S168)</f>
        <v>0</v>
      </c>
      <c r="BH168" s="409">
        <f t="shared" ref="BH168:BH183" si="89">SUM(AP168:AT168)</f>
        <v>154118225</v>
      </c>
      <c r="BI168" s="409">
        <f t="shared" ref="BI168:BI183" si="90">SUM(AB168:AF168)</f>
        <v>175872613.93369174</v>
      </c>
      <c r="BJ168" s="516" t="str">
        <f t="shared" si="69"/>
        <v/>
      </c>
      <c r="BK168" s="516">
        <f t="shared" si="70"/>
        <v>0.87630598961874939</v>
      </c>
      <c r="BL168" s="517">
        <f t="shared" si="71"/>
        <v>0.365127495674479</v>
      </c>
    </row>
    <row r="169" spans="2:64" s="2" customFormat="1" x14ac:dyDescent="0.25">
      <c r="B169" s="1167"/>
      <c r="C169" s="1168"/>
      <c r="D169" s="1169"/>
      <c r="E169" s="1168"/>
      <c r="F169" s="179">
        <f>IF(H169=0,"",MAX($F$10:F168)+1)</f>
        <v>156</v>
      </c>
      <c r="G169" s="242" t="str">
        <f>VLOOKUP(H169,'Mapping account'!E:F,2,0)</f>
        <v>01903</v>
      </c>
      <c r="H169" s="198" t="s">
        <v>411</v>
      </c>
      <c r="I169" s="269" t="s">
        <v>226</v>
      </c>
      <c r="J169" s="279" t="s">
        <v>293</v>
      </c>
      <c r="K169" s="279" t="s">
        <v>294</v>
      </c>
      <c r="L169" s="425">
        <f>SUMIFS(M.account_DTR!$AD$7:$AD$414,M.account_DTR!$I$7:$I$414,'10. 170KMP'!$F169)</f>
        <v>0</v>
      </c>
      <c r="M169" s="426">
        <f>SUMIFS(M.account_DTR!$AR$7:$AR$414,M.account_DTR!$I$7:$I$414,'10. 170KMP'!$F169)</f>
        <v>0</v>
      </c>
      <c r="N169" s="426">
        <f>SUMIFS(M.account_DTR!$BF$7:$BF$414,M.account_DTR!$I$7:$I$414,'10. 170KMP'!$F169)</f>
        <v>0</v>
      </c>
      <c r="O169" s="426">
        <f>SUMIFS(M.account_DTR!BH$7:BH$414,M.account_DTR!$I$7:$I$414,'10. 170KMP'!$F169)</f>
        <v>0</v>
      </c>
      <c r="P169" s="426">
        <f>SUMIFS(M.account_DTR!BI$7:BI$414,M.account_DTR!$I$7:$I$414,'10. 170KMP'!$F169)</f>
        <v>0</v>
      </c>
      <c r="Q169" s="426">
        <f>SUMIFS(M.account_DTR!BJ$7:BJ$414,M.account_DTR!$I$7:$I$414,'10. 170KMP'!$F169)</f>
        <v>0</v>
      </c>
      <c r="R169" s="426">
        <f>SUMIFS(M.account_DTR!BK$7:BK$414,M.account_DTR!$I$7:$I$414,'10. 170KMP'!$F169)</f>
        <v>0</v>
      </c>
      <c r="S169" s="426">
        <f>SUMIFS(M.account_DTR!BL$7:BL$414,M.account_DTR!$I$7:$I$414,'10. 170KMP'!$F169)</f>
        <v>0</v>
      </c>
      <c r="T169" s="426">
        <f>SUMIFS(M.account_DTR!BM$7:BM$414,M.account_DTR!$I$7:$I$414,'10. 170KMP'!$F169)</f>
        <v>0</v>
      </c>
      <c r="U169" s="426">
        <f>SUMIFS(M.account_DTR!BN$7:BN$414,M.account_DTR!$I$7:$I$414,'10. 170KMP'!$F169)</f>
        <v>0</v>
      </c>
      <c r="V169" s="426">
        <f>SUMIFS(M.account_DTR!BO$7:BO$414,M.account_DTR!$I$7:$I$414,'10. 170KMP'!$F169)</f>
        <v>0</v>
      </c>
      <c r="W169" s="426">
        <f>SUMIFS(M.account_DTR!BP$7:BP$414,M.account_DTR!$I$7:$I$414,'10. 170KMP'!$F169)</f>
        <v>0</v>
      </c>
      <c r="X169" s="426">
        <f>SUMIFS(M.account_DTR!BQ$7:BQ$414,M.account_DTR!$I$7:$I$414,'10. 170KMP'!$F169)</f>
        <v>0</v>
      </c>
      <c r="Y169" s="426">
        <f>SUMIFS(M.account_DTR!BR$7:BR$414,M.account_DTR!$I$7:$I$414,'10. 170KMP'!$F169)</f>
        <v>0</v>
      </c>
      <c r="Z169" s="426">
        <f>SUMIFS(M.account_DTR!BS$7:BS$414,M.account_DTR!$I$7:$I$414,'10. 170KMP'!$F169)</f>
        <v>0</v>
      </c>
      <c r="AA169" s="426">
        <f t="shared" si="79"/>
        <v>0</v>
      </c>
      <c r="AB169" s="426">
        <f>SUMIFS(M.account_DTR!BV$7:BV$414,M.account_DTR!$I$7:$I$414,'10. 170KMP'!$F169)</f>
        <v>299681816.67122692</v>
      </c>
      <c r="AC169" s="426">
        <f>SUMIFS(M.account_DTR!BW$7:BW$414,M.account_DTR!$I$7:$I$414,'10. 170KMP'!$F169)</f>
        <v>299681816.67122692</v>
      </c>
      <c r="AD169" s="426">
        <f>SUMIFS(M.account_DTR!BX$7:BX$414,M.account_DTR!$I$7:$I$414,'10. 170KMP'!$F169)</f>
        <v>297118180.67122692</v>
      </c>
      <c r="AE169" s="426">
        <f>SUMIFS(M.account_DTR!BY$7:BY$414,M.account_DTR!$I$7:$I$414,'10. 170KMP'!$F169)</f>
        <v>297118180.67122692</v>
      </c>
      <c r="AF169" s="426">
        <f>SUMIFS(M.account_DTR!BZ$7:BZ$414,M.account_DTR!$I$7:$I$414,'10. 170KMP'!$F169)</f>
        <v>297118180.67122692</v>
      </c>
      <c r="AG169" s="426">
        <f>SUMIFS(M.account_DTR!CA$7:CA$414,M.account_DTR!$I$7:$I$414,'10. 170KMP'!$F169)</f>
        <v>297118180.67122692</v>
      </c>
      <c r="AH169" s="426">
        <f>SUMIFS(M.account_DTR!CB$7:CB$414,M.account_DTR!$I$7:$I$414,'10. 170KMP'!$F169)</f>
        <v>297118180.67122692</v>
      </c>
      <c r="AI169" s="426">
        <f>SUMIFS(M.account_DTR!CC$7:CC$414,M.account_DTR!$I$7:$I$414,'10. 170KMP'!$F169)</f>
        <v>297118180.67122692</v>
      </c>
      <c r="AJ169" s="426">
        <f>SUMIFS(M.account_DTR!CD$7:CD$414,M.account_DTR!$I$7:$I$414,'10. 170KMP'!$F169)</f>
        <v>297118180.67122692</v>
      </c>
      <c r="AK169" s="426">
        <f>SUMIFS(M.account_DTR!CE$7:CE$414,M.account_DTR!$I$7:$I$414,'10. 170KMP'!$F169)</f>
        <v>314479291.78233802</v>
      </c>
      <c r="AL169" s="426">
        <f>SUMIFS(M.account_DTR!CF$7:CF$414,M.account_DTR!$I$7:$I$414,'10. 170KMP'!$F169)</f>
        <v>314479291.78233802</v>
      </c>
      <c r="AM169" s="426">
        <f>SUMIFS(M.account_DTR!CG$7:CG$414,M.account_DTR!$I$7:$I$414,'10. 170KMP'!$F169)</f>
        <v>314479291.78233802</v>
      </c>
      <c r="AN169" s="426">
        <f t="shared" si="80"/>
        <v>3622628773.3880568</v>
      </c>
      <c r="AO169" s="427">
        <f t="shared" si="78"/>
        <v>1465992897</v>
      </c>
      <c r="AP169" s="428">
        <f>SUMIFS(M.account_DTR!CJ$7:CJ$414,M.account_DTR!$I$7:$I$414,'10. 170KMP'!$F169)</f>
        <v>291775933</v>
      </c>
      <c r="AQ169" s="429">
        <f>SUMIFS(M.account_DTR!CK$7:CK$414,M.account_DTR!$I$7:$I$414,'10. 170KMP'!$F169)</f>
        <v>294192247</v>
      </c>
      <c r="AR169" s="429">
        <f>SUMIFS(M.account_DTR!CL$7:CL$414,M.account_DTR!$I$7:$I$414,'10. 170KMP'!$F169)</f>
        <v>291628607</v>
      </c>
      <c r="AS169" s="429">
        <f>SUMIFS(M.account_DTR!CM$7:CM$414,M.account_DTR!$I$7:$I$414,'10. 170KMP'!$F169)</f>
        <v>294198054</v>
      </c>
      <c r="AT169" s="429">
        <f>SUMIFS(M.account_DTR!CN$7:CN$414,M.account_DTR!$I$7:$I$414,'10. 170KMP'!$F169)</f>
        <v>294198056</v>
      </c>
      <c r="AU169" s="429"/>
      <c r="AV169" s="429"/>
      <c r="AW169" s="429"/>
      <c r="AX169" s="429"/>
      <c r="AY169" s="429"/>
      <c r="AZ169" s="429"/>
      <c r="BA169" s="430"/>
      <c r="BB169" s="425">
        <f t="shared" si="85"/>
        <v>294198054</v>
      </c>
      <c r="BC169" s="426">
        <f t="shared" si="86"/>
        <v>294198056</v>
      </c>
      <c r="BD169" s="426">
        <f t="shared" si="87"/>
        <v>297118180.67122692</v>
      </c>
      <c r="BE169" s="759">
        <f t="shared" si="67"/>
        <v>1.0000000067981416</v>
      </c>
      <c r="BF169" s="760">
        <f t="shared" si="68"/>
        <v>0.9901718411689584</v>
      </c>
      <c r="BG169" s="425">
        <f t="shared" si="88"/>
        <v>0</v>
      </c>
      <c r="BH169" s="426">
        <f t="shared" si="89"/>
        <v>1465992897</v>
      </c>
      <c r="BI169" s="426">
        <f t="shared" si="90"/>
        <v>1490718175.3561347</v>
      </c>
      <c r="BJ169" s="520" t="str">
        <f t="shared" si="69"/>
        <v/>
      </c>
      <c r="BK169" s="520">
        <f t="shared" si="70"/>
        <v>0.9834138479258645</v>
      </c>
      <c r="BL169" s="521">
        <f t="shared" si="71"/>
        <v>0.40467654532234415</v>
      </c>
    </row>
    <row r="170" spans="2:64" s="2" customFormat="1" x14ac:dyDescent="0.25">
      <c r="B170" s="1167"/>
      <c r="C170" s="1168"/>
      <c r="D170" s="1169"/>
      <c r="E170" s="1168"/>
      <c r="F170" s="179">
        <f>IF(H170=0,"",MAX($F$10:F169)+1)</f>
        <v>157</v>
      </c>
      <c r="G170" s="242" t="str">
        <f>VLOOKUP(H170,'Mapping account'!E:F,2,0)</f>
        <v>01906</v>
      </c>
      <c r="H170" s="198" t="s">
        <v>412</v>
      </c>
      <c r="I170" s="269" t="s">
        <v>226</v>
      </c>
      <c r="J170" s="279" t="s">
        <v>293</v>
      </c>
      <c r="K170" s="279" t="s">
        <v>294</v>
      </c>
      <c r="L170" s="425">
        <f>SUMIFS(M.account_DTR!$AD$7:$AD$414,M.account_DTR!$I$7:$I$414,'10. 170KMP'!$F170)</f>
        <v>0</v>
      </c>
      <c r="M170" s="426">
        <f>SUMIFS(M.account_DTR!$AR$7:$AR$414,M.account_DTR!$I$7:$I$414,'10. 170KMP'!$F170)</f>
        <v>0</v>
      </c>
      <c r="N170" s="426">
        <f>SUMIFS(M.account_DTR!$BF$7:$BF$414,M.account_DTR!$I$7:$I$414,'10. 170KMP'!$F170)</f>
        <v>0</v>
      </c>
      <c r="O170" s="426">
        <f>SUMIFS(M.account_DTR!BH$7:BH$414,M.account_DTR!$I$7:$I$414,'10. 170KMP'!$F170)</f>
        <v>0</v>
      </c>
      <c r="P170" s="426">
        <f>SUMIFS(M.account_DTR!BI$7:BI$414,M.account_DTR!$I$7:$I$414,'10. 170KMP'!$F170)</f>
        <v>0</v>
      </c>
      <c r="Q170" s="426">
        <f>SUMIFS(M.account_DTR!BJ$7:BJ$414,M.account_DTR!$I$7:$I$414,'10. 170KMP'!$F170)</f>
        <v>0</v>
      </c>
      <c r="R170" s="426">
        <f>SUMIFS(M.account_DTR!BK$7:BK$414,M.account_DTR!$I$7:$I$414,'10. 170KMP'!$F170)</f>
        <v>0</v>
      </c>
      <c r="S170" s="426">
        <f>SUMIFS(M.account_DTR!BL$7:BL$414,M.account_DTR!$I$7:$I$414,'10. 170KMP'!$F170)</f>
        <v>0</v>
      </c>
      <c r="T170" s="426">
        <f>SUMIFS(M.account_DTR!BM$7:BM$414,M.account_DTR!$I$7:$I$414,'10. 170KMP'!$F170)</f>
        <v>0</v>
      </c>
      <c r="U170" s="426">
        <f>SUMIFS(M.account_DTR!BN$7:BN$414,M.account_DTR!$I$7:$I$414,'10. 170KMP'!$F170)</f>
        <v>0</v>
      </c>
      <c r="V170" s="426">
        <f>SUMIFS(M.account_DTR!BO$7:BO$414,M.account_DTR!$I$7:$I$414,'10. 170KMP'!$F170)</f>
        <v>0</v>
      </c>
      <c r="W170" s="426">
        <f>SUMIFS(M.account_DTR!BP$7:BP$414,M.account_DTR!$I$7:$I$414,'10. 170KMP'!$F170)</f>
        <v>0</v>
      </c>
      <c r="X170" s="426">
        <f>SUMIFS(M.account_DTR!BQ$7:BQ$414,M.account_DTR!$I$7:$I$414,'10. 170KMP'!$F170)</f>
        <v>0</v>
      </c>
      <c r="Y170" s="426">
        <f>SUMIFS(M.account_DTR!BR$7:BR$414,M.account_DTR!$I$7:$I$414,'10. 170KMP'!$F170)</f>
        <v>0</v>
      </c>
      <c r="Z170" s="426">
        <f>SUMIFS(M.account_DTR!BS$7:BS$414,M.account_DTR!$I$7:$I$414,'10. 170KMP'!$F170)</f>
        <v>0</v>
      </c>
      <c r="AA170" s="426">
        <f t="shared" si="79"/>
        <v>0</v>
      </c>
      <c r="AB170" s="426">
        <f>SUMIFS(M.account_DTR!BV$7:BV$414,M.account_DTR!$I$7:$I$414,'10. 170KMP'!$F170)</f>
        <v>6809502.4399148459</v>
      </c>
      <c r="AC170" s="426">
        <f>SUMIFS(M.account_DTR!BW$7:BW$414,M.account_DTR!$I$7:$I$414,'10. 170KMP'!$F170)</f>
        <v>6809502.4399148459</v>
      </c>
      <c r="AD170" s="426">
        <f>SUMIFS(M.account_DTR!BX$7:BX$414,M.account_DTR!$I$7:$I$414,'10. 170KMP'!$F170)</f>
        <v>6809502.4399148459</v>
      </c>
      <c r="AE170" s="426">
        <f>SUMIFS(M.account_DTR!BY$7:BY$414,M.account_DTR!$I$7:$I$414,'10. 170KMP'!$F170)</f>
        <v>6809502.4399148459</v>
      </c>
      <c r="AF170" s="426">
        <f>SUMIFS(M.account_DTR!BZ$7:BZ$414,M.account_DTR!$I$7:$I$414,'10. 170KMP'!$F170)</f>
        <v>6809502.4399148459</v>
      </c>
      <c r="AG170" s="426">
        <f>SUMIFS(M.account_DTR!CA$7:CA$414,M.account_DTR!$I$7:$I$414,'10. 170KMP'!$F170)</f>
        <v>6809502.4399148459</v>
      </c>
      <c r="AH170" s="426">
        <f>SUMIFS(M.account_DTR!CB$7:CB$414,M.account_DTR!$I$7:$I$414,'10. 170KMP'!$F170)</f>
        <v>6809502.4399148459</v>
      </c>
      <c r="AI170" s="426">
        <f>SUMIFS(M.account_DTR!CC$7:CC$414,M.account_DTR!$I$7:$I$414,'10. 170KMP'!$F170)</f>
        <v>6809502.4399148459</v>
      </c>
      <c r="AJ170" s="426">
        <f>SUMIFS(M.account_DTR!CD$7:CD$414,M.account_DTR!$I$7:$I$414,'10. 170KMP'!$F170)</f>
        <v>6809502.4399148459</v>
      </c>
      <c r="AK170" s="426">
        <f>SUMIFS(M.account_DTR!CE$7:CE$414,M.account_DTR!$I$7:$I$414,'10. 170KMP'!$F170)</f>
        <v>6809502.4399148459</v>
      </c>
      <c r="AL170" s="426">
        <f>SUMIFS(M.account_DTR!CF$7:CF$414,M.account_DTR!$I$7:$I$414,'10. 170KMP'!$F170)</f>
        <v>6809502.4399148459</v>
      </c>
      <c r="AM170" s="426">
        <f>SUMIFS(M.account_DTR!CG$7:CG$414,M.account_DTR!$I$7:$I$414,'10. 170KMP'!$F170)</f>
        <v>6809502.4399148459</v>
      </c>
      <c r="AN170" s="426">
        <f t="shared" si="80"/>
        <v>81714029.278978169</v>
      </c>
      <c r="AO170" s="427">
        <f t="shared" si="78"/>
        <v>39585518</v>
      </c>
      <c r="AP170" s="428">
        <f>SUMIFS(M.account_DTR!CJ$7:CJ$414,M.account_DTR!$I$7:$I$414,'10. 170KMP'!$F170)</f>
        <v>7536548</v>
      </c>
      <c r="AQ170" s="429">
        <f>SUMIFS(M.account_DTR!CK$7:CK$414,M.account_DTR!$I$7:$I$414,'10. 170KMP'!$F170)</f>
        <v>7536549</v>
      </c>
      <c r="AR170" s="429">
        <f>SUMIFS(M.account_DTR!CL$7:CL$414,M.account_DTR!$I$7:$I$414,'10. 170KMP'!$F170)</f>
        <v>7536547</v>
      </c>
      <c r="AS170" s="429">
        <f>SUMIFS(M.account_DTR!CM$7:CM$414,M.account_DTR!$I$7:$I$414,'10. 170KMP'!$F170)</f>
        <v>8487936</v>
      </c>
      <c r="AT170" s="429">
        <f>SUMIFS(M.account_DTR!CN$7:CN$414,M.account_DTR!$I$7:$I$414,'10. 170KMP'!$F170)</f>
        <v>8487938</v>
      </c>
      <c r="AU170" s="429"/>
      <c r="AV170" s="429"/>
      <c r="AW170" s="429"/>
      <c r="AX170" s="429"/>
      <c r="AY170" s="429"/>
      <c r="AZ170" s="429"/>
      <c r="BA170" s="430"/>
      <c r="BB170" s="425">
        <f t="shared" si="85"/>
        <v>8487936</v>
      </c>
      <c r="BC170" s="426">
        <f t="shared" si="86"/>
        <v>8487938</v>
      </c>
      <c r="BD170" s="426">
        <f t="shared" si="87"/>
        <v>6809502.4399148459</v>
      </c>
      <c r="BE170" s="759">
        <f t="shared" si="67"/>
        <v>1.0000002356285438</v>
      </c>
      <c r="BF170" s="760">
        <f t="shared" si="68"/>
        <v>1.2464843173044142</v>
      </c>
      <c r="BG170" s="425">
        <f t="shared" si="88"/>
        <v>0</v>
      </c>
      <c r="BH170" s="426">
        <f t="shared" si="89"/>
        <v>39585518</v>
      </c>
      <c r="BI170" s="426">
        <f t="shared" si="90"/>
        <v>34047512.199574232</v>
      </c>
      <c r="BJ170" s="520" t="str">
        <f t="shared" si="69"/>
        <v/>
      </c>
      <c r="BK170" s="520">
        <f t="shared" si="70"/>
        <v>1.1626552262604086</v>
      </c>
      <c r="BL170" s="521">
        <f t="shared" si="71"/>
        <v>0.48443967760850348</v>
      </c>
    </row>
    <row r="171" spans="2:64" s="2" customFormat="1" x14ac:dyDescent="0.25">
      <c r="B171" s="1167"/>
      <c r="C171" s="1168"/>
      <c r="D171" s="1169"/>
      <c r="E171" s="1168"/>
      <c r="F171" s="179">
        <f>IF(H171=0,"",MAX($F$10:F170)+1)</f>
        <v>158</v>
      </c>
      <c r="G171" s="242" t="str">
        <f>VLOOKUP(H171,'Mapping account'!E:F,2,0)</f>
        <v>01902</v>
      </c>
      <c r="H171" s="198" t="s">
        <v>413</v>
      </c>
      <c r="I171" s="269" t="s">
        <v>226</v>
      </c>
      <c r="J171" s="279" t="s">
        <v>293</v>
      </c>
      <c r="K171" s="279" t="s">
        <v>294</v>
      </c>
      <c r="L171" s="425">
        <f>SUMIFS(M.account_DTR!$AD$7:$AD$414,M.account_DTR!$I$7:$I$414,'10. 170KMP'!$F171)</f>
        <v>0</v>
      </c>
      <c r="M171" s="426">
        <f>SUMIFS(M.account_DTR!$AR$7:$AR$414,M.account_DTR!$I$7:$I$414,'10. 170KMP'!$F171)</f>
        <v>0</v>
      </c>
      <c r="N171" s="426">
        <f>SUMIFS(M.account_DTR!$BF$7:$BF$414,M.account_DTR!$I$7:$I$414,'10. 170KMP'!$F171)</f>
        <v>0</v>
      </c>
      <c r="O171" s="426">
        <f>SUMIFS(M.account_DTR!BH$7:BH$414,M.account_DTR!$I$7:$I$414,'10. 170KMP'!$F171)</f>
        <v>0</v>
      </c>
      <c r="P171" s="426">
        <f>SUMIFS(M.account_DTR!BI$7:BI$414,M.account_DTR!$I$7:$I$414,'10. 170KMP'!$F171)</f>
        <v>0</v>
      </c>
      <c r="Q171" s="426">
        <f>SUMIFS(M.account_DTR!BJ$7:BJ$414,M.account_DTR!$I$7:$I$414,'10. 170KMP'!$F171)</f>
        <v>0</v>
      </c>
      <c r="R171" s="426">
        <f>SUMIFS(M.account_DTR!BK$7:BK$414,M.account_DTR!$I$7:$I$414,'10. 170KMP'!$F171)</f>
        <v>0</v>
      </c>
      <c r="S171" s="426">
        <f>SUMIFS(M.account_DTR!BL$7:BL$414,M.account_DTR!$I$7:$I$414,'10. 170KMP'!$F171)</f>
        <v>0</v>
      </c>
      <c r="T171" s="426">
        <f>SUMIFS(M.account_DTR!BM$7:BM$414,M.account_DTR!$I$7:$I$414,'10. 170KMP'!$F171)</f>
        <v>0</v>
      </c>
      <c r="U171" s="426">
        <f>SUMIFS(M.account_DTR!BN$7:BN$414,M.account_DTR!$I$7:$I$414,'10. 170KMP'!$F171)</f>
        <v>0</v>
      </c>
      <c r="V171" s="426">
        <f>SUMIFS(M.account_DTR!BO$7:BO$414,M.account_DTR!$I$7:$I$414,'10. 170KMP'!$F171)</f>
        <v>0</v>
      </c>
      <c r="W171" s="426">
        <f>SUMIFS(M.account_DTR!BP$7:BP$414,M.account_DTR!$I$7:$I$414,'10. 170KMP'!$F171)</f>
        <v>0</v>
      </c>
      <c r="X171" s="426">
        <f>SUMIFS(M.account_DTR!BQ$7:BQ$414,M.account_DTR!$I$7:$I$414,'10. 170KMP'!$F171)</f>
        <v>0</v>
      </c>
      <c r="Y171" s="426">
        <f>SUMIFS(M.account_DTR!BR$7:BR$414,M.account_DTR!$I$7:$I$414,'10. 170KMP'!$F171)</f>
        <v>0</v>
      </c>
      <c r="Z171" s="426">
        <f>SUMIFS(M.account_DTR!BS$7:BS$414,M.account_DTR!$I$7:$I$414,'10. 170KMP'!$F171)</f>
        <v>0</v>
      </c>
      <c r="AA171" s="426">
        <f t="shared" si="79"/>
        <v>0</v>
      </c>
      <c r="AB171" s="426">
        <f>SUMIFS(M.account_DTR!BV$7:BV$414,M.account_DTR!$I$7:$I$414,'10. 170KMP'!$F171)</f>
        <v>0</v>
      </c>
      <c r="AC171" s="426">
        <f>SUMIFS(M.account_DTR!BW$7:BW$414,M.account_DTR!$I$7:$I$414,'10. 170KMP'!$F171)</f>
        <v>0</v>
      </c>
      <c r="AD171" s="426">
        <f>SUMIFS(M.account_DTR!BX$7:BX$414,M.account_DTR!$I$7:$I$414,'10. 170KMP'!$F171)</f>
        <v>0</v>
      </c>
      <c r="AE171" s="426">
        <f>SUMIFS(M.account_DTR!BY$7:BY$414,M.account_DTR!$I$7:$I$414,'10. 170KMP'!$F171)</f>
        <v>0</v>
      </c>
      <c r="AF171" s="426">
        <f>SUMIFS(M.account_DTR!BZ$7:BZ$414,M.account_DTR!$I$7:$I$414,'10. 170KMP'!$F171)</f>
        <v>0</v>
      </c>
      <c r="AG171" s="426">
        <f>SUMIFS(M.account_DTR!CA$7:CA$414,M.account_DTR!$I$7:$I$414,'10. 170KMP'!$F171)</f>
        <v>0</v>
      </c>
      <c r="AH171" s="426">
        <f>SUMIFS(M.account_DTR!CB$7:CB$414,M.account_DTR!$I$7:$I$414,'10. 170KMP'!$F171)</f>
        <v>0</v>
      </c>
      <c r="AI171" s="426">
        <f>SUMIFS(M.account_DTR!CC$7:CC$414,M.account_DTR!$I$7:$I$414,'10. 170KMP'!$F171)</f>
        <v>0</v>
      </c>
      <c r="AJ171" s="426">
        <f>SUMIFS(M.account_DTR!CD$7:CD$414,M.account_DTR!$I$7:$I$414,'10. 170KMP'!$F171)</f>
        <v>0</v>
      </c>
      <c r="AK171" s="426">
        <f>SUMIFS(M.account_DTR!CE$7:CE$414,M.account_DTR!$I$7:$I$414,'10. 170KMP'!$F171)</f>
        <v>0</v>
      </c>
      <c r="AL171" s="426">
        <f>SUMIFS(M.account_DTR!CF$7:CF$414,M.account_DTR!$I$7:$I$414,'10. 170KMP'!$F171)</f>
        <v>0</v>
      </c>
      <c r="AM171" s="426">
        <f>SUMIFS(M.account_DTR!CG$7:CG$414,M.account_DTR!$I$7:$I$414,'10. 170KMP'!$F171)</f>
        <v>0</v>
      </c>
      <c r="AN171" s="426">
        <f t="shared" si="80"/>
        <v>0</v>
      </c>
      <c r="AO171" s="427">
        <f t="shared" si="78"/>
        <v>0</v>
      </c>
      <c r="AP171" s="428">
        <f>SUMIFS(M.account_DTR!CJ$7:CJ$414,M.account_DTR!$I$7:$I$414,'10. 170KMP'!$F171)</f>
        <v>0</v>
      </c>
      <c r="AQ171" s="429">
        <f>SUMIFS(M.account_DTR!CK$7:CK$414,M.account_DTR!$I$7:$I$414,'10. 170KMP'!$F171)</f>
        <v>0</v>
      </c>
      <c r="AR171" s="429">
        <f>SUMIFS(M.account_DTR!CL$7:CL$414,M.account_DTR!$I$7:$I$414,'10. 170KMP'!$F171)</f>
        <v>0</v>
      </c>
      <c r="AS171" s="429">
        <f>SUMIFS(M.account_DTR!CM$7:CM$414,M.account_DTR!$I$7:$I$414,'10. 170KMP'!$F171)</f>
        <v>0</v>
      </c>
      <c r="AT171" s="429">
        <f>SUMIFS(M.account_DTR!CN$7:CN$414,M.account_DTR!$I$7:$I$414,'10. 170KMP'!$F171)</f>
        <v>0</v>
      </c>
      <c r="AU171" s="429"/>
      <c r="AV171" s="429"/>
      <c r="AW171" s="429"/>
      <c r="AX171" s="429"/>
      <c r="AY171" s="429"/>
      <c r="AZ171" s="429"/>
      <c r="BA171" s="430"/>
      <c r="BB171" s="425">
        <f t="shared" si="85"/>
        <v>0</v>
      </c>
      <c r="BC171" s="426">
        <f t="shared" si="86"/>
        <v>0</v>
      </c>
      <c r="BD171" s="426">
        <f t="shared" si="87"/>
        <v>0</v>
      </c>
      <c r="BE171" s="759" t="str">
        <f t="shared" si="67"/>
        <v/>
      </c>
      <c r="BF171" s="760" t="str">
        <f t="shared" si="68"/>
        <v/>
      </c>
      <c r="BG171" s="425">
        <f t="shared" si="88"/>
        <v>0</v>
      </c>
      <c r="BH171" s="426">
        <f t="shared" si="89"/>
        <v>0</v>
      </c>
      <c r="BI171" s="426">
        <f t="shared" si="90"/>
        <v>0</v>
      </c>
      <c r="BJ171" s="520" t="str">
        <f t="shared" si="69"/>
        <v/>
      </c>
      <c r="BK171" s="520" t="str">
        <f t="shared" si="70"/>
        <v/>
      </c>
      <c r="BL171" s="521" t="str">
        <f t="shared" si="71"/>
        <v/>
      </c>
    </row>
    <row r="172" spans="2:64" s="2" customFormat="1" ht="30" x14ac:dyDescent="0.25">
      <c r="B172" s="1167"/>
      <c r="C172" s="1168"/>
      <c r="D172" s="1169"/>
      <c r="E172" s="1168"/>
      <c r="F172" s="179">
        <f>IF(H172=0,"",MAX($F$10:F171)+1)</f>
        <v>159</v>
      </c>
      <c r="G172" s="242" t="str">
        <f>VLOOKUP(H172,'Mapping account'!E:F,2,0)</f>
        <v>06201</v>
      </c>
      <c r="H172" s="198" t="s">
        <v>414</v>
      </c>
      <c r="I172" s="269" t="s">
        <v>226</v>
      </c>
      <c r="J172" s="279" t="s">
        <v>293</v>
      </c>
      <c r="K172" s="279" t="s">
        <v>294</v>
      </c>
      <c r="L172" s="425">
        <f>SUMIFS(M.account_DTR!$AD$7:$AD$414,M.account_DTR!$I$7:$I$414,'10. 170KMP'!$F172)</f>
        <v>0</v>
      </c>
      <c r="M172" s="426">
        <f>SUMIFS(M.account_DTR!$AR$7:$AR$414,M.account_DTR!$I$7:$I$414,'10. 170KMP'!$F172)</f>
        <v>0</v>
      </c>
      <c r="N172" s="426">
        <f>SUMIFS(M.account_DTR!$BF$7:$BF$414,M.account_DTR!$I$7:$I$414,'10. 170KMP'!$F172)</f>
        <v>0</v>
      </c>
      <c r="O172" s="426">
        <f>SUMIFS(M.account_DTR!BH$7:BH$414,M.account_DTR!$I$7:$I$414,'10. 170KMP'!$F172)</f>
        <v>0</v>
      </c>
      <c r="P172" s="426">
        <f>SUMIFS(M.account_DTR!BI$7:BI$414,M.account_DTR!$I$7:$I$414,'10. 170KMP'!$F172)</f>
        <v>0</v>
      </c>
      <c r="Q172" s="426">
        <f>SUMIFS(M.account_DTR!BJ$7:BJ$414,M.account_DTR!$I$7:$I$414,'10. 170KMP'!$F172)</f>
        <v>0</v>
      </c>
      <c r="R172" s="426">
        <f>SUMIFS(M.account_DTR!BK$7:BK$414,M.account_DTR!$I$7:$I$414,'10. 170KMP'!$F172)</f>
        <v>0</v>
      </c>
      <c r="S172" s="426">
        <f>SUMIFS(M.account_DTR!BL$7:BL$414,M.account_DTR!$I$7:$I$414,'10. 170KMP'!$F172)</f>
        <v>0</v>
      </c>
      <c r="T172" s="426">
        <f>SUMIFS(M.account_DTR!BM$7:BM$414,M.account_DTR!$I$7:$I$414,'10. 170KMP'!$F172)</f>
        <v>0</v>
      </c>
      <c r="U172" s="426">
        <f>SUMIFS(M.account_DTR!BN$7:BN$414,M.account_DTR!$I$7:$I$414,'10. 170KMP'!$F172)</f>
        <v>0</v>
      </c>
      <c r="V172" s="426">
        <f>SUMIFS(M.account_DTR!BO$7:BO$414,M.account_DTR!$I$7:$I$414,'10. 170KMP'!$F172)</f>
        <v>0</v>
      </c>
      <c r="W172" s="426">
        <f>SUMIFS(M.account_DTR!BP$7:BP$414,M.account_DTR!$I$7:$I$414,'10. 170KMP'!$F172)</f>
        <v>0</v>
      </c>
      <c r="X172" s="426">
        <f>SUMIFS(M.account_DTR!BQ$7:BQ$414,M.account_DTR!$I$7:$I$414,'10. 170KMP'!$F172)</f>
        <v>0</v>
      </c>
      <c r="Y172" s="426">
        <f>SUMIFS(M.account_DTR!BR$7:BR$414,M.account_DTR!$I$7:$I$414,'10. 170KMP'!$F172)</f>
        <v>0</v>
      </c>
      <c r="Z172" s="426">
        <f>SUMIFS(M.account_DTR!BS$7:BS$414,M.account_DTR!$I$7:$I$414,'10. 170KMP'!$F172)</f>
        <v>0</v>
      </c>
      <c r="AA172" s="426">
        <f t="shared" si="79"/>
        <v>0</v>
      </c>
      <c r="AB172" s="426">
        <f>SUMIFS(M.account_DTR!BV$7:BV$414,M.account_DTR!$I$7:$I$414,'10. 170KMP'!$F172)</f>
        <v>0</v>
      </c>
      <c r="AC172" s="426">
        <f>SUMIFS(M.account_DTR!BW$7:BW$414,M.account_DTR!$I$7:$I$414,'10. 170KMP'!$F172)</f>
        <v>0</v>
      </c>
      <c r="AD172" s="426">
        <f>SUMIFS(M.account_DTR!BX$7:BX$414,M.account_DTR!$I$7:$I$414,'10. 170KMP'!$F172)</f>
        <v>0</v>
      </c>
      <c r="AE172" s="426">
        <f>SUMIFS(M.account_DTR!BY$7:BY$414,M.account_DTR!$I$7:$I$414,'10. 170KMP'!$F172)</f>
        <v>0</v>
      </c>
      <c r="AF172" s="426">
        <f>SUMIFS(M.account_DTR!BZ$7:BZ$414,M.account_DTR!$I$7:$I$414,'10. 170KMP'!$F172)</f>
        <v>0</v>
      </c>
      <c r="AG172" s="426">
        <f>SUMIFS(M.account_DTR!CA$7:CA$414,M.account_DTR!$I$7:$I$414,'10. 170KMP'!$F172)</f>
        <v>0</v>
      </c>
      <c r="AH172" s="426">
        <f>SUMIFS(M.account_DTR!CB$7:CB$414,M.account_DTR!$I$7:$I$414,'10. 170KMP'!$F172)</f>
        <v>0</v>
      </c>
      <c r="AI172" s="426">
        <f>SUMIFS(M.account_DTR!CC$7:CC$414,M.account_DTR!$I$7:$I$414,'10. 170KMP'!$F172)</f>
        <v>0</v>
      </c>
      <c r="AJ172" s="426">
        <f>SUMIFS(M.account_DTR!CD$7:CD$414,M.account_DTR!$I$7:$I$414,'10. 170KMP'!$F172)</f>
        <v>0</v>
      </c>
      <c r="AK172" s="426">
        <f>SUMIFS(M.account_DTR!CE$7:CE$414,M.account_DTR!$I$7:$I$414,'10. 170KMP'!$F172)</f>
        <v>0</v>
      </c>
      <c r="AL172" s="426">
        <f>SUMIFS(M.account_DTR!CF$7:CF$414,M.account_DTR!$I$7:$I$414,'10. 170KMP'!$F172)</f>
        <v>0</v>
      </c>
      <c r="AM172" s="426">
        <f>SUMIFS(M.account_DTR!CG$7:CG$414,M.account_DTR!$I$7:$I$414,'10. 170KMP'!$F172)</f>
        <v>0</v>
      </c>
      <c r="AN172" s="426">
        <f t="shared" si="80"/>
        <v>0</v>
      </c>
      <c r="AO172" s="427">
        <f t="shared" si="78"/>
        <v>0</v>
      </c>
      <c r="AP172" s="428">
        <f>SUMIFS(M.account_DTR!CJ$7:CJ$414,M.account_DTR!$I$7:$I$414,'10. 170KMP'!$F172)</f>
        <v>0</v>
      </c>
      <c r="AQ172" s="429">
        <f>SUMIFS(M.account_DTR!CK$7:CK$414,M.account_DTR!$I$7:$I$414,'10. 170KMP'!$F172)</f>
        <v>0</v>
      </c>
      <c r="AR172" s="429">
        <f>SUMIFS(M.account_DTR!CL$7:CL$414,M.account_DTR!$I$7:$I$414,'10. 170KMP'!$F172)</f>
        <v>0</v>
      </c>
      <c r="AS172" s="429">
        <f>SUMIFS(M.account_DTR!CM$7:CM$414,M.account_DTR!$I$7:$I$414,'10. 170KMP'!$F172)</f>
        <v>0</v>
      </c>
      <c r="AT172" s="429">
        <f>SUMIFS(M.account_DTR!CN$7:CN$414,M.account_DTR!$I$7:$I$414,'10. 170KMP'!$F172)</f>
        <v>0</v>
      </c>
      <c r="AU172" s="429"/>
      <c r="AV172" s="429"/>
      <c r="AW172" s="429"/>
      <c r="AX172" s="429"/>
      <c r="AY172" s="429"/>
      <c r="AZ172" s="429"/>
      <c r="BA172" s="430"/>
      <c r="BB172" s="425">
        <f t="shared" si="85"/>
        <v>0</v>
      </c>
      <c r="BC172" s="426">
        <f t="shared" si="86"/>
        <v>0</v>
      </c>
      <c r="BD172" s="426">
        <f t="shared" si="87"/>
        <v>0</v>
      </c>
      <c r="BE172" s="759" t="str">
        <f t="shared" si="67"/>
        <v/>
      </c>
      <c r="BF172" s="760" t="str">
        <f t="shared" si="68"/>
        <v/>
      </c>
      <c r="BG172" s="425">
        <f t="shared" si="88"/>
        <v>0</v>
      </c>
      <c r="BH172" s="426">
        <f t="shared" si="89"/>
        <v>0</v>
      </c>
      <c r="BI172" s="426">
        <f t="shared" si="90"/>
        <v>0</v>
      </c>
      <c r="BJ172" s="520" t="str">
        <f t="shared" si="69"/>
        <v/>
      </c>
      <c r="BK172" s="520" t="str">
        <f t="shared" si="70"/>
        <v/>
      </c>
      <c r="BL172" s="521" t="str">
        <f t="shared" si="71"/>
        <v/>
      </c>
    </row>
    <row r="173" spans="2:64" s="2" customFormat="1" ht="30" x14ac:dyDescent="0.25">
      <c r="B173" s="1167"/>
      <c r="C173" s="1168"/>
      <c r="D173" s="1169"/>
      <c r="E173" s="1168"/>
      <c r="F173" s="179">
        <f>IF(H173=0,"",MAX($F$10:F172)+1)</f>
        <v>160</v>
      </c>
      <c r="G173" s="242" t="str">
        <f>VLOOKUP(H173,'Mapping account'!E:F,2,0)</f>
        <v>01905</v>
      </c>
      <c r="H173" s="198" t="s">
        <v>415</v>
      </c>
      <c r="I173" s="269" t="s">
        <v>226</v>
      </c>
      <c r="J173" s="279" t="s">
        <v>293</v>
      </c>
      <c r="K173" s="279" t="s">
        <v>294</v>
      </c>
      <c r="L173" s="425">
        <f>SUMIFS(M.account_DTR!$AD$7:$AD$414,M.account_DTR!$I$7:$I$414,'10. 170KMP'!$F173)</f>
        <v>0</v>
      </c>
      <c r="M173" s="426">
        <f>SUMIFS(M.account_DTR!$AR$7:$AR$414,M.account_DTR!$I$7:$I$414,'10. 170KMP'!$F173)</f>
        <v>0</v>
      </c>
      <c r="N173" s="426">
        <f>SUMIFS(M.account_DTR!$BF$7:$BF$414,M.account_DTR!$I$7:$I$414,'10. 170KMP'!$F173)</f>
        <v>0</v>
      </c>
      <c r="O173" s="426">
        <f>SUMIFS(M.account_DTR!BH$7:BH$414,M.account_DTR!$I$7:$I$414,'10. 170KMP'!$F173)</f>
        <v>0</v>
      </c>
      <c r="P173" s="426">
        <f>SUMIFS(M.account_DTR!BI$7:BI$414,M.account_DTR!$I$7:$I$414,'10. 170KMP'!$F173)</f>
        <v>0</v>
      </c>
      <c r="Q173" s="426">
        <f>SUMIFS(M.account_DTR!BJ$7:BJ$414,M.account_DTR!$I$7:$I$414,'10. 170KMP'!$F173)</f>
        <v>0</v>
      </c>
      <c r="R173" s="426">
        <f>SUMIFS(M.account_DTR!BK$7:BK$414,M.account_DTR!$I$7:$I$414,'10. 170KMP'!$F173)</f>
        <v>0</v>
      </c>
      <c r="S173" s="426">
        <f>SUMIFS(M.account_DTR!BL$7:BL$414,M.account_DTR!$I$7:$I$414,'10. 170KMP'!$F173)</f>
        <v>0</v>
      </c>
      <c r="T173" s="426">
        <f>SUMIFS(M.account_DTR!BM$7:BM$414,M.account_DTR!$I$7:$I$414,'10. 170KMP'!$F173)</f>
        <v>0</v>
      </c>
      <c r="U173" s="426">
        <f>SUMIFS(M.account_DTR!BN$7:BN$414,M.account_DTR!$I$7:$I$414,'10. 170KMP'!$F173)</f>
        <v>0</v>
      </c>
      <c r="V173" s="426">
        <f>SUMIFS(M.account_DTR!BO$7:BO$414,M.account_DTR!$I$7:$I$414,'10. 170KMP'!$F173)</f>
        <v>0</v>
      </c>
      <c r="W173" s="426">
        <f>SUMIFS(M.account_DTR!BP$7:BP$414,M.account_DTR!$I$7:$I$414,'10. 170KMP'!$F173)</f>
        <v>0</v>
      </c>
      <c r="X173" s="426">
        <f>SUMIFS(M.account_DTR!BQ$7:BQ$414,M.account_DTR!$I$7:$I$414,'10. 170KMP'!$F173)</f>
        <v>0</v>
      </c>
      <c r="Y173" s="426">
        <f>SUMIFS(M.account_DTR!BR$7:BR$414,M.account_DTR!$I$7:$I$414,'10. 170KMP'!$F173)</f>
        <v>0</v>
      </c>
      <c r="Z173" s="426">
        <f>SUMIFS(M.account_DTR!BS$7:BS$414,M.account_DTR!$I$7:$I$414,'10. 170KMP'!$F173)</f>
        <v>0</v>
      </c>
      <c r="AA173" s="426">
        <f t="shared" si="79"/>
        <v>0</v>
      </c>
      <c r="AB173" s="426">
        <f>SUMIFS(M.account_DTR!BV$7:BV$414,M.account_DTR!$I$7:$I$414,'10. 170KMP'!$F173)</f>
        <v>23664937</v>
      </c>
      <c r="AC173" s="426">
        <f>SUMIFS(M.account_DTR!BW$7:BW$414,M.account_DTR!$I$7:$I$414,'10. 170KMP'!$F173)</f>
        <v>23664937</v>
      </c>
      <c r="AD173" s="426">
        <f>SUMIFS(M.account_DTR!BX$7:BX$414,M.account_DTR!$I$7:$I$414,'10. 170KMP'!$F173)</f>
        <v>23664937</v>
      </c>
      <c r="AE173" s="426">
        <f>SUMIFS(M.account_DTR!BY$7:BY$414,M.account_DTR!$I$7:$I$414,'10. 170KMP'!$F173)</f>
        <v>23664937</v>
      </c>
      <c r="AF173" s="426">
        <f>SUMIFS(M.account_DTR!BZ$7:BZ$414,M.account_DTR!$I$7:$I$414,'10. 170KMP'!$F173)</f>
        <v>23664937</v>
      </c>
      <c r="AG173" s="426">
        <f>SUMIFS(M.account_DTR!CA$7:CA$414,M.account_DTR!$I$7:$I$414,'10. 170KMP'!$F173)</f>
        <v>23664937</v>
      </c>
      <c r="AH173" s="426">
        <f>SUMIFS(M.account_DTR!CB$7:CB$414,M.account_DTR!$I$7:$I$414,'10. 170KMP'!$F173)</f>
        <v>23664937</v>
      </c>
      <c r="AI173" s="426">
        <f>SUMIFS(M.account_DTR!CC$7:CC$414,M.account_DTR!$I$7:$I$414,'10. 170KMP'!$F173)</f>
        <v>23664937</v>
      </c>
      <c r="AJ173" s="426">
        <f>SUMIFS(M.account_DTR!CD$7:CD$414,M.account_DTR!$I$7:$I$414,'10. 170KMP'!$F173)</f>
        <v>23664937</v>
      </c>
      <c r="AK173" s="426">
        <f>SUMIFS(M.account_DTR!CE$7:CE$414,M.account_DTR!$I$7:$I$414,'10. 170KMP'!$F173)</f>
        <v>23664937</v>
      </c>
      <c r="AL173" s="426">
        <f>SUMIFS(M.account_DTR!CF$7:CF$414,M.account_DTR!$I$7:$I$414,'10. 170KMP'!$F173)</f>
        <v>23664937</v>
      </c>
      <c r="AM173" s="426">
        <f>SUMIFS(M.account_DTR!CG$7:CG$414,M.account_DTR!$I$7:$I$414,'10. 170KMP'!$F173)</f>
        <v>23664937</v>
      </c>
      <c r="AN173" s="426">
        <f t="shared" si="80"/>
        <v>283979244</v>
      </c>
      <c r="AO173" s="427">
        <f t="shared" si="78"/>
        <v>118324686</v>
      </c>
      <c r="AP173" s="428">
        <f>SUMIFS(M.account_DTR!CJ$7:CJ$414,M.account_DTR!$I$7:$I$414,'10. 170KMP'!$F173)</f>
        <v>23664937</v>
      </c>
      <c r="AQ173" s="429">
        <f>SUMIFS(M.account_DTR!CK$7:CK$414,M.account_DTR!$I$7:$I$414,'10. 170KMP'!$F173)</f>
        <v>23664938</v>
      </c>
      <c r="AR173" s="429">
        <f>SUMIFS(M.account_DTR!CL$7:CL$414,M.account_DTR!$I$7:$I$414,'10. 170KMP'!$F173)</f>
        <v>23664936</v>
      </c>
      <c r="AS173" s="429">
        <f>SUMIFS(M.account_DTR!CM$7:CM$414,M.account_DTR!$I$7:$I$414,'10. 170KMP'!$F173)</f>
        <v>23664937</v>
      </c>
      <c r="AT173" s="429">
        <f>SUMIFS(M.account_DTR!CN$7:CN$414,M.account_DTR!$I$7:$I$414,'10. 170KMP'!$F173)</f>
        <v>23664938</v>
      </c>
      <c r="AU173" s="429"/>
      <c r="AV173" s="429"/>
      <c r="AW173" s="429"/>
      <c r="AX173" s="429"/>
      <c r="AY173" s="429"/>
      <c r="AZ173" s="429"/>
      <c r="BA173" s="430"/>
      <c r="BB173" s="425">
        <f t="shared" si="85"/>
        <v>23664937</v>
      </c>
      <c r="BC173" s="426">
        <f t="shared" si="86"/>
        <v>23664938</v>
      </c>
      <c r="BD173" s="426">
        <f t="shared" si="87"/>
        <v>23664937</v>
      </c>
      <c r="BE173" s="759">
        <f t="shared" si="67"/>
        <v>1.0000000422566093</v>
      </c>
      <c r="BF173" s="760">
        <f t="shared" si="68"/>
        <v>1.0000000422566093</v>
      </c>
      <c r="BG173" s="425">
        <f t="shared" si="88"/>
        <v>0</v>
      </c>
      <c r="BH173" s="426">
        <f t="shared" si="89"/>
        <v>118324686</v>
      </c>
      <c r="BI173" s="426">
        <f t="shared" si="90"/>
        <v>118324685</v>
      </c>
      <c r="BJ173" s="520" t="str">
        <f t="shared" si="69"/>
        <v/>
      </c>
      <c r="BK173" s="520">
        <f t="shared" si="70"/>
        <v>1.0000000084513219</v>
      </c>
      <c r="BL173" s="521">
        <f t="shared" si="71"/>
        <v>0.41666667018805076</v>
      </c>
    </row>
    <row r="174" spans="2:64" s="2" customFormat="1" x14ac:dyDescent="0.25">
      <c r="B174" s="1167"/>
      <c r="C174" s="1168"/>
      <c r="D174" s="1169"/>
      <c r="E174" s="1168"/>
      <c r="F174" s="179">
        <f>IF(H174=0,"",MAX($F$10:F173)+1)</f>
        <v>161</v>
      </c>
      <c r="G174" s="242" t="str">
        <f>VLOOKUP(H174,'Mapping account'!E:F,2,0)</f>
        <v>01904</v>
      </c>
      <c r="H174" s="198" t="s">
        <v>416</v>
      </c>
      <c r="I174" s="269" t="s">
        <v>226</v>
      </c>
      <c r="J174" s="279" t="s">
        <v>293</v>
      </c>
      <c r="K174" s="279" t="s">
        <v>294</v>
      </c>
      <c r="L174" s="425">
        <f>SUMIFS(M.account_DTR!$AD$7:$AD$414,M.account_DTR!$I$7:$I$414,'10. 170KMP'!$F174)</f>
        <v>0</v>
      </c>
      <c r="M174" s="426">
        <f>SUMIFS(M.account_DTR!$AR$7:$AR$414,M.account_DTR!$I$7:$I$414,'10. 170KMP'!$F174)</f>
        <v>0</v>
      </c>
      <c r="N174" s="426">
        <f>SUMIFS(M.account_DTR!$BF$7:$BF$414,M.account_DTR!$I$7:$I$414,'10. 170KMP'!$F174)</f>
        <v>0</v>
      </c>
      <c r="O174" s="426">
        <f>SUMIFS(M.account_DTR!BH$7:BH$414,M.account_DTR!$I$7:$I$414,'10. 170KMP'!$F174)</f>
        <v>0</v>
      </c>
      <c r="P174" s="426">
        <f>SUMIFS(M.account_DTR!BI$7:BI$414,M.account_DTR!$I$7:$I$414,'10. 170KMP'!$F174)</f>
        <v>0</v>
      </c>
      <c r="Q174" s="426">
        <f>SUMIFS(M.account_DTR!BJ$7:BJ$414,M.account_DTR!$I$7:$I$414,'10. 170KMP'!$F174)</f>
        <v>0</v>
      </c>
      <c r="R174" s="426">
        <f>SUMIFS(M.account_DTR!BK$7:BK$414,M.account_DTR!$I$7:$I$414,'10. 170KMP'!$F174)</f>
        <v>0</v>
      </c>
      <c r="S174" s="426">
        <f>SUMIFS(M.account_DTR!BL$7:BL$414,M.account_DTR!$I$7:$I$414,'10. 170KMP'!$F174)</f>
        <v>0</v>
      </c>
      <c r="T174" s="426">
        <f>SUMIFS(M.account_DTR!BM$7:BM$414,M.account_DTR!$I$7:$I$414,'10. 170KMP'!$F174)</f>
        <v>0</v>
      </c>
      <c r="U174" s="426">
        <f>SUMIFS(M.account_DTR!BN$7:BN$414,M.account_DTR!$I$7:$I$414,'10. 170KMP'!$F174)</f>
        <v>0</v>
      </c>
      <c r="V174" s="426">
        <f>SUMIFS(M.account_DTR!BO$7:BO$414,M.account_DTR!$I$7:$I$414,'10. 170KMP'!$F174)</f>
        <v>0</v>
      </c>
      <c r="W174" s="426">
        <f>SUMIFS(M.account_DTR!BP$7:BP$414,M.account_DTR!$I$7:$I$414,'10. 170KMP'!$F174)</f>
        <v>0</v>
      </c>
      <c r="X174" s="426">
        <f>SUMIFS(M.account_DTR!BQ$7:BQ$414,M.account_DTR!$I$7:$I$414,'10. 170KMP'!$F174)</f>
        <v>0</v>
      </c>
      <c r="Y174" s="426">
        <f>SUMIFS(M.account_DTR!BR$7:BR$414,M.account_DTR!$I$7:$I$414,'10. 170KMP'!$F174)</f>
        <v>0</v>
      </c>
      <c r="Z174" s="426">
        <f>SUMIFS(M.account_DTR!BS$7:BS$414,M.account_DTR!$I$7:$I$414,'10. 170KMP'!$F174)</f>
        <v>0</v>
      </c>
      <c r="AA174" s="426">
        <f t="shared" si="79"/>
        <v>0</v>
      </c>
      <c r="AB174" s="426">
        <f>SUMIFS(M.account_DTR!BV$7:BV$414,M.account_DTR!$I$7:$I$414,'10. 170KMP'!$F174)</f>
        <v>2576398.8411214952</v>
      </c>
      <c r="AC174" s="426">
        <f>SUMIFS(M.account_DTR!BW$7:BW$414,M.account_DTR!$I$7:$I$414,'10. 170KMP'!$F174)</f>
        <v>2576398.8411214952</v>
      </c>
      <c r="AD174" s="426">
        <f>SUMIFS(M.account_DTR!BX$7:BX$414,M.account_DTR!$I$7:$I$414,'10. 170KMP'!$F174)</f>
        <v>2576398.8411214952</v>
      </c>
      <c r="AE174" s="426">
        <f>SUMIFS(M.account_DTR!BY$7:BY$414,M.account_DTR!$I$7:$I$414,'10. 170KMP'!$F174)</f>
        <v>2576398.8411214952</v>
      </c>
      <c r="AF174" s="426">
        <f>SUMIFS(M.account_DTR!BZ$7:BZ$414,M.account_DTR!$I$7:$I$414,'10. 170KMP'!$F174)</f>
        <v>2576398.8411214952</v>
      </c>
      <c r="AG174" s="426">
        <f>SUMIFS(M.account_DTR!CA$7:CA$414,M.account_DTR!$I$7:$I$414,'10. 170KMP'!$F174)</f>
        <v>2576398.8411214952</v>
      </c>
      <c r="AH174" s="426">
        <f>SUMIFS(M.account_DTR!CB$7:CB$414,M.account_DTR!$I$7:$I$414,'10. 170KMP'!$F174)</f>
        <v>2576398.8411214952</v>
      </c>
      <c r="AI174" s="426">
        <f>SUMIFS(M.account_DTR!CC$7:CC$414,M.account_DTR!$I$7:$I$414,'10. 170KMP'!$F174)</f>
        <v>2576398.8411214952</v>
      </c>
      <c r="AJ174" s="426">
        <f>SUMIFS(M.account_DTR!CD$7:CD$414,M.account_DTR!$I$7:$I$414,'10. 170KMP'!$F174)</f>
        <v>2576398.8411214952</v>
      </c>
      <c r="AK174" s="426">
        <f>SUMIFS(M.account_DTR!CE$7:CE$414,M.account_DTR!$I$7:$I$414,'10. 170KMP'!$F174)</f>
        <v>2576398.8411214952</v>
      </c>
      <c r="AL174" s="426">
        <f>SUMIFS(M.account_DTR!CF$7:CF$414,M.account_DTR!$I$7:$I$414,'10. 170KMP'!$F174)</f>
        <v>2576398.8411214952</v>
      </c>
      <c r="AM174" s="426">
        <f>SUMIFS(M.account_DTR!CG$7:CG$414,M.account_DTR!$I$7:$I$414,'10. 170KMP'!$F174)</f>
        <v>2576398.8411214952</v>
      </c>
      <c r="AN174" s="426">
        <f t="shared" si="80"/>
        <v>30916786.093457941</v>
      </c>
      <c r="AO174" s="427">
        <f t="shared" si="78"/>
        <v>12881996</v>
      </c>
      <c r="AP174" s="428">
        <f>SUMIFS(M.account_DTR!CJ$7:CJ$414,M.account_DTR!$I$7:$I$414,'10. 170KMP'!$F174)</f>
        <v>2576399</v>
      </c>
      <c r="AQ174" s="429">
        <f>SUMIFS(M.account_DTR!CK$7:CK$414,M.account_DTR!$I$7:$I$414,'10. 170KMP'!$F174)</f>
        <v>2576399</v>
      </c>
      <c r="AR174" s="429">
        <f>SUMIFS(M.account_DTR!CL$7:CL$414,M.account_DTR!$I$7:$I$414,'10. 170KMP'!$F174)</f>
        <v>2576400</v>
      </c>
      <c r="AS174" s="429">
        <f>SUMIFS(M.account_DTR!CM$7:CM$414,M.account_DTR!$I$7:$I$414,'10. 170KMP'!$F174)</f>
        <v>2576399</v>
      </c>
      <c r="AT174" s="429">
        <f>SUMIFS(M.account_DTR!CN$7:CN$414,M.account_DTR!$I$7:$I$414,'10. 170KMP'!$F174)</f>
        <v>2576399</v>
      </c>
      <c r="AU174" s="429"/>
      <c r="AV174" s="429"/>
      <c r="AW174" s="429"/>
      <c r="AX174" s="429"/>
      <c r="AY174" s="429"/>
      <c r="AZ174" s="429"/>
      <c r="BA174" s="430"/>
      <c r="BB174" s="425">
        <f t="shared" si="85"/>
        <v>2576399</v>
      </c>
      <c r="BC174" s="426">
        <f t="shared" si="86"/>
        <v>2576399</v>
      </c>
      <c r="BD174" s="426">
        <f t="shared" si="87"/>
        <v>2576398.8411214952</v>
      </c>
      <c r="BE174" s="759">
        <f t="shared" si="67"/>
        <v>1</v>
      </c>
      <c r="BF174" s="760">
        <f t="shared" si="68"/>
        <v>1.0000000616668903</v>
      </c>
      <c r="BG174" s="425">
        <f t="shared" si="88"/>
        <v>0</v>
      </c>
      <c r="BH174" s="426">
        <f t="shared" si="89"/>
        <v>12881996</v>
      </c>
      <c r="BI174" s="426">
        <f t="shared" si="90"/>
        <v>12881994.205607476</v>
      </c>
      <c r="BJ174" s="520" t="str">
        <f t="shared" si="69"/>
        <v/>
      </c>
      <c r="BK174" s="520">
        <f t="shared" si="70"/>
        <v>1.0000001392946229</v>
      </c>
      <c r="BL174" s="521">
        <f t="shared" si="71"/>
        <v>0.41666672470609284</v>
      </c>
    </row>
    <row r="175" spans="2:64" s="2" customFormat="1" ht="14.1" customHeight="1" x14ac:dyDescent="0.25">
      <c r="B175" s="1167"/>
      <c r="C175" s="1168"/>
      <c r="D175" s="1169"/>
      <c r="E175" s="1168"/>
      <c r="F175" s="179">
        <f>IF(H175=0,"",MAX($F$10:F174)+1)</f>
        <v>162</v>
      </c>
      <c r="G175" s="242" t="str">
        <f>VLOOKUP(H175,'Mapping account'!E:F,2,0)</f>
        <v>01906</v>
      </c>
      <c r="H175" s="198" t="s">
        <v>417</v>
      </c>
      <c r="I175" s="269" t="s">
        <v>226</v>
      </c>
      <c r="J175" s="279" t="s">
        <v>293</v>
      </c>
      <c r="K175" s="279" t="s">
        <v>294</v>
      </c>
      <c r="L175" s="425">
        <f>SUMIFS(M.account_DTR!$AD$7:$AD$414,M.account_DTR!$I$7:$I$414,'10. 170KMP'!$F175)</f>
        <v>0</v>
      </c>
      <c r="M175" s="426">
        <f>SUMIFS(M.account_DTR!$AR$7:$AR$414,M.account_DTR!$I$7:$I$414,'10. 170KMP'!$F175)</f>
        <v>0</v>
      </c>
      <c r="N175" s="426">
        <f>SUMIFS(M.account_DTR!$BF$7:$BF$414,M.account_DTR!$I$7:$I$414,'10. 170KMP'!$F175)</f>
        <v>0</v>
      </c>
      <c r="O175" s="426">
        <f>SUMIFS(M.account_DTR!BH$7:BH$414,M.account_DTR!$I$7:$I$414,'10. 170KMP'!$F175)</f>
        <v>0</v>
      </c>
      <c r="P175" s="426">
        <f>SUMIFS(M.account_DTR!BI$7:BI$414,M.account_DTR!$I$7:$I$414,'10. 170KMP'!$F175)</f>
        <v>0</v>
      </c>
      <c r="Q175" s="426">
        <f>SUMIFS(M.account_DTR!BJ$7:BJ$414,M.account_DTR!$I$7:$I$414,'10. 170KMP'!$F175)</f>
        <v>0</v>
      </c>
      <c r="R175" s="426">
        <f>SUMIFS(M.account_DTR!BK$7:BK$414,M.account_DTR!$I$7:$I$414,'10. 170KMP'!$F175)</f>
        <v>0</v>
      </c>
      <c r="S175" s="426">
        <f>SUMIFS(M.account_DTR!BL$7:BL$414,M.account_DTR!$I$7:$I$414,'10. 170KMP'!$F175)</f>
        <v>0</v>
      </c>
      <c r="T175" s="426">
        <f>SUMIFS(M.account_DTR!BM$7:BM$414,M.account_DTR!$I$7:$I$414,'10. 170KMP'!$F175)</f>
        <v>0</v>
      </c>
      <c r="U175" s="426">
        <f>SUMIFS(M.account_DTR!BN$7:BN$414,M.account_DTR!$I$7:$I$414,'10. 170KMP'!$F175)</f>
        <v>0</v>
      </c>
      <c r="V175" s="426">
        <f>SUMIFS(M.account_DTR!BO$7:BO$414,M.account_DTR!$I$7:$I$414,'10. 170KMP'!$F175)</f>
        <v>0</v>
      </c>
      <c r="W175" s="426">
        <f>SUMIFS(M.account_DTR!BP$7:BP$414,M.account_DTR!$I$7:$I$414,'10. 170KMP'!$F175)</f>
        <v>0</v>
      </c>
      <c r="X175" s="426">
        <f>SUMIFS(M.account_DTR!BQ$7:BQ$414,M.account_DTR!$I$7:$I$414,'10. 170KMP'!$F175)</f>
        <v>0</v>
      </c>
      <c r="Y175" s="426">
        <f>SUMIFS(M.account_DTR!BR$7:BR$414,M.account_DTR!$I$7:$I$414,'10. 170KMP'!$F175)</f>
        <v>0</v>
      </c>
      <c r="Z175" s="426">
        <f>SUMIFS(M.account_DTR!BS$7:BS$414,M.account_DTR!$I$7:$I$414,'10. 170KMP'!$F175)</f>
        <v>0</v>
      </c>
      <c r="AA175" s="426">
        <f t="shared" si="79"/>
        <v>0</v>
      </c>
      <c r="AB175" s="426">
        <f>SUMIFS(M.account_DTR!BV$7:BV$414,M.account_DTR!$I$7:$I$414,'10. 170KMP'!$F175)</f>
        <v>0</v>
      </c>
      <c r="AC175" s="426">
        <f>SUMIFS(M.account_DTR!BW$7:BW$414,M.account_DTR!$I$7:$I$414,'10. 170KMP'!$F175)</f>
        <v>0</v>
      </c>
      <c r="AD175" s="426">
        <f>SUMIFS(M.account_DTR!BX$7:BX$414,M.account_DTR!$I$7:$I$414,'10. 170KMP'!$F175)</f>
        <v>0</v>
      </c>
      <c r="AE175" s="426">
        <f>SUMIFS(M.account_DTR!BY$7:BY$414,M.account_DTR!$I$7:$I$414,'10. 170KMP'!$F175)</f>
        <v>0</v>
      </c>
      <c r="AF175" s="426">
        <f>SUMIFS(M.account_DTR!BZ$7:BZ$414,M.account_DTR!$I$7:$I$414,'10. 170KMP'!$F175)</f>
        <v>0</v>
      </c>
      <c r="AG175" s="426">
        <f>SUMIFS(M.account_DTR!CA$7:CA$414,M.account_DTR!$I$7:$I$414,'10. 170KMP'!$F175)</f>
        <v>0</v>
      </c>
      <c r="AH175" s="426">
        <f>SUMIFS(M.account_DTR!CB$7:CB$414,M.account_DTR!$I$7:$I$414,'10. 170KMP'!$F175)</f>
        <v>0</v>
      </c>
      <c r="AI175" s="426">
        <f>SUMIFS(M.account_DTR!CC$7:CC$414,M.account_DTR!$I$7:$I$414,'10. 170KMP'!$F175)</f>
        <v>0</v>
      </c>
      <c r="AJ175" s="426">
        <f>SUMIFS(M.account_DTR!CD$7:CD$414,M.account_DTR!$I$7:$I$414,'10. 170KMP'!$F175)</f>
        <v>0</v>
      </c>
      <c r="AK175" s="426">
        <f>SUMIFS(M.account_DTR!CE$7:CE$414,M.account_DTR!$I$7:$I$414,'10. 170KMP'!$F175)</f>
        <v>0</v>
      </c>
      <c r="AL175" s="426">
        <f>SUMIFS(M.account_DTR!CF$7:CF$414,M.account_DTR!$I$7:$I$414,'10. 170KMP'!$F175)</f>
        <v>0</v>
      </c>
      <c r="AM175" s="426">
        <f>SUMIFS(M.account_DTR!CG$7:CG$414,M.account_DTR!$I$7:$I$414,'10. 170KMP'!$F175)</f>
        <v>0</v>
      </c>
      <c r="AN175" s="426">
        <f t="shared" si="80"/>
        <v>0</v>
      </c>
      <c r="AO175" s="427">
        <f t="shared" si="78"/>
        <v>0</v>
      </c>
      <c r="AP175" s="428">
        <f>SUMIFS(M.account_DTR!CJ$7:CJ$414,M.account_DTR!$I$7:$I$414,'10. 170KMP'!$F175)</f>
        <v>0</v>
      </c>
      <c r="AQ175" s="429">
        <f>SUMIFS(M.account_DTR!CK$7:CK$414,M.account_DTR!$I$7:$I$414,'10. 170KMP'!$F175)</f>
        <v>0</v>
      </c>
      <c r="AR175" s="429">
        <f>SUMIFS(M.account_DTR!CL$7:CL$414,M.account_DTR!$I$7:$I$414,'10. 170KMP'!$F175)</f>
        <v>0</v>
      </c>
      <c r="AS175" s="429">
        <f>SUMIFS(M.account_DTR!CM$7:CM$414,M.account_DTR!$I$7:$I$414,'10. 170KMP'!$F175)</f>
        <v>0</v>
      </c>
      <c r="AT175" s="429">
        <f>SUMIFS(M.account_DTR!CN$7:CN$414,M.account_DTR!$I$7:$I$414,'10. 170KMP'!$F175)</f>
        <v>0</v>
      </c>
      <c r="AU175" s="429"/>
      <c r="AV175" s="429"/>
      <c r="AW175" s="429"/>
      <c r="AX175" s="429"/>
      <c r="AY175" s="429"/>
      <c r="AZ175" s="429"/>
      <c r="BA175" s="430"/>
      <c r="BB175" s="425">
        <f t="shared" si="85"/>
        <v>0</v>
      </c>
      <c r="BC175" s="426">
        <f t="shared" si="86"/>
        <v>0</v>
      </c>
      <c r="BD175" s="426">
        <f t="shared" si="87"/>
        <v>0</v>
      </c>
      <c r="BE175" s="759" t="str">
        <f t="shared" si="67"/>
        <v/>
      </c>
      <c r="BF175" s="760" t="str">
        <f t="shared" si="68"/>
        <v/>
      </c>
      <c r="BG175" s="425">
        <f t="shared" si="88"/>
        <v>0</v>
      </c>
      <c r="BH175" s="426">
        <f t="shared" si="89"/>
        <v>0</v>
      </c>
      <c r="BI175" s="426">
        <f t="shared" si="90"/>
        <v>0</v>
      </c>
      <c r="BJ175" s="520" t="str">
        <f t="shared" si="69"/>
        <v/>
      </c>
      <c r="BK175" s="520" t="str">
        <f t="shared" si="70"/>
        <v/>
      </c>
      <c r="BL175" s="521" t="str">
        <f t="shared" si="71"/>
        <v/>
      </c>
    </row>
    <row r="176" spans="2:64" s="2" customFormat="1" x14ac:dyDescent="0.25">
      <c r="B176" s="1167"/>
      <c r="C176" s="1168"/>
      <c r="D176" s="1169"/>
      <c r="E176" s="1168"/>
      <c r="F176" s="179">
        <f>IF(H176=0,"",MAX($F$10:F175)+1)</f>
        <v>163</v>
      </c>
      <c r="G176" s="242" t="str">
        <f>VLOOKUP(H176,'Mapping account'!E:F,2,0)</f>
        <v>01909</v>
      </c>
      <c r="H176" s="198" t="s">
        <v>418</v>
      </c>
      <c r="I176" s="269" t="s">
        <v>226</v>
      </c>
      <c r="J176" s="279" t="s">
        <v>293</v>
      </c>
      <c r="K176" s="279" t="s">
        <v>294</v>
      </c>
      <c r="L176" s="425">
        <f>SUMIFS(M.account_DTR!$AD$7:$AD$414,M.account_DTR!$I$7:$I$414,'10. 170KMP'!$F176)</f>
        <v>0</v>
      </c>
      <c r="M176" s="426">
        <f>SUMIFS(M.account_DTR!$AR$7:$AR$414,M.account_DTR!$I$7:$I$414,'10. 170KMP'!$F176)</f>
        <v>0</v>
      </c>
      <c r="N176" s="426">
        <f>SUMIFS(M.account_DTR!$BF$7:$BF$414,M.account_DTR!$I$7:$I$414,'10. 170KMP'!$F176)</f>
        <v>0</v>
      </c>
      <c r="O176" s="426">
        <f>SUMIFS(M.account_DTR!BH$7:BH$414,M.account_DTR!$I$7:$I$414,'10. 170KMP'!$F176)</f>
        <v>0</v>
      </c>
      <c r="P176" s="426">
        <f>SUMIFS(M.account_DTR!BI$7:BI$414,M.account_DTR!$I$7:$I$414,'10. 170KMP'!$F176)</f>
        <v>0</v>
      </c>
      <c r="Q176" s="426">
        <f>SUMIFS(M.account_DTR!BJ$7:BJ$414,M.account_DTR!$I$7:$I$414,'10. 170KMP'!$F176)</f>
        <v>0</v>
      </c>
      <c r="R176" s="426">
        <f>SUMIFS(M.account_DTR!BK$7:BK$414,M.account_DTR!$I$7:$I$414,'10. 170KMP'!$F176)</f>
        <v>0</v>
      </c>
      <c r="S176" s="426">
        <f>SUMIFS(M.account_DTR!BL$7:BL$414,M.account_DTR!$I$7:$I$414,'10. 170KMP'!$F176)</f>
        <v>0</v>
      </c>
      <c r="T176" s="426">
        <f>SUMIFS(M.account_DTR!BM$7:BM$414,M.account_DTR!$I$7:$I$414,'10. 170KMP'!$F176)</f>
        <v>0</v>
      </c>
      <c r="U176" s="426">
        <f>SUMIFS(M.account_DTR!BN$7:BN$414,M.account_DTR!$I$7:$I$414,'10. 170KMP'!$F176)</f>
        <v>0</v>
      </c>
      <c r="V176" s="426">
        <f>SUMIFS(M.account_DTR!BO$7:BO$414,M.account_DTR!$I$7:$I$414,'10. 170KMP'!$F176)</f>
        <v>0</v>
      </c>
      <c r="W176" s="426">
        <f>SUMIFS(M.account_DTR!BP$7:BP$414,M.account_DTR!$I$7:$I$414,'10. 170KMP'!$F176)</f>
        <v>0</v>
      </c>
      <c r="X176" s="426">
        <f>SUMIFS(M.account_DTR!BQ$7:BQ$414,M.account_DTR!$I$7:$I$414,'10. 170KMP'!$F176)</f>
        <v>0</v>
      </c>
      <c r="Y176" s="426">
        <f>SUMIFS(M.account_DTR!BR$7:BR$414,M.account_DTR!$I$7:$I$414,'10. 170KMP'!$F176)</f>
        <v>0</v>
      </c>
      <c r="Z176" s="426">
        <f>SUMIFS(M.account_DTR!BS$7:BS$414,M.account_DTR!$I$7:$I$414,'10. 170KMP'!$F176)</f>
        <v>0</v>
      </c>
      <c r="AA176" s="426">
        <f t="shared" si="79"/>
        <v>0</v>
      </c>
      <c r="AB176" s="426">
        <f>SUMIFS(M.account_DTR!BV$7:BV$414,M.account_DTR!$I$7:$I$414,'10. 170KMP'!$F176)</f>
        <v>188392.85714285713</v>
      </c>
      <c r="AC176" s="426">
        <f>SUMIFS(M.account_DTR!BW$7:BW$414,M.account_DTR!$I$7:$I$414,'10. 170KMP'!$F176)</f>
        <v>188392.85714285713</v>
      </c>
      <c r="AD176" s="426">
        <f>SUMIFS(M.account_DTR!BX$7:BX$414,M.account_DTR!$I$7:$I$414,'10. 170KMP'!$F176)</f>
        <v>188392.85714285713</v>
      </c>
      <c r="AE176" s="426">
        <f>SUMIFS(M.account_DTR!BY$7:BY$414,M.account_DTR!$I$7:$I$414,'10. 170KMP'!$F176)</f>
        <v>188392.85714285713</v>
      </c>
      <c r="AF176" s="426">
        <f>SUMIFS(M.account_DTR!BZ$7:BZ$414,M.account_DTR!$I$7:$I$414,'10. 170KMP'!$F176)</f>
        <v>188392.85714285713</v>
      </c>
      <c r="AG176" s="426">
        <f>SUMIFS(M.account_DTR!CA$7:CA$414,M.account_DTR!$I$7:$I$414,'10. 170KMP'!$F176)</f>
        <v>188392.85714285713</v>
      </c>
      <c r="AH176" s="426">
        <f>SUMIFS(M.account_DTR!CB$7:CB$414,M.account_DTR!$I$7:$I$414,'10. 170KMP'!$F176)</f>
        <v>188392.85714285713</v>
      </c>
      <c r="AI176" s="426">
        <f>SUMIFS(M.account_DTR!CC$7:CC$414,M.account_DTR!$I$7:$I$414,'10. 170KMP'!$F176)</f>
        <v>188392.85714285713</v>
      </c>
      <c r="AJ176" s="426">
        <f>SUMIFS(M.account_DTR!CD$7:CD$414,M.account_DTR!$I$7:$I$414,'10. 170KMP'!$F176)</f>
        <v>188392.85714285713</v>
      </c>
      <c r="AK176" s="426">
        <f>SUMIFS(M.account_DTR!CE$7:CE$414,M.account_DTR!$I$7:$I$414,'10. 170KMP'!$F176)</f>
        <v>188392.85714285713</v>
      </c>
      <c r="AL176" s="426">
        <f>SUMIFS(M.account_DTR!CF$7:CF$414,M.account_DTR!$I$7:$I$414,'10. 170KMP'!$F176)</f>
        <v>188392.85714285713</v>
      </c>
      <c r="AM176" s="426">
        <f>SUMIFS(M.account_DTR!CG$7:CG$414,M.account_DTR!$I$7:$I$414,'10. 170KMP'!$F176)</f>
        <v>188392.85714285713</v>
      </c>
      <c r="AN176" s="426">
        <f t="shared" si="80"/>
        <v>2260714.285714285</v>
      </c>
      <c r="AO176" s="427">
        <f t="shared" si="78"/>
        <v>941964</v>
      </c>
      <c r="AP176" s="428">
        <f>SUMIFS(M.account_DTR!CJ$7:CJ$414,M.account_DTR!$I$7:$I$414,'10. 170KMP'!$F176)</f>
        <v>188393</v>
      </c>
      <c r="AQ176" s="429">
        <f>SUMIFS(M.account_DTR!CK$7:CK$414,M.account_DTR!$I$7:$I$414,'10. 170KMP'!$F176)</f>
        <v>188393</v>
      </c>
      <c r="AR176" s="429">
        <f>SUMIFS(M.account_DTR!CL$7:CL$414,M.account_DTR!$I$7:$I$414,'10. 170KMP'!$F176)</f>
        <v>188393</v>
      </c>
      <c r="AS176" s="429">
        <f>SUMIFS(M.account_DTR!CM$7:CM$414,M.account_DTR!$I$7:$I$414,'10. 170KMP'!$F176)</f>
        <v>188392</v>
      </c>
      <c r="AT176" s="429">
        <f>SUMIFS(M.account_DTR!CN$7:CN$414,M.account_DTR!$I$7:$I$414,'10. 170KMP'!$F176)</f>
        <v>188393</v>
      </c>
      <c r="AU176" s="429"/>
      <c r="AV176" s="429"/>
      <c r="AW176" s="429"/>
      <c r="AX176" s="429"/>
      <c r="AY176" s="429"/>
      <c r="AZ176" s="429"/>
      <c r="BA176" s="430"/>
      <c r="BB176" s="425">
        <f t="shared" si="85"/>
        <v>188392</v>
      </c>
      <c r="BC176" s="426">
        <f t="shared" si="86"/>
        <v>188393</v>
      </c>
      <c r="BD176" s="426">
        <f t="shared" si="87"/>
        <v>188392.85714285713</v>
      </c>
      <c r="BE176" s="759">
        <f t="shared" si="67"/>
        <v>1.0000053080810225</v>
      </c>
      <c r="BF176" s="760">
        <f t="shared" si="68"/>
        <v>1.0000007582938388</v>
      </c>
      <c r="BG176" s="425">
        <f t="shared" si="88"/>
        <v>0</v>
      </c>
      <c r="BH176" s="426">
        <f t="shared" si="89"/>
        <v>941964</v>
      </c>
      <c r="BI176" s="426">
        <f t="shared" si="90"/>
        <v>941964.28571428568</v>
      </c>
      <c r="BJ176" s="520" t="str">
        <f t="shared" si="69"/>
        <v/>
      </c>
      <c r="BK176" s="520">
        <f t="shared" si="70"/>
        <v>0.99999969668246447</v>
      </c>
      <c r="BL176" s="521">
        <f t="shared" si="71"/>
        <v>0.41666654028436034</v>
      </c>
    </row>
    <row r="177" spans="2:64" s="2" customFormat="1" x14ac:dyDescent="0.25">
      <c r="B177" s="1167"/>
      <c r="C177" s="1168"/>
      <c r="D177" s="1169"/>
      <c r="E177" s="1168"/>
      <c r="F177" s="179">
        <f>IF(H177=0,"",MAX($F$10:F176)+1)</f>
        <v>164</v>
      </c>
      <c r="G177" s="242" t="str">
        <f>VLOOKUP(H177,'Mapping account'!E:F,2,0)</f>
        <v>01907</v>
      </c>
      <c r="H177" s="198" t="s">
        <v>419</v>
      </c>
      <c r="I177" s="269" t="s">
        <v>226</v>
      </c>
      <c r="J177" s="279" t="s">
        <v>293</v>
      </c>
      <c r="K177" s="279" t="s">
        <v>294</v>
      </c>
      <c r="L177" s="425">
        <f>SUMIFS(M.account_DTR!$AD$7:$AD$414,M.account_DTR!$I$7:$I$414,'10. 170KMP'!$F177)</f>
        <v>0</v>
      </c>
      <c r="M177" s="426">
        <f>SUMIFS(M.account_DTR!$AR$7:$AR$414,M.account_DTR!$I$7:$I$414,'10. 170KMP'!$F177)</f>
        <v>0</v>
      </c>
      <c r="N177" s="426">
        <f>SUMIFS(M.account_DTR!$BF$7:$BF$414,M.account_DTR!$I$7:$I$414,'10. 170KMP'!$F177)</f>
        <v>0</v>
      </c>
      <c r="O177" s="426">
        <f>SUMIFS(M.account_DTR!BH$7:BH$414,M.account_DTR!$I$7:$I$414,'10. 170KMP'!$F177)</f>
        <v>0</v>
      </c>
      <c r="P177" s="426">
        <f>SUMIFS(M.account_DTR!BI$7:BI$414,M.account_DTR!$I$7:$I$414,'10. 170KMP'!$F177)</f>
        <v>0</v>
      </c>
      <c r="Q177" s="426">
        <f>SUMIFS(M.account_DTR!BJ$7:BJ$414,M.account_DTR!$I$7:$I$414,'10. 170KMP'!$F177)</f>
        <v>0</v>
      </c>
      <c r="R177" s="426">
        <f>SUMIFS(M.account_DTR!BK$7:BK$414,M.account_DTR!$I$7:$I$414,'10. 170KMP'!$F177)</f>
        <v>0</v>
      </c>
      <c r="S177" s="426">
        <f>SUMIFS(M.account_DTR!BL$7:BL$414,M.account_DTR!$I$7:$I$414,'10. 170KMP'!$F177)</f>
        <v>0</v>
      </c>
      <c r="T177" s="426">
        <f>SUMIFS(M.account_DTR!BM$7:BM$414,M.account_DTR!$I$7:$I$414,'10. 170KMP'!$F177)</f>
        <v>0</v>
      </c>
      <c r="U177" s="426">
        <f>SUMIFS(M.account_DTR!BN$7:BN$414,M.account_DTR!$I$7:$I$414,'10. 170KMP'!$F177)</f>
        <v>0</v>
      </c>
      <c r="V177" s="426">
        <f>SUMIFS(M.account_DTR!BO$7:BO$414,M.account_DTR!$I$7:$I$414,'10. 170KMP'!$F177)</f>
        <v>0</v>
      </c>
      <c r="W177" s="426">
        <f>SUMIFS(M.account_DTR!BP$7:BP$414,M.account_DTR!$I$7:$I$414,'10. 170KMP'!$F177)</f>
        <v>0</v>
      </c>
      <c r="X177" s="426">
        <f>SUMIFS(M.account_DTR!BQ$7:BQ$414,M.account_DTR!$I$7:$I$414,'10. 170KMP'!$F177)</f>
        <v>0</v>
      </c>
      <c r="Y177" s="426">
        <f>SUMIFS(M.account_DTR!BR$7:BR$414,M.account_DTR!$I$7:$I$414,'10. 170KMP'!$F177)</f>
        <v>0</v>
      </c>
      <c r="Z177" s="426">
        <f>SUMIFS(M.account_DTR!BS$7:BS$414,M.account_DTR!$I$7:$I$414,'10. 170KMP'!$F177)</f>
        <v>0</v>
      </c>
      <c r="AA177" s="426">
        <f t="shared" si="79"/>
        <v>0</v>
      </c>
      <c r="AB177" s="426">
        <f>SUMIFS(M.account_DTR!BV$7:BV$414,M.account_DTR!$I$7:$I$414,'10. 170KMP'!$F177)</f>
        <v>2643466.0175438598</v>
      </c>
      <c r="AC177" s="426">
        <f>SUMIFS(M.account_DTR!BW$7:BW$414,M.account_DTR!$I$7:$I$414,'10. 170KMP'!$F177)</f>
        <v>2643466.0175438598</v>
      </c>
      <c r="AD177" s="426">
        <f>SUMIFS(M.account_DTR!BX$7:BX$414,M.account_DTR!$I$7:$I$414,'10. 170KMP'!$F177)</f>
        <v>2643466.0175438598</v>
      </c>
      <c r="AE177" s="426">
        <f>SUMIFS(M.account_DTR!BY$7:BY$414,M.account_DTR!$I$7:$I$414,'10. 170KMP'!$F177)</f>
        <v>2643466.0175438598</v>
      </c>
      <c r="AF177" s="426">
        <f>SUMIFS(M.account_DTR!BZ$7:BZ$414,M.account_DTR!$I$7:$I$414,'10. 170KMP'!$F177)</f>
        <v>2643466.0175438598</v>
      </c>
      <c r="AG177" s="426">
        <f>SUMIFS(M.account_DTR!CA$7:CA$414,M.account_DTR!$I$7:$I$414,'10. 170KMP'!$F177)</f>
        <v>2643466.0175438598</v>
      </c>
      <c r="AH177" s="426">
        <f>SUMIFS(M.account_DTR!CB$7:CB$414,M.account_DTR!$I$7:$I$414,'10. 170KMP'!$F177)</f>
        <v>2643466.0175438598</v>
      </c>
      <c r="AI177" s="426">
        <f>SUMIFS(M.account_DTR!CC$7:CC$414,M.account_DTR!$I$7:$I$414,'10. 170KMP'!$F177)</f>
        <v>2643466.0175438598</v>
      </c>
      <c r="AJ177" s="426">
        <f>SUMIFS(M.account_DTR!CD$7:CD$414,M.account_DTR!$I$7:$I$414,'10. 170KMP'!$F177)</f>
        <v>2643466.0175438598</v>
      </c>
      <c r="AK177" s="426">
        <f>SUMIFS(M.account_DTR!CE$7:CE$414,M.account_DTR!$I$7:$I$414,'10. 170KMP'!$F177)</f>
        <v>2643466.0175438598</v>
      </c>
      <c r="AL177" s="426">
        <f>SUMIFS(M.account_DTR!CF$7:CF$414,M.account_DTR!$I$7:$I$414,'10. 170KMP'!$F177)</f>
        <v>2643466.0175438598</v>
      </c>
      <c r="AM177" s="426">
        <f>SUMIFS(M.account_DTR!CG$7:CG$414,M.account_DTR!$I$7:$I$414,'10. 170KMP'!$F177)</f>
        <v>2643466.0175438598</v>
      </c>
      <c r="AN177" s="426">
        <f t="shared" si="80"/>
        <v>31721592.210526317</v>
      </c>
      <c r="AO177" s="427">
        <f t="shared" si="78"/>
        <v>13217330</v>
      </c>
      <c r="AP177" s="428">
        <f>SUMIFS(M.account_DTR!CJ$7:CJ$414,M.account_DTR!$I$7:$I$414,'10. 170KMP'!$F177)</f>
        <v>2643466</v>
      </c>
      <c r="AQ177" s="429">
        <f>SUMIFS(M.account_DTR!CK$7:CK$414,M.account_DTR!$I$7:$I$414,'10. 170KMP'!$F177)</f>
        <v>2643466</v>
      </c>
      <c r="AR177" s="429">
        <f>SUMIFS(M.account_DTR!CL$7:CL$414,M.account_DTR!$I$7:$I$414,'10. 170KMP'!$F177)</f>
        <v>2643466</v>
      </c>
      <c r="AS177" s="429">
        <f>SUMIFS(M.account_DTR!CM$7:CM$414,M.account_DTR!$I$7:$I$414,'10. 170KMP'!$F177)</f>
        <v>2643466</v>
      </c>
      <c r="AT177" s="429">
        <f>SUMIFS(M.account_DTR!CN$7:CN$414,M.account_DTR!$I$7:$I$414,'10. 170KMP'!$F177)</f>
        <v>2643466</v>
      </c>
      <c r="AU177" s="429"/>
      <c r="AV177" s="429"/>
      <c r="AW177" s="429"/>
      <c r="AX177" s="429"/>
      <c r="AY177" s="429"/>
      <c r="AZ177" s="429"/>
      <c r="BA177" s="430"/>
      <c r="BB177" s="425">
        <f t="shared" si="85"/>
        <v>2643466</v>
      </c>
      <c r="BC177" s="426">
        <f t="shared" si="86"/>
        <v>2643466</v>
      </c>
      <c r="BD177" s="426">
        <f t="shared" si="87"/>
        <v>2643466.0175438598</v>
      </c>
      <c r="BE177" s="759">
        <f t="shared" si="67"/>
        <v>1</v>
      </c>
      <c r="BF177" s="760">
        <f t="shared" si="68"/>
        <v>0.9999999933633118</v>
      </c>
      <c r="BG177" s="425">
        <f t="shared" si="88"/>
        <v>0</v>
      </c>
      <c r="BH177" s="426">
        <f t="shared" si="89"/>
        <v>13217330</v>
      </c>
      <c r="BI177" s="426">
        <f t="shared" si="90"/>
        <v>13217330.087719299</v>
      </c>
      <c r="BJ177" s="520" t="str">
        <f t="shared" si="69"/>
        <v/>
      </c>
      <c r="BK177" s="520">
        <f t="shared" si="70"/>
        <v>0.9999999933633118</v>
      </c>
      <c r="BL177" s="521">
        <f t="shared" si="71"/>
        <v>0.41666666390137991</v>
      </c>
    </row>
    <row r="178" spans="2:64" s="2" customFormat="1" x14ac:dyDescent="0.25">
      <c r="B178" s="1167"/>
      <c r="C178" s="1168"/>
      <c r="D178" s="1169"/>
      <c r="E178" s="1168"/>
      <c r="F178" s="179">
        <f>IF(H178=0,"",MAX($F$10:F177)+1)</f>
        <v>165</v>
      </c>
      <c r="G178" s="242" t="str">
        <f>VLOOKUP(H178,'Mapping account'!E:F,2,0)</f>
        <v>01913</v>
      </c>
      <c r="H178" s="198" t="s">
        <v>420</v>
      </c>
      <c r="I178" s="269" t="s">
        <v>226</v>
      </c>
      <c r="J178" s="279" t="s">
        <v>293</v>
      </c>
      <c r="K178" s="279" t="s">
        <v>294</v>
      </c>
      <c r="L178" s="425">
        <f>SUMIFS(M.account_DTR!$AD$7:$AD$414,M.account_DTR!$I$7:$I$414,'10. 170KMP'!$F178)</f>
        <v>0</v>
      </c>
      <c r="M178" s="426">
        <f>SUMIFS(M.account_DTR!$AR$7:$AR$414,M.account_DTR!$I$7:$I$414,'10. 170KMP'!$F178)</f>
        <v>0</v>
      </c>
      <c r="N178" s="426">
        <f>SUMIFS(M.account_DTR!$BF$7:$BF$414,M.account_DTR!$I$7:$I$414,'10. 170KMP'!$F178)</f>
        <v>0</v>
      </c>
      <c r="O178" s="426">
        <f>SUMIFS(M.account_DTR!BH$7:BH$414,M.account_DTR!$I$7:$I$414,'10. 170KMP'!$F178)</f>
        <v>0</v>
      </c>
      <c r="P178" s="426">
        <f>SUMIFS(M.account_DTR!BI$7:BI$414,M.account_DTR!$I$7:$I$414,'10. 170KMP'!$F178)</f>
        <v>0</v>
      </c>
      <c r="Q178" s="426">
        <f>SUMIFS(M.account_DTR!BJ$7:BJ$414,M.account_DTR!$I$7:$I$414,'10. 170KMP'!$F178)</f>
        <v>0</v>
      </c>
      <c r="R178" s="426">
        <f>SUMIFS(M.account_DTR!BK$7:BK$414,M.account_DTR!$I$7:$I$414,'10. 170KMP'!$F178)</f>
        <v>0</v>
      </c>
      <c r="S178" s="426">
        <f>SUMIFS(M.account_DTR!BL$7:BL$414,M.account_DTR!$I$7:$I$414,'10. 170KMP'!$F178)</f>
        <v>0</v>
      </c>
      <c r="T178" s="426">
        <f>SUMIFS(M.account_DTR!BM$7:BM$414,M.account_DTR!$I$7:$I$414,'10. 170KMP'!$F178)</f>
        <v>0</v>
      </c>
      <c r="U178" s="426">
        <f>SUMIFS(M.account_DTR!BN$7:BN$414,M.account_DTR!$I$7:$I$414,'10. 170KMP'!$F178)</f>
        <v>0</v>
      </c>
      <c r="V178" s="426">
        <f>SUMIFS(M.account_DTR!BO$7:BO$414,M.account_DTR!$I$7:$I$414,'10. 170KMP'!$F178)</f>
        <v>0</v>
      </c>
      <c r="W178" s="426">
        <f>SUMIFS(M.account_DTR!BP$7:BP$414,M.account_DTR!$I$7:$I$414,'10. 170KMP'!$F178)</f>
        <v>0</v>
      </c>
      <c r="X178" s="426">
        <f>SUMIFS(M.account_DTR!BQ$7:BQ$414,M.account_DTR!$I$7:$I$414,'10. 170KMP'!$F178)</f>
        <v>0</v>
      </c>
      <c r="Y178" s="426">
        <f>SUMIFS(M.account_DTR!BR$7:BR$414,M.account_DTR!$I$7:$I$414,'10. 170KMP'!$F178)</f>
        <v>0</v>
      </c>
      <c r="Z178" s="426">
        <f>SUMIFS(M.account_DTR!BS$7:BS$414,M.account_DTR!$I$7:$I$414,'10. 170KMP'!$F178)</f>
        <v>0</v>
      </c>
      <c r="AA178" s="426">
        <f t="shared" si="79"/>
        <v>0</v>
      </c>
      <c r="AB178" s="426">
        <f>SUMIFS(M.account_DTR!BV$7:BV$414,M.account_DTR!$I$7:$I$414,'10. 170KMP'!$F178)</f>
        <v>0</v>
      </c>
      <c r="AC178" s="426">
        <f>SUMIFS(M.account_DTR!BW$7:BW$414,M.account_DTR!$I$7:$I$414,'10. 170KMP'!$F178)</f>
        <v>0</v>
      </c>
      <c r="AD178" s="426">
        <f>SUMIFS(M.account_DTR!BX$7:BX$414,M.account_DTR!$I$7:$I$414,'10. 170KMP'!$F178)</f>
        <v>0</v>
      </c>
      <c r="AE178" s="426">
        <f>SUMIFS(M.account_DTR!BY$7:BY$414,M.account_DTR!$I$7:$I$414,'10. 170KMP'!$F178)</f>
        <v>0</v>
      </c>
      <c r="AF178" s="426">
        <f>SUMIFS(M.account_DTR!BZ$7:BZ$414,M.account_DTR!$I$7:$I$414,'10. 170KMP'!$F178)</f>
        <v>0</v>
      </c>
      <c r="AG178" s="426">
        <f>SUMIFS(M.account_DTR!CA$7:CA$414,M.account_DTR!$I$7:$I$414,'10. 170KMP'!$F178)</f>
        <v>0</v>
      </c>
      <c r="AH178" s="426">
        <f>SUMIFS(M.account_DTR!CB$7:CB$414,M.account_DTR!$I$7:$I$414,'10. 170KMP'!$F178)</f>
        <v>0</v>
      </c>
      <c r="AI178" s="426">
        <f>SUMIFS(M.account_DTR!CC$7:CC$414,M.account_DTR!$I$7:$I$414,'10. 170KMP'!$F178)</f>
        <v>0</v>
      </c>
      <c r="AJ178" s="426">
        <f>SUMIFS(M.account_DTR!CD$7:CD$414,M.account_DTR!$I$7:$I$414,'10. 170KMP'!$F178)</f>
        <v>0</v>
      </c>
      <c r="AK178" s="426">
        <f>SUMIFS(M.account_DTR!CE$7:CE$414,M.account_DTR!$I$7:$I$414,'10. 170KMP'!$F178)</f>
        <v>0</v>
      </c>
      <c r="AL178" s="426">
        <f>SUMIFS(M.account_DTR!CF$7:CF$414,M.account_DTR!$I$7:$I$414,'10. 170KMP'!$F178)</f>
        <v>0</v>
      </c>
      <c r="AM178" s="426">
        <f>SUMIFS(M.account_DTR!CG$7:CG$414,M.account_DTR!$I$7:$I$414,'10. 170KMP'!$F178)</f>
        <v>0</v>
      </c>
      <c r="AN178" s="426">
        <f t="shared" si="80"/>
        <v>0</v>
      </c>
      <c r="AO178" s="427">
        <f t="shared" si="78"/>
        <v>0</v>
      </c>
      <c r="AP178" s="428">
        <f>SUMIFS(M.account_DTR!CJ$7:CJ$414,M.account_DTR!$I$7:$I$414,'10. 170KMP'!$F178)</f>
        <v>0</v>
      </c>
      <c r="AQ178" s="429">
        <f>SUMIFS(M.account_DTR!CK$7:CK$414,M.account_DTR!$I$7:$I$414,'10. 170KMP'!$F178)</f>
        <v>0</v>
      </c>
      <c r="AR178" s="429">
        <f>SUMIFS(M.account_DTR!CL$7:CL$414,M.account_DTR!$I$7:$I$414,'10. 170KMP'!$F178)</f>
        <v>0</v>
      </c>
      <c r="AS178" s="429">
        <f>SUMIFS(M.account_DTR!CM$7:CM$414,M.account_DTR!$I$7:$I$414,'10. 170KMP'!$F178)</f>
        <v>0</v>
      </c>
      <c r="AT178" s="429">
        <f>SUMIFS(M.account_DTR!CN$7:CN$414,M.account_DTR!$I$7:$I$414,'10. 170KMP'!$F178)</f>
        <v>0</v>
      </c>
      <c r="AU178" s="429"/>
      <c r="AV178" s="429"/>
      <c r="AW178" s="429"/>
      <c r="AX178" s="429"/>
      <c r="AY178" s="429"/>
      <c r="AZ178" s="429"/>
      <c r="BA178" s="430"/>
      <c r="BB178" s="425">
        <f t="shared" si="85"/>
        <v>0</v>
      </c>
      <c r="BC178" s="426">
        <f t="shared" si="86"/>
        <v>0</v>
      </c>
      <c r="BD178" s="426">
        <f t="shared" si="87"/>
        <v>0</v>
      </c>
      <c r="BE178" s="759" t="str">
        <f t="shared" si="67"/>
        <v/>
      </c>
      <c r="BF178" s="760" t="str">
        <f t="shared" si="68"/>
        <v/>
      </c>
      <c r="BG178" s="425">
        <f t="shared" si="88"/>
        <v>0</v>
      </c>
      <c r="BH178" s="426">
        <f t="shared" si="89"/>
        <v>0</v>
      </c>
      <c r="BI178" s="426">
        <f t="shared" si="90"/>
        <v>0</v>
      </c>
      <c r="BJ178" s="520" t="str">
        <f t="shared" si="69"/>
        <v/>
      </c>
      <c r="BK178" s="520" t="str">
        <f t="shared" si="70"/>
        <v/>
      </c>
      <c r="BL178" s="521" t="str">
        <f t="shared" si="71"/>
        <v/>
      </c>
    </row>
    <row r="179" spans="2:64" s="2" customFormat="1" x14ac:dyDescent="0.25">
      <c r="B179" s="1167"/>
      <c r="C179" s="1168"/>
      <c r="D179" s="1169"/>
      <c r="E179" s="1168"/>
      <c r="F179" s="179">
        <f>IF(H179=0,"",MAX($F$10:F178)+1)</f>
        <v>166</v>
      </c>
      <c r="G179" s="242" t="str">
        <f>VLOOKUP(H179,'Mapping account'!E:F,2,0)</f>
        <v>01912</v>
      </c>
      <c r="H179" s="198" t="s">
        <v>421</v>
      </c>
      <c r="I179" s="269" t="s">
        <v>226</v>
      </c>
      <c r="J179" s="279" t="s">
        <v>293</v>
      </c>
      <c r="K179" s="279" t="s">
        <v>294</v>
      </c>
      <c r="L179" s="425">
        <f>SUMIFS(M.account_DTR!$AD$7:$AD$414,M.account_DTR!$I$7:$I$414,'10. 170KMP'!$F179)</f>
        <v>0</v>
      </c>
      <c r="M179" s="426">
        <f>SUMIFS(M.account_DTR!$AR$7:$AR$414,M.account_DTR!$I$7:$I$414,'10. 170KMP'!$F179)</f>
        <v>0</v>
      </c>
      <c r="N179" s="426">
        <f>SUMIFS(M.account_DTR!$BF$7:$BF$414,M.account_DTR!$I$7:$I$414,'10. 170KMP'!$F179)</f>
        <v>0</v>
      </c>
      <c r="O179" s="426">
        <f>SUMIFS(M.account_DTR!BH$7:BH$414,M.account_DTR!$I$7:$I$414,'10. 170KMP'!$F179)</f>
        <v>0</v>
      </c>
      <c r="P179" s="426">
        <f>SUMIFS(M.account_DTR!BI$7:BI$414,M.account_DTR!$I$7:$I$414,'10. 170KMP'!$F179)</f>
        <v>0</v>
      </c>
      <c r="Q179" s="426">
        <f>SUMIFS(M.account_DTR!BJ$7:BJ$414,M.account_DTR!$I$7:$I$414,'10. 170KMP'!$F179)</f>
        <v>0</v>
      </c>
      <c r="R179" s="426">
        <f>SUMIFS(M.account_DTR!BK$7:BK$414,M.account_DTR!$I$7:$I$414,'10. 170KMP'!$F179)</f>
        <v>0</v>
      </c>
      <c r="S179" s="426">
        <f>SUMIFS(M.account_DTR!BL$7:BL$414,M.account_DTR!$I$7:$I$414,'10. 170KMP'!$F179)</f>
        <v>0</v>
      </c>
      <c r="T179" s="426">
        <f>SUMIFS(M.account_DTR!BM$7:BM$414,M.account_DTR!$I$7:$I$414,'10. 170KMP'!$F179)</f>
        <v>0</v>
      </c>
      <c r="U179" s="426">
        <f>SUMIFS(M.account_DTR!BN$7:BN$414,M.account_DTR!$I$7:$I$414,'10. 170KMP'!$F179)</f>
        <v>0</v>
      </c>
      <c r="V179" s="426">
        <f>SUMIFS(M.account_DTR!BO$7:BO$414,M.account_DTR!$I$7:$I$414,'10. 170KMP'!$F179)</f>
        <v>0</v>
      </c>
      <c r="W179" s="426">
        <f>SUMIFS(M.account_DTR!BP$7:BP$414,M.account_DTR!$I$7:$I$414,'10. 170KMP'!$F179)</f>
        <v>0</v>
      </c>
      <c r="X179" s="426">
        <f>SUMIFS(M.account_DTR!BQ$7:BQ$414,M.account_DTR!$I$7:$I$414,'10. 170KMP'!$F179)</f>
        <v>0</v>
      </c>
      <c r="Y179" s="426">
        <f>SUMIFS(M.account_DTR!BR$7:BR$414,M.account_DTR!$I$7:$I$414,'10. 170KMP'!$F179)</f>
        <v>0</v>
      </c>
      <c r="Z179" s="426">
        <f>SUMIFS(M.account_DTR!BS$7:BS$414,M.account_DTR!$I$7:$I$414,'10. 170KMP'!$F179)</f>
        <v>0</v>
      </c>
      <c r="AA179" s="426">
        <f t="shared" si="79"/>
        <v>0</v>
      </c>
      <c r="AB179" s="426">
        <f>SUMIFS(M.account_DTR!BV$7:BV$414,M.account_DTR!$I$7:$I$414,'10. 170KMP'!$F179)</f>
        <v>0</v>
      </c>
      <c r="AC179" s="426">
        <f>SUMIFS(M.account_DTR!BW$7:BW$414,M.account_DTR!$I$7:$I$414,'10. 170KMP'!$F179)</f>
        <v>0</v>
      </c>
      <c r="AD179" s="426">
        <f>SUMIFS(M.account_DTR!BX$7:BX$414,M.account_DTR!$I$7:$I$414,'10. 170KMP'!$F179)</f>
        <v>0</v>
      </c>
      <c r="AE179" s="426">
        <f>SUMIFS(M.account_DTR!BY$7:BY$414,M.account_DTR!$I$7:$I$414,'10. 170KMP'!$F179)</f>
        <v>0</v>
      </c>
      <c r="AF179" s="426">
        <f>SUMIFS(M.account_DTR!BZ$7:BZ$414,M.account_DTR!$I$7:$I$414,'10. 170KMP'!$F179)</f>
        <v>0</v>
      </c>
      <c r="AG179" s="426">
        <f>SUMIFS(M.account_DTR!CA$7:CA$414,M.account_DTR!$I$7:$I$414,'10. 170KMP'!$F179)</f>
        <v>0</v>
      </c>
      <c r="AH179" s="426">
        <f>SUMIFS(M.account_DTR!CB$7:CB$414,M.account_DTR!$I$7:$I$414,'10. 170KMP'!$F179)</f>
        <v>0</v>
      </c>
      <c r="AI179" s="426">
        <f>SUMIFS(M.account_DTR!CC$7:CC$414,M.account_DTR!$I$7:$I$414,'10. 170KMP'!$F179)</f>
        <v>0</v>
      </c>
      <c r="AJ179" s="426">
        <f>SUMIFS(M.account_DTR!CD$7:CD$414,M.account_DTR!$I$7:$I$414,'10. 170KMP'!$F179)</f>
        <v>0</v>
      </c>
      <c r="AK179" s="426">
        <f>SUMIFS(M.account_DTR!CE$7:CE$414,M.account_DTR!$I$7:$I$414,'10. 170KMP'!$F179)</f>
        <v>0</v>
      </c>
      <c r="AL179" s="426">
        <f>SUMIFS(M.account_DTR!CF$7:CF$414,M.account_DTR!$I$7:$I$414,'10. 170KMP'!$F179)</f>
        <v>0</v>
      </c>
      <c r="AM179" s="426">
        <f>SUMIFS(M.account_DTR!CG$7:CG$414,M.account_DTR!$I$7:$I$414,'10. 170KMP'!$F179)</f>
        <v>0</v>
      </c>
      <c r="AN179" s="426">
        <f t="shared" si="80"/>
        <v>0</v>
      </c>
      <c r="AO179" s="427">
        <f t="shared" si="78"/>
        <v>0</v>
      </c>
      <c r="AP179" s="428">
        <f>SUMIFS(M.account_DTR!CJ$7:CJ$414,M.account_DTR!$I$7:$I$414,'10. 170KMP'!$F179)</f>
        <v>0</v>
      </c>
      <c r="AQ179" s="429">
        <f>SUMIFS(M.account_DTR!CK$7:CK$414,M.account_DTR!$I$7:$I$414,'10. 170KMP'!$F179)</f>
        <v>0</v>
      </c>
      <c r="AR179" s="429">
        <f>SUMIFS(M.account_DTR!CL$7:CL$414,M.account_DTR!$I$7:$I$414,'10. 170KMP'!$F179)</f>
        <v>0</v>
      </c>
      <c r="AS179" s="429">
        <f>SUMIFS(M.account_DTR!CM$7:CM$414,M.account_DTR!$I$7:$I$414,'10. 170KMP'!$F179)</f>
        <v>0</v>
      </c>
      <c r="AT179" s="429">
        <f>SUMIFS(M.account_DTR!CN$7:CN$414,M.account_DTR!$I$7:$I$414,'10. 170KMP'!$F179)</f>
        <v>0</v>
      </c>
      <c r="AU179" s="429"/>
      <c r="AV179" s="429"/>
      <c r="AW179" s="429"/>
      <c r="AX179" s="429"/>
      <c r="AY179" s="429"/>
      <c r="AZ179" s="429"/>
      <c r="BA179" s="430"/>
      <c r="BB179" s="425">
        <f t="shared" si="85"/>
        <v>0</v>
      </c>
      <c r="BC179" s="426">
        <f t="shared" si="86"/>
        <v>0</v>
      </c>
      <c r="BD179" s="426">
        <f t="shared" si="87"/>
        <v>0</v>
      </c>
      <c r="BE179" s="759" t="str">
        <f t="shared" si="67"/>
        <v/>
      </c>
      <c r="BF179" s="760" t="str">
        <f t="shared" si="68"/>
        <v/>
      </c>
      <c r="BG179" s="425">
        <f t="shared" si="88"/>
        <v>0</v>
      </c>
      <c r="BH179" s="426">
        <f t="shared" si="89"/>
        <v>0</v>
      </c>
      <c r="BI179" s="426">
        <f t="shared" si="90"/>
        <v>0</v>
      </c>
      <c r="BJ179" s="520" t="str">
        <f t="shared" si="69"/>
        <v/>
      </c>
      <c r="BK179" s="520" t="str">
        <f t="shared" si="70"/>
        <v/>
      </c>
      <c r="BL179" s="521" t="str">
        <f t="shared" si="71"/>
        <v/>
      </c>
    </row>
    <row r="180" spans="2:64" s="2" customFormat="1" x14ac:dyDescent="0.25">
      <c r="B180" s="1167"/>
      <c r="C180" s="1168"/>
      <c r="D180" s="1169"/>
      <c r="E180" s="1168"/>
      <c r="F180" s="179">
        <f>IF(H180=0,"",MAX($F$10:F179)+1)</f>
        <v>167</v>
      </c>
      <c r="G180" s="242" t="str">
        <f>VLOOKUP(H180,'Mapping account'!E:F,2,0)</f>
        <v>01911</v>
      </c>
      <c r="H180" s="198" t="s">
        <v>422</v>
      </c>
      <c r="I180" s="269" t="s">
        <v>226</v>
      </c>
      <c r="J180" s="279" t="s">
        <v>293</v>
      </c>
      <c r="K180" s="279" t="s">
        <v>294</v>
      </c>
      <c r="L180" s="425">
        <f>SUMIFS(M.account_DTR!$AD$7:$AD$414,M.account_DTR!$I$7:$I$414,'10. 170KMP'!$F180)</f>
        <v>0</v>
      </c>
      <c r="M180" s="426">
        <f>SUMIFS(M.account_DTR!$AR$7:$AR$414,M.account_DTR!$I$7:$I$414,'10. 170KMP'!$F180)</f>
        <v>0</v>
      </c>
      <c r="N180" s="426">
        <f>SUMIFS(M.account_DTR!$BF$7:$BF$414,M.account_DTR!$I$7:$I$414,'10. 170KMP'!$F180)</f>
        <v>0</v>
      </c>
      <c r="O180" s="426">
        <f>SUMIFS(M.account_DTR!BH$7:BH$414,M.account_DTR!$I$7:$I$414,'10. 170KMP'!$F180)</f>
        <v>0</v>
      </c>
      <c r="P180" s="426">
        <f>SUMIFS(M.account_DTR!BI$7:BI$414,M.account_DTR!$I$7:$I$414,'10. 170KMP'!$F180)</f>
        <v>0</v>
      </c>
      <c r="Q180" s="426">
        <f>SUMIFS(M.account_DTR!BJ$7:BJ$414,M.account_DTR!$I$7:$I$414,'10. 170KMP'!$F180)</f>
        <v>0</v>
      </c>
      <c r="R180" s="426">
        <f>SUMIFS(M.account_DTR!BK$7:BK$414,M.account_DTR!$I$7:$I$414,'10. 170KMP'!$F180)</f>
        <v>0</v>
      </c>
      <c r="S180" s="426">
        <f>SUMIFS(M.account_DTR!BL$7:BL$414,M.account_DTR!$I$7:$I$414,'10. 170KMP'!$F180)</f>
        <v>0</v>
      </c>
      <c r="T180" s="426">
        <f>SUMIFS(M.account_DTR!BM$7:BM$414,M.account_DTR!$I$7:$I$414,'10. 170KMP'!$F180)</f>
        <v>0</v>
      </c>
      <c r="U180" s="426">
        <f>SUMIFS(M.account_DTR!BN$7:BN$414,M.account_DTR!$I$7:$I$414,'10. 170KMP'!$F180)</f>
        <v>0</v>
      </c>
      <c r="V180" s="426">
        <f>SUMIFS(M.account_DTR!BO$7:BO$414,M.account_DTR!$I$7:$I$414,'10. 170KMP'!$F180)</f>
        <v>0</v>
      </c>
      <c r="W180" s="426">
        <f>SUMIFS(M.account_DTR!BP$7:BP$414,M.account_DTR!$I$7:$I$414,'10. 170KMP'!$F180)</f>
        <v>0</v>
      </c>
      <c r="X180" s="426">
        <f>SUMIFS(M.account_DTR!BQ$7:BQ$414,M.account_DTR!$I$7:$I$414,'10. 170KMP'!$F180)</f>
        <v>0</v>
      </c>
      <c r="Y180" s="426">
        <f>SUMIFS(M.account_DTR!BR$7:BR$414,M.account_DTR!$I$7:$I$414,'10. 170KMP'!$F180)</f>
        <v>0</v>
      </c>
      <c r="Z180" s="426">
        <f>SUMIFS(M.account_DTR!BS$7:BS$414,M.account_DTR!$I$7:$I$414,'10. 170KMP'!$F180)</f>
        <v>0</v>
      </c>
      <c r="AA180" s="426">
        <f t="shared" si="79"/>
        <v>0</v>
      </c>
      <c r="AB180" s="426">
        <f>SUMIFS(M.account_DTR!BV$7:BV$414,M.account_DTR!$I$7:$I$414,'10. 170KMP'!$F180)</f>
        <v>0</v>
      </c>
      <c r="AC180" s="426">
        <f>SUMIFS(M.account_DTR!BW$7:BW$414,M.account_DTR!$I$7:$I$414,'10. 170KMP'!$F180)</f>
        <v>0</v>
      </c>
      <c r="AD180" s="426">
        <f>SUMIFS(M.account_DTR!BX$7:BX$414,M.account_DTR!$I$7:$I$414,'10. 170KMP'!$F180)</f>
        <v>0</v>
      </c>
      <c r="AE180" s="426">
        <f>SUMIFS(M.account_DTR!BY$7:BY$414,M.account_DTR!$I$7:$I$414,'10. 170KMP'!$F180)</f>
        <v>0</v>
      </c>
      <c r="AF180" s="426">
        <f>SUMIFS(M.account_DTR!BZ$7:BZ$414,M.account_DTR!$I$7:$I$414,'10. 170KMP'!$F180)</f>
        <v>0</v>
      </c>
      <c r="AG180" s="426">
        <f>SUMIFS(M.account_DTR!CA$7:CA$414,M.account_DTR!$I$7:$I$414,'10. 170KMP'!$F180)</f>
        <v>0</v>
      </c>
      <c r="AH180" s="426">
        <f>SUMIFS(M.account_DTR!CB$7:CB$414,M.account_DTR!$I$7:$I$414,'10. 170KMP'!$F180)</f>
        <v>0</v>
      </c>
      <c r="AI180" s="426">
        <f>SUMIFS(M.account_DTR!CC$7:CC$414,M.account_DTR!$I$7:$I$414,'10. 170KMP'!$F180)</f>
        <v>0</v>
      </c>
      <c r="AJ180" s="426">
        <f>SUMIFS(M.account_DTR!CD$7:CD$414,M.account_DTR!$I$7:$I$414,'10. 170KMP'!$F180)</f>
        <v>0</v>
      </c>
      <c r="AK180" s="426">
        <f>SUMIFS(M.account_DTR!CE$7:CE$414,M.account_DTR!$I$7:$I$414,'10. 170KMP'!$F180)</f>
        <v>0</v>
      </c>
      <c r="AL180" s="426">
        <f>SUMIFS(M.account_DTR!CF$7:CF$414,M.account_DTR!$I$7:$I$414,'10. 170KMP'!$F180)</f>
        <v>0</v>
      </c>
      <c r="AM180" s="426">
        <f>SUMIFS(M.account_DTR!CG$7:CG$414,M.account_DTR!$I$7:$I$414,'10. 170KMP'!$F180)</f>
        <v>0</v>
      </c>
      <c r="AN180" s="426">
        <f t="shared" si="80"/>
        <v>0</v>
      </c>
      <c r="AO180" s="427">
        <f t="shared" si="78"/>
        <v>0</v>
      </c>
      <c r="AP180" s="428">
        <f>SUMIFS(M.account_DTR!CJ$7:CJ$414,M.account_DTR!$I$7:$I$414,'10. 170KMP'!$F180)</f>
        <v>0</v>
      </c>
      <c r="AQ180" s="429">
        <f>SUMIFS(M.account_DTR!CK$7:CK$414,M.account_DTR!$I$7:$I$414,'10. 170KMP'!$F180)</f>
        <v>0</v>
      </c>
      <c r="AR180" s="429">
        <f>SUMIFS(M.account_DTR!CL$7:CL$414,M.account_DTR!$I$7:$I$414,'10. 170KMP'!$F180)</f>
        <v>0</v>
      </c>
      <c r="AS180" s="429">
        <f>SUMIFS(M.account_DTR!CM$7:CM$414,M.account_DTR!$I$7:$I$414,'10. 170KMP'!$F180)</f>
        <v>0</v>
      </c>
      <c r="AT180" s="429">
        <f>SUMIFS(M.account_DTR!CN$7:CN$414,M.account_DTR!$I$7:$I$414,'10. 170KMP'!$F180)</f>
        <v>0</v>
      </c>
      <c r="AU180" s="429"/>
      <c r="AV180" s="429"/>
      <c r="AW180" s="429"/>
      <c r="AX180" s="429"/>
      <c r="AY180" s="429"/>
      <c r="AZ180" s="429"/>
      <c r="BA180" s="430"/>
      <c r="BB180" s="425">
        <f t="shared" si="85"/>
        <v>0</v>
      </c>
      <c r="BC180" s="426">
        <f t="shared" si="86"/>
        <v>0</v>
      </c>
      <c r="BD180" s="426">
        <f t="shared" si="87"/>
        <v>0</v>
      </c>
      <c r="BE180" s="759" t="str">
        <f t="shared" si="67"/>
        <v/>
      </c>
      <c r="BF180" s="760" t="str">
        <f t="shared" si="68"/>
        <v/>
      </c>
      <c r="BG180" s="425">
        <f t="shared" si="88"/>
        <v>0</v>
      </c>
      <c r="BH180" s="426">
        <f t="shared" si="89"/>
        <v>0</v>
      </c>
      <c r="BI180" s="426">
        <f t="shared" si="90"/>
        <v>0</v>
      </c>
      <c r="BJ180" s="520" t="str">
        <f t="shared" si="69"/>
        <v/>
      </c>
      <c r="BK180" s="520" t="str">
        <f t="shared" si="70"/>
        <v/>
      </c>
      <c r="BL180" s="521" t="str">
        <f t="shared" si="71"/>
        <v/>
      </c>
    </row>
    <row r="181" spans="2:64" s="2" customFormat="1" x14ac:dyDescent="0.25">
      <c r="B181" s="1167"/>
      <c r="C181" s="1168"/>
      <c r="D181" s="1169"/>
      <c r="E181" s="1168"/>
      <c r="F181" s="179">
        <f>IF(H181=0,"",MAX($F$10:F180)+1)</f>
        <v>168</v>
      </c>
      <c r="G181" s="242" t="str">
        <f>VLOOKUP(H181,'Mapping account'!E:F,2,0)</f>
        <v>01910</v>
      </c>
      <c r="H181" s="198" t="s">
        <v>423</v>
      </c>
      <c r="I181" s="269" t="s">
        <v>226</v>
      </c>
      <c r="J181" s="279" t="s">
        <v>293</v>
      </c>
      <c r="K181" s="279" t="s">
        <v>294</v>
      </c>
      <c r="L181" s="425">
        <f>SUMIFS(M.account_DTR!$AD$7:$AD$414,M.account_DTR!$I$7:$I$414,'10. 170KMP'!$F181)</f>
        <v>0</v>
      </c>
      <c r="M181" s="426">
        <f>SUMIFS(M.account_DTR!$AR$7:$AR$414,M.account_DTR!$I$7:$I$414,'10. 170KMP'!$F181)</f>
        <v>0</v>
      </c>
      <c r="N181" s="426">
        <f>SUMIFS(M.account_DTR!$BF$7:$BF$414,M.account_DTR!$I$7:$I$414,'10. 170KMP'!$F181)</f>
        <v>0</v>
      </c>
      <c r="O181" s="426">
        <f>SUMIFS(M.account_DTR!BH$7:BH$414,M.account_DTR!$I$7:$I$414,'10. 170KMP'!$F181)</f>
        <v>0</v>
      </c>
      <c r="P181" s="426">
        <f>SUMIFS(M.account_DTR!BI$7:BI$414,M.account_DTR!$I$7:$I$414,'10. 170KMP'!$F181)</f>
        <v>0</v>
      </c>
      <c r="Q181" s="426">
        <f>SUMIFS(M.account_DTR!BJ$7:BJ$414,M.account_DTR!$I$7:$I$414,'10. 170KMP'!$F181)</f>
        <v>0</v>
      </c>
      <c r="R181" s="426">
        <f>SUMIFS(M.account_DTR!BK$7:BK$414,M.account_DTR!$I$7:$I$414,'10. 170KMP'!$F181)</f>
        <v>0</v>
      </c>
      <c r="S181" s="426">
        <f>SUMIFS(M.account_DTR!BL$7:BL$414,M.account_DTR!$I$7:$I$414,'10. 170KMP'!$F181)</f>
        <v>0</v>
      </c>
      <c r="T181" s="426">
        <f>SUMIFS(M.account_DTR!BM$7:BM$414,M.account_DTR!$I$7:$I$414,'10. 170KMP'!$F181)</f>
        <v>0</v>
      </c>
      <c r="U181" s="426">
        <f>SUMIFS(M.account_DTR!BN$7:BN$414,M.account_DTR!$I$7:$I$414,'10. 170KMP'!$F181)</f>
        <v>0</v>
      </c>
      <c r="V181" s="426">
        <f>SUMIFS(M.account_DTR!BO$7:BO$414,M.account_DTR!$I$7:$I$414,'10. 170KMP'!$F181)</f>
        <v>0</v>
      </c>
      <c r="W181" s="426">
        <f>SUMIFS(M.account_DTR!BP$7:BP$414,M.account_DTR!$I$7:$I$414,'10. 170KMP'!$F181)</f>
        <v>0</v>
      </c>
      <c r="X181" s="426">
        <f>SUMIFS(M.account_DTR!BQ$7:BQ$414,M.account_DTR!$I$7:$I$414,'10. 170KMP'!$F181)</f>
        <v>0</v>
      </c>
      <c r="Y181" s="426">
        <f>SUMIFS(M.account_DTR!BR$7:BR$414,M.account_DTR!$I$7:$I$414,'10. 170KMP'!$F181)</f>
        <v>0</v>
      </c>
      <c r="Z181" s="426">
        <f>SUMIFS(M.account_DTR!BS$7:BS$414,M.account_DTR!$I$7:$I$414,'10. 170KMP'!$F181)</f>
        <v>0</v>
      </c>
      <c r="AA181" s="426">
        <f t="shared" si="79"/>
        <v>0</v>
      </c>
      <c r="AB181" s="426">
        <f>SUMIFS(M.account_DTR!BV$7:BV$414,M.account_DTR!$I$7:$I$414,'10. 170KMP'!$F181)</f>
        <v>0</v>
      </c>
      <c r="AC181" s="426">
        <f>SUMIFS(M.account_DTR!BW$7:BW$414,M.account_DTR!$I$7:$I$414,'10. 170KMP'!$F181)</f>
        <v>0</v>
      </c>
      <c r="AD181" s="426">
        <f>SUMIFS(M.account_DTR!BX$7:BX$414,M.account_DTR!$I$7:$I$414,'10. 170KMP'!$F181)</f>
        <v>0</v>
      </c>
      <c r="AE181" s="426">
        <f>SUMIFS(M.account_DTR!BY$7:BY$414,M.account_DTR!$I$7:$I$414,'10. 170KMP'!$F181)</f>
        <v>0</v>
      </c>
      <c r="AF181" s="426">
        <f>SUMIFS(M.account_DTR!BZ$7:BZ$414,M.account_DTR!$I$7:$I$414,'10. 170KMP'!$F181)</f>
        <v>0</v>
      </c>
      <c r="AG181" s="426">
        <f>SUMIFS(M.account_DTR!CA$7:CA$414,M.account_DTR!$I$7:$I$414,'10. 170KMP'!$F181)</f>
        <v>0</v>
      </c>
      <c r="AH181" s="426">
        <f>SUMIFS(M.account_DTR!CB$7:CB$414,M.account_DTR!$I$7:$I$414,'10. 170KMP'!$F181)</f>
        <v>0</v>
      </c>
      <c r="AI181" s="426">
        <f>SUMIFS(M.account_DTR!CC$7:CC$414,M.account_DTR!$I$7:$I$414,'10. 170KMP'!$F181)</f>
        <v>0</v>
      </c>
      <c r="AJ181" s="426">
        <f>SUMIFS(M.account_DTR!CD$7:CD$414,M.account_DTR!$I$7:$I$414,'10. 170KMP'!$F181)</f>
        <v>0</v>
      </c>
      <c r="AK181" s="426">
        <f>SUMIFS(M.account_DTR!CE$7:CE$414,M.account_DTR!$I$7:$I$414,'10. 170KMP'!$F181)</f>
        <v>0</v>
      </c>
      <c r="AL181" s="426">
        <f>SUMIFS(M.account_DTR!CF$7:CF$414,M.account_DTR!$I$7:$I$414,'10. 170KMP'!$F181)</f>
        <v>0</v>
      </c>
      <c r="AM181" s="426">
        <f>SUMIFS(M.account_DTR!CG$7:CG$414,M.account_DTR!$I$7:$I$414,'10. 170KMP'!$F181)</f>
        <v>0</v>
      </c>
      <c r="AN181" s="426">
        <f t="shared" si="80"/>
        <v>0</v>
      </c>
      <c r="AO181" s="427">
        <f t="shared" si="78"/>
        <v>0</v>
      </c>
      <c r="AP181" s="428">
        <f>SUMIFS(M.account_DTR!CJ$7:CJ$414,M.account_DTR!$I$7:$I$414,'10. 170KMP'!$F181)</f>
        <v>0</v>
      </c>
      <c r="AQ181" s="429">
        <f>SUMIFS(M.account_DTR!CK$7:CK$414,M.account_DTR!$I$7:$I$414,'10. 170KMP'!$F181)</f>
        <v>0</v>
      </c>
      <c r="AR181" s="429">
        <f>SUMIFS(M.account_DTR!CL$7:CL$414,M.account_DTR!$I$7:$I$414,'10. 170KMP'!$F181)</f>
        <v>0</v>
      </c>
      <c r="AS181" s="429">
        <f>SUMIFS(M.account_DTR!CM$7:CM$414,M.account_DTR!$I$7:$I$414,'10. 170KMP'!$F181)</f>
        <v>0</v>
      </c>
      <c r="AT181" s="429">
        <f>SUMIFS(M.account_DTR!CN$7:CN$414,M.account_DTR!$I$7:$I$414,'10. 170KMP'!$F181)</f>
        <v>0</v>
      </c>
      <c r="AU181" s="429"/>
      <c r="AV181" s="429"/>
      <c r="AW181" s="429"/>
      <c r="AX181" s="429"/>
      <c r="AY181" s="429"/>
      <c r="AZ181" s="429"/>
      <c r="BA181" s="430"/>
      <c r="BB181" s="425">
        <f t="shared" si="85"/>
        <v>0</v>
      </c>
      <c r="BC181" s="426">
        <f t="shared" si="86"/>
        <v>0</v>
      </c>
      <c r="BD181" s="426">
        <f t="shared" si="87"/>
        <v>0</v>
      </c>
      <c r="BE181" s="759" t="str">
        <f t="shared" si="67"/>
        <v/>
      </c>
      <c r="BF181" s="760" t="str">
        <f t="shared" si="68"/>
        <v/>
      </c>
      <c r="BG181" s="425">
        <f t="shared" si="88"/>
        <v>0</v>
      </c>
      <c r="BH181" s="426">
        <f t="shared" si="89"/>
        <v>0</v>
      </c>
      <c r="BI181" s="426">
        <f t="shared" si="90"/>
        <v>0</v>
      </c>
      <c r="BJ181" s="520" t="str">
        <f t="shared" si="69"/>
        <v/>
      </c>
      <c r="BK181" s="520" t="str">
        <f t="shared" si="70"/>
        <v/>
      </c>
      <c r="BL181" s="521" t="str">
        <f t="shared" si="71"/>
        <v/>
      </c>
    </row>
    <row r="182" spans="2:64" s="2" customFormat="1" x14ac:dyDescent="0.25">
      <c r="B182" s="1167"/>
      <c r="C182" s="1168"/>
      <c r="D182" s="1169"/>
      <c r="E182" s="1168"/>
      <c r="F182" s="179">
        <f>IF(H182=0,"",MAX($F$10:F181)+1)</f>
        <v>169</v>
      </c>
      <c r="G182" s="242" t="str">
        <f>VLOOKUP(H182,'Mapping account'!E:F,2,0)</f>
        <v>01915</v>
      </c>
      <c r="H182" s="198" t="s">
        <v>424</v>
      </c>
      <c r="I182" s="269" t="s">
        <v>226</v>
      </c>
      <c r="J182" s="279" t="s">
        <v>293</v>
      </c>
      <c r="K182" s="279" t="s">
        <v>294</v>
      </c>
      <c r="L182" s="425">
        <f>SUMIFS(M.account_DTR!$AD$7:$AD$414,M.account_DTR!$I$7:$I$414,'10. 170KMP'!$F182)</f>
        <v>0</v>
      </c>
      <c r="M182" s="426">
        <f>SUMIFS(M.account_DTR!$AR$7:$AR$414,M.account_DTR!$I$7:$I$414,'10. 170KMP'!$F182)</f>
        <v>0</v>
      </c>
      <c r="N182" s="426">
        <f>SUMIFS(M.account_DTR!$BF$7:$BF$414,M.account_DTR!$I$7:$I$414,'10. 170KMP'!$F182)</f>
        <v>0</v>
      </c>
      <c r="O182" s="426">
        <f>SUMIFS(M.account_DTR!BH$7:BH$414,M.account_DTR!$I$7:$I$414,'10. 170KMP'!$F182)</f>
        <v>0</v>
      </c>
      <c r="P182" s="426">
        <f>SUMIFS(M.account_DTR!BI$7:BI$414,M.account_DTR!$I$7:$I$414,'10. 170KMP'!$F182)</f>
        <v>0</v>
      </c>
      <c r="Q182" s="426">
        <f>SUMIFS(M.account_DTR!BJ$7:BJ$414,M.account_DTR!$I$7:$I$414,'10. 170KMP'!$F182)</f>
        <v>0</v>
      </c>
      <c r="R182" s="426">
        <f>SUMIFS(M.account_DTR!BK$7:BK$414,M.account_DTR!$I$7:$I$414,'10. 170KMP'!$F182)</f>
        <v>0</v>
      </c>
      <c r="S182" s="426">
        <f>SUMIFS(M.account_DTR!BL$7:BL$414,M.account_DTR!$I$7:$I$414,'10. 170KMP'!$F182)</f>
        <v>0</v>
      </c>
      <c r="T182" s="426">
        <f>SUMIFS(M.account_DTR!BM$7:BM$414,M.account_DTR!$I$7:$I$414,'10. 170KMP'!$F182)</f>
        <v>0</v>
      </c>
      <c r="U182" s="426">
        <f>SUMIFS(M.account_DTR!BN$7:BN$414,M.account_DTR!$I$7:$I$414,'10. 170KMP'!$F182)</f>
        <v>0</v>
      </c>
      <c r="V182" s="426">
        <f>SUMIFS(M.account_DTR!BO$7:BO$414,M.account_DTR!$I$7:$I$414,'10. 170KMP'!$F182)</f>
        <v>0</v>
      </c>
      <c r="W182" s="426">
        <f>SUMIFS(M.account_DTR!BP$7:BP$414,M.account_DTR!$I$7:$I$414,'10. 170KMP'!$F182)</f>
        <v>0</v>
      </c>
      <c r="X182" s="426">
        <f>SUMIFS(M.account_DTR!BQ$7:BQ$414,M.account_DTR!$I$7:$I$414,'10. 170KMP'!$F182)</f>
        <v>0</v>
      </c>
      <c r="Y182" s="426">
        <f>SUMIFS(M.account_DTR!BR$7:BR$414,M.account_DTR!$I$7:$I$414,'10. 170KMP'!$F182)</f>
        <v>0</v>
      </c>
      <c r="Z182" s="426">
        <f>SUMIFS(M.account_DTR!BS$7:BS$414,M.account_DTR!$I$7:$I$414,'10. 170KMP'!$F182)</f>
        <v>0</v>
      </c>
      <c r="AA182" s="426">
        <f t="shared" si="79"/>
        <v>0</v>
      </c>
      <c r="AB182" s="426">
        <f>SUMIFS(M.account_DTR!BV$7:BV$414,M.account_DTR!$I$7:$I$414,'10. 170KMP'!$F182)</f>
        <v>9389041.6666666679</v>
      </c>
      <c r="AC182" s="426">
        <f>SUMIFS(M.account_DTR!BW$7:BW$414,M.account_DTR!$I$7:$I$414,'10. 170KMP'!$F182)</f>
        <v>9389041.6666666679</v>
      </c>
      <c r="AD182" s="426">
        <f>SUMIFS(M.account_DTR!BX$7:BX$414,M.account_DTR!$I$7:$I$414,'10. 170KMP'!$F182)</f>
        <v>9389041.6666666679</v>
      </c>
      <c r="AE182" s="426">
        <f>SUMIFS(M.account_DTR!BY$7:BY$414,M.account_DTR!$I$7:$I$414,'10. 170KMP'!$F182)</f>
        <v>9389041.6666666679</v>
      </c>
      <c r="AF182" s="426">
        <f>SUMIFS(M.account_DTR!BZ$7:BZ$414,M.account_DTR!$I$7:$I$414,'10. 170KMP'!$F182)</f>
        <v>9389041.6666666679</v>
      </c>
      <c r="AG182" s="426">
        <f>SUMIFS(M.account_DTR!CA$7:CA$414,M.account_DTR!$I$7:$I$414,'10. 170KMP'!$F182)</f>
        <v>9389041.6666666679</v>
      </c>
      <c r="AH182" s="426">
        <f>SUMIFS(M.account_DTR!CB$7:CB$414,M.account_DTR!$I$7:$I$414,'10. 170KMP'!$F182)</f>
        <v>9389041.6666666679</v>
      </c>
      <c r="AI182" s="426">
        <f>SUMIFS(M.account_DTR!CC$7:CC$414,M.account_DTR!$I$7:$I$414,'10. 170KMP'!$F182)</f>
        <v>9389041.6666666679</v>
      </c>
      <c r="AJ182" s="426">
        <f>SUMIFS(M.account_DTR!CD$7:CD$414,M.account_DTR!$I$7:$I$414,'10. 170KMP'!$F182)</f>
        <v>9389041.6666666679</v>
      </c>
      <c r="AK182" s="426">
        <f>SUMIFS(M.account_DTR!CE$7:CE$414,M.account_DTR!$I$7:$I$414,'10. 170KMP'!$F182)</f>
        <v>9389041.6666666679</v>
      </c>
      <c r="AL182" s="426">
        <f>SUMIFS(M.account_DTR!CF$7:CF$414,M.account_DTR!$I$7:$I$414,'10. 170KMP'!$F182)</f>
        <v>9389041.6666666679</v>
      </c>
      <c r="AM182" s="426">
        <f>SUMIFS(M.account_DTR!CG$7:CG$414,M.account_DTR!$I$7:$I$414,'10. 170KMP'!$F182)</f>
        <v>9389041.6666666679</v>
      </c>
      <c r="AN182" s="426">
        <f t="shared" si="80"/>
        <v>112668500.00000004</v>
      </c>
      <c r="AO182" s="427">
        <f t="shared" si="78"/>
        <v>0</v>
      </c>
      <c r="AP182" s="428">
        <f>SUMIFS(M.account_DTR!CJ$7:CJ$414,M.account_DTR!$I$7:$I$414,'10. 170KMP'!$F182)</f>
        <v>0</v>
      </c>
      <c r="AQ182" s="429">
        <f>SUMIFS(M.account_DTR!CK$7:CK$414,M.account_DTR!$I$7:$I$414,'10. 170KMP'!$F182)</f>
        <v>0</v>
      </c>
      <c r="AR182" s="429">
        <f>SUMIFS(M.account_DTR!CL$7:CL$414,M.account_DTR!$I$7:$I$414,'10. 170KMP'!$F182)</f>
        <v>0</v>
      </c>
      <c r="AS182" s="429">
        <f>SUMIFS(M.account_DTR!CM$7:CM$414,M.account_DTR!$I$7:$I$414,'10. 170KMP'!$F182)</f>
        <v>0</v>
      </c>
      <c r="AT182" s="429">
        <f>SUMIFS(M.account_DTR!CN$7:CN$414,M.account_DTR!$I$7:$I$414,'10. 170KMP'!$F182)</f>
        <v>0</v>
      </c>
      <c r="AU182" s="429"/>
      <c r="AV182" s="429"/>
      <c r="AW182" s="429"/>
      <c r="AX182" s="429"/>
      <c r="AY182" s="429"/>
      <c r="AZ182" s="429"/>
      <c r="BA182" s="430"/>
      <c r="BB182" s="425">
        <f t="shared" si="85"/>
        <v>0</v>
      </c>
      <c r="BC182" s="426">
        <f t="shared" si="86"/>
        <v>0</v>
      </c>
      <c r="BD182" s="426">
        <f t="shared" si="87"/>
        <v>9389041.6666666679</v>
      </c>
      <c r="BE182" s="759" t="str">
        <f t="shared" si="67"/>
        <v/>
      </c>
      <c r="BF182" s="760">
        <f t="shared" si="68"/>
        <v>0</v>
      </c>
      <c r="BG182" s="425">
        <f t="shared" si="88"/>
        <v>0</v>
      </c>
      <c r="BH182" s="426">
        <f t="shared" si="89"/>
        <v>0</v>
      </c>
      <c r="BI182" s="426">
        <f t="shared" si="90"/>
        <v>46945208.333333343</v>
      </c>
      <c r="BJ182" s="520" t="str">
        <f t="shared" si="69"/>
        <v/>
      </c>
      <c r="BK182" s="520">
        <f t="shared" si="70"/>
        <v>0</v>
      </c>
      <c r="BL182" s="521">
        <f t="shared" si="71"/>
        <v>0</v>
      </c>
    </row>
    <row r="183" spans="2:64" s="2" customFormat="1" ht="15.75" thickBot="1" x14ac:dyDescent="0.3">
      <c r="B183" s="1170"/>
      <c r="C183" s="1171"/>
      <c r="D183" s="1172"/>
      <c r="E183" s="1171"/>
      <c r="F183" s="213">
        <f>IF(H183=0,"",MAX($F$10:F182)+1)</f>
        <v>170</v>
      </c>
      <c r="G183" s="257" t="str">
        <f>VLOOKUP(H183,'Mapping account'!E:F,2,0)</f>
        <v>01916</v>
      </c>
      <c r="H183" s="215" t="s">
        <v>425</v>
      </c>
      <c r="I183" s="486" t="s">
        <v>226</v>
      </c>
      <c r="J183" s="487" t="s">
        <v>293</v>
      </c>
      <c r="K183" s="487" t="s">
        <v>294</v>
      </c>
      <c r="L183" s="488">
        <f>SUMIFS(M.account_DTR!$AD$7:$AD$414,M.account_DTR!$I$7:$I$414,'10. 170KMP'!$F183)</f>
        <v>0</v>
      </c>
      <c r="M183" s="489">
        <f>SUMIFS(M.account_DTR!$AR$7:$AR$414,M.account_DTR!$I$7:$I$414,'10. 170KMP'!$F183)</f>
        <v>0</v>
      </c>
      <c r="N183" s="489">
        <f>SUMIFS(M.account_DTR!$BF$7:$BF$414,M.account_DTR!$I$7:$I$414,'10. 170KMP'!$F183)</f>
        <v>0</v>
      </c>
      <c r="O183" s="489">
        <f>SUMIFS(M.account_DTR!BH$7:BH$414,M.account_DTR!$I$7:$I$414,'10. 170KMP'!$F183)</f>
        <v>0</v>
      </c>
      <c r="P183" s="489">
        <f>SUMIFS(M.account_DTR!BI$7:BI$414,M.account_DTR!$I$7:$I$414,'10. 170KMP'!$F183)</f>
        <v>0</v>
      </c>
      <c r="Q183" s="489">
        <f>SUMIFS(M.account_DTR!BJ$7:BJ$414,M.account_DTR!$I$7:$I$414,'10. 170KMP'!$F183)</f>
        <v>0</v>
      </c>
      <c r="R183" s="489">
        <f>SUMIFS(M.account_DTR!BK$7:BK$414,M.account_DTR!$I$7:$I$414,'10. 170KMP'!$F183)</f>
        <v>0</v>
      </c>
      <c r="S183" s="489">
        <f>SUMIFS(M.account_DTR!BL$7:BL$414,M.account_DTR!$I$7:$I$414,'10. 170KMP'!$F183)</f>
        <v>0</v>
      </c>
      <c r="T183" s="489">
        <f>SUMIFS(M.account_DTR!BM$7:BM$414,M.account_DTR!$I$7:$I$414,'10. 170KMP'!$F183)</f>
        <v>0</v>
      </c>
      <c r="U183" s="489">
        <f>SUMIFS(M.account_DTR!BN$7:BN$414,M.account_DTR!$I$7:$I$414,'10. 170KMP'!$F183)</f>
        <v>0</v>
      </c>
      <c r="V183" s="489">
        <f>SUMIFS(M.account_DTR!BO$7:BO$414,M.account_DTR!$I$7:$I$414,'10. 170KMP'!$F183)</f>
        <v>0</v>
      </c>
      <c r="W183" s="489">
        <f>SUMIFS(M.account_DTR!BP$7:BP$414,M.account_DTR!$I$7:$I$414,'10. 170KMP'!$F183)</f>
        <v>0</v>
      </c>
      <c r="X183" s="489">
        <f>SUMIFS(M.account_DTR!BQ$7:BQ$414,M.account_DTR!$I$7:$I$414,'10. 170KMP'!$F183)</f>
        <v>0</v>
      </c>
      <c r="Y183" s="489">
        <f>SUMIFS(M.account_DTR!BR$7:BR$414,M.account_DTR!$I$7:$I$414,'10. 170KMP'!$F183)</f>
        <v>0</v>
      </c>
      <c r="Z183" s="489">
        <f>SUMIFS(M.account_DTR!BS$7:BS$414,M.account_DTR!$I$7:$I$414,'10. 170KMP'!$F183)</f>
        <v>0</v>
      </c>
      <c r="AA183" s="489">
        <f t="shared" si="79"/>
        <v>0</v>
      </c>
      <c r="AB183" s="489">
        <f>SUMIFS(M.account_DTR!BV$7:BV$414,M.account_DTR!$I$7:$I$414,'10. 170KMP'!$F183)</f>
        <v>0</v>
      </c>
      <c r="AC183" s="489">
        <f>SUMIFS(M.account_DTR!BW$7:BW$414,M.account_DTR!$I$7:$I$414,'10. 170KMP'!$F183)</f>
        <v>0</v>
      </c>
      <c r="AD183" s="489">
        <f>SUMIFS(M.account_DTR!BX$7:BX$414,M.account_DTR!$I$7:$I$414,'10. 170KMP'!$F183)</f>
        <v>0</v>
      </c>
      <c r="AE183" s="489">
        <f>SUMIFS(M.account_DTR!BY$7:BY$414,M.account_DTR!$I$7:$I$414,'10. 170KMP'!$F183)</f>
        <v>0</v>
      </c>
      <c r="AF183" s="489">
        <f>SUMIFS(M.account_DTR!BZ$7:BZ$414,M.account_DTR!$I$7:$I$414,'10. 170KMP'!$F183)</f>
        <v>0</v>
      </c>
      <c r="AG183" s="489">
        <f>SUMIFS(M.account_DTR!CA$7:CA$414,M.account_DTR!$I$7:$I$414,'10. 170KMP'!$F183)</f>
        <v>0</v>
      </c>
      <c r="AH183" s="489">
        <f>SUMIFS(M.account_DTR!CB$7:CB$414,M.account_DTR!$I$7:$I$414,'10. 170KMP'!$F183)</f>
        <v>0</v>
      </c>
      <c r="AI183" s="489">
        <f>SUMIFS(M.account_DTR!CC$7:CC$414,M.account_DTR!$I$7:$I$414,'10. 170KMP'!$F183)</f>
        <v>0</v>
      </c>
      <c r="AJ183" s="489">
        <f>SUMIFS(M.account_DTR!CD$7:CD$414,M.account_DTR!$I$7:$I$414,'10. 170KMP'!$F183)</f>
        <v>0</v>
      </c>
      <c r="AK183" s="489">
        <f>SUMIFS(M.account_DTR!CE$7:CE$414,M.account_DTR!$I$7:$I$414,'10. 170KMP'!$F183)</f>
        <v>0</v>
      </c>
      <c r="AL183" s="489">
        <f>SUMIFS(M.account_DTR!CF$7:CF$414,M.account_DTR!$I$7:$I$414,'10. 170KMP'!$F183)</f>
        <v>0</v>
      </c>
      <c r="AM183" s="489">
        <f>SUMIFS(M.account_DTR!CG$7:CG$414,M.account_DTR!$I$7:$I$414,'10. 170KMP'!$F183)</f>
        <v>0</v>
      </c>
      <c r="AN183" s="489">
        <f t="shared" si="80"/>
        <v>0</v>
      </c>
      <c r="AO183" s="490">
        <f t="shared" si="78"/>
        <v>0</v>
      </c>
      <c r="AP183" s="491">
        <f>SUMIFS(M.account_DTR!CJ$7:CJ$414,M.account_DTR!$I$7:$I$414,'10. 170KMP'!$F183)</f>
        <v>0</v>
      </c>
      <c r="AQ183" s="492">
        <f>SUMIFS(M.account_DTR!CK$7:CK$414,M.account_DTR!$I$7:$I$414,'10. 170KMP'!$F183)</f>
        <v>0</v>
      </c>
      <c r="AR183" s="492">
        <f>SUMIFS(M.account_DTR!CL$7:CL$414,M.account_DTR!$I$7:$I$414,'10. 170KMP'!$F183)</f>
        <v>0</v>
      </c>
      <c r="AS183" s="492">
        <f>SUMIFS(M.account_DTR!CM$7:CM$414,M.account_DTR!$I$7:$I$414,'10. 170KMP'!$F183)</f>
        <v>0</v>
      </c>
      <c r="AT183" s="492">
        <f>SUMIFS(M.account_DTR!CN$7:CN$414,M.account_DTR!$I$7:$I$414,'10. 170KMP'!$F183)</f>
        <v>0</v>
      </c>
      <c r="AU183" s="492"/>
      <c r="AV183" s="492"/>
      <c r="AW183" s="492"/>
      <c r="AX183" s="492"/>
      <c r="AY183" s="492"/>
      <c r="AZ183" s="492"/>
      <c r="BA183" s="493"/>
      <c r="BB183" s="488">
        <f t="shared" si="85"/>
        <v>0</v>
      </c>
      <c r="BC183" s="489">
        <f t="shared" si="86"/>
        <v>0</v>
      </c>
      <c r="BD183" s="489">
        <f t="shared" si="87"/>
        <v>0</v>
      </c>
      <c r="BE183" s="773" t="str">
        <f t="shared" si="67"/>
        <v/>
      </c>
      <c r="BF183" s="774" t="str">
        <f t="shared" si="68"/>
        <v/>
      </c>
      <c r="BG183" s="488">
        <f t="shared" si="88"/>
        <v>0</v>
      </c>
      <c r="BH183" s="489">
        <f t="shared" si="89"/>
        <v>0</v>
      </c>
      <c r="BI183" s="489">
        <f t="shared" si="90"/>
        <v>0</v>
      </c>
      <c r="BJ183" s="534" t="str">
        <f t="shared" si="69"/>
        <v/>
      </c>
      <c r="BK183" s="534" t="str">
        <f t="shared" si="70"/>
        <v/>
      </c>
      <c r="BL183" s="535" t="str">
        <f t="shared" si="71"/>
        <v/>
      </c>
    </row>
    <row r="184" spans="2:64" x14ac:dyDescent="0.25">
      <c r="C184" s="160"/>
    </row>
    <row r="185" spans="2:64" x14ac:dyDescent="0.25">
      <c r="S185" s="1055">
        <f>SUM(O52:S52)</f>
        <v>0</v>
      </c>
      <c r="AB185" s="374"/>
    </row>
    <row r="186" spans="2:64" s="373" customFormat="1" ht="14.25" hidden="1" x14ac:dyDescent="0.2">
      <c r="B186" s="372"/>
      <c r="D186" s="372"/>
      <c r="F186" s="301"/>
      <c r="G186" s="300"/>
      <c r="H186" s="300" t="s">
        <v>426</v>
      </c>
      <c r="I186" s="372"/>
      <c r="J186" s="372"/>
      <c r="K186" s="372"/>
      <c r="L186" s="329">
        <f t="shared" ref="L186:BA186" si="91">SUM(L187:L195)</f>
        <v>9850865</v>
      </c>
      <c r="M186" s="329">
        <f t="shared" si="91"/>
        <v>22582090</v>
      </c>
      <c r="N186" s="329">
        <f t="shared" si="91"/>
        <v>40044844.200000003</v>
      </c>
      <c r="O186" s="329">
        <f t="shared" si="91"/>
        <v>3018751.3</v>
      </c>
      <c r="P186" s="329">
        <f t="shared" si="91"/>
        <v>6002038</v>
      </c>
      <c r="Q186" s="329">
        <f t="shared" si="91"/>
        <v>4985538</v>
      </c>
      <c r="R186" s="329">
        <f t="shared" si="91"/>
        <v>4060361</v>
      </c>
      <c r="S186" s="329">
        <f t="shared" si="91"/>
        <v>4785760.3</v>
      </c>
      <c r="T186" s="329">
        <f t="shared" si="91"/>
        <v>3895695</v>
      </c>
      <c r="U186" s="329">
        <f t="shared" si="91"/>
        <v>4652419.0999999996</v>
      </c>
      <c r="V186" s="329">
        <f t="shared" si="91"/>
        <v>5655270</v>
      </c>
      <c r="W186" s="329">
        <f t="shared" si="91"/>
        <v>3106292</v>
      </c>
      <c r="X186" s="329">
        <f t="shared" si="91"/>
        <v>3393537</v>
      </c>
      <c r="Y186" s="329">
        <f t="shared" si="91"/>
        <v>3040820</v>
      </c>
      <c r="Z186" s="329">
        <f t="shared" si="91"/>
        <v>3779679</v>
      </c>
      <c r="AA186" s="329">
        <f t="shared" si="91"/>
        <v>50376160.700000003</v>
      </c>
      <c r="AB186" s="329">
        <f t="shared" si="91"/>
        <v>4318222.9326761384</v>
      </c>
      <c r="AC186" s="329">
        <f t="shared" si="91"/>
        <v>4253314.5678240331</v>
      </c>
      <c r="AD186" s="329">
        <f t="shared" si="91"/>
        <v>4678557.40347574</v>
      </c>
      <c r="AE186" s="329">
        <f t="shared" si="91"/>
        <v>4394231.5186767215</v>
      </c>
      <c r="AF186" s="329">
        <f t="shared" si="91"/>
        <v>4663436.4391825357</v>
      </c>
      <c r="AG186" s="329">
        <f t="shared" si="91"/>
        <v>4691952.1822275938</v>
      </c>
      <c r="AH186" s="329">
        <f t="shared" si="91"/>
        <v>4689422.5169732682</v>
      </c>
      <c r="AI186" s="329">
        <f t="shared" si="91"/>
        <v>4562849.4989087405</v>
      </c>
      <c r="AJ186" s="329">
        <f t="shared" si="91"/>
        <v>4774623.1018888848</v>
      </c>
      <c r="AK186" s="329">
        <f t="shared" si="91"/>
        <v>4468626.2974285744</v>
      </c>
      <c r="AL186" s="329">
        <f t="shared" si="91"/>
        <v>4720243.1243544621</v>
      </c>
      <c r="AM186" s="329">
        <f t="shared" si="91"/>
        <v>4784520.4185700314</v>
      </c>
      <c r="AN186" s="329">
        <f t="shared" si="91"/>
        <v>55000000.002186731</v>
      </c>
      <c r="AO186" s="329">
        <f t="shared" si="91"/>
        <v>0</v>
      </c>
      <c r="AP186" s="330">
        <f t="shared" si="91"/>
        <v>4409992</v>
      </c>
      <c r="AQ186" s="330">
        <f t="shared" si="91"/>
        <v>3267600</v>
      </c>
      <c r="AR186" s="330">
        <f t="shared" si="91"/>
        <v>6445446</v>
      </c>
      <c r="AS186" s="330">
        <f t="shared" si="91"/>
        <v>5748625</v>
      </c>
      <c r="AT186" s="330">
        <f t="shared" si="91"/>
        <v>0</v>
      </c>
      <c r="AU186" s="330">
        <f t="shared" si="91"/>
        <v>0</v>
      </c>
      <c r="AV186" s="330">
        <f t="shared" si="91"/>
        <v>0</v>
      </c>
      <c r="AW186" s="330">
        <f t="shared" si="91"/>
        <v>0</v>
      </c>
      <c r="AX186" s="330">
        <f t="shared" si="91"/>
        <v>0</v>
      </c>
      <c r="AY186" s="330">
        <f t="shared" si="91"/>
        <v>0</v>
      </c>
      <c r="AZ186" s="330">
        <f t="shared" si="91"/>
        <v>0</v>
      </c>
      <c r="BA186" s="330">
        <f t="shared" si="91"/>
        <v>0</v>
      </c>
      <c r="BB186" s="330"/>
      <c r="BC186" s="330"/>
      <c r="BD186" s="330"/>
      <c r="BE186" s="330"/>
      <c r="BF186" s="330"/>
      <c r="BG186" s="316"/>
      <c r="BH186" s="316"/>
      <c r="BI186" s="316"/>
      <c r="BJ186" s="316"/>
      <c r="BK186" s="316"/>
      <c r="BL186" s="316"/>
    </row>
    <row r="187" spans="2:64" s="318" customFormat="1" hidden="1" x14ac:dyDescent="0.25">
      <c r="B187" s="317"/>
      <c r="D187" s="317"/>
      <c r="F187" s="302"/>
      <c r="G187" s="303"/>
      <c r="H187" s="303" t="s">
        <v>427</v>
      </c>
      <c r="I187" s="317"/>
      <c r="J187" s="317"/>
      <c r="K187" s="317"/>
      <c r="L187" s="331">
        <v>9309141</v>
      </c>
      <c r="M187" s="331">
        <v>19208715</v>
      </c>
      <c r="N187" s="331">
        <v>32194443.199999999</v>
      </c>
      <c r="O187" s="332">
        <v>2790149.3</v>
      </c>
      <c r="P187" s="332">
        <v>5148000</v>
      </c>
      <c r="Q187" s="332">
        <v>4019300</v>
      </c>
      <c r="R187" s="332">
        <v>3574400</v>
      </c>
      <c r="S187" s="332">
        <v>4210310.3</v>
      </c>
      <c r="T187" s="332">
        <v>3103083</v>
      </c>
      <c r="U187" s="332">
        <v>3670349.1</v>
      </c>
      <c r="V187" s="332">
        <v>4344593</v>
      </c>
      <c r="W187" s="332">
        <v>1787000</v>
      </c>
      <c r="X187" s="332">
        <v>2337420</v>
      </c>
      <c r="Y187" s="332">
        <v>2027640</v>
      </c>
      <c r="Z187" s="332">
        <v>2849200</v>
      </c>
      <c r="AA187" s="331">
        <f>SUM(O187:Z187)</f>
        <v>39861444.700000003</v>
      </c>
      <c r="AB187" s="332">
        <v>3754635.949342805</v>
      </c>
      <c r="AC187" s="332">
        <v>3654727.5844906997</v>
      </c>
      <c r="AD187" s="332">
        <v>3872970.4201424071</v>
      </c>
      <c r="AE187" s="332">
        <v>3773644.5353433876</v>
      </c>
      <c r="AF187" s="332">
        <v>4033849.4558492019</v>
      </c>
      <c r="AG187" s="332">
        <v>3849365.1988942605</v>
      </c>
      <c r="AH187" s="332">
        <v>4007835.5336399348</v>
      </c>
      <c r="AI187" s="332">
        <v>3868262.5155754066</v>
      </c>
      <c r="AJ187" s="332">
        <v>3873036.1185555514</v>
      </c>
      <c r="AK187" s="332">
        <v>3750039.314095241</v>
      </c>
      <c r="AL187" s="332">
        <v>4016656.1410211292</v>
      </c>
      <c r="AM187" s="332">
        <v>3891933.4352366976</v>
      </c>
      <c r="AN187" s="331">
        <f>SUM(AB187:AM187)</f>
        <v>46346956.202186733</v>
      </c>
      <c r="AO187" s="331"/>
      <c r="AP187" s="333">
        <v>3566200</v>
      </c>
      <c r="AQ187" s="333">
        <v>2765400</v>
      </c>
      <c r="AR187" s="333">
        <v>4560800</v>
      </c>
      <c r="AS187" s="333">
        <v>4337350</v>
      </c>
      <c r="AT187" s="333"/>
      <c r="AU187" s="333"/>
      <c r="AV187" s="333"/>
      <c r="AW187" s="333"/>
      <c r="AX187" s="333"/>
      <c r="AY187" s="333"/>
      <c r="AZ187" s="333"/>
      <c r="BA187" s="333"/>
      <c r="BB187" s="333"/>
      <c r="BC187" s="333"/>
      <c r="BD187" s="333"/>
      <c r="BE187" s="333"/>
      <c r="BF187" s="333"/>
      <c r="BG187" s="319"/>
      <c r="BH187" s="319"/>
      <c r="BI187" s="319"/>
      <c r="BJ187" s="320"/>
      <c r="BK187" s="320"/>
      <c r="BL187" s="320"/>
    </row>
    <row r="188" spans="2:64" s="322" customFormat="1" hidden="1" x14ac:dyDescent="0.25">
      <c r="B188" s="321"/>
      <c r="D188" s="321"/>
      <c r="F188" s="304"/>
      <c r="G188" s="305"/>
      <c r="H188" s="305" t="s">
        <v>428</v>
      </c>
      <c r="I188" s="321"/>
      <c r="J188" s="321"/>
      <c r="K188" s="321"/>
      <c r="L188" s="334">
        <v>423928</v>
      </c>
      <c r="M188" s="334">
        <v>1285650</v>
      </c>
      <c r="N188" s="334">
        <v>1734350</v>
      </c>
      <c r="O188" s="335">
        <v>164850</v>
      </c>
      <c r="P188" s="335">
        <v>211000</v>
      </c>
      <c r="Q188" s="335">
        <v>359775</v>
      </c>
      <c r="R188" s="335">
        <v>154250</v>
      </c>
      <c r="S188" s="335">
        <v>193875</v>
      </c>
      <c r="T188" s="335">
        <v>260850</v>
      </c>
      <c r="U188" s="335">
        <v>211750</v>
      </c>
      <c r="V188" s="335">
        <v>361100</v>
      </c>
      <c r="W188" s="335">
        <v>254375</v>
      </c>
      <c r="X188" s="335">
        <v>325625</v>
      </c>
      <c r="Y188" s="335">
        <v>268725</v>
      </c>
      <c r="Z188" s="335">
        <v>272500</v>
      </c>
      <c r="AA188" s="334">
        <f t="shared" ref="AA188:AA195" si="92">SUM(O188:Z188)</f>
        <v>3038675</v>
      </c>
      <c r="AB188" s="335">
        <v>394000</v>
      </c>
      <c r="AC188" s="335">
        <v>438000</v>
      </c>
      <c r="AD188" s="335">
        <v>636000</v>
      </c>
      <c r="AE188" s="335">
        <v>460000</v>
      </c>
      <c r="AF188" s="335">
        <v>460000</v>
      </c>
      <c r="AG188" s="335">
        <v>658000</v>
      </c>
      <c r="AH188" s="335">
        <v>512000</v>
      </c>
      <c r="AI188" s="335">
        <v>534000</v>
      </c>
      <c r="AJ188" s="335">
        <v>732000</v>
      </c>
      <c r="AK188" s="335">
        <v>534000</v>
      </c>
      <c r="AL188" s="335">
        <v>534000</v>
      </c>
      <c r="AM188" s="335">
        <v>732000</v>
      </c>
      <c r="AN188" s="334">
        <f t="shared" ref="AN188:AN195" si="93">SUM(AB188:AM188)</f>
        <v>6624000</v>
      </c>
      <c r="AO188" s="334"/>
      <c r="AP188" s="336">
        <v>343375</v>
      </c>
      <c r="AQ188" s="336">
        <v>254525</v>
      </c>
      <c r="AR188" s="336">
        <v>562375</v>
      </c>
      <c r="AS188" s="336">
        <v>405550</v>
      </c>
      <c r="AT188" s="336"/>
      <c r="AU188" s="336"/>
      <c r="AV188" s="336"/>
      <c r="AW188" s="336"/>
      <c r="AX188" s="336"/>
      <c r="AY188" s="336"/>
      <c r="AZ188" s="336"/>
      <c r="BA188" s="336"/>
      <c r="BB188" s="336"/>
      <c r="BC188" s="336"/>
      <c r="BD188" s="336"/>
      <c r="BE188" s="336"/>
      <c r="BF188" s="336"/>
      <c r="BG188" s="323"/>
      <c r="BH188" s="323"/>
      <c r="BI188" s="323"/>
      <c r="BJ188" s="324"/>
      <c r="BK188" s="324"/>
      <c r="BL188" s="324"/>
    </row>
    <row r="189" spans="2:64" s="322" customFormat="1" hidden="1" x14ac:dyDescent="0.25">
      <c r="B189" s="321"/>
      <c r="D189" s="321"/>
      <c r="F189" s="304"/>
      <c r="G189" s="305"/>
      <c r="H189" s="305" t="s">
        <v>429</v>
      </c>
      <c r="I189" s="321"/>
      <c r="J189" s="321"/>
      <c r="K189" s="321"/>
      <c r="L189" s="334"/>
      <c r="M189" s="334">
        <v>213500</v>
      </c>
      <c r="N189" s="334">
        <v>332350</v>
      </c>
      <c r="O189" s="335">
        <v>16000</v>
      </c>
      <c r="P189" s="335">
        <v>100500</v>
      </c>
      <c r="Q189" s="335">
        <v>115050</v>
      </c>
      <c r="R189" s="335">
        <v>114600</v>
      </c>
      <c r="S189" s="335">
        <v>157750</v>
      </c>
      <c r="T189" s="335">
        <v>138375</v>
      </c>
      <c r="U189" s="335">
        <v>59675</v>
      </c>
      <c r="V189" s="335">
        <v>145775</v>
      </c>
      <c r="W189" s="335">
        <v>353750</v>
      </c>
      <c r="X189" s="335">
        <v>333700</v>
      </c>
      <c r="Y189" s="335">
        <v>186750</v>
      </c>
      <c r="Z189" s="335">
        <v>115150</v>
      </c>
      <c r="AA189" s="334">
        <f t="shared" si="92"/>
        <v>1837075</v>
      </c>
      <c r="AB189" s="335"/>
      <c r="AC189" s="335"/>
      <c r="AD189" s="335"/>
      <c r="AE189" s="335"/>
      <c r="AF189" s="335"/>
      <c r="AG189" s="335"/>
      <c r="AH189" s="335"/>
      <c r="AI189" s="335"/>
      <c r="AJ189" s="335"/>
      <c r="AK189" s="335"/>
      <c r="AL189" s="335"/>
      <c r="AM189" s="335"/>
      <c r="AN189" s="334">
        <f t="shared" si="93"/>
        <v>0</v>
      </c>
      <c r="AO189" s="334"/>
      <c r="AP189" s="336">
        <v>156500</v>
      </c>
      <c r="AQ189" s="336">
        <v>69775</v>
      </c>
      <c r="AR189" s="336">
        <v>223725</v>
      </c>
      <c r="AS189" s="336">
        <v>68850</v>
      </c>
      <c r="AT189" s="336"/>
      <c r="AU189" s="336"/>
      <c r="AV189" s="336"/>
      <c r="AW189" s="336"/>
      <c r="AX189" s="336"/>
      <c r="AY189" s="336"/>
      <c r="AZ189" s="336"/>
      <c r="BA189" s="336"/>
      <c r="BB189" s="336"/>
      <c r="BC189" s="336"/>
      <c r="BD189" s="336"/>
      <c r="BE189" s="336"/>
      <c r="BF189" s="336"/>
      <c r="BG189" s="323"/>
      <c r="BH189" s="323"/>
      <c r="BI189" s="323"/>
      <c r="BJ189" s="324"/>
      <c r="BK189" s="324"/>
      <c r="BL189" s="324"/>
    </row>
    <row r="190" spans="2:64" s="322" customFormat="1" hidden="1" x14ac:dyDescent="0.25">
      <c r="B190" s="321"/>
      <c r="D190" s="321"/>
      <c r="F190" s="304"/>
      <c r="G190" s="305"/>
      <c r="H190" s="305" t="s">
        <v>430</v>
      </c>
      <c r="I190" s="321"/>
      <c r="J190" s="321"/>
      <c r="K190" s="321"/>
      <c r="L190" s="334"/>
      <c r="M190" s="334">
        <v>200</v>
      </c>
      <c r="N190" s="334">
        <v>263075</v>
      </c>
      <c r="O190" s="335"/>
      <c r="P190" s="335">
        <v>675</v>
      </c>
      <c r="Q190" s="335">
        <v>52925</v>
      </c>
      <c r="R190" s="335">
        <v>6675</v>
      </c>
      <c r="S190" s="335">
        <v>20250</v>
      </c>
      <c r="T190" s="335">
        <v>24000</v>
      </c>
      <c r="U190" s="335">
        <v>50850</v>
      </c>
      <c r="V190" s="335">
        <v>16550</v>
      </c>
      <c r="W190" s="335">
        <v>51550</v>
      </c>
      <c r="X190" s="335">
        <v>27775</v>
      </c>
      <c r="Y190" s="335"/>
      <c r="Z190" s="335">
        <v>23750</v>
      </c>
      <c r="AA190" s="334">
        <f t="shared" si="92"/>
        <v>275000</v>
      </c>
      <c r="AB190" s="335">
        <v>72000</v>
      </c>
      <c r="AC190" s="335">
        <v>63000</v>
      </c>
      <c r="AD190" s="335">
        <v>72000</v>
      </c>
      <c r="AE190" s="335">
        <v>63000</v>
      </c>
      <c r="AF190" s="335">
        <v>72000</v>
      </c>
      <c r="AG190" s="335">
        <v>87000</v>
      </c>
      <c r="AH190" s="335">
        <v>72000</v>
      </c>
      <c r="AI190" s="335">
        <v>63000</v>
      </c>
      <c r="AJ190" s="335">
        <v>72000</v>
      </c>
      <c r="AK190" s="335">
        <v>87000</v>
      </c>
      <c r="AL190" s="335">
        <v>72000</v>
      </c>
      <c r="AM190" s="335">
        <v>63000</v>
      </c>
      <c r="AN190" s="334">
        <f t="shared" si="93"/>
        <v>858000</v>
      </c>
      <c r="AO190" s="334"/>
      <c r="AP190" s="336">
        <v>35275</v>
      </c>
      <c r="AQ190" s="336">
        <v>400</v>
      </c>
      <c r="AR190" s="336">
        <v>23725</v>
      </c>
      <c r="AS190" s="336">
        <v>39575</v>
      </c>
      <c r="AT190" s="336"/>
      <c r="AU190" s="336"/>
      <c r="AV190" s="336"/>
      <c r="AW190" s="336"/>
      <c r="AX190" s="336"/>
      <c r="AY190" s="336"/>
      <c r="AZ190" s="336"/>
      <c r="BA190" s="336"/>
      <c r="BB190" s="336"/>
      <c r="BC190" s="336"/>
      <c r="BD190" s="336"/>
      <c r="BE190" s="336"/>
      <c r="BF190" s="336"/>
      <c r="BG190" s="323"/>
      <c r="BH190" s="323"/>
      <c r="BI190" s="323"/>
      <c r="BJ190" s="324"/>
      <c r="BK190" s="324"/>
      <c r="BL190" s="324"/>
    </row>
    <row r="191" spans="2:64" s="322" customFormat="1" hidden="1" x14ac:dyDescent="0.25">
      <c r="B191" s="321"/>
      <c r="D191" s="321"/>
      <c r="F191" s="304"/>
      <c r="G191" s="305"/>
      <c r="H191" s="305" t="s">
        <v>431</v>
      </c>
      <c r="I191" s="321"/>
      <c r="J191" s="321"/>
      <c r="K191" s="321"/>
      <c r="L191" s="334"/>
      <c r="M191" s="334">
        <v>55625</v>
      </c>
      <c r="N191" s="334">
        <v>1335050</v>
      </c>
      <c r="O191" s="335">
        <v>11000</v>
      </c>
      <c r="P191" s="335">
        <v>16500</v>
      </c>
      <c r="Q191" s="335">
        <v>33000</v>
      </c>
      <c r="R191" s="335">
        <v>1000</v>
      </c>
      <c r="S191" s="335"/>
      <c r="T191" s="335">
        <v>146900</v>
      </c>
      <c r="U191" s="335">
        <v>567800</v>
      </c>
      <c r="V191" s="335">
        <v>321350</v>
      </c>
      <c r="W191" s="335">
        <v>202650</v>
      </c>
      <c r="X191" s="335">
        <v>194675</v>
      </c>
      <c r="Y191" s="335">
        <v>27300</v>
      </c>
      <c r="Z191" s="335">
        <v>110050</v>
      </c>
      <c r="AA191" s="334">
        <f t="shared" si="92"/>
        <v>1632225</v>
      </c>
      <c r="AB191" s="335">
        <v>86586.983333333323</v>
      </c>
      <c r="AC191" s="335">
        <v>86586.983333333323</v>
      </c>
      <c r="AD191" s="335">
        <v>86586.983333333323</v>
      </c>
      <c r="AE191" s="335">
        <v>86586.983333333323</v>
      </c>
      <c r="AF191" s="335">
        <v>86586.983333333323</v>
      </c>
      <c r="AG191" s="335">
        <v>86586.983333333323</v>
      </c>
      <c r="AH191" s="335">
        <v>86586.983333333323</v>
      </c>
      <c r="AI191" s="335">
        <v>86586.983333333323</v>
      </c>
      <c r="AJ191" s="335">
        <v>86586.983333333323</v>
      </c>
      <c r="AK191" s="335">
        <v>86586.983333333323</v>
      </c>
      <c r="AL191" s="335">
        <v>86586.983333333323</v>
      </c>
      <c r="AM191" s="335">
        <v>86586.983333333323</v>
      </c>
      <c r="AN191" s="334">
        <f t="shared" si="93"/>
        <v>1039043.7999999997</v>
      </c>
      <c r="AO191" s="334"/>
      <c r="AP191" s="336">
        <v>5500</v>
      </c>
      <c r="AQ191" s="336">
        <v>76650</v>
      </c>
      <c r="AR191" s="336">
        <v>363500</v>
      </c>
      <c r="AS191" s="336">
        <v>253950</v>
      </c>
      <c r="AT191" s="336"/>
      <c r="AU191" s="336"/>
      <c r="AV191" s="336"/>
      <c r="AW191" s="336"/>
      <c r="AX191" s="336"/>
      <c r="AY191" s="336"/>
      <c r="AZ191" s="336"/>
      <c r="BA191" s="336"/>
      <c r="BB191" s="336"/>
      <c r="BC191" s="336"/>
      <c r="BD191" s="336"/>
      <c r="BE191" s="336"/>
      <c r="BF191" s="336"/>
      <c r="BG191" s="323"/>
      <c r="BH191" s="323"/>
      <c r="BI191" s="323"/>
      <c r="BJ191" s="324"/>
      <c r="BK191" s="324"/>
      <c r="BL191" s="324"/>
    </row>
    <row r="192" spans="2:64" s="322" customFormat="1" hidden="1" x14ac:dyDescent="0.25">
      <c r="B192" s="321"/>
      <c r="D192" s="321"/>
      <c r="F192" s="304"/>
      <c r="G192" s="305"/>
      <c r="H192" s="305" t="s">
        <v>432</v>
      </c>
      <c r="I192" s="321"/>
      <c r="J192" s="321"/>
      <c r="K192" s="321"/>
      <c r="L192" s="334"/>
      <c r="M192" s="334">
        <v>1775924</v>
      </c>
      <c r="N192" s="334">
        <v>4885</v>
      </c>
      <c r="O192" s="335"/>
      <c r="P192" s="335"/>
      <c r="Q192" s="335"/>
      <c r="R192" s="335"/>
      <c r="S192" s="335">
        <v>3839</v>
      </c>
      <c r="T192" s="335"/>
      <c r="U192" s="335"/>
      <c r="V192" s="335"/>
      <c r="W192" s="335">
        <v>7718</v>
      </c>
      <c r="X192" s="335"/>
      <c r="Y192" s="335"/>
      <c r="Z192" s="335">
        <v>4461</v>
      </c>
      <c r="AA192" s="334">
        <f t="shared" si="92"/>
        <v>16018</v>
      </c>
      <c r="AB192" s="335"/>
      <c r="AC192" s="335"/>
      <c r="AD192" s="335"/>
      <c r="AE192" s="335"/>
      <c r="AF192" s="335"/>
      <c r="AG192" s="335"/>
      <c r="AH192" s="335"/>
      <c r="AI192" s="335"/>
      <c r="AJ192" s="335"/>
      <c r="AK192" s="335"/>
      <c r="AL192" s="335"/>
      <c r="AM192" s="335"/>
      <c r="AN192" s="334">
        <f t="shared" si="93"/>
        <v>0</v>
      </c>
      <c r="AO192" s="334"/>
      <c r="AP192" s="336"/>
      <c r="AQ192" s="336"/>
      <c r="AR192" s="336"/>
      <c r="AS192" s="336"/>
      <c r="AT192" s="336"/>
      <c r="AU192" s="336"/>
      <c r="AV192" s="336"/>
      <c r="AW192" s="336"/>
      <c r="AX192" s="336"/>
      <c r="AY192" s="336"/>
      <c r="AZ192" s="336"/>
      <c r="BA192" s="336"/>
      <c r="BB192" s="336"/>
      <c r="BC192" s="336"/>
      <c r="BD192" s="336"/>
      <c r="BE192" s="336"/>
      <c r="BF192" s="336"/>
      <c r="BG192" s="323"/>
      <c r="BH192" s="323"/>
      <c r="BI192" s="323"/>
      <c r="BJ192" s="324"/>
      <c r="BK192" s="324"/>
      <c r="BL192" s="324"/>
    </row>
    <row r="193" spans="2:64" s="322" customFormat="1" hidden="1" x14ac:dyDescent="0.25">
      <c r="B193" s="321"/>
      <c r="D193" s="321"/>
      <c r="F193" s="304"/>
      <c r="G193" s="305"/>
      <c r="H193" s="305" t="s">
        <v>433</v>
      </c>
      <c r="I193" s="321"/>
      <c r="J193" s="321"/>
      <c r="K193" s="321"/>
      <c r="L193" s="334"/>
      <c r="M193" s="334"/>
      <c r="N193" s="334">
        <v>1961000</v>
      </c>
      <c r="O193" s="335"/>
      <c r="P193" s="335">
        <v>386000</v>
      </c>
      <c r="Q193" s="335">
        <v>140000</v>
      </c>
      <c r="R193" s="335">
        <v>120000</v>
      </c>
      <c r="S193" s="335">
        <v>80000</v>
      </c>
      <c r="T193" s="335">
        <v>100000</v>
      </c>
      <c r="U193" s="335">
        <v>20000</v>
      </c>
      <c r="V193" s="335">
        <v>80000</v>
      </c>
      <c r="W193" s="335">
        <v>220000</v>
      </c>
      <c r="X193" s="335">
        <v>138000</v>
      </c>
      <c r="Y193" s="335">
        <v>160000</v>
      </c>
      <c r="Z193" s="335">
        <v>100000</v>
      </c>
      <c r="AA193" s="334">
        <f t="shared" si="92"/>
        <v>1544000</v>
      </c>
      <c r="AB193" s="335"/>
      <c r="AC193" s="335"/>
      <c r="AD193" s="335"/>
      <c r="AE193" s="335"/>
      <c r="AF193" s="335"/>
      <c r="AG193" s="335"/>
      <c r="AH193" s="335"/>
      <c r="AI193" s="335"/>
      <c r="AJ193" s="335"/>
      <c r="AK193" s="335"/>
      <c r="AL193" s="335"/>
      <c r="AM193" s="335"/>
      <c r="AN193" s="334">
        <f t="shared" si="93"/>
        <v>0</v>
      </c>
      <c r="AO193" s="334"/>
      <c r="AP193" s="336">
        <v>500</v>
      </c>
      <c r="AQ193" s="336"/>
      <c r="AR193" s="336">
        <v>155100</v>
      </c>
      <c r="AS193" s="336"/>
      <c r="AT193" s="336"/>
      <c r="AU193" s="336"/>
      <c r="AV193" s="336"/>
      <c r="AW193" s="336"/>
      <c r="AX193" s="336"/>
      <c r="AY193" s="336"/>
      <c r="AZ193" s="336"/>
      <c r="BA193" s="336"/>
      <c r="BB193" s="336"/>
      <c r="BC193" s="336"/>
      <c r="BD193" s="336"/>
      <c r="BE193" s="336"/>
      <c r="BF193" s="336"/>
      <c r="BG193" s="323"/>
      <c r="BH193" s="323"/>
      <c r="BI193" s="323"/>
      <c r="BJ193" s="324"/>
      <c r="BK193" s="324"/>
      <c r="BL193" s="324"/>
    </row>
    <row r="194" spans="2:64" s="322" customFormat="1" hidden="1" x14ac:dyDescent="0.25">
      <c r="B194" s="321"/>
      <c r="D194" s="321"/>
      <c r="F194" s="304"/>
      <c r="G194" s="305"/>
      <c r="H194" s="305" t="s">
        <v>434</v>
      </c>
      <c r="I194" s="321"/>
      <c r="J194" s="321"/>
      <c r="K194" s="321"/>
      <c r="L194" s="334">
        <v>4475</v>
      </c>
      <c r="M194" s="334"/>
      <c r="N194" s="334">
        <v>451526</v>
      </c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  <c r="AA194" s="334">
        <f t="shared" si="92"/>
        <v>0</v>
      </c>
      <c r="AB194" s="335"/>
      <c r="AC194" s="335"/>
      <c r="AD194" s="335"/>
      <c r="AE194" s="335"/>
      <c r="AF194" s="335"/>
      <c r="AG194" s="335"/>
      <c r="AH194" s="335"/>
      <c r="AI194" s="335"/>
      <c r="AJ194" s="335"/>
      <c r="AK194" s="335"/>
      <c r="AL194" s="335"/>
      <c r="AM194" s="335"/>
      <c r="AN194" s="334">
        <f t="shared" si="93"/>
        <v>0</v>
      </c>
      <c r="AO194" s="334"/>
      <c r="AP194" s="336"/>
      <c r="AQ194" s="336"/>
      <c r="AR194" s="336"/>
      <c r="AS194" s="336"/>
      <c r="AT194" s="336"/>
      <c r="AU194" s="336"/>
      <c r="AV194" s="336"/>
      <c r="AW194" s="336"/>
      <c r="AX194" s="336"/>
      <c r="AY194" s="336"/>
      <c r="AZ194" s="336"/>
      <c r="BA194" s="336"/>
      <c r="BB194" s="336"/>
      <c r="BC194" s="336"/>
      <c r="BD194" s="336"/>
      <c r="BE194" s="336"/>
      <c r="BF194" s="336"/>
      <c r="BG194" s="323"/>
      <c r="BH194" s="323"/>
      <c r="BI194" s="323"/>
      <c r="BJ194" s="324"/>
      <c r="BK194" s="324"/>
      <c r="BL194" s="324"/>
    </row>
    <row r="195" spans="2:64" s="322" customFormat="1" hidden="1" x14ac:dyDescent="0.25">
      <c r="B195" s="321"/>
      <c r="D195" s="321"/>
      <c r="F195" s="304"/>
      <c r="G195" s="305"/>
      <c r="H195" s="305" t="s">
        <v>435</v>
      </c>
      <c r="I195" s="321"/>
      <c r="J195" s="321"/>
      <c r="K195" s="321"/>
      <c r="L195" s="334">
        <v>113321</v>
      </c>
      <c r="M195" s="334">
        <v>42476</v>
      </c>
      <c r="N195" s="334">
        <v>1768165</v>
      </c>
      <c r="O195" s="335">
        <v>36752</v>
      </c>
      <c r="P195" s="335">
        <v>139363</v>
      </c>
      <c r="Q195" s="335">
        <v>265488</v>
      </c>
      <c r="R195" s="335">
        <v>89436</v>
      </c>
      <c r="S195" s="335">
        <v>119736</v>
      </c>
      <c r="T195" s="335">
        <v>122487</v>
      </c>
      <c r="U195" s="335">
        <v>71995</v>
      </c>
      <c r="V195" s="335">
        <v>385902</v>
      </c>
      <c r="W195" s="335">
        <v>229249</v>
      </c>
      <c r="X195" s="335">
        <v>36342</v>
      </c>
      <c r="Y195" s="335">
        <v>370405</v>
      </c>
      <c r="Z195" s="335">
        <v>304568</v>
      </c>
      <c r="AA195" s="334">
        <f t="shared" si="92"/>
        <v>2171723</v>
      </c>
      <c r="AB195" s="335">
        <v>11000</v>
      </c>
      <c r="AC195" s="335">
        <v>11000</v>
      </c>
      <c r="AD195" s="335">
        <v>11000</v>
      </c>
      <c r="AE195" s="335">
        <v>11000</v>
      </c>
      <c r="AF195" s="335">
        <v>11000</v>
      </c>
      <c r="AG195" s="335">
        <v>11000</v>
      </c>
      <c r="AH195" s="335">
        <v>11000</v>
      </c>
      <c r="AI195" s="335">
        <v>11000</v>
      </c>
      <c r="AJ195" s="335">
        <v>11000</v>
      </c>
      <c r="AK195" s="335">
        <v>11000</v>
      </c>
      <c r="AL195" s="335">
        <v>11000</v>
      </c>
      <c r="AM195" s="335">
        <v>11000</v>
      </c>
      <c r="AN195" s="334">
        <f t="shared" si="93"/>
        <v>132000</v>
      </c>
      <c r="AO195" s="334"/>
      <c r="AP195" s="336">
        <v>302642</v>
      </c>
      <c r="AQ195" s="336">
        <v>100850</v>
      </c>
      <c r="AR195" s="336">
        <v>556221</v>
      </c>
      <c r="AS195" s="336">
        <v>643350</v>
      </c>
      <c r="AT195" s="336"/>
      <c r="AU195" s="336"/>
      <c r="AV195" s="336"/>
      <c r="AW195" s="336"/>
      <c r="AX195" s="336"/>
      <c r="AY195" s="336"/>
      <c r="AZ195" s="336"/>
      <c r="BA195" s="336"/>
      <c r="BB195" s="336"/>
      <c r="BC195" s="336"/>
      <c r="BD195" s="336"/>
      <c r="BE195" s="336"/>
      <c r="BF195" s="336"/>
      <c r="BG195" s="323"/>
      <c r="BH195" s="323"/>
      <c r="BI195" s="323"/>
      <c r="BJ195" s="324"/>
      <c r="BK195" s="324"/>
      <c r="BL195" s="324"/>
    </row>
    <row r="196" spans="2:64" hidden="1" x14ac:dyDescent="0.25"/>
    <row r="197" spans="2:64" s="373" customFormat="1" ht="14.25" hidden="1" x14ac:dyDescent="0.2">
      <c r="B197" s="372"/>
      <c r="D197" s="372"/>
      <c r="F197" s="301"/>
      <c r="G197" s="300"/>
      <c r="H197" s="300" t="s">
        <v>436</v>
      </c>
      <c r="I197" s="372"/>
      <c r="J197" s="372"/>
      <c r="K197" s="372"/>
      <c r="L197" s="329">
        <f t="shared" ref="L197:BA197" si="94">SUM(L198:L206)</f>
        <v>10679816.5</v>
      </c>
      <c r="M197" s="329">
        <f t="shared" si="94"/>
        <v>23457315</v>
      </c>
      <c r="N197" s="329">
        <f t="shared" si="94"/>
        <v>44256288.300000004</v>
      </c>
      <c r="O197" s="329">
        <f t="shared" si="94"/>
        <v>1839731</v>
      </c>
      <c r="P197" s="329">
        <f t="shared" si="94"/>
        <v>2957266</v>
      </c>
      <c r="Q197" s="329">
        <f t="shared" si="94"/>
        <v>4821920</v>
      </c>
      <c r="R197" s="329">
        <f t="shared" si="94"/>
        <v>4088249</v>
      </c>
      <c r="S197" s="329">
        <f t="shared" si="94"/>
        <v>4828971</v>
      </c>
      <c r="T197" s="329">
        <f t="shared" si="94"/>
        <v>4232453</v>
      </c>
      <c r="U197" s="329">
        <f t="shared" si="94"/>
        <v>4561641</v>
      </c>
      <c r="V197" s="329">
        <f t="shared" si="94"/>
        <v>4570564.5</v>
      </c>
      <c r="W197" s="329">
        <f t="shared" si="94"/>
        <v>4555508</v>
      </c>
      <c r="X197" s="329">
        <f t="shared" si="94"/>
        <v>3173918</v>
      </c>
      <c r="Y197" s="329">
        <f t="shared" si="94"/>
        <v>2323263</v>
      </c>
      <c r="Z197" s="329">
        <f t="shared" si="94"/>
        <v>3552861.8</v>
      </c>
      <c r="AA197" s="329">
        <f t="shared" si="94"/>
        <v>45506346.299999997</v>
      </c>
      <c r="AB197" s="329">
        <f t="shared" si="94"/>
        <v>3955000</v>
      </c>
      <c r="AC197" s="329">
        <f t="shared" si="94"/>
        <v>3245000</v>
      </c>
      <c r="AD197" s="329">
        <f t="shared" si="94"/>
        <v>4145000</v>
      </c>
      <c r="AE197" s="329">
        <f t="shared" si="94"/>
        <v>4155000</v>
      </c>
      <c r="AF197" s="329">
        <f t="shared" si="94"/>
        <v>4145000</v>
      </c>
      <c r="AG197" s="329">
        <f t="shared" si="94"/>
        <v>4230000</v>
      </c>
      <c r="AH197" s="329">
        <f t="shared" si="94"/>
        <v>4330000</v>
      </c>
      <c r="AI197" s="329">
        <f t="shared" si="94"/>
        <v>4370000</v>
      </c>
      <c r="AJ197" s="329">
        <f t="shared" si="94"/>
        <v>4355000</v>
      </c>
      <c r="AK197" s="329">
        <f t="shared" si="94"/>
        <v>4380000</v>
      </c>
      <c r="AL197" s="329">
        <f t="shared" si="94"/>
        <v>4320000</v>
      </c>
      <c r="AM197" s="329">
        <f t="shared" si="94"/>
        <v>4370000</v>
      </c>
      <c r="AN197" s="329">
        <f t="shared" si="94"/>
        <v>50000000</v>
      </c>
      <c r="AO197" s="329">
        <f t="shared" si="94"/>
        <v>0</v>
      </c>
      <c r="AP197" s="330">
        <f t="shared" si="94"/>
        <v>2868569.25</v>
      </c>
      <c r="AQ197" s="330">
        <f t="shared" si="94"/>
        <v>1808040</v>
      </c>
      <c r="AR197" s="330">
        <f t="shared" si="94"/>
        <v>4279489</v>
      </c>
      <c r="AS197" s="330">
        <f t="shared" si="94"/>
        <v>4367975.4000000004</v>
      </c>
      <c r="AT197" s="330">
        <f t="shared" si="94"/>
        <v>0</v>
      </c>
      <c r="AU197" s="330">
        <f t="shared" si="94"/>
        <v>0</v>
      </c>
      <c r="AV197" s="330">
        <f t="shared" si="94"/>
        <v>0</v>
      </c>
      <c r="AW197" s="330">
        <f t="shared" si="94"/>
        <v>0</v>
      </c>
      <c r="AX197" s="330">
        <f t="shared" si="94"/>
        <v>0</v>
      </c>
      <c r="AY197" s="330">
        <f t="shared" si="94"/>
        <v>0</v>
      </c>
      <c r="AZ197" s="330">
        <f t="shared" si="94"/>
        <v>0</v>
      </c>
      <c r="BA197" s="330">
        <f t="shared" si="94"/>
        <v>0</v>
      </c>
      <c r="BB197" s="330"/>
      <c r="BC197" s="330"/>
      <c r="BD197" s="330"/>
      <c r="BE197" s="330"/>
      <c r="BF197" s="330"/>
      <c r="BG197" s="316"/>
      <c r="BH197" s="316"/>
      <c r="BI197" s="316"/>
      <c r="BJ197" s="316"/>
      <c r="BK197" s="316"/>
      <c r="BL197" s="316"/>
    </row>
    <row r="198" spans="2:64" s="318" customFormat="1" hidden="1" x14ac:dyDescent="0.25">
      <c r="B198" s="317"/>
      <c r="D198" s="317"/>
      <c r="F198" s="302"/>
      <c r="G198" s="303"/>
      <c r="H198" s="303" t="s">
        <v>427</v>
      </c>
      <c r="I198" s="317"/>
      <c r="J198" s="317"/>
      <c r="K198" s="317"/>
      <c r="L198" s="331">
        <v>10006423.5</v>
      </c>
      <c r="M198" s="331">
        <f>20658822-278868+N("cho khơp số BCQT")</f>
        <v>20379954</v>
      </c>
      <c r="N198" s="331">
        <v>37641166.5</v>
      </c>
      <c r="O198" s="332">
        <v>1486234</v>
      </c>
      <c r="P198" s="332">
        <v>2280220</v>
      </c>
      <c r="Q198" s="332">
        <v>4029996</v>
      </c>
      <c r="R198" s="332">
        <v>3599200</v>
      </c>
      <c r="S198" s="332">
        <v>4142212</v>
      </c>
      <c r="T198" s="332">
        <v>3810130</v>
      </c>
      <c r="U198" s="332">
        <v>3941550</v>
      </c>
      <c r="V198" s="332">
        <v>3921900</v>
      </c>
      <c r="W198" s="332">
        <v>3839950</v>
      </c>
      <c r="X198" s="332">
        <v>2491700</v>
      </c>
      <c r="Y198" s="332">
        <v>1906709</v>
      </c>
      <c r="Z198" s="332">
        <v>3180773.5</v>
      </c>
      <c r="AA198" s="331">
        <f t="shared" ref="AA198:AA206" si="95">SUM(O198:Z198)</f>
        <v>38630574.5</v>
      </c>
      <c r="AB198" s="332">
        <v>3500000</v>
      </c>
      <c r="AC198" s="332">
        <v>2800000</v>
      </c>
      <c r="AD198" s="332">
        <v>3650000</v>
      </c>
      <c r="AE198" s="332">
        <v>3650000</v>
      </c>
      <c r="AF198" s="332">
        <v>3650000</v>
      </c>
      <c r="AG198" s="332">
        <v>3650000</v>
      </c>
      <c r="AH198" s="332">
        <v>3750000</v>
      </c>
      <c r="AI198" s="332">
        <v>3750000</v>
      </c>
      <c r="AJ198" s="332">
        <v>3750000</v>
      </c>
      <c r="AK198" s="332">
        <v>3750000</v>
      </c>
      <c r="AL198" s="332">
        <v>3750000</v>
      </c>
      <c r="AM198" s="332">
        <v>3750000</v>
      </c>
      <c r="AN198" s="331">
        <f t="shared" ref="AN198:AN206" si="96">SUM(AB198:AM198)</f>
        <v>43400000</v>
      </c>
      <c r="AO198" s="331"/>
      <c r="AP198" s="333">
        <v>2445870.25</v>
      </c>
      <c r="AQ198" s="333">
        <v>1531934</v>
      </c>
      <c r="AR198" s="333">
        <v>3808478</v>
      </c>
      <c r="AS198" s="333">
        <v>3827071.1</v>
      </c>
      <c r="AT198" s="333"/>
      <c r="AU198" s="333"/>
      <c r="AV198" s="333"/>
      <c r="AW198" s="333"/>
      <c r="AX198" s="333"/>
      <c r="AY198" s="333"/>
      <c r="AZ198" s="333"/>
      <c r="BA198" s="333"/>
      <c r="BB198" s="333"/>
      <c r="BC198" s="333"/>
      <c r="BD198" s="333"/>
      <c r="BE198" s="333"/>
      <c r="BF198" s="333"/>
      <c r="BG198" s="319"/>
      <c r="BH198" s="319"/>
      <c r="BI198" s="319"/>
      <c r="BJ198" s="320"/>
      <c r="BK198" s="320"/>
      <c r="BL198" s="320"/>
    </row>
    <row r="199" spans="2:64" s="322" customFormat="1" hidden="1" x14ac:dyDescent="0.25">
      <c r="B199" s="321"/>
      <c r="D199" s="321"/>
      <c r="F199" s="304"/>
      <c r="G199" s="305"/>
      <c r="H199" s="305" t="s">
        <v>428</v>
      </c>
      <c r="I199" s="321"/>
      <c r="J199" s="321"/>
      <c r="K199" s="321"/>
      <c r="L199" s="334">
        <v>673393</v>
      </c>
      <c r="M199" s="334">
        <v>2283726</v>
      </c>
      <c r="N199" s="334">
        <v>3214760.2</v>
      </c>
      <c r="O199" s="335">
        <v>48733</v>
      </c>
      <c r="P199" s="335">
        <v>275130</v>
      </c>
      <c r="Q199" s="335">
        <v>254232</v>
      </c>
      <c r="R199" s="335">
        <v>253023</v>
      </c>
      <c r="S199" s="335">
        <v>386749</v>
      </c>
      <c r="T199" s="335">
        <v>173630</v>
      </c>
      <c r="U199" s="335">
        <v>241537</v>
      </c>
      <c r="V199" s="335">
        <v>166187</v>
      </c>
      <c r="W199" s="335">
        <v>198121</v>
      </c>
      <c r="X199" s="335">
        <v>203106.7</v>
      </c>
      <c r="Y199" s="335">
        <v>231722</v>
      </c>
      <c r="Z199" s="335">
        <v>172665.8</v>
      </c>
      <c r="AA199" s="334">
        <f t="shared" si="95"/>
        <v>2604836.5</v>
      </c>
      <c r="AB199" s="335">
        <v>415000</v>
      </c>
      <c r="AC199" s="335">
        <v>415000</v>
      </c>
      <c r="AD199" s="335">
        <v>465000</v>
      </c>
      <c r="AE199" s="335">
        <v>465000</v>
      </c>
      <c r="AF199" s="335">
        <v>465000</v>
      </c>
      <c r="AG199" s="335">
        <v>515000</v>
      </c>
      <c r="AH199" s="335">
        <v>490000</v>
      </c>
      <c r="AI199" s="335">
        <v>540000</v>
      </c>
      <c r="AJ199" s="335">
        <v>490000</v>
      </c>
      <c r="AK199" s="335">
        <v>540000</v>
      </c>
      <c r="AL199" s="335">
        <v>490000</v>
      </c>
      <c r="AM199" s="335">
        <v>540000</v>
      </c>
      <c r="AN199" s="334">
        <f t="shared" si="96"/>
        <v>5830000</v>
      </c>
      <c r="AO199" s="334"/>
      <c r="AP199" s="336">
        <v>214550</v>
      </c>
      <c r="AQ199" s="336">
        <v>189525</v>
      </c>
      <c r="AR199" s="336">
        <v>206995</v>
      </c>
      <c r="AS199" s="336">
        <v>259290</v>
      </c>
      <c r="AT199" s="336"/>
      <c r="AU199" s="336"/>
      <c r="AV199" s="336"/>
      <c r="AW199" s="336"/>
      <c r="AX199" s="336"/>
      <c r="AY199" s="336"/>
      <c r="AZ199" s="336"/>
      <c r="BA199" s="336"/>
      <c r="BB199" s="336"/>
      <c r="BC199" s="336"/>
      <c r="BD199" s="336"/>
      <c r="BE199" s="336"/>
      <c r="BF199" s="336"/>
      <c r="BG199" s="323"/>
      <c r="BH199" s="323"/>
      <c r="BI199" s="323"/>
      <c r="BJ199" s="324"/>
      <c r="BK199" s="324"/>
      <c r="BL199" s="324"/>
    </row>
    <row r="200" spans="2:64" s="322" customFormat="1" hidden="1" x14ac:dyDescent="0.25">
      <c r="B200" s="321"/>
      <c r="D200" s="321"/>
      <c r="F200" s="304"/>
      <c r="G200" s="305"/>
      <c r="H200" s="305" t="s">
        <v>429</v>
      </c>
      <c r="I200" s="321"/>
      <c r="J200" s="321"/>
      <c r="K200" s="321"/>
      <c r="L200" s="334"/>
      <c r="M200" s="334">
        <v>417453</v>
      </c>
      <c r="N200" s="334">
        <v>1231173.6000000001</v>
      </c>
      <c r="O200" s="335">
        <v>200195</v>
      </c>
      <c r="P200" s="335">
        <v>63000</v>
      </c>
      <c r="Q200" s="335">
        <v>139867</v>
      </c>
      <c r="R200" s="335">
        <v>141478</v>
      </c>
      <c r="S200" s="335">
        <v>157440</v>
      </c>
      <c r="T200" s="335">
        <v>215710</v>
      </c>
      <c r="U200" s="335">
        <v>169405</v>
      </c>
      <c r="V200" s="335">
        <v>138854</v>
      </c>
      <c r="W200" s="335">
        <v>148336</v>
      </c>
      <c r="X200" s="335">
        <v>235887.3</v>
      </c>
      <c r="Y200" s="335">
        <v>165382</v>
      </c>
      <c r="Z200" s="335">
        <v>166978</v>
      </c>
      <c r="AA200" s="334">
        <f t="shared" si="95"/>
        <v>1942532.3</v>
      </c>
      <c r="AB200" s="335">
        <v>0</v>
      </c>
      <c r="AC200" s="335">
        <v>0</v>
      </c>
      <c r="AD200" s="335">
        <v>0</v>
      </c>
      <c r="AE200" s="335">
        <v>0</v>
      </c>
      <c r="AF200" s="335">
        <v>0</v>
      </c>
      <c r="AG200" s="335">
        <v>0</v>
      </c>
      <c r="AH200" s="335">
        <v>0</v>
      </c>
      <c r="AI200" s="335">
        <v>0</v>
      </c>
      <c r="AJ200" s="335">
        <v>0</v>
      </c>
      <c r="AK200" s="335">
        <v>0</v>
      </c>
      <c r="AL200" s="335">
        <v>0</v>
      </c>
      <c r="AM200" s="335">
        <v>0</v>
      </c>
      <c r="AN200" s="334">
        <f t="shared" si="96"/>
        <v>0</v>
      </c>
      <c r="AO200" s="334"/>
      <c r="AP200" s="336">
        <v>136524</v>
      </c>
      <c r="AQ200" s="336">
        <v>81799</v>
      </c>
      <c r="AR200" s="336">
        <v>195945</v>
      </c>
      <c r="AS200" s="336">
        <v>245214.3</v>
      </c>
      <c r="AT200" s="336"/>
      <c r="AU200" s="336"/>
      <c r="AV200" s="336"/>
      <c r="AW200" s="336"/>
      <c r="AX200" s="336"/>
      <c r="AY200" s="336"/>
      <c r="AZ200" s="336"/>
      <c r="BA200" s="336"/>
      <c r="BB200" s="336"/>
      <c r="BC200" s="336"/>
      <c r="BD200" s="336"/>
      <c r="BE200" s="336"/>
      <c r="BF200" s="336"/>
      <c r="BG200" s="323"/>
      <c r="BH200" s="323"/>
      <c r="BI200" s="323"/>
      <c r="BJ200" s="324"/>
      <c r="BK200" s="324"/>
      <c r="BL200" s="324"/>
    </row>
    <row r="201" spans="2:64" s="322" customFormat="1" hidden="1" x14ac:dyDescent="0.25">
      <c r="B201" s="321"/>
      <c r="D201" s="321"/>
      <c r="F201" s="304"/>
      <c r="G201" s="305"/>
      <c r="H201" s="305" t="s">
        <v>430</v>
      </c>
      <c r="I201" s="321"/>
      <c r="J201" s="321"/>
      <c r="K201" s="321"/>
      <c r="L201" s="334"/>
      <c r="M201" s="334">
        <v>81474</v>
      </c>
      <c r="N201" s="334">
        <v>761118</v>
      </c>
      <c r="O201" s="335">
        <v>69</v>
      </c>
      <c r="P201" s="335">
        <v>996</v>
      </c>
      <c r="Q201" s="335">
        <v>74425</v>
      </c>
      <c r="R201" s="335">
        <v>27870</v>
      </c>
      <c r="S201" s="335">
        <v>30577</v>
      </c>
      <c r="T201" s="335">
        <v>15</v>
      </c>
      <c r="U201" s="335">
        <v>2750</v>
      </c>
      <c r="V201" s="335">
        <v>79004.5</v>
      </c>
      <c r="W201" s="335">
        <v>41715</v>
      </c>
      <c r="X201" s="335">
        <v>36374</v>
      </c>
      <c r="Y201" s="335"/>
      <c r="Z201" s="335">
        <v>22233.5</v>
      </c>
      <c r="AA201" s="334">
        <f t="shared" si="95"/>
        <v>316029</v>
      </c>
      <c r="AB201" s="335">
        <v>40000</v>
      </c>
      <c r="AC201" s="335">
        <v>30000</v>
      </c>
      <c r="AD201" s="335">
        <v>30000</v>
      </c>
      <c r="AE201" s="335">
        <v>40000</v>
      </c>
      <c r="AF201" s="335">
        <v>30000</v>
      </c>
      <c r="AG201" s="335">
        <v>65000</v>
      </c>
      <c r="AH201" s="335">
        <v>40000</v>
      </c>
      <c r="AI201" s="335">
        <v>30000</v>
      </c>
      <c r="AJ201" s="335">
        <v>65000</v>
      </c>
      <c r="AK201" s="335">
        <v>40000</v>
      </c>
      <c r="AL201" s="335">
        <v>30000</v>
      </c>
      <c r="AM201" s="335">
        <v>30000</v>
      </c>
      <c r="AN201" s="334">
        <f t="shared" si="96"/>
        <v>470000</v>
      </c>
      <c r="AO201" s="334"/>
      <c r="AP201" s="336">
        <v>26600</v>
      </c>
      <c r="AQ201" s="336"/>
      <c r="AR201" s="336">
        <v>15628</v>
      </c>
      <c r="AS201" s="336">
        <v>700</v>
      </c>
      <c r="AT201" s="336"/>
      <c r="AU201" s="336"/>
      <c r="AV201" s="336"/>
      <c r="AW201" s="336"/>
      <c r="AX201" s="336"/>
      <c r="AY201" s="336"/>
      <c r="AZ201" s="336"/>
      <c r="BA201" s="336"/>
      <c r="BB201" s="336"/>
      <c r="BC201" s="336"/>
      <c r="BD201" s="336"/>
      <c r="BE201" s="336"/>
      <c r="BF201" s="336"/>
      <c r="BG201" s="323"/>
      <c r="BH201" s="323"/>
      <c r="BI201" s="323"/>
      <c r="BJ201" s="324"/>
      <c r="BK201" s="324"/>
      <c r="BL201" s="324"/>
    </row>
    <row r="202" spans="2:64" s="322" customFormat="1" hidden="1" x14ac:dyDescent="0.25">
      <c r="B202" s="321"/>
      <c r="D202" s="321"/>
      <c r="F202" s="304"/>
      <c r="G202" s="305"/>
      <c r="H202" s="305" t="s">
        <v>431</v>
      </c>
      <c r="I202" s="321"/>
      <c r="J202" s="321"/>
      <c r="K202" s="321"/>
      <c r="L202" s="334"/>
      <c r="M202" s="334">
        <v>294708</v>
      </c>
      <c r="N202" s="334">
        <v>1357237</v>
      </c>
      <c r="O202" s="335">
        <v>104500</v>
      </c>
      <c r="P202" s="335">
        <v>337920</v>
      </c>
      <c r="Q202" s="335">
        <v>323400</v>
      </c>
      <c r="R202" s="335">
        <v>66678</v>
      </c>
      <c r="S202" s="335">
        <v>108150</v>
      </c>
      <c r="T202" s="335">
        <v>30808</v>
      </c>
      <c r="U202" s="335">
        <v>206250</v>
      </c>
      <c r="V202" s="335">
        <v>263000</v>
      </c>
      <c r="W202" s="335">
        <v>323600</v>
      </c>
      <c r="X202" s="335">
        <v>206850</v>
      </c>
      <c r="Y202" s="335">
        <v>16800</v>
      </c>
      <c r="Z202" s="335">
        <v>8400</v>
      </c>
      <c r="AA202" s="334">
        <f t="shared" si="95"/>
        <v>1996356</v>
      </c>
      <c r="AB202" s="335">
        <v>0</v>
      </c>
      <c r="AC202" s="335">
        <v>0</v>
      </c>
      <c r="AD202" s="335">
        <v>0</v>
      </c>
      <c r="AE202" s="335">
        <v>0</v>
      </c>
      <c r="AF202" s="335">
        <v>0</v>
      </c>
      <c r="AG202" s="335">
        <v>0</v>
      </c>
      <c r="AH202" s="335">
        <v>50000</v>
      </c>
      <c r="AI202" s="335">
        <v>50000</v>
      </c>
      <c r="AJ202" s="335">
        <v>50000</v>
      </c>
      <c r="AK202" s="335">
        <v>50000</v>
      </c>
      <c r="AL202" s="335">
        <v>50000</v>
      </c>
      <c r="AM202" s="335">
        <v>50000</v>
      </c>
      <c r="AN202" s="334">
        <f t="shared" si="96"/>
        <v>300000</v>
      </c>
      <c r="AO202" s="334"/>
      <c r="AP202" s="336">
        <v>45025</v>
      </c>
      <c r="AQ202" s="336">
        <v>4782</v>
      </c>
      <c r="AR202" s="336">
        <v>52443</v>
      </c>
      <c r="AS202" s="336">
        <v>35700</v>
      </c>
      <c r="AT202" s="336"/>
      <c r="AU202" s="336"/>
      <c r="AV202" s="336"/>
      <c r="AW202" s="336"/>
      <c r="AX202" s="336"/>
      <c r="AY202" s="336"/>
      <c r="AZ202" s="336"/>
      <c r="BA202" s="336"/>
      <c r="BB202" s="336"/>
      <c r="BC202" s="336"/>
      <c r="BD202" s="336"/>
      <c r="BE202" s="336"/>
      <c r="BF202" s="336"/>
      <c r="BG202" s="323"/>
      <c r="BH202" s="323"/>
      <c r="BI202" s="323"/>
      <c r="BJ202" s="324"/>
      <c r="BK202" s="324"/>
      <c r="BL202" s="324"/>
    </row>
    <row r="203" spans="2:64" s="322" customFormat="1" hidden="1" x14ac:dyDescent="0.25">
      <c r="B203" s="321"/>
      <c r="D203" s="321"/>
      <c r="F203" s="304"/>
      <c r="G203" s="305"/>
      <c r="H203" s="305" t="s">
        <v>432</v>
      </c>
      <c r="I203" s="321"/>
      <c r="J203" s="321"/>
      <c r="K203" s="321"/>
      <c r="L203" s="334"/>
      <c r="M203" s="334"/>
      <c r="N203" s="334">
        <v>10333</v>
      </c>
      <c r="O203" s="335"/>
      <c r="P203" s="335"/>
      <c r="Q203" s="335"/>
      <c r="R203" s="335"/>
      <c r="S203" s="335">
        <v>3843</v>
      </c>
      <c r="T203" s="335">
        <v>2160</v>
      </c>
      <c r="U203" s="335">
        <v>149</v>
      </c>
      <c r="V203" s="335">
        <v>1619</v>
      </c>
      <c r="W203" s="335">
        <v>3786</v>
      </c>
      <c r="X203" s="335"/>
      <c r="Y203" s="335">
        <v>2650</v>
      </c>
      <c r="Z203" s="335">
        <v>1811</v>
      </c>
      <c r="AA203" s="334">
        <f t="shared" si="95"/>
        <v>16018</v>
      </c>
      <c r="AB203" s="335">
        <v>0</v>
      </c>
      <c r="AC203" s="335">
        <v>0</v>
      </c>
      <c r="AD203" s="335">
        <v>0</v>
      </c>
      <c r="AE203" s="335">
        <v>0</v>
      </c>
      <c r="AF203" s="335">
        <v>0</v>
      </c>
      <c r="AG203" s="335">
        <v>0</v>
      </c>
      <c r="AH203" s="335">
        <v>0</v>
      </c>
      <c r="AI203" s="335">
        <v>0</v>
      </c>
      <c r="AJ203" s="335">
        <v>0</v>
      </c>
      <c r="AK203" s="335">
        <v>0</v>
      </c>
      <c r="AL203" s="335">
        <v>0</v>
      </c>
      <c r="AM203" s="335">
        <v>0</v>
      </c>
      <c r="AN203" s="334">
        <f t="shared" si="96"/>
        <v>0</v>
      </c>
      <c r="AO203" s="334"/>
      <c r="AP203" s="336"/>
      <c r="AQ203" s="336"/>
      <c r="AR203" s="336"/>
      <c r="AS203" s="336"/>
      <c r="AT203" s="336"/>
      <c r="AU203" s="336"/>
      <c r="AV203" s="336"/>
      <c r="AW203" s="336"/>
      <c r="AX203" s="336"/>
      <c r="AY203" s="336"/>
      <c r="AZ203" s="336"/>
      <c r="BA203" s="336"/>
      <c r="BB203" s="336"/>
      <c r="BC203" s="336"/>
      <c r="BD203" s="336"/>
      <c r="BE203" s="336"/>
      <c r="BF203" s="336"/>
      <c r="BG203" s="323"/>
      <c r="BH203" s="323"/>
      <c r="BI203" s="323"/>
      <c r="BJ203" s="324"/>
      <c r="BK203" s="324"/>
      <c r="BL203" s="324"/>
    </row>
    <row r="204" spans="2:64" s="322" customFormat="1" hidden="1" x14ac:dyDescent="0.25">
      <c r="B204" s="321"/>
      <c r="D204" s="321"/>
      <c r="F204" s="304"/>
      <c r="G204" s="305"/>
      <c r="H204" s="305" t="s">
        <v>433</v>
      </c>
      <c r="I204" s="321"/>
      <c r="J204" s="321"/>
      <c r="K204" s="321"/>
      <c r="L204" s="334"/>
      <c r="M204" s="334"/>
      <c r="N204" s="334">
        <v>40500</v>
      </c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  <c r="AA204" s="334">
        <f t="shared" si="95"/>
        <v>0</v>
      </c>
      <c r="AB204" s="335">
        <v>0</v>
      </c>
      <c r="AC204" s="335">
        <v>0</v>
      </c>
      <c r="AD204" s="335">
        <v>0</v>
      </c>
      <c r="AE204" s="335">
        <v>0</v>
      </c>
      <c r="AF204" s="335">
        <v>0</v>
      </c>
      <c r="AG204" s="335">
        <v>0</v>
      </c>
      <c r="AH204" s="335">
        <v>0</v>
      </c>
      <c r="AI204" s="335">
        <v>0</v>
      </c>
      <c r="AJ204" s="335">
        <v>0</v>
      </c>
      <c r="AK204" s="335">
        <v>0</v>
      </c>
      <c r="AL204" s="335">
        <v>0</v>
      </c>
      <c r="AM204" s="335">
        <v>0</v>
      </c>
      <c r="AN204" s="334">
        <f t="shared" si="96"/>
        <v>0</v>
      </c>
      <c r="AO204" s="334"/>
      <c r="AP204" s="336"/>
      <c r="AQ204" s="336"/>
      <c r="AR204" s="336"/>
      <c r="AS204" s="336"/>
      <c r="AT204" s="336"/>
      <c r="AU204" s="336"/>
      <c r="AV204" s="336"/>
      <c r="AW204" s="336"/>
      <c r="AX204" s="336"/>
      <c r="AY204" s="336"/>
      <c r="AZ204" s="336"/>
      <c r="BA204" s="336"/>
      <c r="BB204" s="336"/>
      <c r="BC204" s="336"/>
      <c r="BD204" s="336"/>
      <c r="BE204" s="336"/>
      <c r="BF204" s="336"/>
      <c r="BG204" s="323"/>
      <c r="BH204" s="323"/>
      <c r="BI204" s="323"/>
      <c r="BJ204" s="324"/>
      <c r="BK204" s="324"/>
      <c r="BL204" s="324"/>
    </row>
    <row r="205" spans="2:64" s="322" customFormat="1" hidden="1" x14ac:dyDescent="0.25">
      <c r="B205" s="321"/>
      <c r="D205" s="321"/>
      <c r="F205" s="304"/>
      <c r="G205" s="305"/>
      <c r="H205" s="305" t="s">
        <v>434</v>
      </c>
      <c r="I205" s="321"/>
      <c r="J205" s="321"/>
      <c r="K205" s="321"/>
      <c r="L205" s="334"/>
      <c r="M205" s="334"/>
      <c r="N205" s="334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  <c r="AA205" s="334">
        <f t="shared" si="95"/>
        <v>0</v>
      </c>
      <c r="AB205" s="335">
        <v>0</v>
      </c>
      <c r="AC205" s="335">
        <v>0</v>
      </c>
      <c r="AD205" s="335">
        <v>0</v>
      </c>
      <c r="AE205" s="335">
        <v>0</v>
      </c>
      <c r="AF205" s="335">
        <v>0</v>
      </c>
      <c r="AG205" s="335">
        <v>0</v>
      </c>
      <c r="AH205" s="335">
        <v>0</v>
      </c>
      <c r="AI205" s="335">
        <v>0</v>
      </c>
      <c r="AJ205" s="335">
        <v>0</v>
      </c>
      <c r="AK205" s="335">
        <v>0</v>
      </c>
      <c r="AL205" s="335">
        <v>0</v>
      </c>
      <c r="AM205" s="335">
        <v>0</v>
      </c>
      <c r="AN205" s="334">
        <f t="shared" si="96"/>
        <v>0</v>
      </c>
      <c r="AO205" s="334"/>
      <c r="AP205" s="336"/>
      <c r="AQ205" s="336"/>
      <c r="AR205" s="336"/>
      <c r="AS205" s="336"/>
      <c r="AT205" s="336"/>
      <c r="AU205" s="336"/>
      <c r="AV205" s="336"/>
      <c r="AW205" s="336"/>
      <c r="AX205" s="336"/>
      <c r="AY205" s="336"/>
      <c r="AZ205" s="336"/>
      <c r="BA205" s="336"/>
      <c r="BB205" s="336"/>
      <c r="BC205" s="336"/>
      <c r="BD205" s="336"/>
      <c r="BE205" s="336"/>
      <c r="BF205" s="336"/>
      <c r="BG205" s="323"/>
      <c r="BH205" s="323"/>
      <c r="BI205" s="323"/>
      <c r="BJ205" s="324"/>
      <c r="BK205" s="324"/>
      <c r="BL205" s="324"/>
    </row>
    <row r="206" spans="2:64" s="322" customFormat="1" hidden="1" x14ac:dyDescent="0.25">
      <c r="B206" s="321"/>
      <c r="D206" s="321"/>
      <c r="F206" s="304"/>
      <c r="G206" s="305"/>
      <c r="H206" s="305" t="s">
        <v>435</v>
      </c>
      <c r="I206" s="321"/>
      <c r="J206" s="321"/>
      <c r="K206" s="321"/>
      <c r="L206" s="334"/>
      <c r="M206" s="334"/>
      <c r="N206" s="334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  <c r="AA206" s="334">
        <f t="shared" si="95"/>
        <v>0</v>
      </c>
      <c r="AB206" s="335">
        <v>0</v>
      </c>
      <c r="AC206" s="335">
        <v>0</v>
      </c>
      <c r="AD206" s="335">
        <v>0</v>
      </c>
      <c r="AE206" s="335">
        <v>0</v>
      </c>
      <c r="AF206" s="335">
        <v>0</v>
      </c>
      <c r="AG206" s="335">
        <v>0</v>
      </c>
      <c r="AH206" s="335">
        <v>0</v>
      </c>
      <c r="AI206" s="335">
        <v>0</v>
      </c>
      <c r="AJ206" s="335">
        <v>0</v>
      </c>
      <c r="AK206" s="335">
        <v>0</v>
      </c>
      <c r="AL206" s="335">
        <v>0</v>
      </c>
      <c r="AM206" s="335">
        <v>0</v>
      </c>
      <c r="AN206" s="334">
        <f t="shared" si="96"/>
        <v>0</v>
      </c>
      <c r="AO206" s="334"/>
      <c r="AP206" s="336"/>
      <c r="AQ206" s="336"/>
      <c r="AR206" s="336"/>
      <c r="AS206" s="336"/>
      <c r="AT206" s="336"/>
      <c r="AU206" s="336"/>
      <c r="AV206" s="336"/>
      <c r="AW206" s="336"/>
      <c r="AX206" s="336"/>
      <c r="AY206" s="336"/>
      <c r="AZ206" s="336"/>
      <c r="BA206" s="336"/>
      <c r="BB206" s="336"/>
      <c r="BC206" s="336"/>
      <c r="BD206" s="336"/>
      <c r="BE206" s="336"/>
      <c r="BF206" s="336"/>
      <c r="BG206" s="323"/>
      <c r="BH206" s="323"/>
      <c r="BI206" s="323"/>
      <c r="BJ206" s="324"/>
      <c r="BK206" s="324"/>
      <c r="BL206" s="324"/>
    </row>
    <row r="207" spans="2:64" hidden="1" x14ac:dyDescent="0.25"/>
  </sheetData>
  <autoFilter ref="A4:BL183" xr:uid="{77CA514B-C8E7-4234-B575-026802D1FF16}"/>
  <mergeCells count="140">
    <mergeCell ref="BB3:BF3"/>
    <mergeCell ref="K3:K4"/>
    <mergeCell ref="AP3:BA3"/>
    <mergeCell ref="BG3:BL3"/>
    <mergeCell ref="L3:AO3"/>
    <mergeCell ref="J3:J4"/>
    <mergeCell ref="B3:H3"/>
    <mergeCell ref="I3:I4"/>
    <mergeCell ref="B42:B45"/>
    <mergeCell ref="C42:C45"/>
    <mergeCell ref="B21:B24"/>
    <mergeCell ref="C21:C24"/>
    <mergeCell ref="D21:D23"/>
    <mergeCell ref="E21:E23"/>
    <mergeCell ref="E29:E32"/>
    <mergeCell ref="B9:B10"/>
    <mergeCell ref="C9:C10"/>
    <mergeCell ref="D9:D10"/>
    <mergeCell ref="E9:E10"/>
    <mergeCell ref="B11:B12"/>
    <mergeCell ref="C11:C12"/>
    <mergeCell ref="D11:D12"/>
    <mergeCell ref="E11:E12"/>
    <mergeCell ref="B15:B20"/>
    <mergeCell ref="B102:B104"/>
    <mergeCell ref="C102:C104"/>
    <mergeCell ref="D102:D104"/>
    <mergeCell ref="E102:E104"/>
    <mergeCell ref="B77:B78"/>
    <mergeCell ref="C77:C78"/>
    <mergeCell ref="D77:D78"/>
    <mergeCell ref="D64:D65"/>
    <mergeCell ref="E64:E65"/>
    <mergeCell ref="B64:B65"/>
    <mergeCell ref="C64:C65"/>
    <mergeCell ref="E77:E78"/>
    <mergeCell ref="B79:B82"/>
    <mergeCell ref="C79:C82"/>
    <mergeCell ref="B83:B89"/>
    <mergeCell ref="C83:C89"/>
    <mergeCell ref="D83:D85"/>
    <mergeCell ref="E83:E85"/>
    <mergeCell ref="D88:D89"/>
    <mergeCell ref="E88:E89"/>
    <mergeCell ref="B71:B72"/>
    <mergeCell ref="C71:C72"/>
    <mergeCell ref="D71:D72"/>
    <mergeCell ref="E71:E72"/>
    <mergeCell ref="C15:C20"/>
    <mergeCell ref="D15:D20"/>
    <mergeCell ref="E15:E20"/>
    <mergeCell ref="B25:B32"/>
    <mergeCell ref="C25:C32"/>
    <mergeCell ref="D25:D28"/>
    <mergeCell ref="E25:E28"/>
    <mergeCell ref="D29:D32"/>
    <mergeCell ref="D37:D39"/>
    <mergeCell ref="E37:E39"/>
    <mergeCell ref="B33:B39"/>
    <mergeCell ref="C33:C39"/>
    <mergeCell ref="C50:C51"/>
    <mergeCell ref="D50:D51"/>
    <mergeCell ref="E50:E51"/>
    <mergeCell ref="B53:B58"/>
    <mergeCell ref="C53:C58"/>
    <mergeCell ref="D42:D45"/>
    <mergeCell ref="E42:E45"/>
    <mergeCell ref="B46:B49"/>
    <mergeCell ref="C46:C49"/>
    <mergeCell ref="B50:B51"/>
    <mergeCell ref="B59:B63"/>
    <mergeCell ref="C59:C63"/>
    <mergeCell ref="D59:D63"/>
    <mergeCell ref="E59:E63"/>
    <mergeCell ref="B73:B75"/>
    <mergeCell ref="C73:C75"/>
    <mergeCell ref="D73:D75"/>
    <mergeCell ref="E73:E75"/>
    <mergeCell ref="D66:D67"/>
    <mergeCell ref="E66:E67"/>
    <mergeCell ref="B66:B69"/>
    <mergeCell ref="C66:C69"/>
    <mergeCell ref="D68:D69"/>
    <mergeCell ref="E68:E69"/>
    <mergeCell ref="B91:B94"/>
    <mergeCell ref="C91:C94"/>
    <mergeCell ref="D91:D94"/>
    <mergeCell ref="E91:E94"/>
    <mergeCell ref="B96:B98"/>
    <mergeCell ref="C96:C98"/>
    <mergeCell ref="D96:D98"/>
    <mergeCell ref="E96:E98"/>
    <mergeCell ref="B99:B101"/>
    <mergeCell ref="C99:C101"/>
    <mergeCell ref="D99:D101"/>
    <mergeCell ref="E99:E101"/>
    <mergeCell ref="B105:B108"/>
    <mergeCell ref="C105:C108"/>
    <mergeCell ref="D105:D108"/>
    <mergeCell ref="E105:E108"/>
    <mergeCell ref="B117:B119"/>
    <mergeCell ref="C117:C119"/>
    <mergeCell ref="D117:D119"/>
    <mergeCell ref="E117:E119"/>
    <mergeCell ref="B109:B116"/>
    <mergeCell ref="C109:C116"/>
    <mergeCell ref="D109:D116"/>
    <mergeCell ref="E109:E116"/>
    <mergeCell ref="B121:B122"/>
    <mergeCell ref="C121:C122"/>
    <mergeCell ref="D121:D122"/>
    <mergeCell ref="E121:E122"/>
    <mergeCell ref="B125:B129"/>
    <mergeCell ref="C125:C129"/>
    <mergeCell ref="D125:D129"/>
    <mergeCell ref="E125:E129"/>
    <mergeCell ref="B131:B158"/>
    <mergeCell ref="C131:C158"/>
    <mergeCell ref="D131:D135"/>
    <mergeCell ref="E131:E135"/>
    <mergeCell ref="D136:D137"/>
    <mergeCell ref="E136:E137"/>
    <mergeCell ref="D140:D141"/>
    <mergeCell ref="E140:E141"/>
    <mergeCell ref="D147:D148"/>
    <mergeCell ref="E147:E148"/>
    <mergeCell ref="D151:D152"/>
    <mergeCell ref="E151:E152"/>
    <mergeCell ref="D155:D158"/>
    <mergeCell ref="E155:E158"/>
    <mergeCell ref="B160:B166"/>
    <mergeCell ref="C160:C166"/>
    <mergeCell ref="D160:D162"/>
    <mergeCell ref="E160:E162"/>
    <mergeCell ref="D165:D166"/>
    <mergeCell ref="E165:E166"/>
    <mergeCell ref="B168:B183"/>
    <mergeCell ref="C168:C183"/>
    <mergeCell ref="D168:D183"/>
    <mergeCell ref="E168:E183"/>
  </mergeCells>
  <phoneticPr fontId="2" type="noConversion"/>
  <conditionalFormatting sqref="E46">
    <cfRule type="duplicateValues" dxfId="17" priority="7"/>
  </conditionalFormatting>
  <conditionalFormatting sqref="E49">
    <cfRule type="duplicateValues" dxfId="16" priority="6"/>
  </conditionalFormatting>
  <conditionalFormatting sqref="E86">
    <cfRule type="duplicateValues" dxfId="15" priority="5"/>
  </conditionalFormatting>
  <conditionalFormatting sqref="G5:G183">
    <cfRule type="duplicateValues" dxfId="14" priority="59"/>
  </conditionalFormatting>
  <conditionalFormatting sqref="H180:H183 H5:H23 H140:H178 H25:H138">
    <cfRule type="duplicateValues" dxfId="13" priority="8"/>
  </conditionalFormatting>
  <conditionalFormatting sqref="BE5:BF183 BJ5:BK183">
    <cfRule type="iconSet" priority="61">
      <iconSet>
        <cfvo type="percent" val="0"/>
        <cfvo type="num" val="0.9" gte="0"/>
        <cfvo type="num" val="1" gte="0"/>
      </iconSet>
    </cfRule>
  </conditionalFormatting>
  <printOptions horizontalCentered="1"/>
  <pageMargins left="0" right="0" top="0.25" bottom="0" header="0.3" footer="0.3"/>
  <pageSetup paperSize="8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46C9-E51A-427C-95AB-D5E37D0441BA}">
  <sheetPr>
    <tabColor rgb="FFFFC000"/>
  </sheetPr>
  <dimension ref="A1:K413"/>
  <sheetViews>
    <sheetView workbookViewId="0">
      <pane ySplit="4" topLeftCell="A130" activePane="bottomLeft" state="frozen"/>
      <selection pane="bottomLeft" activeCell="I142" sqref="I142"/>
    </sheetView>
  </sheetViews>
  <sheetFormatPr defaultColWidth="8.7109375" defaultRowHeight="15" x14ac:dyDescent="0.25"/>
  <cols>
    <col min="1" max="1" width="0.7109375" style="2" customWidth="1"/>
    <col min="2" max="2" width="5" style="5" customWidth="1"/>
    <col min="3" max="3" width="12.5703125" style="5" customWidth="1"/>
    <col min="4" max="4" width="32.7109375" style="1" customWidth="1"/>
    <col min="5" max="5" width="37.7109375" style="1" customWidth="1"/>
    <col min="6" max="6" width="11.5703125" style="1" customWidth="1"/>
    <col min="7" max="7" width="39.28515625" style="1" customWidth="1"/>
    <col min="8" max="8" width="9.28515625" style="5" customWidth="1"/>
    <col min="9" max="9" width="7.42578125" style="5" customWidth="1"/>
    <col min="10" max="10" width="32.5703125" style="1" customWidth="1"/>
    <col min="11" max="11" width="10.42578125" style="1" customWidth="1"/>
    <col min="12" max="16384" width="8.7109375" style="1"/>
  </cols>
  <sheetData>
    <row r="1" spans="1:11" x14ac:dyDescent="0.25">
      <c r="I1" s="182"/>
      <c r="J1" s="219"/>
      <c r="K1" s="182"/>
    </row>
    <row r="2" spans="1:11" ht="20.65" customHeight="1" thickBot="1" x14ac:dyDescent="0.3">
      <c r="B2" s="295" t="s">
        <v>786</v>
      </c>
      <c r="C2" s="295"/>
      <c r="D2" s="295"/>
      <c r="E2" s="295"/>
      <c r="F2" s="295"/>
      <c r="G2" s="295"/>
      <c r="H2" s="295"/>
      <c r="I2" s="295"/>
      <c r="J2" s="295"/>
      <c r="K2" s="295"/>
    </row>
    <row r="3" spans="1:11" s="283" customFormat="1" ht="32.25" customHeight="1" x14ac:dyDescent="0.25">
      <c r="A3" s="217"/>
      <c r="B3" s="1192" t="s">
        <v>787</v>
      </c>
      <c r="C3" s="1193"/>
      <c r="D3" s="1193"/>
      <c r="E3" s="1193"/>
      <c r="F3" s="1193"/>
      <c r="G3" s="1193"/>
      <c r="H3" s="1194"/>
      <c r="I3" s="1189" t="s">
        <v>788</v>
      </c>
      <c r="J3" s="1190"/>
      <c r="K3" s="1191"/>
    </row>
    <row r="4" spans="1:11" ht="42.75" x14ac:dyDescent="0.25">
      <c r="B4" s="194" t="s">
        <v>2</v>
      </c>
      <c r="C4" s="195" t="s">
        <v>789</v>
      </c>
      <c r="D4" s="195" t="s">
        <v>790</v>
      </c>
      <c r="E4" s="195" t="s">
        <v>791</v>
      </c>
      <c r="F4" s="195" t="s">
        <v>792</v>
      </c>
      <c r="G4" s="218" t="s">
        <v>793</v>
      </c>
      <c r="H4" s="196" t="s">
        <v>794</v>
      </c>
      <c r="I4" s="197" t="s">
        <v>2</v>
      </c>
      <c r="J4" s="197" t="s">
        <v>795</v>
      </c>
      <c r="K4" s="183" t="s">
        <v>182</v>
      </c>
    </row>
    <row r="5" spans="1:11" x14ac:dyDescent="0.25">
      <c r="B5" s="172">
        <v>1</v>
      </c>
      <c r="C5" s="21">
        <v>6417003602</v>
      </c>
      <c r="D5" s="9" t="str">
        <f>_xlfn.XLOOKUP(C5,'COA_DTGroup_Update 20260428'!$C$410:$C$854,'COA_DTGroup_Update 20260428'!$A$410:$A$854,"")</f>
        <v>Thuê xe giao hàng</v>
      </c>
      <c r="E5" s="171" t="s">
        <v>307</v>
      </c>
      <c r="F5" s="21" t="s">
        <v>796</v>
      </c>
      <c r="G5" s="171" t="s">
        <v>797</v>
      </c>
      <c r="H5" s="179">
        <f>VLOOKUP(C5,'COA_DTGroup_Update 20260428'!C:D,2,0)</f>
        <v>641</v>
      </c>
      <c r="I5" s="179">
        <v>1</v>
      </c>
      <c r="J5" s="198" t="s">
        <v>307</v>
      </c>
      <c r="K5" s="220" t="s">
        <v>197</v>
      </c>
    </row>
    <row r="6" spans="1:11" ht="30" x14ac:dyDescent="0.25">
      <c r="B6" s="172">
        <f>IF(C6=0,"",MAX($B$5:B5)+1)</f>
        <v>2</v>
      </c>
      <c r="C6" s="21">
        <v>6417003701</v>
      </c>
      <c r="D6" s="9" t="str">
        <f>_xlfn.XLOOKUP(C6,'COA_DTGroup_Update 20260428'!$C$410:$C$854,'COA_DTGroup_Update 20260428'!$A$410:$A$854,"")</f>
        <v>Chi phí Bến bãi, bốc xếp xe giao hàng</v>
      </c>
      <c r="E6" s="171" t="s">
        <v>159</v>
      </c>
      <c r="F6" s="592" t="s">
        <v>798</v>
      </c>
      <c r="G6" s="171" t="s">
        <v>799</v>
      </c>
      <c r="H6" s="179">
        <f>VLOOKUP(C6,'COA_DTGroup_Update 20260428'!C:D,2,0)</f>
        <v>641</v>
      </c>
      <c r="I6" s="179">
        <v>5</v>
      </c>
      <c r="J6" s="227" t="s">
        <v>159</v>
      </c>
      <c r="K6" s="220" t="s">
        <v>197</v>
      </c>
    </row>
    <row r="7" spans="1:11" s="3" customFormat="1" ht="30" x14ac:dyDescent="0.25">
      <c r="A7" s="191"/>
      <c r="B7" s="212">
        <f>IF(C7=0,"",MAX($B$5:B6)+1)</f>
        <v>3</v>
      </c>
      <c r="C7" s="204">
        <v>6418003701</v>
      </c>
      <c r="D7" s="205" t="str">
        <f>_xlfn.XLOOKUP(C7,'COA_DTGroup_Update 20260428'!$C$410:$C$854,'COA_DTGroup_Update 20260428'!$A$410:$A$854,"")</f>
        <v>Chi phí Bến bãi, bốc xếp xe giao hàng</v>
      </c>
      <c r="E7" s="205"/>
      <c r="F7" s="204" t="s">
        <v>798</v>
      </c>
      <c r="G7" s="205" t="s">
        <v>800</v>
      </c>
      <c r="H7" s="200">
        <f>VLOOKUP(C7,'COA_DTGroup_Update 20260428'!C:D,2,0)</f>
        <v>641</v>
      </c>
      <c r="I7" s="200">
        <v>1</v>
      </c>
      <c r="J7" s="201" t="s">
        <v>307</v>
      </c>
      <c r="K7" s="221" t="s">
        <v>197</v>
      </c>
    </row>
    <row r="8" spans="1:11" s="3" customFormat="1" x14ac:dyDescent="0.25">
      <c r="A8" s="191"/>
      <c r="B8" s="212">
        <f>IF(C8=0,"",MAX($B$5:B7)+1)</f>
        <v>4</v>
      </c>
      <c r="C8" s="204">
        <v>6418005705</v>
      </c>
      <c r="D8" s="205" t="str">
        <f>_xlfn.XLOOKUP(C8,'COA_DTGroup_Update 20260428'!$C$410:$C$854,'COA_DTGroup_Update 20260428'!$A$410:$A$854,"")</f>
        <v>Chi phí giao hàng tỉnh</v>
      </c>
      <c r="E8" s="205"/>
      <c r="F8" s="204" t="s">
        <v>801</v>
      </c>
      <c r="G8" s="205" t="s">
        <v>802</v>
      </c>
      <c r="H8" s="200">
        <f>VLOOKUP(C8,'COA_DTGroup_Update 20260428'!C:D,2,0)</f>
        <v>641</v>
      </c>
      <c r="I8" s="200">
        <v>1</v>
      </c>
      <c r="J8" s="201" t="s">
        <v>307</v>
      </c>
      <c r="K8" s="221" t="s">
        <v>197</v>
      </c>
    </row>
    <row r="9" spans="1:11" x14ac:dyDescent="0.25">
      <c r="B9" s="172">
        <f>IF(C9=0,"",MAX($B$5:B8)+1)</f>
        <v>5</v>
      </c>
      <c r="C9" s="230" t="s">
        <v>803</v>
      </c>
      <c r="D9" s="231"/>
      <c r="E9" s="231" t="s">
        <v>308</v>
      </c>
      <c r="F9" s="230" t="s">
        <v>804</v>
      </c>
      <c r="G9" s="231" t="s">
        <v>805</v>
      </c>
      <c r="H9" s="179"/>
      <c r="I9" s="179">
        <v>2</v>
      </c>
      <c r="J9" s="198" t="s">
        <v>308</v>
      </c>
      <c r="K9" s="220" t="s">
        <v>197</v>
      </c>
    </row>
    <row r="10" spans="1:11" x14ac:dyDescent="0.25">
      <c r="B10" s="172">
        <f>IF(C10=0,"",MAX($B$5:B9)+1)</f>
        <v>6</v>
      </c>
      <c r="C10" s="21">
        <v>6418003901</v>
      </c>
      <c r="D10" s="9" t="str">
        <f>_xlfn.XLOOKUP(C10,'COA_DTGroup_Update 20260428'!$C$410:$C$854,'COA_DTGroup_Update 20260428'!$A$410:$A$854,"")</f>
        <v>Chi phí hoa hồng</v>
      </c>
      <c r="E10" s="9" t="s">
        <v>309</v>
      </c>
      <c r="F10" s="592" t="s">
        <v>806</v>
      </c>
      <c r="G10" s="171"/>
      <c r="H10" s="179">
        <f>VLOOKUP(C10,'COA_DTGroup_Update 20260428'!C:D,2,0)</f>
        <v>641</v>
      </c>
      <c r="I10" s="179">
        <v>3</v>
      </c>
      <c r="J10" s="198" t="s">
        <v>309</v>
      </c>
      <c r="K10" s="220" t="s">
        <v>197</v>
      </c>
    </row>
    <row r="11" spans="1:11" s="3" customFormat="1" x14ac:dyDescent="0.25">
      <c r="A11" s="191"/>
      <c r="B11" s="212">
        <f>IF(C11=0,"",MAX($B$5:B10)+1)</f>
        <v>7</v>
      </c>
      <c r="C11" s="204">
        <v>6417003903</v>
      </c>
      <c r="D11" s="205" t="str">
        <f>_xlfn.XLOOKUP(C11,'COA_DTGroup_Update 20260428'!$C$410:$C$854,'COA_DTGroup_Update 20260428'!$A$410:$A$854,"")</f>
        <v>Chi phí hỗ trợ bán hàng</v>
      </c>
      <c r="E11" s="205"/>
      <c r="F11" s="204" t="s">
        <v>807</v>
      </c>
      <c r="G11" s="205" t="s">
        <v>800</v>
      </c>
      <c r="H11" s="200">
        <f>VLOOKUP(C11,'COA_DTGroup_Update 20260428'!C:D,2,0)</f>
        <v>641</v>
      </c>
      <c r="I11" s="200">
        <v>5</v>
      </c>
      <c r="J11" s="227" t="s">
        <v>159</v>
      </c>
      <c r="K11" s="221" t="s">
        <v>197</v>
      </c>
    </row>
    <row r="12" spans="1:11" s="3" customFormat="1" x14ac:dyDescent="0.25">
      <c r="A12" s="191"/>
      <c r="B12" s="212">
        <f>IF(C12=0,"",MAX($B$5:B11)+1)</f>
        <v>8</v>
      </c>
      <c r="C12" s="204">
        <v>6418003903</v>
      </c>
      <c r="D12" s="205" t="str">
        <f>_xlfn.XLOOKUP(C12,'COA_DTGroup_Update 20260428'!$C$410:$C$854,'COA_DTGroup_Update 20260428'!$A$410:$A$854,"")</f>
        <v>Chi phí hỗ trợ bán hàng siêu thị</v>
      </c>
      <c r="E12" s="205"/>
      <c r="F12" s="204" t="s">
        <v>807</v>
      </c>
      <c r="G12" s="205" t="s">
        <v>800</v>
      </c>
      <c r="H12" s="200">
        <f>VLOOKUP(C12,'COA_DTGroup_Update 20260428'!C:D,2,0)</f>
        <v>641</v>
      </c>
      <c r="I12" s="200">
        <v>5</v>
      </c>
      <c r="J12" s="227" t="s">
        <v>159</v>
      </c>
      <c r="K12" s="221" t="s">
        <v>197</v>
      </c>
    </row>
    <row r="13" spans="1:11" s="3" customFormat="1" x14ac:dyDescent="0.25">
      <c r="A13" s="191"/>
      <c r="B13" s="212">
        <f>IF(C13=0,"",MAX($B$5:B12)+1)</f>
        <v>9</v>
      </c>
      <c r="C13" s="228">
        <v>6417004801</v>
      </c>
      <c r="D13" s="205" t="str">
        <f>_xlfn.XLOOKUP(C13,'COA_DTGroup_Update 20260428'!$C$410:$C$854,'COA_DTGroup_Update 20260428'!$A$410:$A$854,"")</f>
        <v>Chi phí thu tiền</v>
      </c>
      <c r="E13" s="205"/>
      <c r="F13" s="228" t="s">
        <v>808</v>
      </c>
      <c r="G13" s="205" t="s">
        <v>800</v>
      </c>
      <c r="H13" s="200">
        <f>VLOOKUP(C13,'COA_DTGroup_Update 20260428'!C:D,2,0)</f>
        <v>641</v>
      </c>
      <c r="I13" s="200">
        <v>5</v>
      </c>
      <c r="J13" s="227" t="s">
        <v>159</v>
      </c>
      <c r="K13" s="221" t="s">
        <v>197</v>
      </c>
    </row>
    <row r="14" spans="1:11" ht="30" x14ac:dyDescent="0.25">
      <c r="B14" s="172">
        <f>IF(C14=0,"",MAX($B$5:B13)+1)</f>
        <v>10</v>
      </c>
      <c r="C14" s="203">
        <v>6418003902</v>
      </c>
      <c r="D14" s="9" t="str">
        <f>_xlfn.XLOOKUP(C14,'COA_DTGroup_Update 20260428'!$C$410:$C$854,'COA_DTGroup_Update 20260428'!$A$410:$A$854,"")</f>
        <v>Chi phí chiết khấu bán hàng, thanh toán</v>
      </c>
      <c r="E14" s="9" t="s">
        <v>310</v>
      </c>
      <c r="F14" s="879" t="s">
        <v>809</v>
      </c>
      <c r="G14" s="171"/>
      <c r="H14" s="179">
        <f>VLOOKUP(C14,'COA_DTGroup_Update 20260428'!C:D,2,0)</f>
        <v>641</v>
      </c>
      <c r="I14" s="179">
        <v>4</v>
      </c>
      <c r="J14" s="198" t="s">
        <v>310</v>
      </c>
      <c r="K14" s="220" t="s">
        <v>197</v>
      </c>
    </row>
    <row r="15" spans="1:11" x14ac:dyDescent="0.25">
      <c r="B15" s="172">
        <f>IF(C15=0,"",MAX($B$5:B14)+1)</f>
        <v>11</v>
      </c>
      <c r="C15" s="21">
        <v>6210000103</v>
      </c>
      <c r="D15" s="9" t="str">
        <f>_xlfn.XLOOKUP(C15,'COA_DTGroup_Update 20260428'!$C$410:$C$854,'COA_DTGroup_Update 20260428'!$A$410:$A$854,"")</f>
        <v>Chi phí Nhựa phế</v>
      </c>
      <c r="E15" s="9" t="s">
        <v>311</v>
      </c>
      <c r="F15" s="21" t="s">
        <v>810</v>
      </c>
      <c r="G15" s="171" t="s">
        <v>811</v>
      </c>
      <c r="H15" s="179">
        <f>VLOOKUP(C15,'COA_DTGroup_Update 20260428'!C:D,2,0)</f>
        <v>621</v>
      </c>
      <c r="I15" s="179">
        <v>6</v>
      </c>
      <c r="J15" s="198" t="s">
        <v>311</v>
      </c>
      <c r="K15" s="220" t="s">
        <v>197</v>
      </c>
    </row>
    <row r="16" spans="1:11" x14ac:dyDescent="0.25">
      <c r="B16" s="172">
        <f>IF(C16=0,"",MAX($B$5:B15)+1)</f>
        <v>12</v>
      </c>
      <c r="C16" s="21">
        <v>6210000104</v>
      </c>
      <c r="D16" s="9" t="str">
        <f>_xlfn.XLOOKUP(C16,'COA_DTGroup_Update 20260428'!$C$410:$C$854,'COA_DTGroup_Update 20260428'!$A$410:$A$854,"")</f>
        <v>Chi phí Vảy mua ngoài</v>
      </c>
      <c r="E16" s="9" t="s">
        <v>312</v>
      </c>
      <c r="F16" s="21" t="s">
        <v>812</v>
      </c>
      <c r="G16" s="171" t="s">
        <v>813</v>
      </c>
      <c r="H16" s="179">
        <f>VLOOKUP(C16,'COA_DTGroup_Update 20260428'!C:D,2,0)</f>
        <v>621</v>
      </c>
      <c r="I16" s="179">
        <v>7</v>
      </c>
      <c r="J16" s="198" t="s">
        <v>312</v>
      </c>
      <c r="K16" s="220" t="s">
        <v>197</v>
      </c>
    </row>
    <row r="17" spans="1:11" x14ac:dyDescent="0.25">
      <c r="B17" s="172">
        <f>IF(C17=0,"",MAX($B$5:B16)+1)</f>
        <v>13</v>
      </c>
      <c r="C17" s="21">
        <v>6210000101</v>
      </c>
      <c r="D17" s="9" t="str">
        <f>_xlfn.XLOOKUP(C17,'COA_DTGroup_Update 20260428'!$C$410:$C$854,'COA_DTGroup_Update 20260428'!$A$410:$A$854,"")</f>
        <v>Chi phí hạt nhựa cho SP nhựa</v>
      </c>
      <c r="E17" s="9" t="s">
        <v>313</v>
      </c>
      <c r="F17" s="21" t="s">
        <v>814</v>
      </c>
      <c r="G17" s="171"/>
      <c r="H17" s="179">
        <f>VLOOKUP(C17,'COA_DTGroup_Update 20260428'!C:D,2,0)</f>
        <v>621</v>
      </c>
      <c r="I17" s="179">
        <v>8</v>
      </c>
      <c r="J17" s="198" t="s">
        <v>313</v>
      </c>
      <c r="K17" s="220" t="s">
        <v>197</v>
      </c>
    </row>
    <row r="18" spans="1:11" x14ac:dyDescent="0.25">
      <c r="B18" s="172">
        <f>IF(C18=0,"",MAX($B$5:B17)+1)</f>
        <v>14</v>
      </c>
      <c r="C18" s="21">
        <v>6210000102</v>
      </c>
      <c r="D18" s="9" t="str">
        <f>_xlfn.XLOOKUP(C18,'COA_DTGroup_Update 20260428'!$C$410:$C$854,'COA_DTGroup_Update 20260428'!$A$410:$A$854,"")</f>
        <v>Chi phí hỗn hợp trộn</v>
      </c>
      <c r="E18" s="9" t="s">
        <v>314</v>
      </c>
      <c r="F18" s="21" t="s">
        <v>815</v>
      </c>
      <c r="G18" s="171"/>
      <c r="H18" s="179">
        <f>VLOOKUP(C18,'COA_DTGroup_Update 20260428'!C:D,2,0)</f>
        <v>621</v>
      </c>
      <c r="I18" s="179">
        <v>9</v>
      </c>
      <c r="J18" s="198" t="s">
        <v>314</v>
      </c>
      <c r="K18" s="220" t="s">
        <v>197</v>
      </c>
    </row>
    <row r="19" spans="1:11" x14ac:dyDescent="0.25">
      <c r="B19" s="172">
        <f>IF(C19=0,"",MAX($B$5:B18)+1)</f>
        <v>15</v>
      </c>
      <c r="C19" s="21">
        <v>6210000301</v>
      </c>
      <c r="D19" s="9" t="str">
        <f>_xlfn.XLOOKUP(C19,'COA_DTGroup_Update 20260428'!$C$410:$C$854,'COA_DTGroup_Update 20260428'!$A$410:$A$854,"")</f>
        <v>Chi phí keo xay</v>
      </c>
      <c r="E19" s="9" t="s">
        <v>315</v>
      </c>
      <c r="F19" s="21" t="s">
        <v>816</v>
      </c>
      <c r="G19" s="171"/>
      <c r="H19" s="179">
        <f>VLOOKUP(C19,'COA_DTGroup_Update 20260428'!C:D,2,0)</f>
        <v>621</v>
      </c>
      <c r="I19" s="179">
        <v>10</v>
      </c>
      <c r="J19" s="198" t="s">
        <v>315</v>
      </c>
      <c r="K19" s="220" t="s">
        <v>197</v>
      </c>
    </row>
    <row r="20" spans="1:11" ht="30" x14ac:dyDescent="0.25">
      <c r="B20" s="172">
        <f>IF(C20=0,"",MAX($B$5:B19)+1)</f>
        <v>16</v>
      </c>
      <c r="C20" s="21">
        <v>6210001201</v>
      </c>
      <c r="D20" s="9" t="str">
        <f>_xlfn.XLOOKUP(C20,'COA_DTGroup_Update 20260428'!$C$410:$C$854,'COA_DTGroup_Update 20260428'!$A$410:$A$854,"")</f>
        <v>Chi phí sắt thép, nhôm, đồng, thau SX Khuôn,Máy</v>
      </c>
      <c r="E20" s="9" t="s">
        <v>316</v>
      </c>
      <c r="F20" s="21" t="s">
        <v>817</v>
      </c>
      <c r="G20" s="171"/>
      <c r="H20" s="179">
        <f>VLOOKUP(C20,'COA_DTGroup_Update 20260428'!C:D,2,0)</f>
        <v>621</v>
      </c>
      <c r="I20" s="179">
        <v>11</v>
      </c>
      <c r="J20" s="198" t="s">
        <v>316</v>
      </c>
      <c r="K20" s="220" t="s">
        <v>197</v>
      </c>
    </row>
    <row r="21" spans="1:11" x14ac:dyDescent="0.25">
      <c r="B21" s="172">
        <f>IF(C21=0,"",MAX($B$5:B20)+1)</f>
        <v>17</v>
      </c>
      <c r="C21" s="230" t="s">
        <v>818</v>
      </c>
      <c r="D21" s="231"/>
      <c r="E21" s="231" t="s">
        <v>317</v>
      </c>
      <c r="F21" s="230" t="s">
        <v>819</v>
      </c>
      <c r="G21" s="231" t="s">
        <v>805</v>
      </c>
      <c r="H21" s="179"/>
      <c r="I21" s="179">
        <v>12</v>
      </c>
      <c r="J21" s="198" t="s">
        <v>317</v>
      </c>
      <c r="K21" s="220" t="s">
        <v>197</v>
      </c>
    </row>
    <row r="22" spans="1:11" x14ac:dyDescent="0.25">
      <c r="B22" s="172">
        <f>IF(C22=0,"",MAX($B$5:B21)+1)</f>
        <v>18</v>
      </c>
      <c r="C22" s="21">
        <v>6272000401</v>
      </c>
      <c r="D22" s="9" t="str">
        <f>_xlfn.XLOOKUP(C22,'COA_DTGroup_Update 20260428'!$C$410:$C$854,'COA_DTGroup_Update 20260428'!$A$410:$A$854,"")</f>
        <v>Chi phí mực, nhũ in</v>
      </c>
      <c r="E22" s="9" t="s">
        <v>318</v>
      </c>
      <c r="F22" s="21" t="s">
        <v>820</v>
      </c>
      <c r="G22" s="171"/>
      <c r="H22" s="179">
        <f>VLOOKUP(C22,'COA_DTGroup_Update 20260428'!C:D,2,0)</f>
        <v>627</v>
      </c>
      <c r="I22" s="179">
        <v>13</v>
      </c>
      <c r="J22" s="198" t="s">
        <v>318</v>
      </c>
      <c r="K22" s="220" t="s">
        <v>197</v>
      </c>
    </row>
    <row r="23" spans="1:11" x14ac:dyDescent="0.25">
      <c r="B23" s="172">
        <f>IF(C23=0,"",MAX($B$5:B22)+1)</f>
        <v>19</v>
      </c>
      <c r="C23" s="21">
        <v>6210000201</v>
      </c>
      <c r="D23" s="9" t="str">
        <f>_xlfn.XLOOKUP(C23,'COA_DTGroup_Update 20260428'!$C$410:$C$854,'COA_DTGroup_Update 20260428'!$A$410:$A$854,"")</f>
        <v>Chi phí màu</v>
      </c>
      <c r="E23" s="9" t="s">
        <v>319</v>
      </c>
      <c r="F23" s="21" t="s">
        <v>821</v>
      </c>
      <c r="G23" s="171"/>
      <c r="H23" s="179">
        <f>VLOOKUP(C23,'COA_DTGroup_Update 20260428'!C:D,2,0)</f>
        <v>621</v>
      </c>
      <c r="I23" s="179">
        <v>14</v>
      </c>
      <c r="J23" s="198" t="s">
        <v>319</v>
      </c>
      <c r="K23" s="220" t="s">
        <v>197</v>
      </c>
    </row>
    <row r="24" spans="1:11" ht="30" x14ac:dyDescent="0.25">
      <c r="B24" s="172">
        <f>IF(C24=0,"",MAX($B$5:B23)+1)</f>
        <v>20</v>
      </c>
      <c r="C24" s="21">
        <v>6210000401</v>
      </c>
      <c r="D24" s="9" t="str">
        <f>_xlfn.XLOOKUP(C24,'COA_DTGroup_Update 20260428'!$C$410:$C$854,'COA_DTGroup_Update 20260428'!$A$410:$A$854,"")</f>
        <v>Chi phí vật liệu phụ</v>
      </c>
      <c r="E24" s="9" t="s">
        <v>142</v>
      </c>
      <c r="F24" s="21" t="s">
        <v>820</v>
      </c>
      <c r="G24" s="171" t="s">
        <v>822</v>
      </c>
      <c r="H24" s="179">
        <f>VLOOKUP(C24,'COA_DTGroup_Update 20260428'!C:D,2,0)</f>
        <v>621</v>
      </c>
      <c r="I24" s="179">
        <v>15</v>
      </c>
      <c r="J24" s="15" t="s">
        <v>142</v>
      </c>
      <c r="K24" s="220" t="s">
        <v>197</v>
      </c>
    </row>
    <row r="25" spans="1:11" ht="30" x14ac:dyDescent="0.25">
      <c r="B25" s="172">
        <f>IF(C25=0,"",MAX($B$5:B24)+1)</f>
        <v>21</v>
      </c>
      <c r="C25" s="21">
        <v>6272000100</v>
      </c>
      <c r="D25" s="9" t="str">
        <f>_xlfn.XLOOKUP(C25,'COA_DTGroup_Update 20260428'!$C$410:$C$854,'COA_DTGroup_Update 20260428'!$A$410:$A$854,"")</f>
        <v>Chi phí vật liệu phục vụ SX</v>
      </c>
      <c r="E25" s="9" t="s">
        <v>142</v>
      </c>
      <c r="F25" s="21" t="s">
        <v>823</v>
      </c>
      <c r="G25" s="171" t="s">
        <v>822</v>
      </c>
      <c r="H25" s="179">
        <f>VLOOKUP(C25,'COA_DTGroup_Update 20260428'!C:D,2,0)</f>
        <v>627</v>
      </c>
      <c r="I25" s="179">
        <v>15</v>
      </c>
      <c r="J25" s="15" t="s">
        <v>142</v>
      </c>
      <c r="K25" s="220" t="s">
        <v>197</v>
      </c>
    </row>
    <row r="26" spans="1:11" ht="30" x14ac:dyDescent="0.25">
      <c r="B26" s="172">
        <f>IF(C26=0,"",MAX($B$5:B25)+1)</f>
        <v>22</v>
      </c>
      <c r="C26" s="21">
        <v>6272000101</v>
      </c>
      <c r="D26" s="9" t="str">
        <f>_xlfn.XLOOKUP(C26,'COA_DTGroup_Update 20260428'!$C$410:$C$854,'COA_DTGroup_Update 20260428'!$A$410:$A$854,"")</f>
        <v>Chi phí Lưới</v>
      </c>
      <c r="E26" s="9" t="s">
        <v>320</v>
      </c>
      <c r="F26" s="21" t="s">
        <v>814</v>
      </c>
      <c r="G26" s="171" t="s">
        <v>824</v>
      </c>
      <c r="H26" s="179">
        <f>VLOOKUP(C26,'COA_DTGroup_Update 20260428'!C:D,2,0)</f>
        <v>627</v>
      </c>
      <c r="I26" s="179">
        <v>16</v>
      </c>
      <c r="J26" s="198" t="s">
        <v>320</v>
      </c>
      <c r="K26" s="220" t="s">
        <v>197</v>
      </c>
    </row>
    <row r="27" spans="1:11" ht="30" x14ac:dyDescent="0.25">
      <c r="B27" s="172">
        <f>IF(C27=0,"",MAX($B$5:B26)+1)</f>
        <v>23</v>
      </c>
      <c r="C27" s="21">
        <v>6272000102</v>
      </c>
      <c r="D27" s="9" t="str">
        <f>_xlfn.XLOOKUP(C27,'COA_DTGroup_Update 20260428'!$C$410:$C$854,'COA_DTGroup_Update 20260428'!$A$410:$A$854,"")</f>
        <v>Chi phí dao (Băm, tạo hạt)</v>
      </c>
      <c r="E27" s="9" t="s">
        <v>321</v>
      </c>
      <c r="F27" s="21" t="s">
        <v>815</v>
      </c>
      <c r="G27" s="171" t="s">
        <v>825</v>
      </c>
      <c r="H27" s="179">
        <f>VLOOKUP(C27,'COA_DTGroup_Update 20260428'!C:D,2,0)</f>
        <v>627</v>
      </c>
      <c r="I27" s="179">
        <v>17</v>
      </c>
      <c r="J27" s="198" t="s">
        <v>321</v>
      </c>
      <c r="K27" s="220" t="s">
        <v>197</v>
      </c>
    </row>
    <row r="28" spans="1:11" s="3" customFormat="1" ht="30" x14ac:dyDescent="0.25">
      <c r="A28" s="191"/>
      <c r="B28" s="212">
        <f>IF(C28=0,"",MAX($B$5:B27)+1)</f>
        <v>24</v>
      </c>
      <c r="C28" s="204">
        <v>6273001401</v>
      </c>
      <c r="D28" s="205" t="str">
        <f>_xlfn.XLOOKUP(C28,'COA_DTGroup_Update 20260428'!$C$410:$C$854,'COA_DTGroup_Update 20260428'!$A$410:$A$854,"")</f>
        <v>Chi phí dao cụ CNC</v>
      </c>
      <c r="E28" s="205"/>
      <c r="F28" s="204" t="s">
        <v>826</v>
      </c>
      <c r="G28" s="205" t="s">
        <v>827</v>
      </c>
      <c r="H28" s="200"/>
      <c r="I28" s="200">
        <v>17</v>
      </c>
      <c r="J28" s="201" t="s">
        <v>321</v>
      </c>
      <c r="K28" s="221" t="s">
        <v>197</v>
      </c>
    </row>
    <row r="29" spans="1:11" x14ac:dyDescent="0.25">
      <c r="B29" s="172">
        <f>IF(C29=0,"",MAX($B$5:B28)+1)</f>
        <v>25</v>
      </c>
      <c r="C29" s="21">
        <v>6273000105</v>
      </c>
      <c r="D29" s="9" t="str">
        <f>_xlfn.XLOOKUP(C29,'COA_DTGroup_Update 20260428'!$C$410:$C$854,'COA_DTGroup_Update 20260428'!$A$410:$A$854,"")</f>
        <v>Chi phí khuôn tạo hạt</v>
      </c>
      <c r="E29" s="9" t="s">
        <v>322</v>
      </c>
      <c r="F29" s="21" t="s">
        <v>828</v>
      </c>
      <c r="G29" s="171"/>
      <c r="H29" s="179">
        <f>VLOOKUP(C29,'COA_DTGroup_Update 20260428'!C:D,2,0)</f>
        <v>627</v>
      </c>
      <c r="I29" s="179">
        <v>18</v>
      </c>
      <c r="J29" s="198" t="s">
        <v>322</v>
      </c>
      <c r="K29" s="220" t="s">
        <v>197</v>
      </c>
    </row>
    <row r="30" spans="1:11" x14ac:dyDescent="0.25">
      <c r="B30" s="172">
        <f>IF(C30=0,"",MAX($B$5:B29)+1)</f>
        <v>26</v>
      </c>
      <c r="C30" s="21">
        <v>6210001501</v>
      </c>
      <c r="D30" s="9" t="str">
        <f>_xlfn.XLOOKUP(C30,'COA_DTGroup_Update 20260428'!$C$410:$C$854,'COA_DTGroup_Update 20260428'!$A$410:$A$854,"")</f>
        <v>Chi phí xi, khắc ,tôi thép</v>
      </c>
      <c r="E30" s="9" t="s">
        <v>323</v>
      </c>
      <c r="F30" s="21" t="s">
        <v>829</v>
      </c>
      <c r="G30" s="171"/>
      <c r="H30" s="179">
        <f>VLOOKUP(C30,'COA_DTGroup_Update 20260428'!C:D,2,0)</f>
        <v>621</v>
      </c>
      <c r="I30" s="179">
        <v>19</v>
      </c>
      <c r="J30" s="198" t="s">
        <v>323</v>
      </c>
      <c r="K30" s="220" t="s">
        <v>197</v>
      </c>
    </row>
    <row r="31" spans="1:11" x14ac:dyDescent="0.25">
      <c r="B31" s="172">
        <f>IF(C31=0,"",MAX($B$5:B30)+1)</f>
        <v>27</v>
      </c>
      <c r="C31" s="21">
        <v>6273001501</v>
      </c>
      <c r="D31" s="9" t="str">
        <f>_xlfn.XLOOKUP(C31,'COA_DTGroup_Update 20260428'!$C$410:$C$854,'COA_DTGroup_Update 20260428'!$A$410:$A$854,"")</f>
        <v>Chi phí xi, khắc ,tôi thép</v>
      </c>
      <c r="E31" s="9" t="s">
        <v>323</v>
      </c>
      <c r="F31" s="21" t="s">
        <v>829</v>
      </c>
      <c r="G31" s="171"/>
      <c r="H31" s="179">
        <f>VLOOKUP(C31,'COA_DTGroup_Update 20260428'!C:D,2,0)</f>
        <v>627</v>
      </c>
      <c r="I31" s="179">
        <v>19</v>
      </c>
      <c r="J31" s="198" t="s">
        <v>323</v>
      </c>
      <c r="K31" s="220" t="s">
        <v>197</v>
      </c>
    </row>
    <row r="32" spans="1:11" s="3" customFormat="1" ht="30" x14ac:dyDescent="0.25">
      <c r="A32" s="191"/>
      <c r="B32" s="212">
        <f>IF(C32=0,"",MAX($B$5:B31)+1)</f>
        <v>28</v>
      </c>
      <c r="C32" s="204">
        <v>6277001501</v>
      </c>
      <c r="D32" s="205" t="str">
        <f>_xlfn.XLOOKUP(C32,'COA_DTGroup_Update 20260428'!$C$410:$C$854,'COA_DTGroup_Update 20260428'!$A$410:$A$854,"")</f>
        <v>Chi phí xi, khắc khuôn,tôi thép</v>
      </c>
      <c r="E32" s="205"/>
      <c r="F32" s="204" t="s">
        <v>829</v>
      </c>
      <c r="G32" s="205" t="s">
        <v>830</v>
      </c>
      <c r="H32" s="200">
        <f>VLOOKUP(C32,'COA_DTGroup_Update 20260428'!C:D,2,0)</f>
        <v>627</v>
      </c>
      <c r="I32" s="200">
        <v>19</v>
      </c>
      <c r="J32" s="201" t="s">
        <v>323</v>
      </c>
      <c r="K32" s="221" t="s">
        <v>197</v>
      </c>
    </row>
    <row r="33" spans="1:11" s="3" customFormat="1" ht="30" x14ac:dyDescent="0.25">
      <c r="A33" s="191"/>
      <c r="B33" s="212">
        <f>IF(C33=0,"",MAX($B$5:B32)+1)</f>
        <v>29</v>
      </c>
      <c r="C33" s="204">
        <v>6277002203</v>
      </c>
      <c r="D33" s="205" t="str">
        <f>_xlfn.XLOOKUP(C33,'COA_DTGroup_Update 20260428'!$C$410:$C$854,'COA_DTGroup_Update 20260428'!$A$410:$A$854,"")</f>
        <v>Chi phí Xi khuôn cũ</v>
      </c>
      <c r="E33" s="205"/>
      <c r="F33" s="204" t="s">
        <v>831</v>
      </c>
      <c r="G33" s="205" t="s">
        <v>830</v>
      </c>
      <c r="H33" s="200">
        <f>VLOOKUP(C33,'COA_DTGroup_Update 20260428'!C:D,2,0)</f>
        <v>627</v>
      </c>
      <c r="I33" s="200">
        <v>19</v>
      </c>
      <c r="J33" s="201" t="s">
        <v>323</v>
      </c>
      <c r="K33" s="221" t="s">
        <v>197</v>
      </c>
    </row>
    <row r="34" spans="1:11" x14ac:dyDescent="0.25">
      <c r="B34" s="172">
        <f>IF(C34=0,"",MAX($B$5:B33)+1)</f>
        <v>30</v>
      </c>
      <c r="C34" s="21">
        <v>6273002104</v>
      </c>
      <c r="D34" s="9" t="str">
        <f>_xlfn.XLOOKUP(C34,'COA_DTGroup_Update 20260428'!$C$410:$C$854,'COA_DTGroup_Update 20260428'!$A$410:$A$854,"")</f>
        <v>Chi phí vật tư đánh bóng</v>
      </c>
      <c r="E34" s="9" t="s">
        <v>324</v>
      </c>
      <c r="F34" s="21" t="s">
        <v>832</v>
      </c>
      <c r="G34" s="171"/>
      <c r="H34" s="179">
        <f>VLOOKUP(C34,'COA_DTGroup_Update 20260428'!C:D,2,0)</f>
        <v>627</v>
      </c>
      <c r="I34" s="179">
        <v>20</v>
      </c>
      <c r="J34" s="198" t="s">
        <v>324</v>
      </c>
      <c r="K34" s="220" t="s">
        <v>197</v>
      </c>
    </row>
    <row r="35" spans="1:11" ht="30" x14ac:dyDescent="0.25">
      <c r="B35" s="172">
        <f>IF(C35=0,"",MAX($B$5:B34)+1)</f>
        <v>31</v>
      </c>
      <c r="C35" s="21">
        <v>6272002101</v>
      </c>
      <c r="D35" s="9" t="str">
        <f>_xlfn.XLOOKUP(C35,'COA_DTGroup_Update 20260428'!$C$410:$C$854,'COA_DTGroup_Update 20260428'!$A$410:$A$854,"")</f>
        <v>Chi phí vật tư phân xưởng.</v>
      </c>
      <c r="E35" s="9" t="s">
        <v>144</v>
      </c>
      <c r="F35" s="21" t="s">
        <v>833</v>
      </c>
      <c r="G35" s="171" t="s">
        <v>834</v>
      </c>
      <c r="H35" s="179">
        <f>VLOOKUP(C35,'COA_DTGroup_Update 20260428'!C:D,2,0)</f>
        <v>627</v>
      </c>
      <c r="I35" s="179">
        <v>23</v>
      </c>
      <c r="J35" s="198" t="s">
        <v>144</v>
      </c>
      <c r="K35" s="220" t="s">
        <v>197</v>
      </c>
    </row>
    <row r="36" spans="1:11" s="3" customFormat="1" ht="30" x14ac:dyDescent="0.25">
      <c r="A36" s="191"/>
      <c r="B36" s="212">
        <f>IF(C36=0,"",MAX($B$5:B35)+1)</f>
        <v>32</v>
      </c>
      <c r="C36" s="204">
        <v>6278002101</v>
      </c>
      <c r="D36" s="205" t="str">
        <f>_xlfn.XLOOKUP(C36,'COA_DTGroup_Update 20260428'!$C$410:$C$854,'COA_DTGroup_Update 20260428'!$A$410:$A$854,"")</f>
        <v>Chi phí vật tư phân xưởng.</v>
      </c>
      <c r="E36" s="205"/>
      <c r="F36" s="204" t="s">
        <v>833</v>
      </c>
      <c r="G36" s="205" t="s">
        <v>835</v>
      </c>
      <c r="H36" s="200">
        <f>VLOOKUP(C36,'COA_DTGroup_Update 20260428'!C:D,2,0)</f>
        <v>627</v>
      </c>
      <c r="I36" s="200">
        <v>23</v>
      </c>
      <c r="J36" s="201" t="s">
        <v>144</v>
      </c>
      <c r="K36" s="221" t="s">
        <v>197</v>
      </c>
    </row>
    <row r="37" spans="1:11" x14ac:dyDescent="0.25">
      <c r="B37" s="172">
        <f>IF(C37=0,"",MAX($B$5:B36)+1)</f>
        <v>33</v>
      </c>
      <c r="C37" s="203">
        <v>6273002103</v>
      </c>
      <c r="D37" s="9" t="str">
        <f>_xlfn.XLOOKUP(C37,'COA_DTGroup_Update 20260428'!$C$410:$C$854,'COA_DTGroup_Update 20260428'!$A$410:$A$854,"")</f>
        <v>Chi phí dây cắt</v>
      </c>
      <c r="E37" s="9" t="s">
        <v>325</v>
      </c>
      <c r="F37" s="203" t="s">
        <v>836</v>
      </c>
      <c r="G37" s="171"/>
      <c r="H37" s="179">
        <f>VLOOKUP(C37,'COA_DTGroup_Update 20260428'!C:D,2,0)</f>
        <v>627</v>
      </c>
      <c r="I37" s="179">
        <v>21</v>
      </c>
      <c r="J37" s="198" t="s">
        <v>325</v>
      </c>
      <c r="K37" s="220" t="s">
        <v>197</v>
      </c>
    </row>
    <row r="38" spans="1:11" x14ac:dyDescent="0.25">
      <c r="B38" s="172">
        <f>IF(C38=0,"",MAX($B$5:B37)+1)</f>
        <v>34</v>
      </c>
      <c r="C38" s="21">
        <v>6273001301</v>
      </c>
      <c r="D38" s="9" t="str">
        <f>_xlfn.XLOOKUP(C38,'COA_DTGroup_Update 20260428'!$C$410:$C$854,'COA_DTGroup_Update 20260428'!$A$410:$A$854,"")</f>
        <v>Chi phí phụ tùng khuôn,máy</v>
      </c>
      <c r="E38" s="9" t="s">
        <v>326</v>
      </c>
      <c r="F38" s="21" t="s">
        <v>837</v>
      </c>
      <c r="G38" s="171"/>
      <c r="H38" s="179">
        <f>VLOOKUP(C38,'COA_DTGroup_Update 20260428'!C:D,2,0)</f>
        <v>627</v>
      </c>
      <c r="I38" s="179">
        <v>22</v>
      </c>
      <c r="J38" s="198" t="s">
        <v>326</v>
      </c>
      <c r="K38" s="220" t="s">
        <v>197</v>
      </c>
    </row>
    <row r="39" spans="1:11" x14ac:dyDescent="0.25">
      <c r="B39" s="172">
        <f>IF(C39=0,"",MAX($B$5:B38)+1)</f>
        <v>35</v>
      </c>
      <c r="C39" s="21">
        <v>6210001301</v>
      </c>
      <c r="D39" s="9" t="str">
        <f>_xlfn.XLOOKUP(C39,'COA_DTGroup_Update 20260428'!$C$410:$C$854,'COA_DTGroup_Update 20260428'!$A$410:$A$854,"")</f>
        <v>Chi phí phụ tùng khuôn,máy</v>
      </c>
      <c r="E39" s="9" t="s">
        <v>326</v>
      </c>
      <c r="F39" s="21" t="s">
        <v>837</v>
      </c>
      <c r="G39" s="171"/>
      <c r="H39" s="179">
        <f>VLOOKUP(C39,'COA_DTGroup_Update 20260428'!C:D,2,0)</f>
        <v>621</v>
      </c>
      <c r="I39" s="179">
        <v>22</v>
      </c>
      <c r="J39" s="198" t="s">
        <v>326</v>
      </c>
      <c r="K39" s="220" t="s">
        <v>197</v>
      </c>
    </row>
    <row r="40" spans="1:11" x14ac:dyDescent="0.25">
      <c r="B40" s="172">
        <f>IF(C40=0,"",MAX($B$5:B39)+1)</f>
        <v>36</v>
      </c>
      <c r="C40" s="21">
        <v>6412000802</v>
      </c>
      <c r="D40" s="9" t="str">
        <f>_xlfn.XLOOKUP(C40,'COA_DTGroup_Update 20260428'!$C$410:$C$854,'COA_DTGroup_Update 20260428'!$A$410:$A$854,"")</f>
        <v>Chi phí bao tải (bao dệt)-Kho TP</v>
      </c>
      <c r="E40" s="9" t="s">
        <v>155</v>
      </c>
      <c r="F40" s="21" t="s">
        <v>838</v>
      </c>
      <c r="G40" s="171" t="s">
        <v>839</v>
      </c>
      <c r="H40" s="179">
        <f>VLOOKUP(C40,'COA_DTGroup_Update 20260428'!C:D,2,0)</f>
        <v>641</v>
      </c>
      <c r="I40" s="179">
        <v>30</v>
      </c>
      <c r="J40" s="198" t="s">
        <v>155</v>
      </c>
      <c r="K40" s="220" t="s">
        <v>197</v>
      </c>
    </row>
    <row r="41" spans="1:11" ht="30" x14ac:dyDescent="0.25">
      <c r="B41" s="172">
        <f>IF(C41=0,"",MAX($B$5:B40)+1)</f>
        <v>37</v>
      </c>
      <c r="C41" s="21">
        <v>6272000103</v>
      </c>
      <c r="D41" s="9" t="str">
        <f>_xlfn.XLOOKUP(C41,'COA_DTGroup_Update 20260428'!$C$410:$C$854,'COA_DTGroup_Update 20260428'!$A$410:$A$854,"")</f>
        <v>Chi phí Bao jumbo quay đầu</v>
      </c>
      <c r="E41" s="9" t="s">
        <v>141</v>
      </c>
      <c r="F41" s="21" t="s">
        <v>810</v>
      </c>
      <c r="G41" s="171" t="s">
        <v>840</v>
      </c>
      <c r="H41" s="179">
        <f>VLOOKUP(C41,'COA_DTGroup_Update 20260428'!C:D,2,0)</f>
        <v>627</v>
      </c>
      <c r="I41" s="179">
        <v>24</v>
      </c>
      <c r="J41" s="198" t="s">
        <v>141</v>
      </c>
      <c r="K41" s="220" t="s">
        <v>197</v>
      </c>
    </row>
    <row r="42" spans="1:11" x14ac:dyDescent="0.25">
      <c r="B42" s="172"/>
      <c r="C42" s="230" t="s">
        <v>841</v>
      </c>
      <c r="D42" s="231"/>
      <c r="E42" s="232" t="s">
        <v>149</v>
      </c>
      <c r="F42" s="230" t="s">
        <v>842</v>
      </c>
      <c r="G42" s="231" t="s">
        <v>805</v>
      </c>
      <c r="H42" s="179"/>
      <c r="I42" s="179">
        <v>25</v>
      </c>
      <c r="J42" s="198" t="s">
        <v>149</v>
      </c>
      <c r="K42" s="220"/>
    </row>
    <row r="43" spans="1:11" ht="30" x14ac:dyDescent="0.25">
      <c r="B43" s="172">
        <f>IF(C43=0,"",MAX($B$5:B40)+1)</f>
        <v>37</v>
      </c>
      <c r="C43" s="202">
        <v>6210000701</v>
      </c>
      <c r="D43" s="192" t="str">
        <f>_xlfn.XLOOKUP(C43,'COA_DTGroup_Update 20260428'!$C$410:$C$854,'COA_DTGroup_Update 20260428'!$A$410:$A$854,"")</f>
        <v>Chi phí bao bì</v>
      </c>
      <c r="E43" s="192" t="s">
        <v>135</v>
      </c>
      <c r="F43" s="202" t="s">
        <v>843</v>
      </c>
      <c r="G43" s="192" t="s">
        <v>844</v>
      </c>
      <c r="H43" s="179">
        <f>VLOOKUP(C43,'COA_DTGroup_Update 20260428'!C:D,2,0)</f>
        <v>621</v>
      </c>
      <c r="I43" s="179">
        <v>26</v>
      </c>
      <c r="J43" s="198" t="s">
        <v>135</v>
      </c>
      <c r="K43" s="220" t="s">
        <v>197</v>
      </c>
    </row>
    <row r="44" spans="1:11" x14ac:dyDescent="0.25">
      <c r="B44" s="172">
        <f>IF(C44=0,"",MAX($B$5:B43)+1)</f>
        <v>38</v>
      </c>
      <c r="C44" s="230" t="s">
        <v>841</v>
      </c>
      <c r="D44" s="231"/>
      <c r="E44" s="231" t="s">
        <v>212</v>
      </c>
      <c r="F44" s="230" t="s">
        <v>845</v>
      </c>
      <c r="G44" s="231" t="s">
        <v>805</v>
      </c>
      <c r="H44" s="179">
        <v>621</v>
      </c>
      <c r="I44" s="179">
        <v>27</v>
      </c>
      <c r="J44" s="198" t="s">
        <v>212</v>
      </c>
      <c r="K44" s="220" t="s">
        <v>197</v>
      </c>
    </row>
    <row r="45" spans="1:11" x14ac:dyDescent="0.25">
      <c r="B45" s="172">
        <f>IF(C45=0,"",MAX($B$5:B44)+1)</f>
        <v>39</v>
      </c>
      <c r="C45" s="230" t="s">
        <v>841</v>
      </c>
      <c r="D45" s="231"/>
      <c r="E45" s="231" t="s">
        <v>327</v>
      </c>
      <c r="F45" s="230" t="s">
        <v>846</v>
      </c>
      <c r="G45" s="231" t="s">
        <v>805</v>
      </c>
      <c r="H45" s="179">
        <v>621</v>
      </c>
      <c r="I45" s="179">
        <v>28</v>
      </c>
      <c r="J45" s="198" t="s">
        <v>327</v>
      </c>
      <c r="K45" s="220" t="s">
        <v>197</v>
      </c>
    </row>
    <row r="46" spans="1:11" x14ac:dyDescent="0.25">
      <c r="B46" s="172">
        <f>IF(C46=0,"",MAX($B$5:B45)+1)</f>
        <v>40</v>
      </c>
      <c r="C46" s="21">
        <v>6272002102</v>
      </c>
      <c r="D46" s="9" t="str">
        <f>_xlfn.XLOOKUP(C46,'COA_DTGroup_Update 20260428'!$C$410:$C$854,'COA_DTGroup_Update 20260428'!$A$410:$A$854,"")</f>
        <v>Chi phí Băng keo</v>
      </c>
      <c r="E46" s="9" t="s">
        <v>328</v>
      </c>
      <c r="F46" s="21" t="s">
        <v>847</v>
      </c>
      <c r="G46" s="171"/>
      <c r="H46" s="179">
        <f>VLOOKUP(C46,'COA_DTGroup_Update 20260428'!C:D,2,0)</f>
        <v>627</v>
      </c>
      <c r="I46" s="179">
        <v>29</v>
      </c>
      <c r="J46" s="198" t="s">
        <v>328</v>
      </c>
      <c r="K46" s="220" t="s">
        <v>197</v>
      </c>
    </row>
    <row r="47" spans="1:11" x14ac:dyDescent="0.25">
      <c r="B47" s="172">
        <f>IF(C47=0,"",MAX($B$5:B46)+1)</f>
        <v>41</v>
      </c>
      <c r="C47" s="21">
        <v>6275001801</v>
      </c>
      <c r="D47" s="9" t="str">
        <f>_xlfn.XLOOKUP(C47,'COA_DTGroup_Update 20260428'!$C$410:$C$854,'COA_DTGroup_Update 20260428'!$A$410:$A$854,"")</f>
        <v>Chi phí điện Sản xuất</v>
      </c>
      <c r="E47" s="9" t="s">
        <v>329</v>
      </c>
      <c r="F47" s="21" t="s">
        <v>848</v>
      </c>
      <c r="G47" s="171"/>
      <c r="H47" s="179">
        <f>VLOOKUP(C47,'COA_DTGroup_Update 20260428'!C:D,2,0)</f>
        <v>627</v>
      </c>
      <c r="I47" s="179">
        <v>31</v>
      </c>
      <c r="J47" s="198" t="s">
        <v>329</v>
      </c>
      <c r="K47" s="220" t="s">
        <v>197</v>
      </c>
    </row>
    <row r="48" spans="1:11" x14ac:dyDescent="0.25">
      <c r="B48" s="172">
        <f>IF(C48=0,"",MAX($B$5:B47)+1)</f>
        <v>42</v>
      </c>
      <c r="C48" s="21">
        <v>6277001802</v>
      </c>
      <c r="D48" s="9" t="str">
        <f>_xlfn.XLOOKUP(C48,'COA_DTGroup_Update 20260428'!$C$410:$C$854,'COA_DTGroup_Update 20260428'!$A$410:$A$854,"")</f>
        <v>Chi phí điện Quản lý</v>
      </c>
      <c r="E48" s="9" t="s">
        <v>330</v>
      </c>
      <c r="F48" s="21" t="s">
        <v>849</v>
      </c>
      <c r="G48" s="171"/>
      <c r="H48" s="179">
        <f>VLOOKUP(C48,'COA_DTGroup_Update 20260428'!C:D,2,0)</f>
        <v>627</v>
      </c>
      <c r="I48" s="179">
        <v>32</v>
      </c>
      <c r="J48" s="198" t="s">
        <v>330</v>
      </c>
      <c r="K48" s="220" t="s">
        <v>197</v>
      </c>
    </row>
    <row r="49" spans="1:11" x14ac:dyDescent="0.25">
      <c r="B49" s="172">
        <f>IF(C49=0,"",MAX($B$5:B48)+1)</f>
        <v>43</v>
      </c>
      <c r="C49" s="21">
        <v>6417001802</v>
      </c>
      <c r="D49" s="9" t="str">
        <f>_xlfn.XLOOKUP(C49,'COA_DTGroup_Update 20260428'!$C$410:$C$854,'COA_DTGroup_Update 20260428'!$A$410:$A$854,"")</f>
        <v>Chi phí điện Quản lý</v>
      </c>
      <c r="E49" s="9" t="s">
        <v>330</v>
      </c>
      <c r="F49" s="21" t="s">
        <v>849</v>
      </c>
      <c r="G49" s="171"/>
      <c r="H49" s="179">
        <f>VLOOKUP(C49,'COA_DTGroup_Update 20260428'!C:D,2,0)</f>
        <v>641</v>
      </c>
      <c r="I49" s="1051">
        <v>99</v>
      </c>
      <c r="J49" s="1052" t="s">
        <v>330</v>
      </c>
      <c r="K49" s="1053" t="s">
        <v>226</v>
      </c>
    </row>
    <row r="50" spans="1:11" x14ac:dyDescent="0.25">
      <c r="B50" s="172">
        <f>IF(C50=0,"",MAX($B$5:B49)+1)</f>
        <v>44</v>
      </c>
      <c r="C50" s="21">
        <v>6427001802</v>
      </c>
      <c r="D50" s="9" t="str">
        <f>_xlfn.XLOOKUP(C50,'COA_DTGroup_Update 20260428'!$C$410:$C$854,'COA_DTGroup_Update 20260428'!$A$410:$A$854,"")</f>
        <v>Chi phí điện Quản lý</v>
      </c>
      <c r="E50" s="9" t="s">
        <v>330</v>
      </c>
      <c r="F50" s="21" t="s">
        <v>849</v>
      </c>
      <c r="G50" s="171"/>
      <c r="H50" s="179">
        <f>VLOOKUP(C50,'COA_DTGroup_Update 20260428'!C:D,2,0)</f>
        <v>642</v>
      </c>
      <c r="I50" s="1051">
        <v>99</v>
      </c>
      <c r="J50" s="1052" t="s">
        <v>330</v>
      </c>
      <c r="K50" s="1053" t="s">
        <v>226</v>
      </c>
    </row>
    <row r="51" spans="1:11" x14ac:dyDescent="0.25">
      <c r="B51" s="172">
        <f>IF(C51=0,"",MAX($B$5:B50)+1)</f>
        <v>45</v>
      </c>
      <c r="C51" s="21">
        <v>6275001803</v>
      </c>
      <c r="D51" s="171" t="str">
        <f>_xlfn.XLOOKUP(C51,'COA_DTGroup_Update 20260428'!$C$410:$C$854,'COA_DTGroup_Update 20260428'!$A$410:$A$854,"")</f>
        <v>Chi phí nước sản xuất</v>
      </c>
      <c r="E51" s="9" t="s">
        <v>331</v>
      </c>
      <c r="F51" s="21" t="s">
        <v>850</v>
      </c>
      <c r="G51" s="171"/>
      <c r="H51" s="179">
        <f>VLOOKUP(C51,'COA_DTGroup_Update 20260428'!C:D,2,0)</f>
        <v>627</v>
      </c>
      <c r="I51" s="179">
        <v>33</v>
      </c>
      <c r="J51" s="198" t="s">
        <v>331</v>
      </c>
      <c r="K51" s="220" t="s">
        <v>197</v>
      </c>
    </row>
    <row r="52" spans="1:11" s="3" customFormat="1" x14ac:dyDescent="0.25">
      <c r="A52" s="191"/>
      <c r="B52" s="212">
        <f>IF(C52=0,"",MAX($B$5:B51)+1)</f>
        <v>46</v>
      </c>
      <c r="C52" s="204">
        <v>6277002805</v>
      </c>
      <c r="D52" s="205" t="str">
        <f>_xlfn.XLOOKUP(C52,'COA_DTGroup_Update 20260428'!$C$410:$C$854,'COA_DTGroup_Update 20260428'!$A$410:$A$854,"")</f>
        <v>Chi phí nước</v>
      </c>
      <c r="E52" s="205"/>
      <c r="F52" s="204" t="s">
        <v>851</v>
      </c>
      <c r="G52" s="205" t="s">
        <v>852</v>
      </c>
      <c r="H52" s="200">
        <f>VLOOKUP(C52,'COA_DTGroup_Update 20260428'!C:D,2,0)</f>
        <v>627</v>
      </c>
      <c r="I52" s="200">
        <v>33</v>
      </c>
      <c r="J52" s="201" t="s">
        <v>331</v>
      </c>
      <c r="K52" s="221" t="s">
        <v>197</v>
      </c>
    </row>
    <row r="53" spans="1:11" x14ac:dyDescent="0.25">
      <c r="B53" s="172">
        <f>IF(C53=0,"",MAX($B$5:B52)+1)</f>
        <v>47</v>
      </c>
      <c r="C53" s="21">
        <v>6425001803</v>
      </c>
      <c r="D53" s="171" t="str">
        <f>_xlfn.XLOOKUP(C53,'COA_DTGroup_Update 20260428'!$C$410:$C$854,'COA_DTGroup_Update 20260428'!$A$410:$A$854,"")</f>
        <v>Chi phí nước sinh hoạt</v>
      </c>
      <c r="E53" s="9" t="s">
        <v>332</v>
      </c>
      <c r="F53" s="21" t="s">
        <v>850</v>
      </c>
      <c r="G53" s="171"/>
      <c r="H53" s="179">
        <f>VLOOKUP(C53,'COA_DTGroup_Update 20260428'!C:D,2,0)</f>
        <v>642</v>
      </c>
      <c r="I53" s="1051">
        <v>100</v>
      </c>
      <c r="J53" s="1052" t="s">
        <v>332</v>
      </c>
      <c r="K53" s="1053" t="s">
        <v>226</v>
      </c>
    </row>
    <row r="54" spans="1:11" ht="30" x14ac:dyDescent="0.25">
      <c r="B54" s="172">
        <f>IF(C54=0,"",MAX($B$5:B53)+1)</f>
        <v>48</v>
      </c>
      <c r="C54" s="21">
        <v>6412003502</v>
      </c>
      <c r="D54" s="171" t="str">
        <f>_xlfn.XLOOKUP(C54,'COA_DTGroup_Update 20260428'!$C$410:$C$854,'COA_DTGroup_Update 20260428'!$A$410:$A$854,"")</f>
        <v>Chi phí xăng dầu xe du lịch, xe gắn máy,xe nâng</v>
      </c>
      <c r="E54" s="9" t="s">
        <v>335</v>
      </c>
      <c r="F54" s="21" t="s">
        <v>853</v>
      </c>
      <c r="G54" s="171" t="s">
        <v>854</v>
      </c>
      <c r="H54" s="179">
        <f>VLOOKUP(C54,'COA_DTGroup_Update 20260428'!C:D,2,0)</f>
        <v>641</v>
      </c>
      <c r="I54" s="179">
        <v>37</v>
      </c>
      <c r="J54" s="198" t="s">
        <v>335</v>
      </c>
      <c r="K54" s="220" t="s">
        <v>197</v>
      </c>
    </row>
    <row r="55" spans="1:11" ht="30" x14ac:dyDescent="0.25">
      <c r="B55" s="172">
        <f>IF(C55=0,"",MAX($B$5:B54)+1)</f>
        <v>49</v>
      </c>
      <c r="C55" s="21">
        <v>6422003502</v>
      </c>
      <c r="D55" s="171" t="str">
        <f>_xlfn.XLOOKUP(C55,'COA_DTGroup_Update 20260428'!$C$410:$C$854,'COA_DTGroup_Update 20260428'!$A$410:$A$854,"")</f>
        <v>Chi phí xăng dầu xe du lịch, xe gắn máy,xe nâng</v>
      </c>
      <c r="E55" s="9" t="s">
        <v>335</v>
      </c>
      <c r="F55" s="21" t="s">
        <v>853</v>
      </c>
      <c r="G55" s="171" t="s">
        <v>854</v>
      </c>
      <c r="H55" s="179">
        <f>VLOOKUP(C55,'COA_DTGroup_Update 20260428'!C:D,2,0)</f>
        <v>642</v>
      </c>
      <c r="I55" s="179">
        <v>37</v>
      </c>
      <c r="J55" s="198" t="s">
        <v>335</v>
      </c>
      <c r="K55" s="220" t="s">
        <v>197</v>
      </c>
    </row>
    <row r="56" spans="1:11" x14ac:dyDescent="0.25">
      <c r="B56" s="172">
        <f>IF(C56=0,"",MAX($B$5:B55)+1)</f>
        <v>50</v>
      </c>
      <c r="C56" s="21">
        <v>6272003502</v>
      </c>
      <c r="D56" s="171" t="str">
        <f>_xlfn.XLOOKUP(C56,'COA_DTGroup_Update 20260428'!$C$410:$C$854,'COA_DTGroup_Update 20260428'!$A$410:$A$854,"")</f>
        <v>Chi phí xăng dầu xe</v>
      </c>
      <c r="E56" s="9" t="s">
        <v>333</v>
      </c>
      <c r="F56" s="21" t="s">
        <v>853</v>
      </c>
      <c r="G56" s="171" t="s">
        <v>855</v>
      </c>
      <c r="H56" s="179">
        <f>VLOOKUP(C56,'COA_DTGroup_Update 20260428'!C:D,2,0)</f>
        <v>627</v>
      </c>
      <c r="I56" s="179">
        <v>35</v>
      </c>
      <c r="J56" s="198" t="s">
        <v>333</v>
      </c>
      <c r="K56" s="220" t="s">
        <v>197</v>
      </c>
    </row>
    <row r="57" spans="1:11" ht="30" x14ac:dyDescent="0.25">
      <c r="B57" s="172">
        <f>IF(C57=0,"",MAX($B$5:B56)+1)</f>
        <v>51</v>
      </c>
      <c r="C57" s="21">
        <v>6412003501</v>
      </c>
      <c r="D57" s="171" t="str">
        <f>_xlfn.XLOOKUP(C57,'COA_DTGroup_Update 20260428'!$C$410:$C$854,'COA_DTGroup_Update 20260428'!$A$410:$A$854,"")</f>
        <v>Chi phí xăng dầu xe giao hàng</v>
      </c>
      <c r="E57" s="9" t="s">
        <v>334</v>
      </c>
      <c r="F57" s="21" t="s">
        <v>856</v>
      </c>
      <c r="G57" s="171" t="s">
        <v>857</v>
      </c>
      <c r="H57" s="179">
        <f>VLOOKUP(C57,'COA_DTGroup_Update 20260428'!C:D,2,0)</f>
        <v>641</v>
      </c>
      <c r="I57" s="179">
        <v>36</v>
      </c>
      <c r="J57" s="198" t="s">
        <v>334</v>
      </c>
      <c r="K57" s="220" t="s">
        <v>197</v>
      </c>
    </row>
    <row r="58" spans="1:11" s="3" customFormat="1" x14ac:dyDescent="0.25">
      <c r="A58" s="191"/>
      <c r="B58" s="172">
        <f>IF(C58=0,"",MAX($B$5:B57)+1)</f>
        <v>52</v>
      </c>
      <c r="C58" s="206">
        <v>6417003801</v>
      </c>
      <c r="D58" s="9" t="str">
        <f>_xlfn.XLOOKUP(C58,'COA_DTGroup_Update 20260428'!$C$410:$C$854,'COA_DTGroup_Update 20260428'!$A$410:$A$854,"")</f>
        <v>Phí cầu đường xe</v>
      </c>
      <c r="E58" s="9" t="s">
        <v>336</v>
      </c>
      <c r="F58" s="206" t="s">
        <v>858</v>
      </c>
      <c r="G58" s="208"/>
      <c r="H58" s="179">
        <f>VLOOKUP(C58,'COA_DTGroup_Update 20260428'!C:D,2,0)</f>
        <v>641</v>
      </c>
      <c r="I58" s="179">
        <v>38</v>
      </c>
      <c r="J58" s="198" t="s">
        <v>336</v>
      </c>
      <c r="K58" s="220" t="s">
        <v>197</v>
      </c>
    </row>
    <row r="59" spans="1:11" s="3" customFormat="1" x14ac:dyDescent="0.25">
      <c r="A59" s="191"/>
      <c r="B59" s="172">
        <f>IF(C59=0,"",MAX($B$5:B58)+1)</f>
        <v>53</v>
      </c>
      <c r="C59" s="206">
        <v>6427003801</v>
      </c>
      <c r="D59" s="9" t="str">
        <f>_xlfn.XLOOKUP(C59,'COA_DTGroup_Update 20260428'!$C$410:$C$854,'COA_DTGroup_Update 20260428'!$A$410:$A$854,"")</f>
        <v>Phí cầu đường xe</v>
      </c>
      <c r="E59" s="9" t="s">
        <v>336</v>
      </c>
      <c r="F59" s="206" t="s">
        <v>858</v>
      </c>
      <c r="G59" s="208"/>
      <c r="H59" s="179">
        <f>VLOOKUP(C59,'COA_DTGroup_Update 20260428'!C:D,2,0)</f>
        <v>642</v>
      </c>
      <c r="I59" s="179">
        <v>38</v>
      </c>
      <c r="J59" s="198" t="s">
        <v>336</v>
      </c>
      <c r="K59" s="220" t="s">
        <v>197</v>
      </c>
    </row>
    <row r="60" spans="1:11" x14ac:dyDescent="0.25">
      <c r="B60" s="172">
        <f>IF(C60=0,"",MAX($B$5:B59)+1)</f>
        <v>54</v>
      </c>
      <c r="C60" s="21">
        <v>6272000104</v>
      </c>
      <c r="D60" s="9" t="str">
        <f>_xlfn.XLOOKUP(C60,'COA_DTGroup_Update 20260428'!$C$410:$C$854,'COA_DTGroup_Update 20260428'!$A$410:$A$854,"")</f>
        <v>Chi phí hóa chất XLNT</v>
      </c>
      <c r="E60" s="9" t="s">
        <v>145</v>
      </c>
      <c r="F60" s="21" t="s">
        <v>859</v>
      </c>
      <c r="G60" s="171"/>
      <c r="H60" s="179">
        <f>VLOOKUP(C60,'COA_DTGroup_Update 20260428'!C:D,2,0)</f>
        <v>627</v>
      </c>
      <c r="I60" s="179">
        <v>39</v>
      </c>
      <c r="J60" s="198" t="s">
        <v>145</v>
      </c>
      <c r="K60" s="220" t="s">
        <v>197</v>
      </c>
    </row>
    <row r="61" spans="1:11" x14ac:dyDescent="0.25">
      <c r="B61" s="172">
        <f>IF(C61=0,"",MAX($B$5:B60)+1)</f>
        <v>55</v>
      </c>
      <c r="C61" s="230" t="s">
        <v>841</v>
      </c>
      <c r="D61" s="231"/>
      <c r="E61" s="231" t="s">
        <v>175</v>
      </c>
      <c r="F61" s="230" t="s">
        <v>860</v>
      </c>
      <c r="G61" s="231" t="s">
        <v>805</v>
      </c>
      <c r="H61" s="179"/>
      <c r="I61" s="179">
        <v>40</v>
      </c>
      <c r="J61" s="198" t="s">
        <v>175</v>
      </c>
      <c r="K61" s="220" t="s">
        <v>197</v>
      </c>
    </row>
    <row r="62" spans="1:11" x14ac:dyDescent="0.25">
      <c r="B62" s="172">
        <f>IF(C62=0,"",MAX($B$5:B61)+1)</f>
        <v>56</v>
      </c>
      <c r="C62" s="230" t="s">
        <v>841</v>
      </c>
      <c r="D62" s="231"/>
      <c r="E62" s="231" t="s">
        <v>220</v>
      </c>
      <c r="F62" s="230" t="s">
        <v>861</v>
      </c>
      <c r="G62" s="231" t="s">
        <v>805</v>
      </c>
      <c r="H62" s="179"/>
      <c r="I62" s="179">
        <v>41</v>
      </c>
      <c r="J62" s="15" t="s">
        <v>220</v>
      </c>
      <c r="K62" s="220" t="s">
        <v>197</v>
      </c>
    </row>
    <row r="63" spans="1:11" ht="30" x14ac:dyDescent="0.25">
      <c r="B63" s="172">
        <f>IF(C63=0,"",MAX($B$5:B62)+1)</f>
        <v>57</v>
      </c>
      <c r="C63" s="21">
        <v>6277003702</v>
      </c>
      <c r="D63" s="9" t="str">
        <f>_xlfn.XLOOKUP(C63,'COA_DTGroup_Update 20260428'!$C$410:$C$854,'COA_DTGroup_Update 20260428'!$A$410:$A$854,"")</f>
        <v>Chi phí dịch vụ môi trường</v>
      </c>
      <c r="E63" s="9" t="s">
        <v>148</v>
      </c>
      <c r="F63" s="21" t="s">
        <v>862</v>
      </c>
      <c r="G63" s="171" t="s">
        <v>863</v>
      </c>
      <c r="H63" s="179">
        <f>VLOOKUP(C63,'COA_DTGroup_Update 20260428'!C:D,2,0)</f>
        <v>627</v>
      </c>
      <c r="I63" s="179">
        <v>42</v>
      </c>
      <c r="J63" s="198" t="s">
        <v>148</v>
      </c>
      <c r="K63" s="220" t="s">
        <v>197</v>
      </c>
    </row>
    <row r="64" spans="1:11" ht="30" x14ac:dyDescent="0.25">
      <c r="B64" s="172">
        <f>IF(C64=0,"",MAX($B$5:B63)+1)</f>
        <v>58</v>
      </c>
      <c r="C64" s="21">
        <v>6417003702</v>
      </c>
      <c r="D64" s="9" t="str">
        <f>_xlfn.XLOOKUP(C64,'COA_DTGroup_Update 20260428'!$C$410:$C$854,'COA_DTGroup_Update 20260428'!$A$410:$A$854,"")</f>
        <v>Chi phí dịch vụ môi trường</v>
      </c>
      <c r="E64" s="9" t="s">
        <v>148</v>
      </c>
      <c r="F64" s="21" t="s">
        <v>862</v>
      </c>
      <c r="G64" s="171"/>
      <c r="H64" s="179">
        <f>VLOOKUP(C64,'COA_DTGroup_Update 20260428'!C:D,2,0)</f>
        <v>641</v>
      </c>
      <c r="I64" s="179">
        <v>42</v>
      </c>
      <c r="J64" s="198" t="s">
        <v>148</v>
      </c>
      <c r="K64" s="220" t="s">
        <v>197</v>
      </c>
    </row>
    <row r="65" spans="1:11" ht="30" x14ac:dyDescent="0.25">
      <c r="B65" s="172">
        <f>IF(C65=0,"",MAX($B$5:B64)+1)</f>
        <v>59</v>
      </c>
      <c r="C65" s="21">
        <v>6427003702</v>
      </c>
      <c r="D65" s="9" t="str">
        <f>_xlfn.XLOOKUP(C65,'COA_DTGroup_Update 20260428'!$C$410:$C$854,'COA_DTGroup_Update 20260428'!$A$410:$A$854,"")</f>
        <v>Chi phí dịch vụ môi trường</v>
      </c>
      <c r="E65" s="9" t="s">
        <v>148</v>
      </c>
      <c r="F65" s="21" t="s">
        <v>862</v>
      </c>
      <c r="G65" s="171"/>
      <c r="H65" s="179">
        <f>VLOOKUP(C65,'COA_DTGroup_Update 20260428'!C:D,2,0)</f>
        <v>642</v>
      </c>
      <c r="I65" s="179">
        <v>42</v>
      </c>
      <c r="J65" s="198" t="s">
        <v>148</v>
      </c>
      <c r="K65" s="220" t="s">
        <v>197</v>
      </c>
    </row>
    <row r="66" spans="1:11" ht="30" x14ac:dyDescent="0.25">
      <c r="B66" s="172">
        <f>IF(C66=0,"",MAX($B$5:B65)+1)</f>
        <v>60</v>
      </c>
      <c r="C66" s="21">
        <v>6210001601</v>
      </c>
      <c r="D66" s="9" t="str">
        <f>_xlfn.XLOOKUP(C66,'COA_DTGroup_Update 20260428'!$C$410:$C$854,'COA_DTGroup_Update 20260428'!$A$410:$A$854,"")</f>
        <v>Chi phí gia công thuê ngoài khuôn,máy</v>
      </c>
      <c r="E66" s="9" t="s">
        <v>337</v>
      </c>
      <c r="F66" s="21" t="s">
        <v>864</v>
      </c>
      <c r="G66" s="171" t="s">
        <v>865</v>
      </c>
      <c r="H66" s="179">
        <f>VLOOKUP(C66,'COA_DTGroup_Update 20260428'!C:D,2,0)</f>
        <v>621</v>
      </c>
      <c r="I66" s="179">
        <v>43</v>
      </c>
      <c r="J66" s="198" t="s">
        <v>337</v>
      </c>
      <c r="K66" s="220" t="s">
        <v>197</v>
      </c>
    </row>
    <row r="67" spans="1:11" s="3" customFormat="1" ht="30" x14ac:dyDescent="0.25">
      <c r="A67" s="191"/>
      <c r="B67" s="212">
        <f>IF(C67=0,"",MAX($B$5:B66)+1)</f>
        <v>61</v>
      </c>
      <c r="C67" s="204">
        <v>6210001602</v>
      </c>
      <c r="D67" s="205" t="str">
        <f>_xlfn.XLOOKUP(C67,'COA_DTGroup_Update 20260428'!$C$410:$C$854,'COA_DTGroup_Update 20260428'!$A$410:$A$854,"")</f>
        <v>Chi phí gia công thuê ngoài khuôn nội bộ Duy Tân</v>
      </c>
      <c r="E67" s="205"/>
      <c r="F67" s="204" t="s">
        <v>866</v>
      </c>
      <c r="G67" s="205" t="s">
        <v>867</v>
      </c>
      <c r="H67" s="200">
        <f>VLOOKUP(C67,'COA_DTGroup_Update 20260428'!C:D,2,0)</f>
        <v>621</v>
      </c>
      <c r="I67" s="200"/>
      <c r="J67" s="201" t="s">
        <v>868</v>
      </c>
      <c r="K67" s="221" t="s">
        <v>197</v>
      </c>
    </row>
    <row r="68" spans="1:11" x14ac:dyDescent="0.25">
      <c r="B68" s="172">
        <f>IF(C68=0,"",MAX($B$5:B67)+1)</f>
        <v>62</v>
      </c>
      <c r="C68" s="21">
        <v>6210001701</v>
      </c>
      <c r="D68" s="9" t="str">
        <f>_xlfn.XLOOKUP(C68,'COA_DTGroup_Update 20260428'!$C$410:$C$854,'COA_DTGroup_Update 20260428'!$A$410:$A$854,"")</f>
        <v>Chi phí gia công thuê ngoài SP.nhựa</v>
      </c>
      <c r="E68" s="9" t="s">
        <v>338</v>
      </c>
      <c r="F68" s="21" t="s">
        <v>869</v>
      </c>
      <c r="G68" s="171" t="s">
        <v>865</v>
      </c>
      <c r="H68" s="179">
        <f>VLOOKUP(C68,'COA_DTGroup_Update 20260428'!C:D,2,0)</f>
        <v>621</v>
      </c>
      <c r="I68" s="179">
        <v>44</v>
      </c>
      <c r="J68" s="198" t="s">
        <v>338</v>
      </c>
      <c r="K68" s="220" t="s">
        <v>197</v>
      </c>
    </row>
    <row r="69" spans="1:11" s="3" customFormat="1" ht="30" x14ac:dyDescent="0.25">
      <c r="A69" s="191"/>
      <c r="B69" s="212">
        <f>IF(C69=0,"",MAX($B$5:B68)+1)</f>
        <v>63</v>
      </c>
      <c r="C69" s="204">
        <v>6273001602</v>
      </c>
      <c r="D69" s="205" t="str">
        <f>_xlfn.XLOOKUP(C69,'COA_DTGroup_Update 20260428'!$C$410:$C$854,'COA_DTGroup_Update 20260428'!$A$410:$A$854,"")</f>
        <v>Chi phí gia công thuê ngoài khuôn nội bộ Duy Tân</v>
      </c>
      <c r="E69" s="205"/>
      <c r="F69" s="204" t="s">
        <v>866</v>
      </c>
      <c r="G69" s="205" t="s">
        <v>870</v>
      </c>
      <c r="H69" s="200">
        <f>VLOOKUP(C69,'COA_DTGroup_Update 20260428'!C:D,2,0)</f>
        <v>627</v>
      </c>
      <c r="I69" s="200"/>
      <c r="J69" s="201" t="s">
        <v>871</v>
      </c>
      <c r="K69" s="221" t="s">
        <v>197</v>
      </c>
    </row>
    <row r="70" spans="1:11" ht="30" x14ac:dyDescent="0.25">
      <c r="B70" s="172">
        <f>IF(C70=0,"",MAX($B$5:B69)+1)</f>
        <v>64</v>
      </c>
      <c r="C70" s="21">
        <v>6272002201</v>
      </c>
      <c r="D70" s="9" t="str">
        <f>_xlfn.XLOOKUP(C70,'COA_DTGroup_Update 20260428'!$C$410:$C$854,'COA_DTGroup_Update 20260428'!$A$410:$A$854,"")</f>
        <v>Chi phí sửa chữa nhỏ.</v>
      </c>
      <c r="E70" s="9" t="s">
        <v>134</v>
      </c>
      <c r="F70" s="21" t="s">
        <v>872</v>
      </c>
      <c r="G70" s="171" t="s">
        <v>873</v>
      </c>
      <c r="H70" s="179">
        <f>VLOOKUP(C70,'COA_DTGroup_Update 20260428'!C:D,2,0)</f>
        <v>627</v>
      </c>
      <c r="I70" s="179">
        <v>46</v>
      </c>
      <c r="J70" s="198" t="s">
        <v>134</v>
      </c>
      <c r="K70" s="222" t="s">
        <v>226</v>
      </c>
    </row>
    <row r="71" spans="1:11" s="3" customFormat="1" ht="30" x14ac:dyDescent="0.25">
      <c r="A71" s="191"/>
      <c r="B71" s="212">
        <f>IF(C71=0,"",MAX($B$5:B70)+1)</f>
        <v>65</v>
      </c>
      <c r="C71" s="204">
        <v>6272002503</v>
      </c>
      <c r="D71" s="205" t="str">
        <f>_xlfn.XLOOKUP(C71,'COA_DTGroup_Update 20260428'!$C$410:$C$854,'COA_DTGroup_Update 20260428'!$A$410:$A$854,"")</f>
        <v>Dầu nhớt Bảo trì sữa chữa máy</v>
      </c>
      <c r="E71" s="205"/>
      <c r="F71" s="204" t="s">
        <v>874</v>
      </c>
      <c r="G71" s="205" t="s">
        <v>875</v>
      </c>
      <c r="H71" s="200">
        <f>VLOOKUP(C71,'COA_DTGroup_Update 20260428'!C:D,2,0)</f>
        <v>627</v>
      </c>
      <c r="I71" s="200">
        <v>46</v>
      </c>
      <c r="J71" s="201" t="s">
        <v>134</v>
      </c>
      <c r="K71" s="223"/>
    </row>
    <row r="72" spans="1:11" s="3" customFormat="1" ht="30" x14ac:dyDescent="0.25">
      <c r="A72" s="191"/>
      <c r="B72" s="212">
        <f>IF(C72=0,"",MAX($B$5:B71)+1)</f>
        <v>66</v>
      </c>
      <c r="C72" s="204">
        <v>6272006501</v>
      </c>
      <c r="D72" s="205" t="str">
        <f>_xlfn.XLOOKUP(C72,'COA_DTGroup_Update 20260428'!$C$410:$C$854,'COA_DTGroup_Update 20260428'!$A$410:$A$854,"")</f>
        <v>CP bảo trì- xuất nhiên liệu</v>
      </c>
      <c r="E72" s="205"/>
      <c r="F72" s="204" t="s">
        <v>876</v>
      </c>
      <c r="G72" s="205" t="s">
        <v>875</v>
      </c>
      <c r="H72" s="200">
        <f>VLOOKUP(C72,'COA_DTGroup_Update 20260428'!C:D,2,0)</f>
        <v>627</v>
      </c>
      <c r="I72" s="200">
        <v>46</v>
      </c>
      <c r="J72" s="201" t="s">
        <v>134</v>
      </c>
      <c r="K72" s="223"/>
    </row>
    <row r="73" spans="1:11" s="3" customFormat="1" ht="30" x14ac:dyDescent="0.25">
      <c r="A73" s="191"/>
      <c r="B73" s="212">
        <f>IF(C73=0,"",MAX($B$5:B72)+1)</f>
        <v>67</v>
      </c>
      <c r="C73" s="204">
        <v>6273006501</v>
      </c>
      <c r="D73" s="205" t="str">
        <f>_xlfn.XLOOKUP(C73,'COA_DTGroup_Update 20260428'!$C$410:$C$854,'COA_DTGroup_Update 20260428'!$A$410:$A$854,"")</f>
        <v>CP bảo trì- xuất VT</v>
      </c>
      <c r="E73" s="205"/>
      <c r="F73" s="204" t="s">
        <v>876</v>
      </c>
      <c r="G73" s="205" t="s">
        <v>875</v>
      </c>
      <c r="H73" s="200">
        <f>VLOOKUP(C73,'COA_DTGroup_Update 20260428'!C:D,2,0)</f>
        <v>627</v>
      </c>
      <c r="I73" s="200">
        <v>46</v>
      </c>
      <c r="J73" s="201" t="s">
        <v>134</v>
      </c>
      <c r="K73" s="223"/>
    </row>
    <row r="74" spans="1:11" s="3" customFormat="1" ht="30" x14ac:dyDescent="0.25">
      <c r="A74" s="191"/>
      <c r="B74" s="212">
        <f>IF(C74=0,"",MAX($B$5:B73)+1)</f>
        <v>68</v>
      </c>
      <c r="C74" s="204">
        <v>6277002201</v>
      </c>
      <c r="D74" s="205" t="str">
        <f>_xlfn.XLOOKUP(C74,'COA_DTGroup_Update 20260428'!$C$410:$C$854,'COA_DTGroup_Update 20260428'!$A$410:$A$854,"")</f>
        <v>Chi phí sửa chữa nhỏ- DV bên ngoài</v>
      </c>
      <c r="E74" s="205"/>
      <c r="F74" s="204" t="s">
        <v>872</v>
      </c>
      <c r="G74" s="205" t="s">
        <v>875</v>
      </c>
      <c r="H74" s="200">
        <f>VLOOKUP(C74,'COA_DTGroup_Update 20260428'!C:D,2,0)</f>
        <v>627</v>
      </c>
      <c r="I74" s="200">
        <v>46</v>
      </c>
      <c r="J74" s="201" t="s">
        <v>134</v>
      </c>
      <c r="K74" s="223"/>
    </row>
    <row r="75" spans="1:11" s="3" customFormat="1" ht="30" x14ac:dyDescent="0.25">
      <c r="A75" s="191"/>
      <c r="B75" s="212">
        <f>IF(C75=0,"",MAX($B$5:B74)+1)</f>
        <v>69</v>
      </c>
      <c r="C75" s="204">
        <v>6277006501</v>
      </c>
      <c r="D75" s="205" t="str">
        <f>_xlfn.XLOOKUP(C75,'COA_DTGroup_Update 20260428'!$C$410:$C$854,'COA_DTGroup_Update 20260428'!$A$410:$A$854,"")</f>
        <v>Chi Phí bảo trì- DV bên ngoài</v>
      </c>
      <c r="E75" s="205"/>
      <c r="F75" s="204" t="s">
        <v>876</v>
      </c>
      <c r="G75" s="205" t="s">
        <v>875</v>
      </c>
      <c r="H75" s="200">
        <f>VLOOKUP(C75,'COA_DTGroup_Update 20260428'!C:D,2,0)</f>
        <v>627</v>
      </c>
      <c r="I75" s="200">
        <v>46</v>
      </c>
      <c r="J75" s="201" t="s">
        <v>134</v>
      </c>
      <c r="K75" s="223"/>
    </row>
    <row r="76" spans="1:11" s="3" customFormat="1" ht="30" x14ac:dyDescent="0.25">
      <c r="A76" s="191"/>
      <c r="B76" s="212">
        <f>IF(C76=0,"",MAX($B$5:B75)+1)</f>
        <v>70</v>
      </c>
      <c r="C76" s="228">
        <v>6273006601</v>
      </c>
      <c r="D76" s="205" t="str">
        <f>_xlfn.XLOOKUP(C76,'COA_DTGroup_Update 20260428'!$C$410:$C$854,'COA_DTGroup_Update 20260428'!$A$410:$A$854,"")</f>
        <v>Chi phí nâng cấp, cải tạo, chế tạo</v>
      </c>
      <c r="E76" s="205"/>
      <c r="F76" s="228" t="s">
        <v>877</v>
      </c>
      <c r="G76" s="205" t="s">
        <v>875</v>
      </c>
      <c r="H76" s="200">
        <f>VLOOKUP(C76,'COA_DTGroup_Update 20260428'!C:D,2,0)</f>
        <v>627</v>
      </c>
      <c r="I76" s="200">
        <v>46</v>
      </c>
      <c r="J76" s="201" t="s">
        <v>134</v>
      </c>
      <c r="K76" s="223"/>
    </row>
    <row r="77" spans="1:11" s="3" customFormat="1" ht="30" x14ac:dyDescent="0.25">
      <c r="A77" s="191"/>
      <c r="B77" s="212">
        <f>IF(C77=0,"",MAX($B$5:B76)+1)</f>
        <v>71</v>
      </c>
      <c r="C77" s="228">
        <v>6278006601</v>
      </c>
      <c r="D77" s="205" t="str">
        <f>_xlfn.XLOOKUP(C77,'COA_DTGroup_Update 20260428'!$C$410:$C$854,'COA_DTGroup_Update 20260428'!$A$410:$A$854,"")</f>
        <v>Chi phí nâng cấp, cải tạo, chế tạo</v>
      </c>
      <c r="E77" s="205"/>
      <c r="F77" s="228" t="s">
        <v>877</v>
      </c>
      <c r="G77" s="205" t="s">
        <v>875</v>
      </c>
      <c r="H77" s="200">
        <f>VLOOKUP(C77,'COA_DTGroup_Update 20260428'!C:D,2,0)</f>
        <v>627</v>
      </c>
      <c r="I77" s="200">
        <v>46</v>
      </c>
      <c r="J77" s="201" t="s">
        <v>134</v>
      </c>
      <c r="K77" s="223"/>
    </row>
    <row r="78" spans="1:11" ht="30" x14ac:dyDescent="0.25">
      <c r="B78" s="172">
        <f>IF(C78=0,"",MAX($B$5:B77)+1)</f>
        <v>72</v>
      </c>
      <c r="C78" s="21">
        <v>6277002204</v>
      </c>
      <c r="D78" s="9" t="str">
        <f>_xlfn.XLOOKUP(C78,'COA_DTGroup_Update 20260428'!$C$410:$C$854,'COA_DTGroup_Update 20260428'!$A$410:$A$854,"")</f>
        <v>Chi phí Sữa chữa bảo trì phương tiện vận tải</v>
      </c>
      <c r="E78" s="9" t="s">
        <v>143</v>
      </c>
      <c r="F78" s="21" t="s">
        <v>878</v>
      </c>
      <c r="G78" s="171" t="s">
        <v>879</v>
      </c>
      <c r="H78" s="179">
        <f>VLOOKUP(C78,'COA_DTGroup_Update 20260428'!C:D,2,0)</f>
        <v>627</v>
      </c>
      <c r="I78" s="179">
        <v>48</v>
      </c>
      <c r="J78" s="198" t="s">
        <v>143</v>
      </c>
      <c r="K78" s="222" t="s">
        <v>226</v>
      </c>
    </row>
    <row r="79" spans="1:11" ht="30" x14ac:dyDescent="0.25">
      <c r="B79" s="172">
        <f>IF(C79=0,"",MAX($B$5:B78)+1)</f>
        <v>73</v>
      </c>
      <c r="C79" s="21">
        <v>6413002204</v>
      </c>
      <c r="D79" s="9" t="str">
        <f>_xlfn.XLOOKUP(C79,'COA_DTGroup_Update 20260428'!$C$410:$C$854,'COA_DTGroup_Update 20260428'!$A$410:$A$854,"")</f>
        <v>Sửa chữa, bảo trì phương tiện vận tải - Thuê ngoài</v>
      </c>
      <c r="E79" s="9" t="s">
        <v>143</v>
      </c>
      <c r="F79" s="21" t="s">
        <v>878</v>
      </c>
      <c r="G79" s="171" t="s">
        <v>879</v>
      </c>
      <c r="H79" s="179">
        <f>VLOOKUP(C79,'COA_DTGroup_Update 20260428'!C:D,2,0)</f>
        <v>641</v>
      </c>
      <c r="I79" s="179">
        <v>48</v>
      </c>
      <c r="J79" s="198" t="s">
        <v>143</v>
      </c>
      <c r="K79" s="222" t="s">
        <v>226</v>
      </c>
    </row>
    <row r="80" spans="1:11" s="3" customFormat="1" ht="30" x14ac:dyDescent="0.25">
      <c r="A80" s="191"/>
      <c r="B80" s="212">
        <f>IF(C80=0,"",MAX($B$5:B79)+1)</f>
        <v>74</v>
      </c>
      <c r="C80" s="204">
        <v>6413002206</v>
      </c>
      <c r="D80" s="205" t="str">
        <f>_xlfn.XLOOKUP(C80,'COA_DTGroup_Update 20260428'!$C$410:$C$854,'COA_DTGroup_Update 20260428'!$A$410:$A$854,"")</f>
        <v>Sửa chữa phương tiện vận tải thuê ngoài-Vá vỏ xe</v>
      </c>
      <c r="E80" s="205"/>
      <c r="F80" s="204" t="s">
        <v>880</v>
      </c>
      <c r="G80" s="205" t="s">
        <v>881</v>
      </c>
      <c r="H80" s="200">
        <f>VLOOKUP(C80,'COA_DTGroup_Update 20260428'!C:D,2,0)</f>
        <v>641</v>
      </c>
      <c r="I80" s="200">
        <v>48</v>
      </c>
      <c r="J80" s="201" t="s">
        <v>143</v>
      </c>
      <c r="K80" s="223"/>
    </row>
    <row r="81" spans="1:11" s="3" customFormat="1" ht="30" x14ac:dyDescent="0.25">
      <c r="A81" s="191"/>
      <c r="B81" s="212">
        <f>IF(C81=0,"",MAX($B$5:B80)+1)</f>
        <v>75</v>
      </c>
      <c r="C81" s="204">
        <v>6413002207</v>
      </c>
      <c r="D81" s="205" t="str">
        <f>_xlfn.XLOOKUP(C81,'COA_DTGroup_Update 20260428'!$C$410:$C$854,'COA_DTGroup_Update 20260428'!$A$410:$A$854,"")</f>
        <v>Sửa chữa, bảo trì phương tiện vận tải-Tự làm</v>
      </c>
      <c r="E81" s="205"/>
      <c r="F81" s="204" t="s">
        <v>882</v>
      </c>
      <c r="G81" s="205" t="s">
        <v>881</v>
      </c>
      <c r="H81" s="200">
        <f>VLOOKUP(C81,'COA_DTGroup_Update 20260428'!C:D,2,0)</f>
        <v>641</v>
      </c>
      <c r="I81" s="200">
        <v>48</v>
      </c>
      <c r="J81" s="201" t="s">
        <v>143</v>
      </c>
      <c r="K81" s="223"/>
    </row>
    <row r="82" spans="1:11" s="3" customFormat="1" ht="30" x14ac:dyDescent="0.25">
      <c r="A82" s="191"/>
      <c r="B82" s="212">
        <f>IF(C82=0,"",MAX($B$5:B81)+1)</f>
        <v>76</v>
      </c>
      <c r="C82" s="204">
        <v>6417002204</v>
      </c>
      <c r="D82" s="205" t="str">
        <f>_xlfn.XLOOKUP(C82,'COA_DTGroup_Update 20260428'!$C$410:$C$854,'COA_DTGroup_Update 20260428'!$A$410:$A$854,"")</f>
        <v>Sửa chữa, bảo trì phương tiện vận tải - Thuê ngoài</v>
      </c>
      <c r="E82" s="205"/>
      <c r="F82" s="204" t="s">
        <v>878</v>
      </c>
      <c r="G82" s="205" t="s">
        <v>881</v>
      </c>
      <c r="H82" s="200">
        <f>VLOOKUP(C82,'COA_DTGroup_Update 20260428'!C:D,2,0)</f>
        <v>641</v>
      </c>
      <c r="I82" s="200">
        <v>48</v>
      </c>
      <c r="J82" s="201" t="s">
        <v>143</v>
      </c>
      <c r="K82" s="223"/>
    </row>
    <row r="83" spans="1:11" s="3" customFormat="1" ht="30" x14ac:dyDescent="0.25">
      <c r="A83" s="191"/>
      <c r="B83" s="212">
        <f>IF(C83=0,"",MAX($B$5:B82)+1)</f>
        <v>77</v>
      </c>
      <c r="C83" s="204">
        <v>6417002205</v>
      </c>
      <c r="D83" s="205" t="str">
        <f>_xlfn.XLOOKUP(C83,'COA_DTGroup_Update 20260428'!$C$410:$C$854,'COA_DTGroup_Update 20260428'!$A$410:$A$854,"")</f>
        <v>Sửa chữa phương tiện vận tải thuê ngoài-điện</v>
      </c>
      <c r="E83" s="205"/>
      <c r="F83" s="204" t="s">
        <v>883</v>
      </c>
      <c r="G83" s="205" t="s">
        <v>881</v>
      </c>
      <c r="H83" s="200">
        <f>VLOOKUP(C83,'COA_DTGroup_Update 20260428'!C:D,2,0)</f>
        <v>641</v>
      </c>
      <c r="I83" s="200">
        <v>48</v>
      </c>
      <c r="J83" s="201" t="s">
        <v>143</v>
      </c>
      <c r="K83" s="223"/>
    </row>
    <row r="84" spans="1:11" s="3" customFormat="1" ht="30" x14ac:dyDescent="0.25">
      <c r="A84" s="191"/>
      <c r="B84" s="212">
        <f>IF(C84=0,"",MAX($B$5:B83)+1)</f>
        <v>78</v>
      </c>
      <c r="C84" s="204">
        <v>6417002206</v>
      </c>
      <c r="D84" s="205" t="str">
        <f>_xlfn.XLOOKUP(C84,'COA_DTGroup_Update 20260428'!$C$410:$C$854,'COA_DTGroup_Update 20260428'!$A$410:$A$854,"")</f>
        <v>Sửa chữa phương tiện vận tải thuê ngoài-Vá vỏ xe</v>
      </c>
      <c r="E84" s="205"/>
      <c r="F84" s="204" t="s">
        <v>880</v>
      </c>
      <c r="G84" s="205" t="s">
        <v>881</v>
      </c>
      <c r="H84" s="200">
        <f>VLOOKUP(C84,'COA_DTGroup_Update 20260428'!C:D,2,0)</f>
        <v>641</v>
      </c>
      <c r="I84" s="200">
        <v>48</v>
      </c>
      <c r="J84" s="201" t="s">
        <v>143</v>
      </c>
      <c r="K84" s="223"/>
    </row>
    <row r="85" spans="1:11" s="3" customFormat="1" ht="30" x14ac:dyDescent="0.25">
      <c r="A85" s="191"/>
      <c r="B85" s="212">
        <f>IF(C85=0,"",MAX($B$5:B84)+1)</f>
        <v>79</v>
      </c>
      <c r="C85" s="204">
        <v>6418002208</v>
      </c>
      <c r="D85" s="205" t="str">
        <f>_xlfn.XLOOKUP(C85,'COA_DTGroup_Update 20260428'!$C$410:$C$854,'COA_DTGroup_Update 20260428'!$A$410:$A$854,"")</f>
        <v>Sửa chữa, bảo trì phương tiện vận tải-khác</v>
      </c>
      <c r="E85" s="205"/>
      <c r="F85" s="204" t="s">
        <v>884</v>
      </c>
      <c r="G85" s="205" t="s">
        <v>881</v>
      </c>
      <c r="H85" s="200">
        <f>VLOOKUP(C85,'COA_DTGroup_Update 20260428'!C:D,2,0)</f>
        <v>641</v>
      </c>
      <c r="I85" s="200">
        <v>48</v>
      </c>
      <c r="J85" s="201" t="s">
        <v>143</v>
      </c>
      <c r="K85" s="223"/>
    </row>
    <row r="86" spans="1:11" ht="30" x14ac:dyDescent="0.25">
      <c r="B86" s="172">
        <f>IF(C86=0,"",MAX($B$5:B85)+1)</f>
        <v>80</v>
      </c>
      <c r="C86" s="21">
        <v>6423002204</v>
      </c>
      <c r="D86" s="9" t="str">
        <f>_xlfn.XLOOKUP(C86,'COA_DTGroup_Update 20260428'!$C$410:$C$854,'COA_DTGroup_Update 20260428'!$A$410:$A$854,"")</f>
        <v>Sửa chữa, bảo trì phương tiện vận tải - Thuê ngoài</v>
      </c>
      <c r="E86" s="9" t="s">
        <v>143</v>
      </c>
      <c r="F86" s="21" t="s">
        <v>878</v>
      </c>
      <c r="G86" s="171" t="s">
        <v>879</v>
      </c>
      <c r="H86" s="179">
        <f>VLOOKUP(C86,'COA_DTGroup_Update 20260428'!C:D,2,0)</f>
        <v>642</v>
      </c>
      <c r="I86" s="179">
        <v>48</v>
      </c>
      <c r="J86" s="198" t="s">
        <v>143</v>
      </c>
      <c r="K86" s="222"/>
    </row>
    <row r="87" spans="1:11" s="3" customFormat="1" ht="30" x14ac:dyDescent="0.25">
      <c r="A87" s="191"/>
      <c r="B87" s="212">
        <f>IF(C87=0,"",MAX($B$5:B86)+1)</f>
        <v>81</v>
      </c>
      <c r="C87" s="204">
        <v>6423002206</v>
      </c>
      <c r="D87" s="205" t="str">
        <f>_xlfn.XLOOKUP(C87,'COA_DTGroup_Update 20260428'!$C$410:$C$854,'COA_DTGroup_Update 20260428'!$A$410:$A$854,"")</f>
        <v>Sửa chữa phương tiện vận tải thuê ngoài-Vá vỏ xe</v>
      </c>
      <c r="E87" s="205"/>
      <c r="F87" s="204" t="s">
        <v>880</v>
      </c>
      <c r="G87" s="205" t="s">
        <v>885</v>
      </c>
      <c r="H87" s="200">
        <f>VLOOKUP(C87,'COA_DTGroup_Update 20260428'!C:D,2,0)</f>
        <v>642</v>
      </c>
      <c r="I87" s="200">
        <v>48</v>
      </c>
      <c r="J87" s="201" t="s">
        <v>143</v>
      </c>
      <c r="K87" s="223"/>
    </row>
    <row r="88" spans="1:11" s="3" customFormat="1" ht="30" x14ac:dyDescent="0.25">
      <c r="A88" s="191"/>
      <c r="B88" s="212">
        <f>IF(C88=0,"",MAX($B$5:B87)+1)</f>
        <v>82</v>
      </c>
      <c r="C88" s="204">
        <v>6423002207</v>
      </c>
      <c r="D88" s="205" t="str">
        <f>_xlfn.XLOOKUP(C88,'COA_DTGroup_Update 20260428'!$C$410:$C$854,'COA_DTGroup_Update 20260428'!$A$410:$A$854,"")</f>
        <v>Sửa chữa, bảo trì phương tiện vận tải-Tự làm</v>
      </c>
      <c r="E88" s="205"/>
      <c r="F88" s="204" t="s">
        <v>882</v>
      </c>
      <c r="G88" s="205" t="s">
        <v>885</v>
      </c>
      <c r="H88" s="200">
        <f>VLOOKUP(C88,'COA_DTGroup_Update 20260428'!C:D,2,0)</f>
        <v>642</v>
      </c>
      <c r="I88" s="200">
        <v>48</v>
      </c>
      <c r="J88" s="201" t="s">
        <v>143</v>
      </c>
      <c r="K88" s="223"/>
    </row>
    <row r="89" spans="1:11" s="3" customFormat="1" ht="30" x14ac:dyDescent="0.25">
      <c r="A89" s="191"/>
      <c r="B89" s="212">
        <f>IF(C89=0,"",MAX($B$5:B88)+1)</f>
        <v>83</v>
      </c>
      <c r="C89" s="204">
        <v>6427002204</v>
      </c>
      <c r="D89" s="205" t="str">
        <f>_xlfn.XLOOKUP(C89,'COA_DTGroup_Update 20260428'!$C$410:$C$854,'COA_DTGroup_Update 20260428'!$A$410:$A$854,"")</f>
        <v>Sửa chữa, bảo trì phương tiện vận tải - Thuê ngoài</v>
      </c>
      <c r="E89" s="205"/>
      <c r="F89" s="204" t="s">
        <v>878</v>
      </c>
      <c r="G89" s="205" t="s">
        <v>885</v>
      </c>
      <c r="H89" s="200">
        <f>VLOOKUP(C89,'COA_DTGroup_Update 20260428'!C:D,2,0)</f>
        <v>642</v>
      </c>
      <c r="I89" s="200">
        <v>48</v>
      </c>
      <c r="J89" s="201" t="s">
        <v>143</v>
      </c>
      <c r="K89" s="223"/>
    </row>
    <row r="90" spans="1:11" s="3" customFormat="1" ht="30" x14ac:dyDescent="0.25">
      <c r="A90" s="191"/>
      <c r="B90" s="212">
        <f>IF(C90=0,"",MAX($B$5:B89)+1)</f>
        <v>84</v>
      </c>
      <c r="C90" s="204">
        <v>6427002205</v>
      </c>
      <c r="D90" s="205" t="str">
        <f>_xlfn.XLOOKUP(C90,'COA_DTGroup_Update 20260428'!$C$410:$C$854,'COA_DTGroup_Update 20260428'!$A$410:$A$854,"")</f>
        <v>Sửa chữa phương tiện vận tải thuê ngoài-điện</v>
      </c>
      <c r="E90" s="205"/>
      <c r="F90" s="204" t="s">
        <v>883</v>
      </c>
      <c r="G90" s="205" t="s">
        <v>885</v>
      </c>
      <c r="H90" s="200">
        <f>VLOOKUP(C90,'COA_DTGroup_Update 20260428'!C:D,2,0)</f>
        <v>642</v>
      </c>
      <c r="I90" s="200">
        <v>48</v>
      </c>
      <c r="J90" s="201" t="s">
        <v>143</v>
      </c>
      <c r="K90" s="223"/>
    </row>
    <row r="91" spans="1:11" s="3" customFormat="1" ht="30" x14ac:dyDescent="0.25">
      <c r="A91" s="191"/>
      <c r="B91" s="212">
        <f>IF(C91=0,"",MAX($B$5:B90)+1)</f>
        <v>85</v>
      </c>
      <c r="C91" s="204">
        <v>6427002206</v>
      </c>
      <c r="D91" s="205" t="str">
        <f>_xlfn.XLOOKUP(C91,'COA_DTGroup_Update 20260428'!$C$410:$C$854,'COA_DTGroup_Update 20260428'!$A$410:$A$854,"")</f>
        <v>Sửa chữa phương tiện vận tải thuê ngoài-Vá vỏ xe</v>
      </c>
      <c r="E91" s="205"/>
      <c r="F91" s="204" t="s">
        <v>880</v>
      </c>
      <c r="G91" s="205" t="s">
        <v>885</v>
      </c>
      <c r="H91" s="200">
        <f>VLOOKUP(C91,'COA_DTGroup_Update 20260428'!C:D,2,0)</f>
        <v>642</v>
      </c>
      <c r="I91" s="200">
        <v>48</v>
      </c>
      <c r="J91" s="201" t="s">
        <v>143</v>
      </c>
      <c r="K91" s="223"/>
    </row>
    <row r="92" spans="1:11" s="3" customFormat="1" ht="30" x14ac:dyDescent="0.25">
      <c r="A92" s="191"/>
      <c r="B92" s="212">
        <f>IF(C92=0,"",MAX($B$5:B91)+1)</f>
        <v>86</v>
      </c>
      <c r="C92" s="204">
        <v>6428002208</v>
      </c>
      <c r="D92" s="205" t="str">
        <f>_xlfn.XLOOKUP(C92,'COA_DTGroup_Update 20260428'!$C$410:$C$854,'COA_DTGroup_Update 20260428'!$A$410:$A$854,"")</f>
        <v>Sửa chữa, bảo trì phương tiện vận tải-khác</v>
      </c>
      <c r="E92" s="205"/>
      <c r="F92" s="204" t="s">
        <v>884</v>
      </c>
      <c r="G92" s="205" t="s">
        <v>885</v>
      </c>
      <c r="H92" s="200">
        <f>VLOOKUP(C92,'COA_DTGroup_Update 20260428'!C:D,2,0)</f>
        <v>642</v>
      </c>
      <c r="I92" s="200">
        <v>48</v>
      </c>
      <c r="J92" s="201" t="s">
        <v>143</v>
      </c>
      <c r="K92" s="223"/>
    </row>
    <row r="93" spans="1:11" ht="30" x14ac:dyDescent="0.25">
      <c r="B93" s="172">
        <f>IF(C93=0,"",MAX($B$5:B92)+1)</f>
        <v>87</v>
      </c>
      <c r="C93" s="21">
        <v>6273002202</v>
      </c>
      <c r="D93" s="9" t="str">
        <f>_xlfn.XLOOKUP(C93,'COA_DTGroup_Update 20260428'!$C$410:$C$854,'COA_DTGroup_Update 20260428'!$A$410:$A$854,"")</f>
        <v>CP sửa chữa bảo trì  khuôn,máy- xuất vật tư</v>
      </c>
      <c r="E93" s="9" t="s">
        <v>156</v>
      </c>
      <c r="F93" s="21" t="s">
        <v>886</v>
      </c>
      <c r="G93" s="171" t="s">
        <v>887</v>
      </c>
      <c r="H93" s="179">
        <f>VLOOKUP(C93,'COA_DTGroup_Update 20260428'!C:D,2,0)</f>
        <v>627</v>
      </c>
      <c r="I93" s="179">
        <v>47</v>
      </c>
      <c r="J93" s="198" t="s">
        <v>156</v>
      </c>
      <c r="K93" s="222" t="s">
        <v>226</v>
      </c>
    </row>
    <row r="94" spans="1:11" s="3" customFormat="1" ht="30" x14ac:dyDescent="0.25">
      <c r="A94" s="191"/>
      <c r="B94" s="212">
        <f>IF(C94=0,"",MAX($B$5:B93)+1)</f>
        <v>88</v>
      </c>
      <c r="C94" s="204">
        <v>6277002202</v>
      </c>
      <c r="D94" s="205" t="str">
        <f>_xlfn.XLOOKUP(C94,'COA_DTGroup_Update 20260428'!$C$410:$C$854,'COA_DTGroup_Update 20260428'!$A$410:$A$854,"")</f>
        <v>Chi phí sửa chữa khuôn, bảo trì khuôn-DVbên ngoài</v>
      </c>
      <c r="E94" s="205"/>
      <c r="F94" s="204" t="s">
        <v>886</v>
      </c>
      <c r="G94" s="205" t="s">
        <v>888</v>
      </c>
      <c r="H94" s="200">
        <f>VLOOKUP(C94,'COA_DTGroup_Update 20260428'!C:D,2,0)</f>
        <v>627</v>
      </c>
      <c r="I94" s="200">
        <v>47</v>
      </c>
      <c r="J94" s="201" t="s">
        <v>156</v>
      </c>
      <c r="K94" s="223" t="s">
        <v>226</v>
      </c>
    </row>
    <row r="95" spans="1:11" ht="30" x14ac:dyDescent="0.25">
      <c r="B95" s="172">
        <f>IF(C95=0,"",MAX($B$5:B94)+1)</f>
        <v>89</v>
      </c>
      <c r="C95" s="21">
        <v>6413002202</v>
      </c>
      <c r="D95" s="9" t="str">
        <f>_xlfn.XLOOKUP(C95,'COA_DTGroup_Update 20260428'!$C$410:$C$854,'COA_DTGroup_Update 20260428'!$A$410:$A$854,"")</f>
        <v>Chi phí sửa chữa khuôn, bảo trì khuôn</v>
      </c>
      <c r="E95" s="9" t="s">
        <v>156</v>
      </c>
      <c r="F95" s="21" t="s">
        <v>886</v>
      </c>
      <c r="G95" s="171" t="s">
        <v>887</v>
      </c>
      <c r="H95" s="179">
        <f>VLOOKUP(C95,'COA_DTGroup_Update 20260428'!C:D,2,0)</f>
        <v>641</v>
      </c>
      <c r="I95" s="179">
        <v>47</v>
      </c>
      <c r="J95" s="198" t="s">
        <v>156</v>
      </c>
      <c r="K95" s="222" t="s">
        <v>226</v>
      </c>
    </row>
    <row r="96" spans="1:11" s="3" customFormat="1" ht="30" x14ac:dyDescent="0.25">
      <c r="A96" s="191"/>
      <c r="B96" s="212">
        <f>IF(C96=0,"",MAX($B$5:B95)+1)</f>
        <v>90</v>
      </c>
      <c r="C96" s="204">
        <v>6417002202</v>
      </c>
      <c r="D96" s="205" t="str">
        <f>_xlfn.XLOOKUP(C96,'COA_DTGroup_Update 20260428'!$C$410:$C$854,'COA_DTGroup_Update 20260428'!$A$410:$A$854,"")</f>
        <v>Chi phí sửa chữa khuôn, bảo trì khuôn</v>
      </c>
      <c r="E96" s="205"/>
      <c r="F96" s="204" t="s">
        <v>886</v>
      </c>
      <c r="G96" s="205" t="s">
        <v>889</v>
      </c>
      <c r="H96" s="200">
        <f>VLOOKUP(C96,'COA_DTGroup_Update 20260428'!C:D,2,0)</f>
        <v>641</v>
      </c>
      <c r="I96" s="200">
        <v>47</v>
      </c>
      <c r="J96" s="201" t="s">
        <v>156</v>
      </c>
      <c r="K96" s="223" t="s">
        <v>226</v>
      </c>
    </row>
    <row r="97" spans="1:11" ht="45" x14ac:dyDescent="0.25">
      <c r="B97" s="172">
        <f>IF(C97=0,"",MAX($B$5:B96)+1)</f>
        <v>91</v>
      </c>
      <c r="C97" s="21">
        <v>6273002001</v>
      </c>
      <c r="D97" s="9" t="str">
        <f>_xlfn.XLOOKUP(C97,'COA_DTGroup_Update 20260428'!$C$410:$C$854,'COA_DTGroup_Update 20260428'!$A$410:$A$854,"")</f>
        <v>Chi phí xây dựng, sửa chữa nhà xưởng, văn phòng</v>
      </c>
      <c r="E97" s="9" t="s">
        <v>146</v>
      </c>
      <c r="F97" s="21" t="s">
        <v>890</v>
      </c>
      <c r="G97" s="171" t="s">
        <v>891</v>
      </c>
      <c r="H97" s="179">
        <f>VLOOKUP(C97,'COA_DTGroup_Update 20260428'!C:D,2,0)</f>
        <v>627</v>
      </c>
      <c r="I97" s="179">
        <v>45</v>
      </c>
      <c r="J97" s="198" t="s">
        <v>146</v>
      </c>
      <c r="K97" s="224" t="s">
        <v>887</v>
      </c>
    </row>
    <row r="98" spans="1:11" s="3" customFormat="1" ht="45" x14ac:dyDescent="0.25">
      <c r="A98" s="191"/>
      <c r="B98" s="212">
        <f>IF(C98=0,"",MAX($B$5:B97)+1)</f>
        <v>92</v>
      </c>
      <c r="C98" s="204">
        <v>6277002001</v>
      </c>
      <c r="D98" s="205" t="str">
        <f>_xlfn.XLOOKUP(C98,'COA_DTGroup_Update 20260428'!$C$410:$C$854,'COA_DTGroup_Update 20260428'!$A$410:$A$854,"")</f>
        <v>Chi phí xây dựng, sửa chữa nhà xưởng, văn phòng</v>
      </c>
      <c r="E98" s="205"/>
      <c r="F98" s="204" t="s">
        <v>890</v>
      </c>
      <c r="G98" s="205" t="s">
        <v>892</v>
      </c>
      <c r="H98" s="200">
        <f>VLOOKUP(C98,'COA_DTGroup_Update 20260428'!C:D,2,0)</f>
        <v>627</v>
      </c>
      <c r="I98" s="200">
        <v>45</v>
      </c>
      <c r="J98" s="201" t="s">
        <v>146</v>
      </c>
      <c r="K98" s="223" t="s">
        <v>226</v>
      </c>
    </row>
    <row r="99" spans="1:11" ht="45" x14ac:dyDescent="0.25">
      <c r="B99" s="172">
        <f>IF(C99=0,"",MAX($B$5:B98)+1)</f>
        <v>93</v>
      </c>
      <c r="C99" s="21">
        <v>6417002001</v>
      </c>
      <c r="D99" s="9" t="str">
        <f>_xlfn.XLOOKUP(C99,'COA_DTGroup_Update 20260428'!$C$410:$C$854,'COA_DTGroup_Update 20260428'!$A$410:$A$854,"")</f>
        <v>Chi phí xây dựng, sửa chữa nhà xưởng, văn phòng</v>
      </c>
      <c r="E99" s="9" t="s">
        <v>146</v>
      </c>
      <c r="F99" s="21" t="s">
        <v>890</v>
      </c>
      <c r="G99" s="171" t="s">
        <v>891</v>
      </c>
      <c r="H99" s="179">
        <f>VLOOKUP(C99,'COA_DTGroup_Update 20260428'!C:D,2,0)</f>
        <v>641</v>
      </c>
      <c r="I99" s="179">
        <v>45</v>
      </c>
      <c r="J99" s="198" t="s">
        <v>146</v>
      </c>
      <c r="K99" s="222" t="s">
        <v>226</v>
      </c>
    </row>
    <row r="100" spans="1:11" ht="45" x14ac:dyDescent="0.25">
      <c r="B100" s="172">
        <f>IF(C100=0,"",MAX($B$5:B99)+1)</f>
        <v>94</v>
      </c>
      <c r="C100" s="21">
        <v>6427002001</v>
      </c>
      <c r="D100" s="9" t="str">
        <f>_xlfn.XLOOKUP(C100,'COA_DTGroup_Update 20260428'!$C$410:$C$854,'COA_DTGroup_Update 20260428'!$A$410:$A$854,"")</f>
        <v>Chi phí xây dựng, sửa chữa nhà xưởng, văn phòng</v>
      </c>
      <c r="E100" s="9" t="s">
        <v>146</v>
      </c>
      <c r="F100" s="21" t="s">
        <v>890</v>
      </c>
      <c r="G100" s="171" t="s">
        <v>891</v>
      </c>
      <c r="H100" s="179">
        <f>VLOOKUP(C100,'COA_DTGroup_Update 20260428'!C:D,2,0)</f>
        <v>642</v>
      </c>
      <c r="I100" s="179">
        <v>45</v>
      </c>
      <c r="J100" s="198" t="s">
        <v>146</v>
      </c>
      <c r="K100" s="222" t="s">
        <v>226</v>
      </c>
    </row>
    <row r="101" spans="1:11" ht="30" x14ac:dyDescent="0.25">
      <c r="B101" s="172">
        <f>IF(C101=0,"",MAX($B$5:B100)+1)</f>
        <v>95</v>
      </c>
      <c r="C101" s="21">
        <v>6413002201</v>
      </c>
      <c r="D101" s="9" t="str">
        <f>_xlfn.XLOOKUP(C101,'COA_DTGroup_Update 20260428'!$C$410:$C$854,'COA_DTGroup_Update 20260428'!$A$410:$A$854,"")</f>
        <v>Chi phí sửa chữa nhỏ</v>
      </c>
      <c r="E101" s="9" t="s">
        <v>174</v>
      </c>
      <c r="F101" s="21" t="s">
        <v>872</v>
      </c>
      <c r="G101" s="171" t="s">
        <v>893</v>
      </c>
      <c r="H101" s="179">
        <f>VLOOKUP(C101,'COA_DTGroup_Update 20260428'!C:D,2,0)</f>
        <v>641</v>
      </c>
      <c r="I101" s="179">
        <v>49</v>
      </c>
      <c r="J101" s="198" t="s">
        <v>174</v>
      </c>
      <c r="K101" s="222" t="s">
        <v>226</v>
      </c>
    </row>
    <row r="102" spans="1:11" s="3" customFormat="1" ht="30" x14ac:dyDescent="0.25">
      <c r="A102" s="191"/>
      <c r="B102" s="212">
        <f>IF(C102=0,"",MAX($B$5:B101)+1)</f>
        <v>96</v>
      </c>
      <c r="C102" s="204">
        <v>6417002201</v>
      </c>
      <c r="D102" s="205" t="str">
        <f>_xlfn.XLOOKUP(C102,'COA_DTGroup_Update 20260428'!$C$410:$C$854,'COA_DTGroup_Update 20260428'!$A$410:$A$854,"")</f>
        <v>Chi phí sửa chữa nhỏ</v>
      </c>
      <c r="E102" s="205"/>
      <c r="F102" s="204" t="s">
        <v>872</v>
      </c>
      <c r="G102" s="205" t="s">
        <v>894</v>
      </c>
      <c r="H102" s="200">
        <f>VLOOKUP(C102,'COA_DTGroup_Update 20260428'!C:D,2,0)</f>
        <v>641</v>
      </c>
      <c r="I102" s="200">
        <v>49</v>
      </c>
      <c r="J102" s="201" t="s">
        <v>174</v>
      </c>
      <c r="K102" s="223" t="s">
        <v>226</v>
      </c>
    </row>
    <row r="103" spans="1:11" ht="30" x14ac:dyDescent="0.25">
      <c r="B103" s="172">
        <f>IF(C103=0,"",MAX($B$5:B102)+1)</f>
        <v>97</v>
      </c>
      <c r="C103" s="21">
        <v>6423002201</v>
      </c>
      <c r="D103" s="9" t="str">
        <f>_xlfn.XLOOKUP(C103,'COA_DTGroup_Update 20260428'!$C$410:$C$854,'COA_DTGroup_Update 20260428'!$A$410:$A$854,"")</f>
        <v>Chi phí sửa chữa nhỏ</v>
      </c>
      <c r="E103" s="9" t="s">
        <v>174</v>
      </c>
      <c r="F103" s="21" t="s">
        <v>872</v>
      </c>
      <c r="G103" s="171" t="s">
        <v>893</v>
      </c>
      <c r="H103" s="179">
        <f>VLOOKUP(C103,'COA_DTGroup_Update 20260428'!C:D,2,0)</f>
        <v>642</v>
      </c>
      <c r="I103" s="179">
        <v>49</v>
      </c>
      <c r="J103" s="198" t="s">
        <v>174</v>
      </c>
      <c r="K103" s="222" t="s">
        <v>226</v>
      </c>
    </row>
    <row r="104" spans="1:11" s="3" customFormat="1" ht="30" x14ac:dyDescent="0.25">
      <c r="A104" s="191"/>
      <c r="B104" s="212">
        <f>IF(C104=0,"",MAX($B$5:B103)+1)</f>
        <v>98</v>
      </c>
      <c r="C104" s="204">
        <v>6427002201</v>
      </c>
      <c r="D104" s="205" t="str">
        <f>_xlfn.XLOOKUP(C104,'COA_DTGroup_Update 20260428'!$C$410:$C$854,'COA_DTGroup_Update 20260428'!$A$410:$A$854,"")</f>
        <v>Chi phí sửa chữa nhỏ</v>
      </c>
      <c r="E104" s="205"/>
      <c r="F104" s="204" t="s">
        <v>872</v>
      </c>
      <c r="G104" s="205" t="s">
        <v>895</v>
      </c>
      <c r="H104" s="200">
        <f>VLOOKUP(C104,'COA_DTGroup_Update 20260428'!C:D,2,0)</f>
        <v>642</v>
      </c>
      <c r="I104" s="200">
        <v>49</v>
      </c>
      <c r="J104" s="201" t="s">
        <v>174</v>
      </c>
      <c r="K104" s="223" t="s">
        <v>226</v>
      </c>
    </row>
    <row r="105" spans="1:11" ht="30" x14ac:dyDescent="0.25">
      <c r="B105" s="172">
        <f>IF(C105=0,"",MAX($B$5:B104)+1)</f>
        <v>99</v>
      </c>
      <c r="C105" s="21">
        <v>6415006501</v>
      </c>
      <c r="D105" s="9" t="str">
        <f>_xlfn.XLOOKUP(C105,'COA_DTGroup_Update 20260428'!$C$410:$C$854,'COA_DTGroup_Update 20260428'!$A$410:$A$854,"")</f>
        <v>Chi Phí bảo trì</v>
      </c>
      <c r="E105" s="9" t="s">
        <v>173</v>
      </c>
      <c r="F105" s="21" t="s">
        <v>876</v>
      </c>
      <c r="G105" s="171" t="s">
        <v>896</v>
      </c>
      <c r="H105" s="179">
        <f>VLOOKUP(C105,'COA_DTGroup_Update 20260428'!C:D,2,0)</f>
        <v>641</v>
      </c>
      <c r="I105" s="179">
        <v>50</v>
      </c>
      <c r="J105" s="198" t="s">
        <v>173</v>
      </c>
      <c r="K105" s="222" t="s">
        <v>226</v>
      </c>
    </row>
    <row r="106" spans="1:11" s="3" customFormat="1" x14ac:dyDescent="0.25">
      <c r="A106" s="191"/>
      <c r="B106" s="212">
        <f>IF(C106=0,"",MAX($B$5:B105)+1)</f>
        <v>100</v>
      </c>
      <c r="C106" s="204">
        <v>6417006501</v>
      </c>
      <c r="D106" s="205" t="str">
        <f>_xlfn.XLOOKUP(C106,'COA_DTGroup_Update 20260428'!$C$410:$C$854,'COA_DTGroup_Update 20260428'!$A$410:$A$854,"")</f>
        <v>Chi Phí bảo trì</v>
      </c>
      <c r="E106" s="205"/>
      <c r="F106" s="204" t="s">
        <v>876</v>
      </c>
      <c r="G106" s="205" t="s">
        <v>897</v>
      </c>
      <c r="H106" s="200">
        <f>VLOOKUP(C106,'COA_DTGroup_Update 20260428'!C:D,2,0)</f>
        <v>641</v>
      </c>
      <c r="I106" s="200">
        <v>50</v>
      </c>
      <c r="J106" s="201" t="s">
        <v>173</v>
      </c>
      <c r="K106" s="223" t="s">
        <v>226</v>
      </c>
    </row>
    <row r="107" spans="1:11" ht="30" x14ac:dyDescent="0.25">
      <c r="B107" s="172">
        <f>IF(C107=0,"",MAX($B$5:B106)+1)</f>
        <v>101</v>
      </c>
      <c r="C107" s="21">
        <v>6423006501</v>
      </c>
      <c r="D107" s="9" t="str">
        <f>_xlfn.XLOOKUP(C107,'COA_DTGroup_Update 20260428'!$C$410:$C$854,'COA_DTGroup_Update 20260428'!$A$410:$A$854,"")</f>
        <v>Chi Phí bảo trì</v>
      </c>
      <c r="E107" s="9" t="s">
        <v>173</v>
      </c>
      <c r="F107" s="21" t="s">
        <v>876</v>
      </c>
      <c r="G107" s="171" t="s">
        <v>896</v>
      </c>
      <c r="H107" s="179">
        <f>VLOOKUP(C107,'COA_DTGroup_Update 20260428'!C:D,2,0)</f>
        <v>642</v>
      </c>
      <c r="I107" s="179">
        <v>50</v>
      </c>
      <c r="J107" s="198" t="s">
        <v>173</v>
      </c>
      <c r="K107" s="222" t="s">
        <v>226</v>
      </c>
    </row>
    <row r="108" spans="1:11" s="3" customFormat="1" x14ac:dyDescent="0.25">
      <c r="A108" s="191"/>
      <c r="B108" s="212">
        <f>IF(C108=0,"",MAX($B$5:B107)+1)</f>
        <v>102</v>
      </c>
      <c r="C108" s="204">
        <v>6427006501</v>
      </c>
      <c r="D108" s="205" t="str">
        <f>_xlfn.XLOOKUP(C108,'COA_DTGroup_Update 20260428'!$C$410:$C$854,'COA_DTGroup_Update 20260428'!$A$410:$A$854,"")</f>
        <v>Chi Phí bảo trì</v>
      </c>
      <c r="E108" s="205"/>
      <c r="F108" s="204" t="s">
        <v>876</v>
      </c>
      <c r="G108" s="205" t="s">
        <v>898</v>
      </c>
      <c r="H108" s="200">
        <f>VLOOKUP(C108,'COA_DTGroup_Update 20260428'!C:D,2,0)</f>
        <v>642</v>
      </c>
      <c r="I108" s="200">
        <v>50</v>
      </c>
      <c r="J108" s="201" t="s">
        <v>173</v>
      </c>
      <c r="K108" s="223" t="s">
        <v>226</v>
      </c>
    </row>
    <row r="109" spans="1:11" ht="30" x14ac:dyDescent="0.25">
      <c r="B109" s="172">
        <f>IF(C109=0,"",MAX($B$5:B108)+1)</f>
        <v>103</v>
      </c>
      <c r="C109" s="21">
        <v>6277005402</v>
      </c>
      <c r="D109" s="9" t="str">
        <f>_xlfn.XLOOKUP(C109,'COA_DTGroup_Update 20260428'!$C$410:$C$854,'COA_DTGroup_Update 20260428'!$A$410:$A$854,"")</f>
        <v>Chi phí kiểm định mẫu sản phẩm nhựa</v>
      </c>
      <c r="E109" s="9" t="s">
        <v>339</v>
      </c>
      <c r="F109" s="21" t="s">
        <v>899</v>
      </c>
      <c r="G109" s="171" t="s">
        <v>900</v>
      </c>
      <c r="H109" s="179">
        <f>VLOOKUP(C109,'COA_DTGroup_Update 20260428'!C:D,2,0)</f>
        <v>627</v>
      </c>
      <c r="I109" s="179">
        <v>51</v>
      </c>
      <c r="J109" s="198" t="s">
        <v>339</v>
      </c>
      <c r="K109" s="222" t="s">
        <v>226</v>
      </c>
    </row>
    <row r="110" spans="1:11" ht="30" x14ac:dyDescent="0.25">
      <c r="B110" s="172">
        <f>IF(C110=0,"",MAX($B$5:B109)+1)</f>
        <v>104</v>
      </c>
      <c r="C110" s="21">
        <v>6427005402</v>
      </c>
      <c r="D110" s="9" t="str">
        <f>_xlfn.XLOOKUP(C110,'COA_DTGroup_Update 20260428'!$C$410:$C$854,'COA_DTGroup_Update 20260428'!$A$410:$A$854,"")</f>
        <v>Chi phí kiểm định mẫu sản phẩm nhựa</v>
      </c>
      <c r="E110" s="9" t="s">
        <v>339</v>
      </c>
      <c r="F110" s="21" t="s">
        <v>899</v>
      </c>
      <c r="G110" s="171" t="s">
        <v>900</v>
      </c>
      <c r="H110" s="179">
        <f>VLOOKUP(C110,'COA_DTGroup_Update 20260428'!C:D,2,0)</f>
        <v>642</v>
      </c>
      <c r="I110" s="179">
        <v>51</v>
      </c>
      <c r="J110" s="198" t="s">
        <v>339</v>
      </c>
      <c r="K110" s="222" t="s">
        <v>226</v>
      </c>
    </row>
    <row r="111" spans="1:11" x14ac:dyDescent="0.25">
      <c r="B111" s="172">
        <f>IF(C111=0,"",MAX($B$5:B110)+1)</f>
        <v>105</v>
      </c>
      <c r="C111" s="21">
        <v>6278004802</v>
      </c>
      <c r="D111" s="9" t="str">
        <f>_xlfn.XLOOKUP(C111,'COA_DTGroup_Update 20260428'!$C$410:$C$854,'COA_DTGroup_Update 20260428'!$A$410:$A$854,"")</f>
        <v>Chi phí mua mẫu</v>
      </c>
      <c r="E111" s="9" t="s">
        <v>340</v>
      </c>
      <c r="F111" s="21" t="s">
        <v>901</v>
      </c>
      <c r="G111" s="171"/>
      <c r="H111" s="179">
        <f>VLOOKUP(C111,'COA_DTGroup_Update 20260428'!C:D,2,0)</f>
        <v>627</v>
      </c>
      <c r="I111" s="179">
        <v>52</v>
      </c>
      <c r="J111" s="198" t="s">
        <v>340</v>
      </c>
      <c r="K111" s="222" t="s">
        <v>226</v>
      </c>
    </row>
    <row r="112" spans="1:11" x14ac:dyDescent="0.25">
      <c r="B112" s="172">
        <f>IF(C112=0,"",MAX($B$5:B111)+1)</f>
        <v>106</v>
      </c>
      <c r="C112" s="21">
        <v>6418004802</v>
      </c>
      <c r="D112" s="9" t="str">
        <f>_xlfn.XLOOKUP(C112,'COA_DTGroup_Update 20260428'!$C$410:$C$854,'COA_DTGroup_Update 20260428'!$A$410:$A$854,"")</f>
        <v>Chi phí mua mẫu</v>
      </c>
      <c r="E112" s="9" t="s">
        <v>340</v>
      </c>
      <c r="F112" s="21" t="s">
        <v>901</v>
      </c>
      <c r="G112" s="171"/>
      <c r="H112" s="179">
        <f>VLOOKUP(C112,'COA_DTGroup_Update 20260428'!C:D,2,0)</f>
        <v>641</v>
      </c>
      <c r="I112" s="179">
        <v>52</v>
      </c>
      <c r="J112" s="198" t="s">
        <v>340</v>
      </c>
      <c r="K112" s="222" t="s">
        <v>226</v>
      </c>
    </row>
    <row r="113" spans="1:11" x14ac:dyDescent="0.25">
      <c r="B113" s="172">
        <f>IF(C113=0,"",MAX($B$5:B112)+1)</f>
        <v>107</v>
      </c>
      <c r="C113" s="21">
        <v>6428004802</v>
      </c>
      <c r="D113" s="9" t="str">
        <f>_xlfn.XLOOKUP(C113,'COA_DTGroup_Update 20260428'!$C$410:$C$854,'COA_DTGroup_Update 20260428'!$A$410:$A$854,"")</f>
        <v>Chi phí mua mẫu</v>
      </c>
      <c r="E113" s="9" t="s">
        <v>340</v>
      </c>
      <c r="F113" s="21" t="s">
        <v>901</v>
      </c>
      <c r="G113" s="171"/>
      <c r="H113" s="179">
        <f>VLOOKUP(C113,'COA_DTGroup_Update 20260428'!C:D,2,0)</f>
        <v>642</v>
      </c>
      <c r="I113" s="179">
        <v>52</v>
      </c>
      <c r="J113" s="198" t="s">
        <v>340</v>
      </c>
      <c r="K113" s="222" t="s">
        <v>226</v>
      </c>
    </row>
    <row r="114" spans="1:11" x14ac:dyDescent="0.25">
      <c r="B114" s="172">
        <f>IF(C114=0,"",MAX($B$5:B113)+1)</f>
        <v>108</v>
      </c>
      <c r="C114" s="21">
        <v>6272004803</v>
      </c>
      <c r="D114" s="9" t="str">
        <f>_xlfn.XLOOKUP(C114,'COA_DTGroup_Update 20260428'!$C$410:$C$854,'COA_DTGroup_Update 20260428'!$A$410:$A$854,"")</f>
        <v>Chi phí thử mẫu, xuất mẫu</v>
      </c>
      <c r="E114" s="9" t="s">
        <v>341</v>
      </c>
      <c r="F114" s="21" t="s">
        <v>902</v>
      </c>
      <c r="G114" s="171"/>
      <c r="H114" s="179">
        <f>VLOOKUP(C114,'COA_DTGroup_Update 20260428'!C:D,2,0)</f>
        <v>627</v>
      </c>
      <c r="I114" s="179">
        <v>53</v>
      </c>
      <c r="J114" s="198" t="s">
        <v>341</v>
      </c>
      <c r="K114" s="222" t="s">
        <v>226</v>
      </c>
    </row>
    <row r="115" spans="1:11" s="3" customFormat="1" x14ac:dyDescent="0.25">
      <c r="A115" s="191"/>
      <c r="B115" s="212">
        <f>IF(C115=0,"",MAX($B$5:B114)+1)</f>
        <v>109</v>
      </c>
      <c r="C115" s="204">
        <v>6278004803</v>
      </c>
      <c r="D115" s="205" t="str">
        <f>_xlfn.XLOOKUP(C115,'COA_DTGroup_Update 20260428'!$C$410:$C$854,'COA_DTGroup_Update 20260428'!$A$410:$A$854,"")</f>
        <v>Chi phí thử mẫu, xuất mẫu</v>
      </c>
      <c r="E115" s="205"/>
      <c r="F115" s="204" t="s">
        <v>902</v>
      </c>
      <c r="G115" s="205" t="s">
        <v>903</v>
      </c>
      <c r="H115" s="200">
        <f>VLOOKUP(C115,'COA_DTGroup_Update 20260428'!C:D,2,0)</f>
        <v>627</v>
      </c>
      <c r="I115" s="200">
        <v>53</v>
      </c>
      <c r="J115" s="201" t="s">
        <v>341</v>
      </c>
      <c r="K115" s="223" t="s">
        <v>226</v>
      </c>
    </row>
    <row r="116" spans="1:11" x14ac:dyDescent="0.25">
      <c r="B116" s="172">
        <f>IF(C116=0,"",MAX($B$5:B115)+1)</f>
        <v>110</v>
      </c>
      <c r="C116" s="21">
        <v>6412004803</v>
      </c>
      <c r="D116" s="9" t="str">
        <f>_xlfn.XLOOKUP(C116,'COA_DTGroup_Update 20260428'!$C$410:$C$854,'COA_DTGroup_Update 20260428'!$A$410:$A$854,"")</f>
        <v>Chi phí thử mẫu, xuất mẫu</v>
      </c>
      <c r="E116" s="9" t="s">
        <v>341</v>
      </c>
      <c r="F116" s="21" t="s">
        <v>902</v>
      </c>
      <c r="G116" s="171"/>
      <c r="H116" s="179">
        <f>VLOOKUP(C116,'COA_DTGroup_Update 20260428'!C:D,2,0)</f>
        <v>641</v>
      </c>
      <c r="I116" s="179">
        <v>53</v>
      </c>
      <c r="J116" s="198" t="s">
        <v>341</v>
      </c>
      <c r="K116" s="222" t="s">
        <v>226</v>
      </c>
    </row>
    <row r="117" spans="1:11" s="3" customFormat="1" x14ac:dyDescent="0.25">
      <c r="A117" s="191"/>
      <c r="B117" s="212">
        <f>IF(C117=0,"",MAX($B$5:B116)+1)</f>
        <v>111</v>
      </c>
      <c r="C117" s="204">
        <v>6413004803</v>
      </c>
      <c r="D117" s="205" t="str">
        <f>_xlfn.XLOOKUP(C117,'COA_DTGroup_Update 20260428'!$C$410:$C$854,'COA_DTGroup_Update 20260428'!$A$410:$A$854,"")</f>
        <v>Chi phí thử mẫu, xuất mẫu</v>
      </c>
      <c r="E117" s="205"/>
      <c r="F117" s="204" t="s">
        <v>902</v>
      </c>
      <c r="G117" s="205" t="s">
        <v>904</v>
      </c>
      <c r="H117" s="200">
        <f>VLOOKUP(C117,'COA_DTGroup_Update 20260428'!C:D,2,0)</f>
        <v>641</v>
      </c>
      <c r="I117" s="200">
        <v>53</v>
      </c>
      <c r="J117" s="201" t="s">
        <v>341</v>
      </c>
      <c r="K117" s="223" t="s">
        <v>226</v>
      </c>
    </row>
    <row r="118" spans="1:11" s="3" customFormat="1" x14ac:dyDescent="0.25">
      <c r="A118" s="191"/>
      <c r="B118" s="212">
        <f>IF(C118=0,"",MAX($B$5:B117)+1)</f>
        <v>112</v>
      </c>
      <c r="C118" s="204">
        <v>6418004803</v>
      </c>
      <c r="D118" s="205" t="str">
        <f>_xlfn.XLOOKUP(C118,'COA_DTGroup_Update 20260428'!$C$410:$C$854,'COA_DTGroup_Update 20260428'!$A$410:$A$854,"")</f>
        <v>Chi phí thử mẫu, xuất mẫu</v>
      </c>
      <c r="E118" s="205"/>
      <c r="F118" s="204" t="s">
        <v>902</v>
      </c>
      <c r="G118" s="205" t="s">
        <v>904</v>
      </c>
      <c r="H118" s="200">
        <f>VLOOKUP(C118,'COA_DTGroup_Update 20260428'!C:D,2,0)</f>
        <v>641</v>
      </c>
      <c r="I118" s="200">
        <v>53</v>
      </c>
      <c r="J118" s="201" t="s">
        <v>341</v>
      </c>
      <c r="K118" s="223" t="s">
        <v>226</v>
      </c>
    </row>
    <row r="119" spans="1:11" x14ac:dyDescent="0.25">
      <c r="B119" s="172">
        <f>IF(C119=0,"",MAX($B$5:B118)+1)</f>
        <v>113</v>
      </c>
      <c r="C119" s="21">
        <v>6422004803</v>
      </c>
      <c r="D119" s="9" t="str">
        <f>_xlfn.XLOOKUP(C119,'COA_DTGroup_Update 20260428'!$C$410:$C$854,'COA_DTGroup_Update 20260428'!$A$410:$A$854,"")</f>
        <v>Chi phí thử mẫu, xuất mẫu</v>
      </c>
      <c r="E119" s="9" t="s">
        <v>341</v>
      </c>
      <c r="F119" s="21" t="s">
        <v>902</v>
      </c>
      <c r="G119" s="171"/>
      <c r="H119" s="179">
        <f>VLOOKUP(C119,'COA_DTGroup_Update 20260428'!C:D,2,0)</f>
        <v>642</v>
      </c>
      <c r="I119" s="179">
        <v>53</v>
      </c>
      <c r="J119" s="198" t="s">
        <v>341</v>
      </c>
      <c r="K119" s="222" t="s">
        <v>226</v>
      </c>
    </row>
    <row r="120" spans="1:11" s="3" customFormat="1" x14ac:dyDescent="0.25">
      <c r="A120" s="191"/>
      <c r="B120" s="212">
        <f>IF(C120=0,"",MAX($B$5:B119)+1)</f>
        <v>114</v>
      </c>
      <c r="C120" s="204">
        <v>6423004803</v>
      </c>
      <c r="D120" s="205" t="str">
        <f>_xlfn.XLOOKUP(C120,'COA_DTGroup_Update 20260428'!$C$410:$C$854,'COA_DTGroup_Update 20260428'!$A$410:$A$854,"")</f>
        <v>Chi phí thử mẫu, xuất mẫu</v>
      </c>
      <c r="E120" s="205"/>
      <c r="F120" s="204" t="s">
        <v>902</v>
      </c>
      <c r="G120" s="205" t="s">
        <v>905</v>
      </c>
      <c r="H120" s="200">
        <f>VLOOKUP(C120,'COA_DTGroup_Update 20260428'!C:D,2,0)</f>
        <v>642</v>
      </c>
      <c r="I120" s="200">
        <v>53</v>
      </c>
      <c r="J120" s="201" t="s">
        <v>341</v>
      </c>
      <c r="K120" s="223" t="s">
        <v>226</v>
      </c>
    </row>
    <row r="121" spans="1:11" s="3" customFormat="1" x14ac:dyDescent="0.25">
      <c r="A121" s="191"/>
      <c r="B121" s="212">
        <f>IF(C121=0,"",MAX($B$5:B120)+1)</f>
        <v>115</v>
      </c>
      <c r="C121" s="204">
        <v>6428004803</v>
      </c>
      <c r="D121" s="205" t="str">
        <f>_xlfn.XLOOKUP(C121,'COA_DTGroup_Update 20260428'!$C$410:$C$854,'COA_DTGroup_Update 20260428'!$A$410:$A$854,"")</f>
        <v>Chi phí thử mẫu, xuất mẫu</v>
      </c>
      <c r="E121" s="205"/>
      <c r="F121" s="204" t="s">
        <v>902</v>
      </c>
      <c r="G121" s="205" t="s">
        <v>905</v>
      </c>
      <c r="H121" s="200">
        <f>VLOOKUP(C121,'COA_DTGroup_Update 20260428'!C:D,2,0)</f>
        <v>642</v>
      </c>
      <c r="I121" s="200">
        <v>53</v>
      </c>
      <c r="J121" s="201" t="s">
        <v>341</v>
      </c>
      <c r="K121" s="223" t="s">
        <v>226</v>
      </c>
    </row>
    <row r="122" spans="1:11" s="3" customFormat="1" x14ac:dyDescent="0.25">
      <c r="A122" s="191"/>
      <c r="B122" s="212">
        <f>IF(C122=0,"",MAX($B$5:B121)+1)</f>
        <v>116</v>
      </c>
      <c r="C122" s="228">
        <v>6428004110</v>
      </c>
      <c r="D122" s="205" t="str">
        <f>_xlfn.XLOOKUP(C122,'COA_DTGroup_Update 20260428'!$C$410:$C$854,'COA_DTGroup_Update 20260428'!$A$410:$A$854,"")</f>
        <v>Chi phí dùng thử sản phẩm</v>
      </c>
      <c r="E122" s="205"/>
      <c r="F122" s="228" t="s">
        <v>906</v>
      </c>
      <c r="G122" s="205" t="s">
        <v>905</v>
      </c>
      <c r="H122" s="200">
        <f>VLOOKUP(C122,'COA_DTGroup_Update 20260428'!C:D,2,0)</f>
        <v>642</v>
      </c>
      <c r="I122" s="200">
        <v>53</v>
      </c>
      <c r="J122" s="201" t="s">
        <v>341</v>
      </c>
      <c r="K122" s="223" t="s">
        <v>226</v>
      </c>
    </row>
    <row r="123" spans="1:11" x14ac:dyDescent="0.25">
      <c r="B123" s="172">
        <f>IF(C123=0,"",MAX($B$5:B122)+1)</f>
        <v>117</v>
      </c>
      <c r="C123" s="21">
        <v>6272004805</v>
      </c>
      <c r="D123" s="9" t="str">
        <f>_xlfn.XLOOKUP(C123,'COA_DTGroup_Update 20260428'!$C$410:$C$854,'COA_DTGroup_Update 20260428'!$A$410:$A$854,"")</f>
        <v>Chi phí thử khuôn,máy</v>
      </c>
      <c r="E123" s="9" t="s">
        <v>342</v>
      </c>
      <c r="F123" s="21" t="s">
        <v>907</v>
      </c>
      <c r="G123" s="171"/>
      <c r="H123" s="179">
        <f>VLOOKUP(C123,'COA_DTGroup_Update 20260428'!C:D,2,0)</f>
        <v>627</v>
      </c>
      <c r="I123" s="179">
        <v>54</v>
      </c>
      <c r="J123" s="198" t="s">
        <v>342</v>
      </c>
      <c r="K123" s="222" t="s">
        <v>226</v>
      </c>
    </row>
    <row r="124" spans="1:11" s="3" customFormat="1" x14ac:dyDescent="0.25">
      <c r="A124" s="191"/>
      <c r="B124" s="212">
        <f>IF(C124=0,"",MAX($B$5:B123)+1)</f>
        <v>118</v>
      </c>
      <c r="C124" s="204">
        <v>6278004805</v>
      </c>
      <c r="D124" s="205" t="str">
        <f>_xlfn.XLOOKUP(C124,'COA_DTGroup_Update 20260428'!$C$410:$C$854,'COA_DTGroup_Update 20260428'!$A$410:$A$854,"")</f>
        <v>Chi phí thử khuôn,máy</v>
      </c>
      <c r="E124" s="205"/>
      <c r="F124" s="204" t="s">
        <v>907</v>
      </c>
      <c r="G124" s="205" t="s">
        <v>908</v>
      </c>
      <c r="H124" s="200">
        <f>VLOOKUP(C124,'COA_DTGroup_Update 20260428'!C:D,2,0)</f>
        <v>627</v>
      </c>
      <c r="I124" s="200">
        <v>54</v>
      </c>
      <c r="J124" s="201" t="s">
        <v>342</v>
      </c>
      <c r="K124" s="223" t="s">
        <v>226</v>
      </c>
    </row>
    <row r="125" spans="1:11" x14ac:dyDescent="0.25">
      <c r="B125" s="172">
        <f>IF(C125=0,"",MAX($B$5:B124)+1)</f>
        <v>119</v>
      </c>
      <c r="C125" s="21">
        <v>6412004805</v>
      </c>
      <c r="D125" s="9" t="str">
        <f>_xlfn.XLOOKUP(C125,'COA_DTGroup_Update 20260428'!$C$410:$C$854,'COA_DTGroup_Update 20260428'!$A$410:$A$854,"")</f>
        <v>Chi phí thử khuôn</v>
      </c>
      <c r="E125" s="9" t="s">
        <v>342</v>
      </c>
      <c r="F125" s="21" t="s">
        <v>907</v>
      </c>
      <c r="G125" s="171"/>
      <c r="H125" s="179">
        <f>VLOOKUP(C125,'COA_DTGroup_Update 20260428'!C:D,2,0)</f>
        <v>641</v>
      </c>
      <c r="I125" s="179">
        <v>54</v>
      </c>
      <c r="J125" s="198" t="s">
        <v>342</v>
      </c>
      <c r="K125" s="222" t="s">
        <v>226</v>
      </c>
    </row>
    <row r="126" spans="1:11" s="3" customFormat="1" x14ac:dyDescent="0.25">
      <c r="A126" s="191"/>
      <c r="B126" s="212">
        <f>IF(C126=0,"",MAX($B$5:B125)+1)</f>
        <v>120</v>
      </c>
      <c r="C126" s="204">
        <v>6413004805</v>
      </c>
      <c r="D126" s="205" t="str">
        <f>_xlfn.XLOOKUP(C126,'COA_DTGroup_Update 20260428'!$C$410:$C$854,'COA_DTGroup_Update 20260428'!$A$410:$A$854,"")</f>
        <v>Chi phí thử khuôn</v>
      </c>
      <c r="E126" s="205"/>
      <c r="F126" s="204" t="s">
        <v>907</v>
      </c>
      <c r="G126" s="205" t="s">
        <v>909</v>
      </c>
      <c r="H126" s="200">
        <f>VLOOKUP(C126,'COA_DTGroup_Update 20260428'!C:D,2,0)</f>
        <v>641</v>
      </c>
      <c r="I126" s="200">
        <v>54</v>
      </c>
      <c r="J126" s="201" t="s">
        <v>342</v>
      </c>
      <c r="K126" s="223" t="s">
        <v>226</v>
      </c>
    </row>
    <row r="127" spans="1:11" s="3" customFormat="1" x14ac:dyDescent="0.25">
      <c r="A127" s="191"/>
      <c r="B127" s="212">
        <f>IF(C127=0,"",MAX($B$5:B126)+1)</f>
        <v>121</v>
      </c>
      <c r="C127" s="204">
        <v>6418004805</v>
      </c>
      <c r="D127" s="205" t="str">
        <f>_xlfn.XLOOKUP(C127,'COA_DTGroup_Update 20260428'!$C$410:$C$854,'COA_DTGroup_Update 20260428'!$A$410:$A$854,"")</f>
        <v>Chi phí thử khuôn</v>
      </c>
      <c r="E127" s="205"/>
      <c r="F127" s="204" t="s">
        <v>907</v>
      </c>
      <c r="G127" s="205" t="s">
        <v>909</v>
      </c>
      <c r="H127" s="200">
        <f>VLOOKUP(C127,'COA_DTGroup_Update 20260428'!C:D,2,0)</f>
        <v>641</v>
      </c>
      <c r="I127" s="200">
        <v>54</v>
      </c>
      <c r="J127" s="201" t="s">
        <v>342</v>
      </c>
      <c r="K127" s="223" t="s">
        <v>226</v>
      </c>
    </row>
    <row r="128" spans="1:11" x14ac:dyDescent="0.25">
      <c r="B128" s="172">
        <f>IF(C128=0,"",MAX($B$5:B127)+1)</f>
        <v>122</v>
      </c>
      <c r="C128" s="21">
        <v>6422004805</v>
      </c>
      <c r="D128" s="9" t="str">
        <f>_xlfn.XLOOKUP(C128,'COA_DTGroup_Update 20260428'!$C$410:$C$854,'COA_DTGroup_Update 20260428'!$A$410:$A$854,"")</f>
        <v>Chi phí thử khuôn</v>
      </c>
      <c r="E128" s="9" t="s">
        <v>342</v>
      </c>
      <c r="F128" s="21" t="s">
        <v>907</v>
      </c>
      <c r="G128" s="171"/>
      <c r="H128" s="179">
        <f>VLOOKUP(C128,'COA_DTGroup_Update 20260428'!C:D,2,0)</f>
        <v>642</v>
      </c>
      <c r="I128" s="179">
        <v>54</v>
      </c>
      <c r="J128" s="198" t="s">
        <v>342</v>
      </c>
      <c r="K128" s="222" t="s">
        <v>226</v>
      </c>
    </row>
    <row r="129" spans="1:11" s="3" customFormat="1" x14ac:dyDescent="0.25">
      <c r="A129" s="191"/>
      <c r="B129" s="212">
        <f>IF(C129=0,"",MAX($B$5:B128)+1)</f>
        <v>123</v>
      </c>
      <c r="C129" s="204">
        <v>6423004805</v>
      </c>
      <c r="D129" s="205" t="str">
        <f>_xlfn.XLOOKUP(C129,'COA_DTGroup_Update 20260428'!$C$410:$C$854,'COA_DTGroup_Update 20260428'!$A$410:$A$854,"")</f>
        <v>Chi phí thử khuôn</v>
      </c>
      <c r="E129" s="205"/>
      <c r="F129" s="204" t="s">
        <v>907</v>
      </c>
      <c r="G129" s="205" t="s">
        <v>910</v>
      </c>
      <c r="H129" s="200">
        <f>VLOOKUP(C129,'COA_DTGroup_Update 20260428'!C:D,2,0)</f>
        <v>642</v>
      </c>
      <c r="I129" s="200">
        <v>54</v>
      </c>
      <c r="J129" s="201" t="s">
        <v>342</v>
      </c>
      <c r="K129" s="223" t="s">
        <v>226</v>
      </c>
    </row>
    <row r="130" spans="1:11" s="3" customFormat="1" x14ac:dyDescent="0.25">
      <c r="A130" s="191"/>
      <c r="B130" s="212">
        <f>IF(C130=0,"",MAX($B$5:B129)+1)</f>
        <v>124</v>
      </c>
      <c r="C130" s="204">
        <v>6428004805</v>
      </c>
      <c r="D130" s="205" t="str">
        <f>_xlfn.XLOOKUP(C130,'COA_DTGroup_Update 20260428'!$C$410:$C$854,'COA_DTGroup_Update 20260428'!$A$410:$A$854,"")</f>
        <v>Chi phí thử khuôn</v>
      </c>
      <c r="E130" s="205"/>
      <c r="F130" s="204" t="s">
        <v>907</v>
      </c>
      <c r="G130" s="205" t="s">
        <v>910</v>
      </c>
      <c r="H130" s="200">
        <f>VLOOKUP(C130,'COA_DTGroup_Update 20260428'!C:D,2,0)</f>
        <v>642</v>
      </c>
      <c r="I130" s="200">
        <v>54</v>
      </c>
      <c r="J130" s="201" t="s">
        <v>342</v>
      </c>
      <c r="K130" s="223" t="s">
        <v>226</v>
      </c>
    </row>
    <row r="131" spans="1:11" ht="30" x14ac:dyDescent="0.25">
      <c r="B131" s="172">
        <f>IF(C131=0,"",MAX($B$5:B130)+1)</f>
        <v>125</v>
      </c>
      <c r="C131" s="21">
        <v>6277003603</v>
      </c>
      <c r="D131" s="9" t="str">
        <f>_xlfn.XLOOKUP(C131,'COA_DTGroup_Update 20260428'!$C$410:$C$854,'COA_DTGroup_Update 20260428'!$A$410:$A$854,"")</f>
        <v>Thuê xe vận chuyển khuôn, máy</v>
      </c>
      <c r="E131" s="9" t="s">
        <v>343</v>
      </c>
      <c r="F131" s="21" t="s">
        <v>911</v>
      </c>
      <c r="G131" s="171"/>
      <c r="H131" s="179">
        <f>VLOOKUP(C131,'COA_DTGroup_Update 20260428'!C:D,2,0)</f>
        <v>627</v>
      </c>
      <c r="I131" s="179">
        <v>55</v>
      </c>
      <c r="J131" s="198" t="s">
        <v>343</v>
      </c>
      <c r="K131" s="222" t="s">
        <v>226</v>
      </c>
    </row>
    <row r="132" spans="1:11" x14ac:dyDescent="0.25">
      <c r="B132" s="172">
        <f>IF(C132=0,"",MAX($B$5:B131)+1)</f>
        <v>126</v>
      </c>
      <c r="C132" s="21">
        <v>6417003802</v>
      </c>
      <c r="D132" s="9" t="str">
        <f>_xlfn.XLOOKUP(C132,'COA_DTGroup_Update 20260428'!$C$410:$C$854,'COA_DTGroup_Update 20260428'!$A$410:$A$854,"")</f>
        <v>Phí Đăng kiểm, kiểm định xe</v>
      </c>
      <c r="E132" s="9" t="s">
        <v>344</v>
      </c>
      <c r="F132" s="21" t="s">
        <v>912</v>
      </c>
      <c r="G132" s="171" t="s">
        <v>913</v>
      </c>
      <c r="H132" s="179">
        <f>VLOOKUP(C132,'COA_DTGroup_Update 20260428'!C:D,2,0)</f>
        <v>641</v>
      </c>
      <c r="I132" s="179">
        <v>56</v>
      </c>
      <c r="J132" s="198" t="s">
        <v>344</v>
      </c>
      <c r="K132" s="222" t="s">
        <v>226</v>
      </c>
    </row>
    <row r="133" spans="1:11" x14ac:dyDescent="0.25">
      <c r="B133" s="172">
        <f>IF(C133=0,"",MAX($B$5:B132)+1)</f>
        <v>127</v>
      </c>
      <c r="C133" s="21">
        <v>6427003802</v>
      </c>
      <c r="D133" s="9" t="str">
        <f>_xlfn.XLOOKUP(C133,'COA_DTGroup_Update 20260428'!$C$410:$C$854,'COA_DTGroup_Update 20260428'!$A$410:$A$854,"")</f>
        <v>Phí Đăng kiểm, kiểm định xe</v>
      </c>
      <c r="E133" s="9" t="s">
        <v>344</v>
      </c>
      <c r="F133" s="21" t="s">
        <v>912</v>
      </c>
      <c r="G133" s="171" t="s">
        <v>913</v>
      </c>
      <c r="H133" s="179">
        <f>VLOOKUP(C133,'COA_DTGroup_Update 20260428'!C:D,2,0)</f>
        <v>642</v>
      </c>
      <c r="I133" s="179">
        <v>56</v>
      </c>
      <c r="J133" s="198" t="s">
        <v>344</v>
      </c>
      <c r="K133" s="222" t="s">
        <v>226</v>
      </c>
    </row>
    <row r="134" spans="1:11" ht="30" x14ac:dyDescent="0.25">
      <c r="B134" s="172">
        <f>IF(C134=0,"",MAX($B$5:B133)+1)</f>
        <v>128</v>
      </c>
      <c r="C134" s="21">
        <v>6277003803</v>
      </c>
      <c r="D134" s="9" t="str">
        <f>_xlfn.XLOOKUP(C134,'COA_DTGroup_Update 20260428'!$C$410:$C$854,'COA_DTGroup_Update 20260428'!$A$410:$A$854,"")</f>
        <v>Phí kiểm định Kỹ thuật</v>
      </c>
      <c r="E134" s="9" t="s">
        <v>345</v>
      </c>
      <c r="F134" s="21" t="s">
        <v>914</v>
      </c>
      <c r="G134" s="171" t="s">
        <v>915</v>
      </c>
      <c r="H134" s="179">
        <f>VLOOKUP(C134,'COA_DTGroup_Update 20260428'!C:D,2,0)</f>
        <v>627</v>
      </c>
      <c r="I134" s="179">
        <v>57</v>
      </c>
      <c r="J134" s="198" t="s">
        <v>345</v>
      </c>
      <c r="K134" s="222" t="s">
        <v>226</v>
      </c>
    </row>
    <row r="135" spans="1:11" ht="30" x14ac:dyDescent="0.25">
      <c r="B135" s="172">
        <f>IF(C135=0,"",MAX($B$5:B134)+1)</f>
        <v>129</v>
      </c>
      <c r="C135" s="21">
        <v>6273000100</v>
      </c>
      <c r="D135" s="9" t="str">
        <f>_xlfn.XLOOKUP(C135,'COA_DTGroup_Update 20260428'!$C$410:$C$854,'COA_DTGroup_Update 20260428'!$A$410:$A$854,"")</f>
        <v>Chi phí công cụ dụng cụ phục vụ SX</v>
      </c>
      <c r="E135" s="9" t="s">
        <v>139</v>
      </c>
      <c r="F135" s="21" t="s">
        <v>823</v>
      </c>
      <c r="G135" s="171" t="s">
        <v>916</v>
      </c>
      <c r="H135" s="179">
        <f>VLOOKUP(C135,'COA_DTGroup_Update 20260428'!C:D,2,0)</f>
        <v>627</v>
      </c>
      <c r="I135" s="179">
        <v>58</v>
      </c>
      <c r="J135" s="198" t="s">
        <v>139</v>
      </c>
      <c r="K135" s="222" t="s">
        <v>226</v>
      </c>
    </row>
    <row r="136" spans="1:11" s="3" customFormat="1" ht="30" x14ac:dyDescent="0.25">
      <c r="A136" s="191"/>
      <c r="B136" s="212">
        <f>IF(C136=0,"",MAX($B$5:B135)+1)</f>
        <v>130</v>
      </c>
      <c r="C136" s="204">
        <v>6273002401</v>
      </c>
      <c r="D136" s="205" t="str">
        <f>_xlfn.XLOOKUP(C136,'COA_DTGroup_Update 20260428'!$C$410:$C$854,'COA_DTGroup_Update 20260428'!$A$410:$A$854,"")</f>
        <v>Chi phí công cụ, dụng cụ, thiết bị - phục vụ SX</v>
      </c>
      <c r="E136" s="205"/>
      <c r="F136" s="204" t="s">
        <v>917</v>
      </c>
      <c r="G136" s="205" t="s">
        <v>918</v>
      </c>
      <c r="H136" s="200">
        <f>VLOOKUP(C136,'COA_DTGroup_Update 20260428'!C:D,2,0)</f>
        <v>627</v>
      </c>
      <c r="I136" s="200">
        <v>58</v>
      </c>
      <c r="J136" s="201" t="s">
        <v>139</v>
      </c>
      <c r="K136" s="223" t="s">
        <v>226</v>
      </c>
    </row>
    <row r="137" spans="1:11" s="3" customFormat="1" ht="30" x14ac:dyDescent="0.25">
      <c r="A137" s="191"/>
      <c r="B137" s="212">
        <f>IF(C137=0,"",MAX($B$5:B136)+1)</f>
        <v>131</v>
      </c>
      <c r="C137" s="204">
        <v>6273002402</v>
      </c>
      <c r="D137" s="205" t="str">
        <f>_xlfn.XLOOKUP(C137,'COA_DTGroup_Update 20260428'!$C$410:$C$854,'COA_DTGroup_Update 20260428'!$A$410:$A$854,"")</f>
        <v>CP CCDC, thiết bị - phục vụ quản lý</v>
      </c>
      <c r="E137" s="205"/>
      <c r="F137" s="204" t="s">
        <v>919</v>
      </c>
      <c r="G137" s="205" t="s">
        <v>918</v>
      </c>
      <c r="H137" s="200">
        <f>VLOOKUP(C137,'COA_DTGroup_Update 20260428'!C:D,2,0)</f>
        <v>627</v>
      </c>
      <c r="I137" s="200">
        <v>58</v>
      </c>
      <c r="J137" s="201" t="s">
        <v>139</v>
      </c>
      <c r="K137" s="223" t="s">
        <v>226</v>
      </c>
    </row>
    <row r="138" spans="1:11" s="3" customFormat="1" ht="30" x14ac:dyDescent="0.25">
      <c r="A138" s="191"/>
      <c r="B138" s="212">
        <f>IF(C138=0,"",MAX($B$5:B137)+1)</f>
        <v>132</v>
      </c>
      <c r="C138" s="204">
        <v>6278002402</v>
      </c>
      <c r="D138" s="205" t="str">
        <f>_xlfn.XLOOKUP(C138,'COA_DTGroup_Update 20260428'!$C$410:$C$854,'COA_DTGroup_Update 20260428'!$A$410:$A$854,"")</f>
        <v>CP CCDC, thiết bị - phục vụ quản lý</v>
      </c>
      <c r="E138" s="205"/>
      <c r="F138" s="204" t="s">
        <v>919</v>
      </c>
      <c r="G138" s="205" t="s">
        <v>918</v>
      </c>
      <c r="H138" s="200">
        <f>VLOOKUP(C138,'COA_DTGroup_Update 20260428'!C:D,2,0)</f>
        <v>627</v>
      </c>
      <c r="I138" s="200">
        <v>58</v>
      </c>
      <c r="J138" s="201" t="s">
        <v>139</v>
      </c>
      <c r="K138" s="223" t="s">
        <v>226</v>
      </c>
    </row>
    <row r="139" spans="1:11" s="3" customFormat="1" ht="30" x14ac:dyDescent="0.25">
      <c r="A139" s="191"/>
      <c r="B139" s="212">
        <f>IF(C139=0,"",MAX($B$5:B138)+1)</f>
        <v>133</v>
      </c>
      <c r="C139" s="204">
        <v>6423002401</v>
      </c>
      <c r="D139" s="205" t="str">
        <f>_xlfn.XLOOKUP(C139,'COA_DTGroup_Update 20260428'!$C$410:$C$854,'COA_DTGroup_Update 20260428'!$A$410:$A$854,"")</f>
        <v>Chi phí công cụ dụng cụ phục vụ SX</v>
      </c>
      <c r="E139" s="205"/>
      <c r="F139" s="204" t="s">
        <v>917</v>
      </c>
      <c r="G139" s="205" t="s">
        <v>918</v>
      </c>
      <c r="H139" s="200">
        <f>VLOOKUP(C139,'COA_DTGroup_Update 20260428'!C:D,2,0)</f>
        <v>642</v>
      </c>
      <c r="I139" s="200">
        <v>58</v>
      </c>
      <c r="J139" s="201" t="s">
        <v>139</v>
      </c>
      <c r="K139" s="223" t="s">
        <v>226</v>
      </c>
    </row>
    <row r="140" spans="1:11" s="3" customFormat="1" ht="30" x14ac:dyDescent="0.25">
      <c r="A140" s="191"/>
      <c r="B140" s="212">
        <f>IF(C140=0,"",MAX($B$5:B139)+1)</f>
        <v>134</v>
      </c>
      <c r="C140" s="199">
        <v>6273001908</v>
      </c>
      <c r="D140" s="8" t="str">
        <f>_xlfn.XLOOKUP(C140,'COA_DTGroup_Update 20260428'!$C$410:$C$854,'COA_DTGroup_Update 20260428'!$A$410:$A$854,"")</f>
        <v>Phân bổ công cụ dụng cụ</v>
      </c>
      <c r="E140" s="9" t="s">
        <v>346</v>
      </c>
      <c r="F140" s="199" t="s">
        <v>920</v>
      </c>
      <c r="G140" s="171" t="s">
        <v>921</v>
      </c>
      <c r="H140" s="200">
        <f>VLOOKUP(C140,'COA_DTGroup_Update 20260428'!C:D,2,0)</f>
        <v>627</v>
      </c>
      <c r="I140" s="200">
        <v>59</v>
      </c>
      <c r="J140" s="201" t="s">
        <v>346</v>
      </c>
      <c r="K140" s="223" t="s">
        <v>226</v>
      </c>
    </row>
    <row r="141" spans="1:11" ht="30" x14ac:dyDescent="0.25">
      <c r="B141" s="172">
        <f>IF(C141=0,"",MAX($B$5:B140)+1)</f>
        <v>135</v>
      </c>
      <c r="C141" s="21">
        <v>6413002402</v>
      </c>
      <c r="D141" s="9" t="str">
        <f>_xlfn.XLOOKUP(C141,'COA_DTGroup_Update 20260428'!$C$410:$C$854,'COA_DTGroup_Update 20260428'!$A$410:$A$854,"")</f>
        <v>CP CCDC, thiết bị - phục vụ quản lý</v>
      </c>
      <c r="E141" s="9" t="s">
        <v>163</v>
      </c>
      <c r="F141" s="21" t="s">
        <v>919</v>
      </c>
      <c r="G141" s="171" t="s">
        <v>922</v>
      </c>
      <c r="H141" s="179">
        <f>VLOOKUP(C141,'COA_DTGroup_Update 20260428'!C:D,2,0)</f>
        <v>641</v>
      </c>
      <c r="I141" s="179">
        <v>60</v>
      </c>
      <c r="J141" s="198" t="s">
        <v>163</v>
      </c>
      <c r="K141" s="222" t="s">
        <v>226</v>
      </c>
    </row>
    <row r="142" spans="1:11" s="3" customFormat="1" ht="30" x14ac:dyDescent="0.25">
      <c r="A142" s="191"/>
      <c r="B142" s="212">
        <f>IF(C142=0,"",MAX($B$5:B141)+1)</f>
        <v>136</v>
      </c>
      <c r="C142" s="204">
        <v>6418002402</v>
      </c>
      <c r="D142" s="205" t="str">
        <f>_xlfn.XLOOKUP(C142,'COA_DTGroup_Update 20260428'!$C$410:$C$854,'COA_DTGroup_Update 20260428'!$A$410:$A$854,"")</f>
        <v>CP CCDC, thiết bị - phục vụ quản lý</v>
      </c>
      <c r="E142" s="205"/>
      <c r="F142" s="204" t="s">
        <v>919</v>
      </c>
      <c r="G142" s="205" t="s">
        <v>923</v>
      </c>
      <c r="H142" s="200">
        <f>VLOOKUP(C142,'COA_DTGroup_Update 20260428'!C:D,2,0)</f>
        <v>641</v>
      </c>
      <c r="I142" s="200">
        <v>60</v>
      </c>
      <c r="J142" s="201" t="s">
        <v>163</v>
      </c>
      <c r="K142" s="223" t="s">
        <v>226</v>
      </c>
    </row>
    <row r="143" spans="1:11" ht="30" x14ac:dyDescent="0.25">
      <c r="B143" s="172">
        <f>IF(C143=0,"",MAX($B$5:B142)+1)</f>
        <v>137</v>
      </c>
      <c r="C143" s="21">
        <v>6423002402</v>
      </c>
      <c r="D143" s="9" t="str">
        <f>_xlfn.XLOOKUP(C143,'COA_DTGroup_Update 20260428'!$C$410:$C$854,'COA_DTGroup_Update 20260428'!$A$410:$A$854,"")</f>
        <v>CP CCDC, thiết bị - phục vụ quản lý</v>
      </c>
      <c r="E143" s="9" t="s">
        <v>163</v>
      </c>
      <c r="F143" s="21" t="s">
        <v>919</v>
      </c>
      <c r="G143" s="171" t="s">
        <v>924</v>
      </c>
      <c r="H143" s="179">
        <f>VLOOKUP(C143,'COA_DTGroup_Update 20260428'!C:D,2,0)</f>
        <v>642</v>
      </c>
      <c r="I143" s="179">
        <v>60</v>
      </c>
      <c r="J143" s="198" t="s">
        <v>163</v>
      </c>
      <c r="K143" s="222" t="s">
        <v>226</v>
      </c>
    </row>
    <row r="144" spans="1:11" s="3" customFormat="1" ht="30" x14ac:dyDescent="0.25">
      <c r="A144" s="191"/>
      <c r="B144" s="212">
        <f>IF(C144=0,"",MAX($B$5:B143)+1)</f>
        <v>138</v>
      </c>
      <c r="C144" s="204">
        <v>6428002402</v>
      </c>
      <c r="D144" s="205" t="str">
        <f>_xlfn.XLOOKUP(C144,'COA_DTGroup_Update 20260428'!$C$410:$C$854,'COA_DTGroup_Update 20260428'!$A$410:$A$854,"")</f>
        <v>CP CCDC, thiết bị - phục vụ quản lý</v>
      </c>
      <c r="E144" s="205"/>
      <c r="F144" s="204" t="s">
        <v>919</v>
      </c>
      <c r="G144" s="205" t="s">
        <v>925</v>
      </c>
      <c r="H144" s="200">
        <f>VLOOKUP(C144,'COA_DTGroup_Update 20260428'!C:D,2,0)</f>
        <v>642</v>
      </c>
      <c r="I144" s="200">
        <v>60</v>
      </c>
      <c r="J144" s="201" t="s">
        <v>163</v>
      </c>
      <c r="K144" s="223" t="s">
        <v>226</v>
      </c>
    </row>
    <row r="145" spans="2:11" ht="30" x14ac:dyDescent="0.25">
      <c r="B145" s="172">
        <f>IF(C145=0,"",MAX($B$5:B144)+1)</f>
        <v>139</v>
      </c>
      <c r="C145" s="21">
        <v>6413001908</v>
      </c>
      <c r="D145" s="9" t="str">
        <f>_xlfn.XLOOKUP(C145,'COA_DTGroup_Update 20260428'!$C$410:$C$854,'COA_DTGroup_Update 20260428'!$A$410:$A$854,"")</f>
        <v>Phân bổ công cụ dụng cụ</v>
      </c>
      <c r="E145" s="9" t="s">
        <v>347</v>
      </c>
      <c r="F145" s="21" t="s">
        <v>920</v>
      </c>
      <c r="G145" s="171" t="s">
        <v>922</v>
      </c>
      <c r="H145" s="179">
        <f>VLOOKUP(C145,'COA_DTGroup_Update 20260428'!C:D,2,0)</f>
        <v>641</v>
      </c>
      <c r="I145" s="179">
        <v>61</v>
      </c>
      <c r="J145" s="198" t="s">
        <v>347</v>
      </c>
      <c r="K145" s="222" t="s">
        <v>226</v>
      </c>
    </row>
    <row r="146" spans="2:11" ht="30" x14ac:dyDescent="0.25">
      <c r="B146" s="172">
        <f>IF(C146=0,"",MAX($B$5:B145)+1)</f>
        <v>140</v>
      </c>
      <c r="C146" s="21">
        <v>6423001908</v>
      </c>
      <c r="D146" s="9" t="str">
        <f>_xlfn.XLOOKUP(C146,'COA_DTGroup_Update 20260428'!$C$410:$C$854,'COA_DTGroup_Update 20260428'!$A$410:$A$854,"")</f>
        <v>Phân bổ công cụ dụng cụ</v>
      </c>
      <c r="E146" s="9" t="s">
        <v>347</v>
      </c>
      <c r="F146" s="21" t="s">
        <v>920</v>
      </c>
      <c r="G146" s="171" t="s">
        <v>922</v>
      </c>
      <c r="H146" s="179">
        <f>VLOOKUP(C146,'COA_DTGroup_Update 20260428'!C:D,2,0)</f>
        <v>642</v>
      </c>
      <c r="I146" s="179">
        <v>61</v>
      </c>
      <c r="J146" s="198" t="s">
        <v>347</v>
      </c>
      <c r="K146" s="222" t="s">
        <v>226</v>
      </c>
    </row>
    <row r="147" spans="2:11" ht="30" x14ac:dyDescent="0.25">
      <c r="B147" s="172">
        <f>IF(C147=0,"",MAX($B$5:B146)+1)</f>
        <v>141</v>
      </c>
      <c r="C147" s="21">
        <v>6277005001</v>
      </c>
      <c r="D147" s="9" t="str">
        <f>_xlfn.XLOOKUP(C147,'COA_DTGroup_Update 20260428'!$C$410:$C$854,'COA_DTGroup_Update 20260428'!$A$410:$A$854,"")</f>
        <v>Chi phí thuê nhà, văn phòng, Xưởng, kho,</v>
      </c>
      <c r="E147" s="9" t="s">
        <v>129</v>
      </c>
      <c r="F147" s="21" t="s">
        <v>926</v>
      </c>
      <c r="G147" s="171"/>
      <c r="H147" s="179">
        <f>VLOOKUP(C147,'COA_DTGroup_Update 20260428'!C:D,2,0)</f>
        <v>627</v>
      </c>
      <c r="I147" s="179">
        <v>62</v>
      </c>
      <c r="J147" s="198" t="s">
        <v>129</v>
      </c>
      <c r="K147" s="222" t="s">
        <v>226</v>
      </c>
    </row>
    <row r="148" spans="2:11" ht="30" x14ac:dyDescent="0.25">
      <c r="B148" s="172">
        <f>IF(C148=0,"",MAX($B$5:B147)+1)</f>
        <v>142</v>
      </c>
      <c r="C148" s="21">
        <v>6417005001</v>
      </c>
      <c r="D148" s="9" t="str">
        <f>_xlfn.XLOOKUP(C148,'COA_DTGroup_Update 20260428'!$C$410:$C$854,'COA_DTGroup_Update 20260428'!$A$410:$A$854,"")</f>
        <v>Chi phí thuê nhà, văn phòng, Xưởng, kho,</v>
      </c>
      <c r="E148" s="9" t="s">
        <v>129</v>
      </c>
      <c r="F148" s="21" t="s">
        <v>926</v>
      </c>
      <c r="G148" s="171"/>
      <c r="H148" s="179">
        <f>VLOOKUP(C148,'COA_DTGroup_Update 20260428'!C:D,2,0)</f>
        <v>641</v>
      </c>
      <c r="I148" s="179">
        <v>62</v>
      </c>
      <c r="J148" s="198" t="s">
        <v>129</v>
      </c>
      <c r="K148" s="222" t="s">
        <v>226</v>
      </c>
    </row>
    <row r="149" spans="2:11" ht="30" x14ac:dyDescent="0.25">
      <c r="B149" s="172">
        <f>IF(C149=0,"",MAX($B$5:B148)+1)</f>
        <v>143</v>
      </c>
      <c r="C149" s="21">
        <v>6427005001</v>
      </c>
      <c r="D149" s="9" t="str">
        <f>_xlfn.XLOOKUP(C149,'COA_DTGroup_Update 20260428'!$C$410:$C$854,'COA_DTGroup_Update 20260428'!$A$410:$A$854,"")</f>
        <v>Chi phí thuê nhà, văn phòng, Xưởng, kho,</v>
      </c>
      <c r="E149" s="9" t="s">
        <v>129</v>
      </c>
      <c r="F149" s="21" t="s">
        <v>926</v>
      </c>
      <c r="G149" s="171"/>
      <c r="H149" s="179">
        <f>VLOOKUP(C149,'COA_DTGroup_Update 20260428'!C:D,2,0)</f>
        <v>642</v>
      </c>
      <c r="I149" s="179">
        <v>62</v>
      </c>
      <c r="J149" s="198" t="s">
        <v>129</v>
      </c>
      <c r="K149" s="222" t="s">
        <v>226</v>
      </c>
    </row>
    <row r="150" spans="2:11" x14ac:dyDescent="0.25">
      <c r="B150" s="172">
        <f>IF(C150=0,"",MAX($B$5:B149)+1)</f>
        <v>144</v>
      </c>
      <c r="C150" s="230" t="s">
        <v>841</v>
      </c>
      <c r="D150" s="231"/>
      <c r="E150" s="231" t="s">
        <v>348</v>
      </c>
      <c r="F150" s="230" t="s">
        <v>927</v>
      </c>
      <c r="G150" s="231" t="s">
        <v>805</v>
      </c>
      <c r="H150" s="179"/>
      <c r="I150" s="179">
        <v>63</v>
      </c>
      <c r="J150" s="198" t="s">
        <v>348</v>
      </c>
      <c r="K150" s="222" t="s">
        <v>226</v>
      </c>
    </row>
    <row r="151" spans="2:11" ht="30" x14ac:dyDescent="0.25">
      <c r="B151" s="172">
        <f>IF(C151=0,"",MAX($B$5:B150)+1)</f>
        <v>145</v>
      </c>
      <c r="C151" s="21">
        <v>6417003601</v>
      </c>
      <c r="D151" s="9" t="str">
        <f>_xlfn.XLOOKUP(C151,'COA_DTGroup_Update 20260428'!$C$410:$C$854,'COA_DTGroup_Update 20260428'!$A$410:$A$854,"")</f>
        <v>Thuê xe vận chuyển Đội xe</v>
      </c>
      <c r="E151" s="9" t="s">
        <v>349</v>
      </c>
      <c r="F151" s="21" t="s">
        <v>928</v>
      </c>
      <c r="G151" s="171" t="s">
        <v>929</v>
      </c>
      <c r="H151" s="179">
        <f>VLOOKUP(C151,'COA_DTGroup_Update 20260428'!C:D,2,0)</f>
        <v>641</v>
      </c>
      <c r="I151" s="179">
        <v>64</v>
      </c>
      <c r="J151" s="198" t="s">
        <v>349</v>
      </c>
      <c r="K151" s="222" t="s">
        <v>226</v>
      </c>
    </row>
    <row r="152" spans="2:11" x14ac:dyDescent="0.25">
      <c r="B152" s="172">
        <f>IF(C152=0,"",MAX($B$5:B151)+1)</f>
        <v>146</v>
      </c>
      <c r="C152" s="207">
        <v>6277004904</v>
      </c>
      <c r="D152" s="192" t="str">
        <f>_xlfn.XLOOKUP(C152,'COA_DTGroup_Update 20260428'!$C$410:$C$854,'COA_DTGroup_Update 20260428'!$A$410:$A$854,"")</f>
        <v>Bảo trì IT</v>
      </c>
      <c r="E152" s="192" t="s">
        <v>350</v>
      </c>
      <c r="F152" s="207" t="s">
        <v>930</v>
      </c>
      <c r="G152" s="192" t="s">
        <v>931</v>
      </c>
      <c r="H152" s="179">
        <f>VLOOKUP(C152,'COA_DTGroup_Update 20260428'!C:D,2,0)</f>
        <v>627</v>
      </c>
      <c r="I152" s="179">
        <v>65</v>
      </c>
      <c r="J152" s="198" t="s">
        <v>350</v>
      </c>
      <c r="K152" s="222" t="s">
        <v>226</v>
      </c>
    </row>
    <row r="153" spans="2:11" x14ac:dyDescent="0.25">
      <c r="B153" s="172">
        <f>IF(C153=0,"",MAX($B$5:B152)+1)</f>
        <v>147</v>
      </c>
      <c r="C153" s="207">
        <v>6417004904</v>
      </c>
      <c r="D153" s="192" t="str">
        <f>_xlfn.XLOOKUP(C153,'COA_DTGroup_Update 20260428'!$C$410:$C$854,'COA_DTGroup_Update 20260428'!$A$410:$A$854,"")</f>
        <v>Bảo trì IT</v>
      </c>
      <c r="E153" s="192" t="s">
        <v>350</v>
      </c>
      <c r="F153" s="207" t="s">
        <v>930</v>
      </c>
      <c r="G153" s="192" t="s">
        <v>931</v>
      </c>
      <c r="H153" s="179">
        <f>VLOOKUP(C153,'COA_DTGroup_Update 20260428'!C:D,2,0)</f>
        <v>641</v>
      </c>
      <c r="I153" s="179">
        <v>65</v>
      </c>
      <c r="J153" s="198" t="s">
        <v>350</v>
      </c>
      <c r="K153" s="222" t="s">
        <v>226</v>
      </c>
    </row>
    <row r="154" spans="2:11" x14ac:dyDescent="0.25">
      <c r="B154" s="172">
        <f>IF(C154=0,"",MAX($B$5:B153)+1)</f>
        <v>148</v>
      </c>
      <c r="C154" s="207">
        <v>6427004904</v>
      </c>
      <c r="D154" s="192" t="str">
        <f>_xlfn.XLOOKUP(C154,'COA_DTGroup_Update 20260428'!$C$410:$C$854,'COA_DTGroup_Update 20260428'!$A$410:$A$854,"")</f>
        <v>Bảo trì IT</v>
      </c>
      <c r="E154" s="192" t="s">
        <v>350</v>
      </c>
      <c r="F154" s="207" t="s">
        <v>930</v>
      </c>
      <c r="G154" s="192" t="s">
        <v>931</v>
      </c>
      <c r="H154" s="179">
        <f>VLOOKUP(C154,'COA_DTGroup_Update 20260428'!C:D,2,0)</f>
        <v>642</v>
      </c>
      <c r="I154" s="179">
        <v>65</v>
      </c>
      <c r="J154" s="198" t="s">
        <v>350</v>
      </c>
      <c r="K154" s="222" t="s">
        <v>226</v>
      </c>
    </row>
    <row r="155" spans="2:11" x14ac:dyDescent="0.25">
      <c r="B155" s="172">
        <f>IF(C155=0,"",MAX($B$5:B154)+1)</f>
        <v>149</v>
      </c>
      <c r="C155" s="233" t="s">
        <v>841</v>
      </c>
      <c r="D155" s="231"/>
      <c r="E155" s="231" t="s">
        <v>351</v>
      </c>
      <c r="F155" s="233" t="s">
        <v>932</v>
      </c>
      <c r="G155" s="231" t="s">
        <v>805</v>
      </c>
      <c r="H155" s="179"/>
      <c r="I155" s="179">
        <v>66</v>
      </c>
      <c r="J155" s="198" t="s">
        <v>351</v>
      </c>
      <c r="K155" s="222" t="s">
        <v>226</v>
      </c>
    </row>
    <row r="156" spans="2:11" x14ac:dyDescent="0.25">
      <c r="B156" s="172"/>
      <c r="C156" s="233" t="s">
        <v>933</v>
      </c>
      <c r="D156" s="231"/>
      <c r="E156" s="231" t="s">
        <v>351</v>
      </c>
      <c r="F156" s="233" t="s">
        <v>932</v>
      </c>
      <c r="G156" s="231" t="s">
        <v>805</v>
      </c>
      <c r="H156" s="179"/>
      <c r="I156" s="179">
        <v>66</v>
      </c>
      <c r="J156" s="198" t="s">
        <v>351</v>
      </c>
      <c r="K156" s="222" t="s">
        <v>226</v>
      </c>
    </row>
    <row r="157" spans="2:11" x14ac:dyDescent="0.25">
      <c r="B157" s="172"/>
      <c r="C157" s="233" t="s">
        <v>934</v>
      </c>
      <c r="D157" s="231"/>
      <c r="E157" s="231" t="s">
        <v>351</v>
      </c>
      <c r="F157" s="233" t="s">
        <v>932</v>
      </c>
      <c r="G157" s="231" t="s">
        <v>805</v>
      </c>
      <c r="H157" s="179"/>
      <c r="I157" s="179">
        <v>66</v>
      </c>
      <c r="J157" s="198" t="s">
        <v>351</v>
      </c>
      <c r="K157" s="222" t="s">
        <v>226</v>
      </c>
    </row>
    <row r="158" spans="2:11" ht="30" x14ac:dyDescent="0.25">
      <c r="B158" s="172">
        <f>IF(C158=0,"",MAX($B$5:B155)+1)</f>
        <v>150</v>
      </c>
      <c r="C158" s="233" t="s">
        <v>841</v>
      </c>
      <c r="D158" s="231"/>
      <c r="E158" s="231" t="s">
        <v>352</v>
      </c>
      <c r="F158" s="233" t="s">
        <v>935</v>
      </c>
      <c r="G158" s="231" t="s">
        <v>805</v>
      </c>
      <c r="H158" s="179"/>
      <c r="I158" s="179">
        <v>67</v>
      </c>
      <c r="J158" s="198" t="s">
        <v>352</v>
      </c>
      <c r="K158" s="222" t="s">
        <v>226</v>
      </c>
    </row>
    <row r="159" spans="2:11" ht="30" x14ac:dyDescent="0.25">
      <c r="B159" s="172"/>
      <c r="C159" s="233" t="s">
        <v>933</v>
      </c>
      <c r="D159" s="231"/>
      <c r="E159" s="231" t="s">
        <v>352</v>
      </c>
      <c r="F159" s="233" t="s">
        <v>935</v>
      </c>
      <c r="G159" s="231" t="s">
        <v>805</v>
      </c>
      <c r="H159" s="179"/>
      <c r="I159" s="179">
        <v>67</v>
      </c>
      <c r="J159" s="198" t="s">
        <v>352</v>
      </c>
      <c r="K159" s="222" t="s">
        <v>226</v>
      </c>
    </row>
    <row r="160" spans="2:11" ht="30" x14ac:dyDescent="0.25">
      <c r="B160" s="172"/>
      <c r="C160" s="233" t="s">
        <v>934</v>
      </c>
      <c r="D160" s="231"/>
      <c r="E160" s="231" t="s">
        <v>352</v>
      </c>
      <c r="F160" s="233" t="s">
        <v>935</v>
      </c>
      <c r="G160" s="231" t="s">
        <v>805</v>
      </c>
      <c r="H160" s="179"/>
      <c r="I160" s="179">
        <v>67</v>
      </c>
      <c r="J160" s="198" t="s">
        <v>352</v>
      </c>
      <c r="K160" s="222" t="s">
        <v>226</v>
      </c>
    </row>
    <row r="161" spans="1:11" ht="30" x14ac:dyDescent="0.25">
      <c r="B161" s="172">
        <f>IF(C161=0,"",MAX($B$5:B158)+1)</f>
        <v>151</v>
      </c>
      <c r="C161" s="203">
        <v>6427005401</v>
      </c>
      <c r="D161" s="9" t="str">
        <f>_xlfn.XLOOKUP(C161,'COA_DTGroup_Update 20260428'!$C$410:$C$854,'COA_DTGroup_Update 20260428'!$A$410:$A$854,"")</f>
        <v>Chi phí đăng ký mẫu mã, kiểu dáng</v>
      </c>
      <c r="E161" s="9" t="s">
        <v>70</v>
      </c>
      <c r="F161" s="203" t="s">
        <v>936</v>
      </c>
      <c r="G161" s="171" t="s">
        <v>937</v>
      </c>
      <c r="H161" s="179">
        <f>VLOOKUP(C161,'COA_DTGroup_Update 20260428'!C:D,2,0)</f>
        <v>642</v>
      </c>
      <c r="I161" s="179">
        <v>68</v>
      </c>
      <c r="J161" s="198" t="s">
        <v>70</v>
      </c>
      <c r="K161" s="222" t="s">
        <v>226</v>
      </c>
    </row>
    <row r="162" spans="1:11" x14ac:dyDescent="0.25">
      <c r="B162" s="172">
        <f>IF(C162=0,"",MAX($B$5:B161)+1)</f>
        <v>152</v>
      </c>
      <c r="C162" s="21">
        <v>6277005702</v>
      </c>
      <c r="D162" s="9" t="str">
        <f>_xlfn.XLOOKUP(C162,'COA_DTGroup_Update 20260428'!$C$410:$C$854,'COA_DTGroup_Update 20260428'!$A$410:$A$854,"")</f>
        <v>Khách sạn</v>
      </c>
      <c r="E162" s="9" t="s">
        <v>363</v>
      </c>
      <c r="F162" s="21" t="s">
        <v>938</v>
      </c>
      <c r="G162" s="171"/>
      <c r="H162" s="179">
        <f>VLOOKUP(C162,'COA_DTGroup_Update 20260428'!C:D,2,0)</f>
        <v>627</v>
      </c>
      <c r="I162" s="179">
        <v>88</v>
      </c>
      <c r="J162" s="198" t="s">
        <v>363</v>
      </c>
      <c r="K162" s="222" t="s">
        <v>226</v>
      </c>
    </row>
    <row r="163" spans="1:11" x14ac:dyDescent="0.25">
      <c r="B163" s="172">
        <f>IF(C163=0,"",MAX($B$5:B162)+1)</f>
        <v>153</v>
      </c>
      <c r="C163" s="21">
        <v>6417005702</v>
      </c>
      <c r="D163" s="9" t="str">
        <f>_xlfn.XLOOKUP(C163,'COA_DTGroup_Update 20260428'!$C$410:$C$854,'COA_DTGroup_Update 20260428'!$A$410:$A$854,"")</f>
        <v>Khách sạn</v>
      </c>
      <c r="E163" s="9" t="s">
        <v>363</v>
      </c>
      <c r="F163" s="21" t="s">
        <v>938</v>
      </c>
      <c r="G163" s="171"/>
      <c r="H163" s="179">
        <f>VLOOKUP(C163,'COA_DTGroup_Update 20260428'!C:D,2,0)</f>
        <v>641</v>
      </c>
      <c r="I163" s="179">
        <v>88</v>
      </c>
      <c r="J163" s="198" t="s">
        <v>363</v>
      </c>
      <c r="K163" s="222" t="s">
        <v>226</v>
      </c>
    </row>
    <row r="164" spans="1:11" x14ac:dyDescent="0.25">
      <c r="B164" s="172">
        <f>IF(C164=0,"",MAX($B$5:B163)+1)</f>
        <v>154</v>
      </c>
      <c r="C164" s="21">
        <v>6427005702</v>
      </c>
      <c r="D164" s="9" t="str">
        <f>_xlfn.XLOOKUP(C164,'COA_DTGroup_Update 20260428'!$C$410:$C$854,'COA_DTGroup_Update 20260428'!$A$410:$A$854,"")</f>
        <v>Khách sạn</v>
      </c>
      <c r="E164" s="9" t="s">
        <v>363</v>
      </c>
      <c r="F164" s="21" t="s">
        <v>938</v>
      </c>
      <c r="G164" s="171"/>
      <c r="H164" s="179">
        <f>VLOOKUP(C164,'COA_DTGroup_Update 20260428'!C:D,2,0)</f>
        <v>642</v>
      </c>
      <c r="I164" s="179">
        <v>88</v>
      </c>
      <c r="J164" s="198" t="s">
        <v>363</v>
      </c>
      <c r="K164" s="222" t="s">
        <v>226</v>
      </c>
    </row>
    <row r="165" spans="1:11" x14ac:dyDescent="0.25">
      <c r="B165" s="172">
        <f>IF(C165=0,"",MAX($B$5:B164)+1)</f>
        <v>155</v>
      </c>
      <c r="C165" s="21">
        <v>6277005701</v>
      </c>
      <c r="D165" s="9" t="str">
        <f>_xlfn.XLOOKUP(C165,'COA_DTGroup_Update 20260428'!$C$410:$C$854,'COA_DTGroup_Update 20260428'!$A$410:$A$854,"")</f>
        <v>Vé bay, tàu, xe, taxi</v>
      </c>
      <c r="E165" s="9" t="s">
        <v>364</v>
      </c>
      <c r="F165" s="21" t="s">
        <v>939</v>
      </c>
      <c r="G165" s="171"/>
      <c r="H165" s="179">
        <f>VLOOKUP(C165,'COA_DTGroup_Update 20260428'!C:D,2,0)</f>
        <v>627</v>
      </c>
      <c r="I165" s="179">
        <v>89</v>
      </c>
      <c r="J165" s="198" t="s">
        <v>364</v>
      </c>
      <c r="K165" s="222" t="s">
        <v>226</v>
      </c>
    </row>
    <row r="166" spans="1:11" x14ac:dyDescent="0.25">
      <c r="B166" s="172">
        <f>IF(C166=0,"",MAX($B$5:B165)+1)</f>
        <v>156</v>
      </c>
      <c r="C166" s="21">
        <v>6417005701</v>
      </c>
      <c r="D166" s="9" t="str">
        <f>_xlfn.XLOOKUP(C166,'COA_DTGroup_Update 20260428'!$C$410:$C$854,'COA_DTGroup_Update 20260428'!$A$410:$A$854,"")</f>
        <v>Vé bay, tàu, xe, taxi</v>
      </c>
      <c r="E166" s="9" t="s">
        <v>364</v>
      </c>
      <c r="F166" s="21" t="s">
        <v>939</v>
      </c>
      <c r="G166" s="171"/>
      <c r="H166" s="179">
        <f>VLOOKUP(C166,'COA_DTGroup_Update 20260428'!C:D,2,0)</f>
        <v>641</v>
      </c>
      <c r="I166" s="179">
        <v>89</v>
      </c>
      <c r="J166" s="198" t="s">
        <v>364</v>
      </c>
      <c r="K166" s="222" t="s">
        <v>226</v>
      </c>
    </row>
    <row r="167" spans="1:11" x14ac:dyDescent="0.25">
      <c r="B167" s="172">
        <f>IF(C167=0,"",MAX($B$5:B166)+1)</f>
        <v>157</v>
      </c>
      <c r="C167" s="21">
        <v>6427005701</v>
      </c>
      <c r="D167" s="9" t="str">
        <f>_xlfn.XLOOKUP(C167,'COA_DTGroup_Update 20260428'!$C$410:$C$854,'COA_DTGroup_Update 20260428'!$A$410:$A$854,"")</f>
        <v>Vé bay, tàu, xe, taxi</v>
      </c>
      <c r="E167" s="9" t="s">
        <v>364</v>
      </c>
      <c r="F167" s="21" t="s">
        <v>939</v>
      </c>
      <c r="G167" s="171"/>
      <c r="H167" s="179">
        <f>VLOOKUP(C167,'COA_DTGroup_Update 20260428'!C:D,2,0)</f>
        <v>642</v>
      </c>
      <c r="I167" s="179">
        <v>89</v>
      </c>
      <c r="J167" s="198" t="s">
        <v>364</v>
      </c>
      <c r="K167" s="222" t="s">
        <v>226</v>
      </c>
    </row>
    <row r="168" spans="1:11" s="3" customFormat="1" x14ac:dyDescent="0.25">
      <c r="A168" s="191"/>
      <c r="B168" s="212">
        <f>IF(C168=0,"",MAX($B$5:B167)+1)</f>
        <v>158</v>
      </c>
      <c r="C168" s="204">
        <v>6278005703</v>
      </c>
      <c r="D168" s="205" t="str">
        <f>_xlfn.XLOOKUP(C168,'COA_DTGroup_Update 20260428'!$C$410:$C$854,'COA_DTGroup_Update 20260428'!$A$410:$A$854,"")</f>
        <v>Chi phí ăn uống</v>
      </c>
      <c r="E168" s="205"/>
      <c r="F168" s="204" t="s">
        <v>940</v>
      </c>
      <c r="G168" s="205" t="s">
        <v>941</v>
      </c>
      <c r="H168" s="200">
        <f>VLOOKUP(C168,'COA_DTGroup_Update 20260428'!C:D,2,0)</f>
        <v>627</v>
      </c>
      <c r="I168" s="200">
        <v>90</v>
      </c>
      <c r="J168" s="201" t="s">
        <v>365</v>
      </c>
      <c r="K168" s="223" t="s">
        <v>226</v>
      </c>
    </row>
    <row r="169" spans="1:11" s="3" customFormat="1" x14ac:dyDescent="0.25">
      <c r="A169" s="191"/>
      <c r="B169" s="212">
        <f>IF(C169=0,"",MAX($B$5:B168)+1)</f>
        <v>159</v>
      </c>
      <c r="C169" s="204">
        <v>6418005703</v>
      </c>
      <c r="D169" s="205" t="str">
        <f>_xlfn.XLOOKUP(C169,'COA_DTGroup_Update 20260428'!$C$410:$C$854,'COA_DTGroup_Update 20260428'!$A$410:$A$854,"")</f>
        <v>Chi phí ăn uống</v>
      </c>
      <c r="E169" s="205"/>
      <c r="F169" s="204" t="s">
        <v>940</v>
      </c>
      <c r="G169" s="205" t="s">
        <v>942</v>
      </c>
      <c r="H169" s="200">
        <f>VLOOKUP(C169,'COA_DTGroup_Update 20260428'!C:D,2,0)</f>
        <v>641</v>
      </c>
      <c r="I169" s="200">
        <v>90</v>
      </c>
      <c r="J169" s="201" t="s">
        <v>365</v>
      </c>
      <c r="K169" s="223" t="s">
        <v>226</v>
      </c>
    </row>
    <row r="170" spans="1:11" s="3" customFormat="1" x14ac:dyDescent="0.25">
      <c r="A170" s="191"/>
      <c r="B170" s="212">
        <f>IF(C170=0,"",MAX($B$5:B169)+1)</f>
        <v>160</v>
      </c>
      <c r="C170" s="204">
        <v>6428005703</v>
      </c>
      <c r="D170" s="205" t="str">
        <f>_xlfn.XLOOKUP(C170,'COA_DTGroup_Update 20260428'!$C$410:$C$854,'COA_DTGroup_Update 20260428'!$A$410:$A$854,"")</f>
        <v>Chi phí ăn uống</v>
      </c>
      <c r="E170" s="205"/>
      <c r="F170" s="204" t="s">
        <v>940</v>
      </c>
      <c r="G170" s="205" t="s">
        <v>943</v>
      </c>
      <c r="H170" s="200">
        <f>VLOOKUP(C170,'COA_DTGroup_Update 20260428'!C:D,2,0)</f>
        <v>642</v>
      </c>
      <c r="I170" s="200">
        <v>90</v>
      </c>
      <c r="J170" s="201" t="s">
        <v>365</v>
      </c>
      <c r="K170" s="223" t="s">
        <v>226</v>
      </c>
    </row>
    <row r="171" spans="1:11" ht="30" x14ac:dyDescent="0.25">
      <c r="B171" s="172">
        <f>IF(C171=0,"",MAX($B$5:B170)+1)</f>
        <v>161</v>
      </c>
      <c r="C171" s="21">
        <v>6271005704</v>
      </c>
      <c r="D171" s="9" t="str">
        <f>_xlfn.XLOOKUP(C171,'COA_DTGroup_Update 20260428'!$C$410:$C$854,'COA_DTGroup_Update 20260428'!$A$410:$A$854,"")</f>
        <v>Phụ cấp công tác</v>
      </c>
      <c r="E171" s="171" t="s">
        <v>365</v>
      </c>
      <c r="F171" s="21" t="s">
        <v>944</v>
      </c>
      <c r="G171" s="171" t="s">
        <v>945</v>
      </c>
      <c r="H171" s="179">
        <f>VLOOKUP(C171,'COA_DTGroup_Update 20260428'!C:D,2,0)</f>
        <v>627</v>
      </c>
      <c r="I171" s="179">
        <v>90</v>
      </c>
      <c r="J171" s="198" t="s">
        <v>365</v>
      </c>
      <c r="K171" s="222" t="s">
        <v>226</v>
      </c>
    </row>
    <row r="172" spans="1:11" ht="30" x14ac:dyDescent="0.25">
      <c r="B172" s="172">
        <f>IF(C172=0,"",MAX($B$5:B171)+1)</f>
        <v>162</v>
      </c>
      <c r="C172" s="21">
        <v>6411005704</v>
      </c>
      <c r="D172" s="9" t="str">
        <f>_xlfn.XLOOKUP(C172,'COA_DTGroup_Update 20260428'!$C$410:$C$854,'COA_DTGroup_Update 20260428'!$A$410:$A$854,"")</f>
        <v>Phụ cấp công tác</v>
      </c>
      <c r="E172" s="171" t="s">
        <v>365</v>
      </c>
      <c r="F172" s="21" t="s">
        <v>944</v>
      </c>
      <c r="G172" s="171" t="s">
        <v>945</v>
      </c>
      <c r="H172" s="179">
        <f>VLOOKUP(C172,'COA_DTGroup_Update 20260428'!C:D,2,0)</f>
        <v>641</v>
      </c>
      <c r="I172" s="179">
        <v>90</v>
      </c>
      <c r="J172" s="198" t="s">
        <v>365</v>
      </c>
      <c r="K172" s="222" t="s">
        <v>226</v>
      </c>
    </row>
    <row r="173" spans="1:11" ht="30" x14ac:dyDescent="0.25">
      <c r="B173" s="172">
        <f>IF(C173=0,"",MAX($B$5:B172)+1)</f>
        <v>163</v>
      </c>
      <c r="C173" s="21">
        <v>6421005704</v>
      </c>
      <c r="D173" s="9" t="str">
        <f>_xlfn.XLOOKUP(C173,'COA_DTGroup_Update 20260428'!$C$410:$C$854,'COA_DTGroup_Update 20260428'!$A$410:$A$854,"")</f>
        <v>Phụ cấp công tác</v>
      </c>
      <c r="E173" s="171" t="s">
        <v>365</v>
      </c>
      <c r="F173" s="21" t="s">
        <v>944</v>
      </c>
      <c r="G173" s="171" t="s">
        <v>945</v>
      </c>
      <c r="H173" s="179">
        <f>VLOOKUP(C173,'COA_DTGroup_Update 20260428'!C:D,2,0)</f>
        <v>642</v>
      </c>
      <c r="I173" s="179">
        <v>90</v>
      </c>
      <c r="J173" s="198" t="s">
        <v>365</v>
      </c>
      <c r="K173" s="222" t="s">
        <v>226</v>
      </c>
    </row>
    <row r="174" spans="1:11" ht="30" x14ac:dyDescent="0.25">
      <c r="B174" s="172">
        <f>IF(C174=0,"",MAX($B$5:B173)+1)</f>
        <v>164</v>
      </c>
      <c r="C174" s="202">
        <v>6277005801</v>
      </c>
      <c r="D174" s="192" t="str">
        <f>_xlfn.XLOOKUP(C174,'COA_DTGroup_Update 20260428'!$C$410:$C$854,'COA_DTGroup_Update 20260428'!$A$410:$A$854,"")</f>
        <v>Chi phí dịch vụ, tư vấn</v>
      </c>
      <c r="E174" s="192" t="s">
        <v>353</v>
      </c>
      <c r="F174" s="202" t="s">
        <v>946</v>
      </c>
      <c r="G174" s="192" t="s">
        <v>947</v>
      </c>
      <c r="H174" s="179">
        <f>VLOOKUP(C174,'COA_DTGroup_Update 20260428'!C:D,2,0)</f>
        <v>627</v>
      </c>
      <c r="I174" s="179">
        <v>69</v>
      </c>
      <c r="J174" s="198" t="s">
        <v>353</v>
      </c>
      <c r="K174" s="222" t="s">
        <v>226</v>
      </c>
    </row>
    <row r="175" spans="1:11" ht="30" x14ac:dyDescent="0.25">
      <c r="B175" s="172">
        <f>IF(C175=0,"",MAX($B$5:B174)+1)</f>
        <v>165</v>
      </c>
      <c r="C175" s="202">
        <v>6417005801</v>
      </c>
      <c r="D175" s="192" t="str">
        <f>_xlfn.XLOOKUP(C175,'COA_DTGroup_Update 20260428'!$C$410:$C$854,'COA_DTGroup_Update 20260428'!$A$410:$A$854,"")</f>
        <v>Chi phí dịch vụ, tư vấn</v>
      </c>
      <c r="E175" s="192" t="s">
        <v>353</v>
      </c>
      <c r="F175" s="202" t="s">
        <v>946</v>
      </c>
      <c r="G175" s="192" t="s">
        <v>947</v>
      </c>
      <c r="H175" s="179">
        <f>VLOOKUP(C175,'COA_DTGroup_Update 20260428'!C:D,2,0)</f>
        <v>641</v>
      </c>
      <c r="I175" s="179">
        <v>69</v>
      </c>
      <c r="J175" s="198" t="s">
        <v>353</v>
      </c>
      <c r="K175" s="222" t="s">
        <v>226</v>
      </c>
    </row>
    <row r="176" spans="1:11" ht="30" x14ac:dyDescent="0.25">
      <c r="B176" s="172">
        <f>IF(C176=0,"",MAX($B$5:B175)+1)</f>
        <v>166</v>
      </c>
      <c r="C176" s="202">
        <v>6427005801</v>
      </c>
      <c r="D176" s="192" t="str">
        <f>_xlfn.XLOOKUP(C176,'COA_DTGroup_Update 20260428'!$C$410:$C$854,'COA_DTGroup_Update 20260428'!$A$410:$A$854,"")</f>
        <v>Chi phí dịch vụ, tư vấn</v>
      </c>
      <c r="E176" s="192" t="s">
        <v>353</v>
      </c>
      <c r="F176" s="202" t="s">
        <v>946</v>
      </c>
      <c r="G176" s="192" t="s">
        <v>947</v>
      </c>
      <c r="H176" s="179">
        <f>VLOOKUP(C176,'COA_DTGroup_Update 20260428'!C:D,2,0)</f>
        <v>642</v>
      </c>
      <c r="I176" s="179">
        <v>69</v>
      </c>
      <c r="J176" s="198" t="s">
        <v>353</v>
      </c>
      <c r="K176" s="222" t="s">
        <v>226</v>
      </c>
    </row>
    <row r="177" spans="1:11" s="3" customFormat="1" ht="30" x14ac:dyDescent="0.25">
      <c r="A177" s="191"/>
      <c r="B177" s="212">
        <f>IF(C177=0,"",MAX($B$5:B176)+1)</f>
        <v>167</v>
      </c>
      <c r="C177" s="204">
        <v>8118005801</v>
      </c>
      <c r="D177" s="205" t="str">
        <f>_xlfn.XLOOKUP(C177,'COA_DTGroup_Update 20260428'!$C$410:$C$854,'COA_DTGroup_Update 20260428'!$A$410:$A$854,"")</f>
        <v>Chi phí dịch vụ, tư vấn</v>
      </c>
      <c r="E177" s="205"/>
      <c r="F177" s="204" t="s">
        <v>946</v>
      </c>
      <c r="G177" s="205" t="s">
        <v>948</v>
      </c>
      <c r="H177" s="200">
        <f>VLOOKUP(C177,'COA_DTGroup_Update 20260428'!C:D,2,0)</f>
        <v>811</v>
      </c>
      <c r="I177" s="200">
        <v>69</v>
      </c>
      <c r="J177" s="201" t="s">
        <v>353</v>
      </c>
      <c r="K177" s="223" t="s">
        <v>226</v>
      </c>
    </row>
    <row r="178" spans="1:11" x14ac:dyDescent="0.25">
      <c r="B178" s="172">
        <f>IF(C178=0,"",MAX($B$5:B177)+1)</f>
        <v>168</v>
      </c>
      <c r="C178" s="230" t="s">
        <v>949</v>
      </c>
      <c r="D178" s="231"/>
      <c r="E178" s="231" t="s">
        <v>354</v>
      </c>
      <c r="F178" s="230" t="s">
        <v>950</v>
      </c>
      <c r="G178" s="231" t="s">
        <v>805</v>
      </c>
      <c r="H178" s="179"/>
      <c r="I178" s="179">
        <v>70</v>
      </c>
      <c r="J178" s="198" t="s">
        <v>354</v>
      </c>
      <c r="K178" s="222" t="s">
        <v>226</v>
      </c>
    </row>
    <row r="179" spans="1:11" x14ac:dyDescent="0.25">
      <c r="B179" s="172">
        <f>IF(C179=0,"",MAX($B$5:B178)+1)</f>
        <v>169</v>
      </c>
      <c r="C179" s="230" t="s">
        <v>949</v>
      </c>
      <c r="D179" s="231"/>
      <c r="E179" s="231" t="s">
        <v>170</v>
      </c>
      <c r="F179" s="230" t="s">
        <v>951</v>
      </c>
      <c r="G179" s="231" t="s">
        <v>805</v>
      </c>
      <c r="H179" s="179"/>
      <c r="I179" s="179">
        <v>72</v>
      </c>
      <c r="J179" s="198" t="s">
        <v>170</v>
      </c>
      <c r="K179" s="222" t="s">
        <v>226</v>
      </c>
    </row>
    <row r="180" spans="1:11" x14ac:dyDescent="0.25">
      <c r="B180" s="172">
        <f>IF(C180=0,"",MAX($B$5:B179)+1)</f>
        <v>170</v>
      </c>
      <c r="C180" s="230" t="s">
        <v>949</v>
      </c>
      <c r="D180" s="231"/>
      <c r="E180" s="231" t="s">
        <v>168</v>
      </c>
      <c r="F180" s="230" t="s">
        <v>952</v>
      </c>
      <c r="G180" s="231" t="s">
        <v>805</v>
      </c>
      <c r="H180" s="179"/>
      <c r="I180" s="179">
        <v>73</v>
      </c>
      <c r="J180" s="198" t="s">
        <v>168</v>
      </c>
      <c r="K180" s="222" t="s">
        <v>226</v>
      </c>
    </row>
    <row r="181" spans="1:11" x14ac:dyDescent="0.25">
      <c r="B181" s="172">
        <f>IF(C181=0,"",MAX($B$5:B180)+1)</f>
        <v>171</v>
      </c>
      <c r="C181" s="230" t="s">
        <v>949</v>
      </c>
      <c r="D181" s="231"/>
      <c r="E181" s="231" t="s">
        <v>177</v>
      </c>
      <c r="F181" s="230" t="s">
        <v>953</v>
      </c>
      <c r="G181" s="231" t="s">
        <v>805</v>
      </c>
      <c r="H181" s="179"/>
      <c r="I181" s="179">
        <v>74</v>
      </c>
      <c r="J181" s="198" t="s">
        <v>177</v>
      </c>
      <c r="K181" s="222" t="s">
        <v>226</v>
      </c>
    </row>
    <row r="182" spans="1:11" ht="30" x14ac:dyDescent="0.25">
      <c r="B182" s="172">
        <f>IF(C182=0,"",MAX($B$5:B181)+1)</f>
        <v>172</v>
      </c>
      <c r="C182" s="21">
        <v>6417004105</v>
      </c>
      <c r="D182" s="9" t="str">
        <f>_xlfn.XLOOKUP(C182,'COA_DTGroup_Update 20260428'!$C$410:$C$854,'COA_DTGroup_Update 20260428'!$A$410:$A$854,"")</f>
        <v>Chi phí Quảng cáo trên phương tiện đại chúng</v>
      </c>
      <c r="E182" s="9" t="s">
        <v>162</v>
      </c>
      <c r="F182" s="21" t="s">
        <v>954</v>
      </c>
      <c r="G182" s="171" t="s">
        <v>955</v>
      </c>
      <c r="H182" s="179">
        <f>VLOOKUP(C182,'COA_DTGroup_Update 20260428'!C:D,2,0)</f>
        <v>641</v>
      </c>
      <c r="I182" s="179">
        <v>75</v>
      </c>
      <c r="J182" s="198" t="s">
        <v>162</v>
      </c>
      <c r="K182" s="222" t="s">
        <v>226</v>
      </c>
    </row>
    <row r="183" spans="1:11" ht="30" x14ac:dyDescent="0.25">
      <c r="B183" s="172">
        <f>IF(C183=0,"",MAX($B$5:B182)+1)</f>
        <v>173</v>
      </c>
      <c r="C183" s="21">
        <v>6427004105</v>
      </c>
      <c r="D183" s="9" t="str">
        <f>_xlfn.XLOOKUP(C183,'COA_DTGroup_Update 20260428'!$C$410:$C$854,'COA_DTGroup_Update 20260428'!$A$410:$A$854,"")</f>
        <v>Chi phí Quảng cáo trên phương tiện đại chúng</v>
      </c>
      <c r="E183" s="9" t="s">
        <v>162</v>
      </c>
      <c r="F183" s="21" t="s">
        <v>954</v>
      </c>
      <c r="G183" s="171" t="s">
        <v>955</v>
      </c>
      <c r="H183" s="179">
        <f>VLOOKUP(C183,'COA_DTGroup_Update 20260428'!C:D,2,0)</f>
        <v>642</v>
      </c>
      <c r="I183" s="179">
        <v>75</v>
      </c>
      <c r="J183" s="198" t="s">
        <v>162</v>
      </c>
      <c r="K183" s="222" t="s">
        <v>226</v>
      </c>
    </row>
    <row r="184" spans="1:11" s="3" customFormat="1" x14ac:dyDescent="0.25">
      <c r="A184" s="191"/>
      <c r="B184" s="212">
        <f>IF(C184=0,"",MAX($B$5:B183)+1)</f>
        <v>174</v>
      </c>
      <c r="C184" s="228">
        <v>6417004103</v>
      </c>
      <c r="D184" s="205" t="str">
        <f>_xlfn.XLOOKUP(C184,'COA_DTGroup_Update 20260428'!$C$410:$C$854,'COA_DTGroup_Update 20260428'!$A$410:$A$854,"")</f>
        <v>Chi phí Quảng cáo trên xe</v>
      </c>
      <c r="E184" s="205"/>
      <c r="F184" s="228" t="s">
        <v>956</v>
      </c>
      <c r="G184" s="205" t="s">
        <v>957</v>
      </c>
      <c r="H184" s="200">
        <f>VLOOKUP(C184,'COA_DTGroup_Update 20260428'!C:D,2,0)</f>
        <v>641</v>
      </c>
      <c r="I184" s="200">
        <v>75</v>
      </c>
      <c r="J184" s="201" t="s">
        <v>162</v>
      </c>
      <c r="K184" s="223" t="s">
        <v>226</v>
      </c>
    </row>
    <row r="185" spans="1:11" x14ac:dyDescent="0.25">
      <c r="B185" s="172">
        <f>IF(C185=0,"",MAX($B$5:B184)+1)</f>
        <v>175</v>
      </c>
      <c r="C185" s="21">
        <v>6412004104</v>
      </c>
      <c r="D185" s="9" t="str">
        <f>_xlfn.XLOOKUP(C185,'COA_DTGroup_Update 20260428'!$C$410:$C$854,'COA_DTGroup_Update 20260428'!$A$410:$A$854,"")</f>
        <v>Chi phí ấn phẩm: Catalogue, tờ rơi</v>
      </c>
      <c r="E185" s="9" t="s">
        <v>355</v>
      </c>
      <c r="F185" s="21" t="s">
        <v>958</v>
      </c>
      <c r="G185" s="171"/>
      <c r="H185" s="179">
        <f>VLOOKUP(C185,'COA_DTGroup_Update 20260428'!C:D,2,0)</f>
        <v>641</v>
      </c>
      <c r="I185" s="179">
        <v>76</v>
      </c>
      <c r="J185" s="198" t="s">
        <v>355</v>
      </c>
      <c r="K185" s="222" t="s">
        <v>226</v>
      </c>
    </row>
    <row r="186" spans="1:11" x14ac:dyDescent="0.25">
      <c r="B186" s="172">
        <f>IF(C186=0,"",MAX($B$5:B185)+1)</f>
        <v>176</v>
      </c>
      <c r="C186" s="21">
        <v>6417004104</v>
      </c>
      <c r="D186" s="9" t="str">
        <f>_xlfn.XLOOKUP(C186,'COA_DTGroup_Update 20260428'!$C$410:$C$854,'COA_DTGroup_Update 20260428'!$A$410:$A$854,"")</f>
        <v>Chi phí ấn phẩm: Catalogue, tờ rơi</v>
      </c>
      <c r="E186" s="9" t="s">
        <v>355</v>
      </c>
      <c r="F186" s="21" t="s">
        <v>958</v>
      </c>
      <c r="G186" s="171"/>
      <c r="H186" s="179">
        <f>VLOOKUP(C186,'COA_DTGroup_Update 20260428'!C:D,2,0)</f>
        <v>641</v>
      </c>
      <c r="I186" s="179">
        <v>76</v>
      </c>
      <c r="J186" s="198" t="s">
        <v>355</v>
      </c>
      <c r="K186" s="222" t="s">
        <v>226</v>
      </c>
    </row>
    <row r="187" spans="1:11" x14ac:dyDescent="0.25">
      <c r="B187" s="172">
        <f>IF(C187=0,"",MAX($B$5:B186)+1)</f>
        <v>177</v>
      </c>
      <c r="C187" s="21">
        <v>6427004104</v>
      </c>
      <c r="D187" s="9" t="str">
        <f>_xlfn.XLOOKUP(C187,'COA_DTGroup_Update 20260428'!$C$410:$C$854,'COA_DTGroup_Update 20260428'!$A$410:$A$854,"")</f>
        <v>Chi phí ấn phẩm: Catalogue, tờ rơi</v>
      </c>
      <c r="E187" s="9" t="s">
        <v>355</v>
      </c>
      <c r="F187" s="21" t="s">
        <v>958</v>
      </c>
      <c r="G187" s="171"/>
      <c r="H187" s="179">
        <f>VLOOKUP(C187,'COA_DTGroup_Update 20260428'!C:D,2,0)</f>
        <v>642</v>
      </c>
      <c r="I187" s="179">
        <v>76</v>
      </c>
      <c r="J187" s="198" t="s">
        <v>355</v>
      </c>
      <c r="K187" s="222" t="s">
        <v>226</v>
      </c>
    </row>
    <row r="188" spans="1:11" x14ac:dyDescent="0.25">
      <c r="B188" s="172">
        <f>IF(C188=0,"",MAX($B$5:B187)+1)</f>
        <v>178</v>
      </c>
      <c r="C188" s="21">
        <v>6417004109</v>
      </c>
      <c r="D188" s="9" t="str">
        <f>_xlfn.XLOOKUP(C188,'COA_DTGroup_Update 20260428'!$C$410:$C$854,'COA_DTGroup_Update 20260428'!$A$410:$A$854,"")</f>
        <v>Chi phí trưng bày</v>
      </c>
      <c r="E188" s="9" t="s">
        <v>356</v>
      </c>
      <c r="F188" s="21" t="s">
        <v>959</v>
      </c>
      <c r="G188" s="171"/>
      <c r="H188" s="179">
        <f>VLOOKUP(C188,'COA_DTGroup_Update 20260428'!C:D,2,0)</f>
        <v>641</v>
      </c>
      <c r="I188" s="179">
        <v>77</v>
      </c>
      <c r="J188" s="198" t="s">
        <v>356</v>
      </c>
      <c r="K188" s="222" t="s">
        <v>226</v>
      </c>
    </row>
    <row r="189" spans="1:11" x14ac:dyDescent="0.25">
      <c r="B189" s="172">
        <f>IF(C189=0,"",MAX($B$5:B188)+1)</f>
        <v>179</v>
      </c>
      <c r="C189" s="21">
        <v>6427004109</v>
      </c>
      <c r="D189" s="9" t="str">
        <f>_xlfn.XLOOKUP(C189,'COA_DTGroup_Update 20260428'!$C$410:$C$854,'COA_DTGroup_Update 20260428'!$A$410:$A$854,"")</f>
        <v>Chi phí trưng bày</v>
      </c>
      <c r="E189" s="9" t="s">
        <v>356</v>
      </c>
      <c r="F189" s="21" t="s">
        <v>959</v>
      </c>
      <c r="G189" s="171"/>
      <c r="H189" s="179">
        <f>VLOOKUP(C189,'COA_DTGroup_Update 20260428'!C:D,2,0)</f>
        <v>642</v>
      </c>
      <c r="I189" s="179">
        <v>77</v>
      </c>
      <c r="J189" s="198" t="s">
        <v>356</v>
      </c>
      <c r="K189" s="222" t="s">
        <v>226</v>
      </c>
    </row>
    <row r="190" spans="1:11" x14ac:dyDescent="0.25">
      <c r="B190" s="172">
        <f>IF(C190=0,"",MAX($B$5:B189)+1)</f>
        <v>180</v>
      </c>
      <c r="C190" s="202">
        <v>6427004602</v>
      </c>
      <c r="D190" s="192" t="str">
        <f>_xlfn.XLOOKUP(C190,'COA_DTGroup_Update 20260428'!$C$410:$C$854,'COA_DTGroup_Update 20260428'!$A$410:$A$854,"")</f>
        <v>Chi phí hội viên tham gia hiệp hội</v>
      </c>
      <c r="E190" s="192" t="s">
        <v>165</v>
      </c>
      <c r="F190" s="202" t="s">
        <v>960</v>
      </c>
      <c r="G190" s="192"/>
      <c r="H190" s="179">
        <f>VLOOKUP(C190,'COA_DTGroup_Update 20260428'!C:D,2,0)</f>
        <v>642</v>
      </c>
      <c r="I190" s="179">
        <v>78</v>
      </c>
      <c r="J190" s="198" t="s">
        <v>165</v>
      </c>
      <c r="K190" s="222" t="s">
        <v>226</v>
      </c>
    </row>
    <row r="191" spans="1:11" x14ac:dyDescent="0.25">
      <c r="B191" s="172">
        <f>IF(C191=0,"",MAX($B$5:B190)+1)</f>
        <v>181</v>
      </c>
      <c r="C191" s="230" t="s">
        <v>934</v>
      </c>
      <c r="D191" s="231"/>
      <c r="E191" s="231" t="s">
        <v>178</v>
      </c>
      <c r="F191" s="230" t="s">
        <v>961</v>
      </c>
      <c r="G191" s="231" t="s">
        <v>805</v>
      </c>
      <c r="H191" s="179"/>
      <c r="I191" s="179">
        <v>79</v>
      </c>
      <c r="J191" s="198" t="s">
        <v>178</v>
      </c>
      <c r="K191" s="222" t="s">
        <v>226</v>
      </c>
    </row>
    <row r="192" spans="1:11" x14ac:dyDescent="0.25">
      <c r="B192" s="172">
        <f>IF(C192=0,"",MAX($B$5:B191)+1)</f>
        <v>182</v>
      </c>
      <c r="C192" s="21">
        <v>6417004702</v>
      </c>
      <c r="D192" s="9" t="str">
        <f>_xlfn.XLOOKUP(C192,'COA_DTGroup_Update 20260428'!$C$410:$C$854,'COA_DTGroup_Update 20260428'!$A$410:$A$854,"")</f>
        <v>Tài trợ thương hiệu Duy Tân</v>
      </c>
      <c r="E192" s="9" t="s">
        <v>357</v>
      </c>
      <c r="F192" s="21" t="s">
        <v>962</v>
      </c>
      <c r="G192" s="171" t="s">
        <v>963</v>
      </c>
      <c r="H192" s="179">
        <f>VLOOKUP(C192,'COA_DTGroup_Update 20260428'!C:D,2,0)</f>
        <v>641</v>
      </c>
      <c r="I192" s="179">
        <v>80</v>
      </c>
      <c r="J192" s="198" t="s">
        <v>357</v>
      </c>
      <c r="K192" s="222" t="s">
        <v>226</v>
      </c>
    </row>
    <row r="193" spans="1:11" x14ac:dyDescent="0.25">
      <c r="B193" s="172">
        <f>IF(C193=0,"",MAX($B$5:B192)+1)</f>
        <v>183</v>
      </c>
      <c r="C193" s="21">
        <v>6427004702</v>
      </c>
      <c r="D193" s="9" t="str">
        <f>_xlfn.XLOOKUP(C193,'COA_DTGroup_Update 20260428'!$C$410:$C$854,'COA_DTGroup_Update 20260428'!$A$410:$A$854,"")</f>
        <v>Tài trợ thương hiệu Duy Tân</v>
      </c>
      <c r="E193" s="9" t="s">
        <v>357</v>
      </c>
      <c r="F193" s="21" t="s">
        <v>962</v>
      </c>
      <c r="G193" s="171" t="s">
        <v>963</v>
      </c>
      <c r="H193" s="179">
        <f>VLOOKUP(C193,'COA_DTGroup_Update 20260428'!C:D,2,0)</f>
        <v>642</v>
      </c>
      <c r="I193" s="179">
        <v>80</v>
      </c>
      <c r="J193" s="198" t="s">
        <v>357</v>
      </c>
      <c r="K193" s="222" t="s">
        <v>226</v>
      </c>
    </row>
    <row r="194" spans="1:11" x14ac:dyDescent="0.25">
      <c r="B194" s="172">
        <f>IF(C194=0,"",MAX($B$5:B193)+1)</f>
        <v>184</v>
      </c>
      <c r="C194" s="21">
        <v>6417004106</v>
      </c>
      <c r="D194" s="9" t="str">
        <f>_xlfn.XLOOKUP(C194,'COA_DTGroup_Update 20260428'!$C$410:$C$854,'COA_DTGroup_Update 20260428'!$A$410:$A$854,"")</f>
        <v>Chi phí các hoạt động PR, sự kiện</v>
      </c>
      <c r="E194" s="9" t="s">
        <v>358</v>
      </c>
      <c r="F194" s="21" t="s">
        <v>964</v>
      </c>
      <c r="G194" s="171"/>
      <c r="H194" s="179">
        <f>VLOOKUP(C194,'COA_DTGroup_Update 20260428'!C:D,2,0)</f>
        <v>641</v>
      </c>
      <c r="I194" s="179">
        <v>81</v>
      </c>
      <c r="J194" s="198" t="s">
        <v>358</v>
      </c>
      <c r="K194" s="222" t="s">
        <v>226</v>
      </c>
    </row>
    <row r="195" spans="1:11" x14ac:dyDescent="0.25">
      <c r="B195" s="172">
        <f>IF(C195=0,"",MAX($B$5:B194)+1)</f>
        <v>185</v>
      </c>
      <c r="C195" s="21">
        <v>6427004106</v>
      </c>
      <c r="D195" s="9" t="str">
        <f>_xlfn.XLOOKUP(C195,'COA_DTGroup_Update 20260428'!$C$410:$C$854,'COA_DTGroup_Update 20260428'!$A$410:$A$854,"")</f>
        <v>Chi phí các hoạt động PR, sự kiện</v>
      </c>
      <c r="E195" s="9" t="s">
        <v>358</v>
      </c>
      <c r="F195" s="21" t="s">
        <v>964</v>
      </c>
      <c r="G195" s="171"/>
      <c r="H195" s="179">
        <f>VLOOKUP(C195,'COA_DTGroup_Update 20260428'!C:D,2,0)</f>
        <v>642</v>
      </c>
      <c r="I195" s="179">
        <v>81</v>
      </c>
      <c r="J195" s="198" t="s">
        <v>358</v>
      </c>
      <c r="K195" s="222" t="s">
        <v>226</v>
      </c>
    </row>
    <row r="196" spans="1:11" x14ac:dyDescent="0.25">
      <c r="B196" s="172">
        <f>IF(C196=0,"",MAX($B$5:B195)+1)</f>
        <v>186</v>
      </c>
      <c r="C196" s="230" t="s">
        <v>949</v>
      </c>
      <c r="D196" s="231"/>
      <c r="E196" s="231" t="s">
        <v>371</v>
      </c>
      <c r="F196" s="230" t="s">
        <v>965</v>
      </c>
      <c r="G196" s="231" t="s">
        <v>805</v>
      </c>
      <c r="H196" s="179"/>
      <c r="I196" s="179">
        <v>97</v>
      </c>
      <c r="J196" s="198" t="s">
        <v>371</v>
      </c>
      <c r="K196" s="222" t="s">
        <v>226</v>
      </c>
    </row>
    <row r="197" spans="1:11" x14ac:dyDescent="0.25">
      <c r="B197" s="172">
        <f>IF(C197=0,"",MAX($B$5:B196)+1)</f>
        <v>187</v>
      </c>
      <c r="C197" s="21">
        <v>6273005101</v>
      </c>
      <c r="D197" s="9" t="str">
        <f>_xlfn.XLOOKUP(C197,'COA_DTGroup_Update 20260428'!$C$410:$C$854,'COA_DTGroup_Update 20260428'!$A$410:$A$854,"")</f>
        <v>Chi phí in ấn, VPP</v>
      </c>
      <c r="E197" s="9" t="s">
        <v>372</v>
      </c>
      <c r="F197" s="21" t="s">
        <v>966</v>
      </c>
      <c r="G197" s="171"/>
      <c r="H197" s="179">
        <f>VLOOKUP(C197,'COA_DTGroup_Update 20260428'!C:D,2,0)</f>
        <v>627</v>
      </c>
      <c r="I197" s="179">
        <v>98</v>
      </c>
      <c r="J197" s="198" t="s">
        <v>372</v>
      </c>
      <c r="K197" s="222" t="s">
        <v>226</v>
      </c>
    </row>
    <row r="198" spans="1:11" s="3" customFormat="1" x14ac:dyDescent="0.25">
      <c r="A198" s="191"/>
      <c r="B198" s="212">
        <f>IF(C198=0,"",MAX($B$5:B197)+1)</f>
        <v>188</v>
      </c>
      <c r="C198" s="204">
        <v>6278005101</v>
      </c>
      <c r="D198" s="205" t="str">
        <f>_xlfn.XLOOKUP(C198,'COA_DTGroup_Update 20260428'!$C$410:$C$854,'COA_DTGroup_Update 20260428'!$A$410:$A$854,"")</f>
        <v>Chi phí in ấn, VPP</v>
      </c>
      <c r="E198" s="205"/>
      <c r="F198" s="204" t="s">
        <v>966</v>
      </c>
      <c r="G198" s="205" t="s">
        <v>967</v>
      </c>
      <c r="H198" s="200">
        <f>VLOOKUP(C198,'COA_DTGroup_Update 20260428'!C:D,2,0)</f>
        <v>627</v>
      </c>
      <c r="I198" s="200">
        <v>98</v>
      </c>
      <c r="J198" s="201" t="s">
        <v>372</v>
      </c>
      <c r="K198" s="223" t="s">
        <v>226</v>
      </c>
    </row>
    <row r="199" spans="1:11" x14ac:dyDescent="0.25">
      <c r="B199" s="172">
        <f>IF(C199=0,"",MAX($B$5:B198)+1)</f>
        <v>189</v>
      </c>
      <c r="C199" s="21">
        <v>6413005101</v>
      </c>
      <c r="D199" s="9" t="str">
        <f>_xlfn.XLOOKUP(C199,'COA_DTGroup_Update 20260428'!$C$410:$C$854,'COA_DTGroup_Update 20260428'!$A$410:$A$854,"")</f>
        <v>Chi phí in ấn, VPP</v>
      </c>
      <c r="E199" s="9" t="s">
        <v>372</v>
      </c>
      <c r="F199" s="21" t="s">
        <v>966</v>
      </c>
      <c r="G199" s="171"/>
      <c r="H199" s="179">
        <f>VLOOKUP(C199,'COA_DTGroup_Update 20260428'!C:D,2,0)</f>
        <v>641</v>
      </c>
      <c r="I199" s="179">
        <v>98</v>
      </c>
      <c r="J199" s="198" t="s">
        <v>372</v>
      </c>
      <c r="K199" s="222" t="s">
        <v>226</v>
      </c>
    </row>
    <row r="200" spans="1:11" s="3" customFormat="1" x14ac:dyDescent="0.25">
      <c r="A200" s="191"/>
      <c r="B200" s="212">
        <f>IF(C200=0,"",MAX($B$5:B199)+1)</f>
        <v>190</v>
      </c>
      <c r="C200" s="204">
        <v>6418005101</v>
      </c>
      <c r="D200" s="205" t="str">
        <f>_xlfn.XLOOKUP(C200,'COA_DTGroup_Update 20260428'!$C$410:$C$854,'COA_DTGroup_Update 20260428'!$A$410:$A$854,"")</f>
        <v>Chi phí in ấn, VPP</v>
      </c>
      <c r="E200" s="205"/>
      <c r="F200" s="204" t="s">
        <v>966</v>
      </c>
      <c r="G200" s="205" t="s">
        <v>968</v>
      </c>
      <c r="H200" s="200">
        <f>VLOOKUP(C200,'COA_DTGroup_Update 20260428'!C:D,2,0)</f>
        <v>641</v>
      </c>
      <c r="I200" s="200">
        <v>98</v>
      </c>
      <c r="J200" s="201" t="s">
        <v>372</v>
      </c>
      <c r="K200" s="223" t="s">
        <v>226</v>
      </c>
    </row>
    <row r="201" spans="1:11" x14ac:dyDescent="0.25">
      <c r="B201" s="172">
        <f>IF(C201=0,"",MAX($B$5:B200)+1)</f>
        <v>191</v>
      </c>
      <c r="C201" s="21">
        <v>6423005101</v>
      </c>
      <c r="D201" s="9" t="str">
        <f>_xlfn.XLOOKUP(C201,'COA_DTGroup_Update 20260428'!$C$410:$C$854,'COA_DTGroup_Update 20260428'!$A$410:$A$854,"")</f>
        <v>Chi phí in ấn, VPP</v>
      </c>
      <c r="E201" s="9" t="s">
        <v>372</v>
      </c>
      <c r="F201" s="21" t="s">
        <v>966</v>
      </c>
      <c r="G201" s="171"/>
      <c r="H201" s="179">
        <f>VLOOKUP(C201,'COA_DTGroup_Update 20260428'!C:D,2,0)</f>
        <v>642</v>
      </c>
      <c r="I201" s="179">
        <v>98</v>
      </c>
      <c r="J201" s="198" t="s">
        <v>372</v>
      </c>
      <c r="K201" s="222" t="s">
        <v>226</v>
      </c>
    </row>
    <row r="202" spans="1:11" s="3" customFormat="1" x14ac:dyDescent="0.25">
      <c r="A202" s="191"/>
      <c r="B202" s="212">
        <f>IF(C202=0,"",MAX($B$5:B201)+1)</f>
        <v>192</v>
      </c>
      <c r="C202" s="204">
        <v>6428005101</v>
      </c>
      <c r="D202" s="205" t="str">
        <f>_xlfn.XLOOKUP(C202,'COA_DTGroup_Update 20260428'!$C$410:$C$854,'COA_DTGroup_Update 20260428'!$A$410:$A$854,"")</f>
        <v>Chi phí in ấn, VPP</v>
      </c>
      <c r="E202" s="205"/>
      <c r="F202" s="204" t="s">
        <v>966</v>
      </c>
      <c r="G202" s="205" t="s">
        <v>969</v>
      </c>
      <c r="H202" s="200">
        <f>VLOOKUP(C202,'COA_DTGroup_Update 20260428'!C:D,2,0)</f>
        <v>642</v>
      </c>
      <c r="I202" s="200">
        <v>98</v>
      </c>
      <c r="J202" s="201" t="s">
        <v>372</v>
      </c>
      <c r="K202" s="223" t="s">
        <v>226</v>
      </c>
    </row>
    <row r="203" spans="1:11" x14ac:dyDescent="0.25">
      <c r="B203" s="172">
        <f>IF(C203=0,"",MAX($B$5:B202)+1)</f>
        <v>193</v>
      </c>
      <c r="C203" s="21">
        <v>6277005102</v>
      </c>
      <c r="D203" s="9" t="str">
        <f>_xlfn.XLOOKUP(C203,'COA_DTGroup_Update 20260428'!$C$410:$C$854,'COA_DTGroup_Update 20260428'!$A$410:$A$854,"")</f>
        <v>Chi phí mực in, mực photo</v>
      </c>
      <c r="E203" s="9" t="s">
        <v>373</v>
      </c>
      <c r="F203" s="21" t="s">
        <v>970</v>
      </c>
      <c r="G203" s="171"/>
      <c r="H203" s="179">
        <f>VLOOKUP(C203,'COA_DTGroup_Update 20260428'!C:D,2,0)</f>
        <v>627</v>
      </c>
      <c r="I203" s="179">
        <v>99</v>
      </c>
      <c r="J203" s="198" t="s">
        <v>373</v>
      </c>
      <c r="K203" s="222" t="s">
        <v>226</v>
      </c>
    </row>
    <row r="204" spans="1:11" x14ac:dyDescent="0.25">
      <c r="B204" s="172">
        <f>IF(C204=0,"",MAX($B$5:B203)+1)</f>
        <v>194</v>
      </c>
      <c r="C204" s="21">
        <v>6417005102</v>
      </c>
      <c r="D204" s="9" t="str">
        <f>_xlfn.XLOOKUP(C204,'COA_DTGroup_Update 20260428'!$C$410:$C$854,'COA_DTGroup_Update 20260428'!$A$410:$A$854,"")</f>
        <v>Chi phí mực in, mực photo</v>
      </c>
      <c r="E204" s="9" t="s">
        <v>373</v>
      </c>
      <c r="F204" s="21" t="s">
        <v>970</v>
      </c>
      <c r="G204" s="171"/>
      <c r="H204" s="179">
        <f>VLOOKUP(C204,'COA_DTGroup_Update 20260428'!C:D,2,0)</f>
        <v>641</v>
      </c>
      <c r="I204" s="179">
        <v>99</v>
      </c>
      <c r="J204" s="198" t="s">
        <v>373</v>
      </c>
      <c r="K204" s="222" t="s">
        <v>226</v>
      </c>
    </row>
    <row r="205" spans="1:11" x14ac:dyDescent="0.25">
      <c r="B205" s="172">
        <f>IF(C205=0,"",MAX($B$5:B204)+1)</f>
        <v>195</v>
      </c>
      <c r="C205" s="21">
        <v>6427005102</v>
      </c>
      <c r="D205" s="9" t="str">
        <f>_xlfn.XLOOKUP(C205,'COA_DTGroup_Update 20260428'!$C$410:$C$854,'COA_DTGroup_Update 20260428'!$A$410:$A$854,"")</f>
        <v>Chi phí mực in, mực photo</v>
      </c>
      <c r="E205" s="9" t="s">
        <v>373</v>
      </c>
      <c r="F205" s="21" t="s">
        <v>970</v>
      </c>
      <c r="G205" s="171"/>
      <c r="H205" s="179">
        <f>VLOOKUP(C205,'COA_DTGroup_Update 20260428'!C:D,2,0)</f>
        <v>642</v>
      </c>
      <c r="I205" s="179">
        <v>99</v>
      </c>
      <c r="J205" s="198" t="s">
        <v>373</v>
      </c>
      <c r="K205" s="222" t="s">
        <v>226</v>
      </c>
    </row>
    <row r="206" spans="1:11" x14ac:dyDescent="0.25">
      <c r="B206" s="172">
        <f>IF(C206=0,"",MAX($B$5:B205)+1)</f>
        <v>196</v>
      </c>
      <c r="C206" s="21">
        <v>6425006101</v>
      </c>
      <c r="D206" s="9" t="str">
        <f>_xlfn.XLOOKUP(C206,'COA_DTGroup_Update 20260428'!$C$410:$C$854,'COA_DTGroup_Update 20260428'!$A$410:$A$854,"")</f>
        <v>Chi phí công chứng, sao y, thuế khác</v>
      </c>
      <c r="E206" s="9" t="s">
        <v>374</v>
      </c>
      <c r="F206" s="21" t="s">
        <v>971</v>
      </c>
      <c r="G206" s="171"/>
      <c r="H206" s="179">
        <f>VLOOKUP(C206,'COA_DTGroup_Update 20260428'!C:D,2,0)</f>
        <v>642</v>
      </c>
      <c r="I206" s="179">
        <v>100</v>
      </c>
      <c r="J206" s="198" t="s">
        <v>374</v>
      </c>
      <c r="K206" s="222" t="s">
        <v>226</v>
      </c>
    </row>
    <row r="207" spans="1:11" s="3" customFormat="1" x14ac:dyDescent="0.25">
      <c r="A207" s="191"/>
      <c r="B207" s="212">
        <f>IF(C207=0,"",MAX($B$5:B206)+1)</f>
        <v>197</v>
      </c>
      <c r="C207" s="204">
        <v>6427006101</v>
      </c>
      <c r="D207" s="205" t="str">
        <f>_xlfn.XLOOKUP(C207,'COA_DTGroup_Update 20260428'!$C$410:$C$854,'COA_DTGroup_Update 20260428'!$A$410:$A$854,"")</f>
        <v>Chi phí công chứng, sao y, thuế khác</v>
      </c>
      <c r="E207" s="205"/>
      <c r="F207" s="204" t="s">
        <v>971</v>
      </c>
      <c r="G207" s="205" t="s">
        <v>972</v>
      </c>
      <c r="H207" s="200">
        <f>VLOOKUP(C207,'COA_DTGroup_Update 20260428'!C:D,2,0)</f>
        <v>642</v>
      </c>
      <c r="I207" s="200">
        <v>100</v>
      </c>
      <c r="J207" s="201" t="s">
        <v>374</v>
      </c>
      <c r="K207" s="223" t="s">
        <v>226</v>
      </c>
    </row>
    <row r="208" spans="1:11" s="3" customFormat="1" x14ac:dyDescent="0.25">
      <c r="A208" s="191"/>
      <c r="B208" s="212">
        <f>IF(C208=0,"",MAX($B$5:B207)+1)</f>
        <v>198</v>
      </c>
      <c r="C208" s="204">
        <v>8118006101</v>
      </c>
      <c r="D208" s="205" t="str">
        <f>_xlfn.XLOOKUP(C208,'COA_DTGroup_Update 20260428'!$C$410:$C$854,'COA_DTGroup_Update 20260428'!$A$410:$A$854,"")</f>
        <v>Chi phí công chứng, sao y, thuế khác</v>
      </c>
      <c r="E208" s="205"/>
      <c r="F208" s="204" t="s">
        <v>971</v>
      </c>
      <c r="G208" s="205" t="s">
        <v>972</v>
      </c>
      <c r="H208" s="200">
        <f>VLOOKUP(C208,'COA_DTGroup_Update 20260428'!C:D,2,0)</f>
        <v>811</v>
      </c>
      <c r="I208" s="200">
        <v>100</v>
      </c>
      <c r="J208" s="201" t="s">
        <v>374</v>
      </c>
      <c r="K208" s="223" t="s">
        <v>226</v>
      </c>
    </row>
    <row r="209" spans="1:11" s="3" customFormat="1" x14ac:dyDescent="0.25">
      <c r="A209" s="191"/>
      <c r="B209" s="212">
        <f>IF(C209=0,"",MAX($B$5:B208)+1)</f>
        <v>199</v>
      </c>
      <c r="C209" s="204">
        <v>6412007101</v>
      </c>
      <c r="D209" s="205" t="str">
        <f>_xlfn.XLOOKUP(C209,'COA_DTGroup_Update 20260428'!$C$410:$C$854,'COA_DTGroup_Update 20260428'!$A$410:$A$854,"")</f>
        <v>Chi phí vật liệu bán hàng</v>
      </c>
      <c r="E209" s="229"/>
      <c r="F209" s="204" t="s">
        <v>973</v>
      </c>
      <c r="G209" s="205" t="s">
        <v>800</v>
      </c>
      <c r="H209" s="200">
        <f>VLOOKUP(C209,'COA_DTGroup_Update 20260428'!C:D,2,0)</f>
        <v>641</v>
      </c>
      <c r="I209" s="200">
        <v>5</v>
      </c>
      <c r="J209" s="227" t="s">
        <v>159</v>
      </c>
      <c r="K209" s="223" t="s">
        <v>226</v>
      </c>
    </row>
    <row r="210" spans="1:11" s="3" customFormat="1" x14ac:dyDescent="0.25">
      <c r="A210" s="191"/>
      <c r="B210" s="212">
        <f>IF(C210=0,"",MAX($B$5:B209)+1)</f>
        <v>200</v>
      </c>
      <c r="C210" s="204">
        <v>6417007101</v>
      </c>
      <c r="D210" s="205" t="str">
        <f>_xlfn.XLOOKUP(C210,'COA_DTGroup_Update 20260428'!$C$410:$C$854,'COA_DTGroup_Update 20260428'!$A$410:$A$854,"")</f>
        <v>Chi phí vật liệu bán hàng</v>
      </c>
      <c r="E210" s="229"/>
      <c r="F210" s="204" t="s">
        <v>973</v>
      </c>
      <c r="G210" s="205" t="s">
        <v>800</v>
      </c>
      <c r="H210" s="200">
        <f>VLOOKUP(C210,'COA_DTGroup_Update 20260428'!C:D,2,0)</f>
        <v>641</v>
      </c>
      <c r="I210" s="200">
        <v>5</v>
      </c>
      <c r="J210" s="227" t="s">
        <v>159</v>
      </c>
      <c r="K210" s="223" t="s">
        <v>226</v>
      </c>
    </row>
    <row r="211" spans="1:11" s="3" customFormat="1" x14ac:dyDescent="0.25">
      <c r="A211" s="191"/>
      <c r="B211" s="212">
        <f>IF(C211=0,"",MAX($B$5:B210)+1)</f>
        <v>201</v>
      </c>
      <c r="C211" s="204">
        <v>6418007101</v>
      </c>
      <c r="D211" s="205" t="str">
        <f>_xlfn.XLOOKUP(C211,'COA_DTGroup_Update 20260428'!$C$410:$C$854,'COA_DTGroup_Update 20260428'!$A$410:$A$854,"")</f>
        <v>Chi phí vật liệu bán hàng</v>
      </c>
      <c r="E211" s="229"/>
      <c r="F211" s="204" t="s">
        <v>973</v>
      </c>
      <c r="G211" s="205" t="s">
        <v>800</v>
      </c>
      <c r="H211" s="200">
        <f>VLOOKUP(C211,'COA_DTGroup_Update 20260428'!C:D,2,0)</f>
        <v>641</v>
      </c>
      <c r="I211" s="200">
        <v>5</v>
      </c>
      <c r="J211" s="227" t="s">
        <v>159</v>
      </c>
      <c r="K211" s="223" t="s">
        <v>226</v>
      </c>
    </row>
    <row r="212" spans="1:11" x14ac:dyDescent="0.25">
      <c r="B212" s="172">
        <f>IF(C212=0,"",MAX($B$5:B211)+1)</f>
        <v>202</v>
      </c>
      <c r="C212" s="230" t="s">
        <v>934</v>
      </c>
      <c r="D212" s="231"/>
      <c r="E212" s="231" t="s">
        <v>100</v>
      </c>
      <c r="F212" s="230" t="s">
        <v>974</v>
      </c>
      <c r="G212" s="231" t="s">
        <v>805</v>
      </c>
      <c r="H212" s="179"/>
      <c r="I212" s="179">
        <v>113</v>
      </c>
      <c r="J212" s="198" t="s">
        <v>100</v>
      </c>
      <c r="K212" s="222" t="s">
        <v>226</v>
      </c>
    </row>
    <row r="213" spans="1:11" s="3" customFormat="1" x14ac:dyDescent="0.25">
      <c r="A213" s="191"/>
      <c r="B213" s="212">
        <f>IF(C213=0,"",MAX($B$5:B212)+1)</f>
        <v>203</v>
      </c>
      <c r="C213" s="204">
        <v>6278004202</v>
      </c>
      <c r="D213" s="205" t="str">
        <f>_xlfn.XLOOKUP(C213,'COA_DTGroup_Update 20260428'!$C$410:$C$854,'COA_DTGroup_Update 20260428'!$A$410:$A$854,"")</f>
        <v>Chi phí bồi thường, nộp phạt</v>
      </c>
      <c r="E213" s="205"/>
      <c r="F213" s="204" t="s">
        <v>975</v>
      </c>
      <c r="G213" s="205" t="s">
        <v>976</v>
      </c>
      <c r="H213" s="200">
        <f>VLOOKUP(C213,'COA_DTGroup_Update 20260428'!C:D,2,0)</f>
        <v>627</v>
      </c>
      <c r="I213" s="200">
        <v>107</v>
      </c>
      <c r="J213" s="201" t="s">
        <v>381</v>
      </c>
      <c r="K213" s="223" t="s">
        <v>226</v>
      </c>
    </row>
    <row r="214" spans="1:11" s="3" customFormat="1" x14ac:dyDescent="0.25">
      <c r="A214" s="191"/>
      <c r="B214" s="212">
        <f>IF(C214=0,"",MAX($B$5:B213)+1)</f>
        <v>204</v>
      </c>
      <c r="C214" s="204">
        <v>6418004202</v>
      </c>
      <c r="D214" s="205" t="str">
        <f>_xlfn.XLOOKUP(C214,'COA_DTGroup_Update 20260428'!$C$410:$C$854,'COA_DTGroup_Update 20260428'!$A$410:$A$854,"")</f>
        <v>Chi phí bồi thường, nộp phạt</v>
      </c>
      <c r="E214" s="205"/>
      <c r="F214" s="204" t="s">
        <v>975</v>
      </c>
      <c r="G214" s="205" t="s">
        <v>976</v>
      </c>
      <c r="H214" s="200">
        <f>VLOOKUP(C214,'COA_DTGroup_Update 20260428'!C:D,2,0)</f>
        <v>641</v>
      </c>
      <c r="I214" s="200">
        <v>107</v>
      </c>
      <c r="J214" s="201" t="s">
        <v>381</v>
      </c>
      <c r="K214" s="223" t="s">
        <v>226</v>
      </c>
    </row>
    <row r="215" spans="1:11" s="3" customFormat="1" x14ac:dyDescent="0.25">
      <c r="A215" s="191"/>
      <c r="B215" s="212">
        <f>IF(C215=0,"",MAX($B$5:B214)+1)</f>
        <v>205</v>
      </c>
      <c r="C215" s="204">
        <v>6428004202</v>
      </c>
      <c r="D215" s="205" t="str">
        <f>_xlfn.XLOOKUP(C215,'COA_DTGroup_Update 20260428'!$C$410:$C$854,'COA_DTGroup_Update 20260428'!$A$410:$A$854,"")</f>
        <v>Chi phí bồi thường, nộp phạt</v>
      </c>
      <c r="E215" s="205"/>
      <c r="F215" s="204" t="s">
        <v>975</v>
      </c>
      <c r="G215" s="205" t="s">
        <v>976</v>
      </c>
      <c r="H215" s="200">
        <f>VLOOKUP(C215,'COA_DTGroup_Update 20260428'!C:D,2,0)</f>
        <v>642</v>
      </c>
      <c r="I215" s="200">
        <v>107</v>
      </c>
      <c r="J215" s="201" t="s">
        <v>381</v>
      </c>
      <c r="K215" s="223" t="s">
        <v>226</v>
      </c>
    </row>
    <row r="216" spans="1:11" ht="30" x14ac:dyDescent="0.25">
      <c r="B216" s="172">
        <f>IF(C216=0,"",MAX($B$5:B215)+1)</f>
        <v>206</v>
      </c>
      <c r="C216" s="21">
        <v>8118004202</v>
      </c>
      <c r="D216" s="9" t="str">
        <f>_xlfn.XLOOKUP(C216,'COA_DTGroup_Update 20260428'!$C$410:$C$854,'COA_DTGroup_Update 20260428'!$A$410:$A$854,"")</f>
        <v>Chi phí bồi thường, nộp phạt</v>
      </c>
      <c r="E216" s="9" t="s">
        <v>381</v>
      </c>
      <c r="F216" s="21" t="s">
        <v>975</v>
      </c>
      <c r="G216" s="171" t="s">
        <v>977</v>
      </c>
      <c r="H216" s="179">
        <f>VLOOKUP(C216,'COA_DTGroup_Update 20260428'!C:D,2,0)</f>
        <v>811</v>
      </c>
      <c r="I216" s="179">
        <v>107</v>
      </c>
      <c r="J216" s="198" t="s">
        <v>381</v>
      </c>
      <c r="K216" s="222" t="s">
        <v>226</v>
      </c>
    </row>
    <row r="217" spans="1:11" ht="30" x14ac:dyDescent="0.25">
      <c r="B217" s="172">
        <f>IF(C217=0,"",MAX($B$5:B216)+1)</f>
        <v>207</v>
      </c>
      <c r="C217" s="230" t="s">
        <v>978</v>
      </c>
      <c r="D217" s="231"/>
      <c r="E217" s="231" t="s">
        <v>382</v>
      </c>
      <c r="F217" s="230" t="s">
        <v>979</v>
      </c>
      <c r="G217" s="231" t="s">
        <v>805</v>
      </c>
      <c r="H217" s="179"/>
      <c r="I217" s="179">
        <v>108</v>
      </c>
      <c r="J217" s="198" t="s">
        <v>382</v>
      </c>
      <c r="K217" s="222" t="s">
        <v>226</v>
      </c>
    </row>
    <row r="218" spans="1:11" x14ac:dyDescent="0.25">
      <c r="B218" s="172">
        <f>IF(C218=0,"",MAX($B$5:B217)+1)</f>
        <v>208</v>
      </c>
      <c r="C218" s="21">
        <v>6418004111</v>
      </c>
      <c r="D218" s="9" t="str">
        <f>_xlfn.XLOOKUP(C218,'COA_DTGroup_Update 20260428'!$C$410:$C$854,'COA_DTGroup_Update 20260428'!$A$410:$A$854,"")</f>
        <v>Chi phí khiếu nại khách hàng</v>
      </c>
      <c r="E218" s="9" t="s">
        <v>383</v>
      </c>
      <c r="F218" s="21" t="s">
        <v>980</v>
      </c>
      <c r="G218" s="171"/>
      <c r="H218" s="179">
        <f>VLOOKUP(C218,'COA_DTGroup_Update 20260428'!C:D,2,0)</f>
        <v>641</v>
      </c>
      <c r="I218" s="179">
        <v>109</v>
      </c>
      <c r="J218" s="198" t="s">
        <v>383</v>
      </c>
      <c r="K218" s="222" t="s">
        <v>226</v>
      </c>
    </row>
    <row r="219" spans="1:11" x14ac:dyDescent="0.25">
      <c r="B219" s="172">
        <f>IF(C219=0,"",MAX($B$5:B218)+1)</f>
        <v>209</v>
      </c>
      <c r="C219" s="21">
        <v>6277005201</v>
      </c>
      <c r="D219" s="9" t="str">
        <f>_xlfn.XLOOKUP(C219,'COA_DTGroup_Update 20260428'!$C$410:$C$854,'COA_DTGroup_Update 20260428'!$A$410:$A$854,"")</f>
        <v>Chi phí nhập khẩu</v>
      </c>
      <c r="E219" s="9" t="s">
        <v>102</v>
      </c>
      <c r="F219" s="21" t="s">
        <v>981</v>
      </c>
      <c r="G219" s="171"/>
      <c r="H219" s="179">
        <f>VLOOKUP(C219,'COA_DTGroup_Update 20260428'!C:D,2,0)</f>
        <v>627</v>
      </c>
      <c r="I219" s="179">
        <v>114</v>
      </c>
      <c r="J219" s="198" t="s">
        <v>102</v>
      </c>
      <c r="K219" s="222" t="s">
        <v>226</v>
      </c>
    </row>
    <row r="220" spans="1:11" s="3" customFormat="1" x14ac:dyDescent="0.25">
      <c r="A220" s="191"/>
      <c r="B220" s="212">
        <f>IF(C220=0,"",MAX($B$5:B219)+1)</f>
        <v>210</v>
      </c>
      <c r="C220" s="204">
        <v>6417005301</v>
      </c>
      <c r="D220" s="205" t="str">
        <f>_xlfn.XLOOKUP(C220,'COA_DTGroup_Update 20260428'!$C$410:$C$854,'COA_DTGroup_Update 20260428'!$A$410:$A$854,"")</f>
        <v>Chi phí xuất khẩu</v>
      </c>
      <c r="E220" s="229"/>
      <c r="F220" s="204" t="s">
        <v>982</v>
      </c>
      <c r="G220" s="205" t="s">
        <v>800</v>
      </c>
      <c r="H220" s="200">
        <f>VLOOKUP(C220,'COA_DTGroup_Update 20260428'!C:D,2,0)</f>
        <v>641</v>
      </c>
      <c r="I220" s="200">
        <v>5</v>
      </c>
      <c r="J220" s="227" t="s">
        <v>159</v>
      </c>
      <c r="K220" s="223" t="s">
        <v>226</v>
      </c>
    </row>
    <row r="221" spans="1:11" s="3" customFormat="1" x14ac:dyDescent="0.25">
      <c r="A221" s="191"/>
      <c r="B221" s="212">
        <f>IF(C221=0,"",MAX($B$5:B220)+1)</f>
        <v>211</v>
      </c>
      <c r="C221" s="204">
        <v>6418005301</v>
      </c>
      <c r="D221" s="205" t="str">
        <f>_xlfn.XLOOKUP(C221,'COA_DTGroup_Update 20260428'!$C$410:$C$854,'COA_DTGroup_Update 20260428'!$A$410:$A$854,"")</f>
        <v>Chi phí xuất khẩu</v>
      </c>
      <c r="E221" s="229"/>
      <c r="F221" s="204" t="s">
        <v>982</v>
      </c>
      <c r="G221" s="205" t="s">
        <v>800</v>
      </c>
      <c r="H221" s="200">
        <f>VLOOKUP(C221,'COA_DTGroup_Update 20260428'!C:D,2,0)</f>
        <v>641</v>
      </c>
      <c r="I221" s="200">
        <v>5</v>
      </c>
      <c r="J221" s="227" t="s">
        <v>159</v>
      </c>
      <c r="K221" s="223" t="s">
        <v>226</v>
      </c>
    </row>
    <row r="222" spans="1:11" x14ac:dyDescent="0.25">
      <c r="B222" s="172">
        <f>IF(C222=0,"",MAX($B$5:B221)+1)</f>
        <v>212</v>
      </c>
      <c r="C222" s="21">
        <v>6413004501</v>
      </c>
      <c r="D222" s="9" t="str">
        <f>_xlfn.XLOOKUP(C222,'COA_DTGroup_Update 20260428'!$C$410:$C$854,'COA_DTGroup_Update 20260428'!$A$410:$A$854,"")</f>
        <v>Chi phí hội chợ trong nước</v>
      </c>
      <c r="E222" s="9" t="s">
        <v>359</v>
      </c>
      <c r="F222" s="21" t="s">
        <v>983</v>
      </c>
      <c r="G222" s="171"/>
      <c r="H222" s="179">
        <f>VLOOKUP(C222,'COA_DTGroup_Update 20260428'!C:D,2,0)</f>
        <v>641</v>
      </c>
      <c r="I222" s="179">
        <v>83</v>
      </c>
      <c r="J222" s="198" t="s">
        <v>359</v>
      </c>
      <c r="K222" s="222" t="s">
        <v>226</v>
      </c>
    </row>
    <row r="223" spans="1:11" s="3" customFormat="1" x14ac:dyDescent="0.25">
      <c r="A223" s="191"/>
      <c r="B223" s="212">
        <f>IF(C223=0,"",MAX($B$5:B222)+1)</f>
        <v>213</v>
      </c>
      <c r="C223" s="204">
        <v>6417004501</v>
      </c>
      <c r="D223" s="205" t="str">
        <f>_xlfn.XLOOKUP(C223,'COA_DTGroup_Update 20260428'!$C$410:$C$854,'COA_DTGroup_Update 20260428'!$A$410:$A$854,"")</f>
        <v>Chi phí hội chợ trong nước</v>
      </c>
      <c r="E223" s="205"/>
      <c r="F223" s="204" t="s">
        <v>983</v>
      </c>
      <c r="G223" s="205" t="s">
        <v>984</v>
      </c>
      <c r="H223" s="200">
        <f>VLOOKUP(C223,'COA_DTGroup_Update 20260428'!C:D,2,0)</f>
        <v>641</v>
      </c>
      <c r="I223" s="200">
        <v>83</v>
      </c>
      <c r="J223" s="201" t="s">
        <v>359</v>
      </c>
      <c r="K223" s="223" t="s">
        <v>226</v>
      </c>
    </row>
    <row r="224" spans="1:11" s="3" customFormat="1" x14ac:dyDescent="0.25">
      <c r="A224" s="191"/>
      <c r="B224" s="212">
        <f>IF(C224=0,"",MAX($B$5:B223)+1)</f>
        <v>214</v>
      </c>
      <c r="C224" s="204">
        <v>6418004501</v>
      </c>
      <c r="D224" s="205" t="str">
        <f>_xlfn.XLOOKUP(C224,'COA_DTGroup_Update 20260428'!$C$410:$C$854,'COA_DTGroup_Update 20260428'!$A$410:$A$854,"")</f>
        <v>Chi phí hội chợ trong nước</v>
      </c>
      <c r="E224" s="205"/>
      <c r="F224" s="204" t="s">
        <v>983</v>
      </c>
      <c r="G224" s="205" t="s">
        <v>984</v>
      </c>
      <c r="H224" s="200">
        <f>VLOOKUP(C224,'COA_DTGroup_Update 20260428'!C:D,2,0)</f>
        <v>641</v>
      </c>
      <c r="I224" s="200">
        <v>83</v>
      </c>
      <c r="J224" s="201" t="s">
        <v>359</v>
      </c>
      <c r="K224" s="223" t="s">
        <v>226</v>
      </c>
    </row>
    <row r="225" spans="1:11" x14ac:dyDescent="0.25">
      <c r="B225" s="172">
        <f>IF(C225=0,"",MAX($B$5:B224)+1)</f>
        <v>215</v>
      </c>
      <c r="C225" s="21">
        <v>6413004502</v>
      </c>
      <c r="D225" s="9" t="str">
        <f>_xlfn.XLOOKUP(C225,'COA_DTGroup_Update 20260428'!$C$410:$C$854,'COA_DTGroup_Update 20260428'!$A$410:$A$854,"")</f>
        <v>Chi phí tham gia hội chợ nước ngoài</v>
      </c>
      <c r="E225" s="9" t="s">
        <v>360</v>
      </c>
      <c r="F225" s="21" t="s">
        <v>985</v>
      </c>
      <c r="G225" s="171"/>
      <c r="H225" s="179">
        <f>VLOOKUP(C225,'COA_DTGroup_Update 20260428'!C:D,2,0)</f>
        <v>641</v>
      </c>
      <c r="I225" s="179">
        <v>84</v>
      </c>
      <c r="J225" s="198" t="s">
        <v>360</v>
      </c>
      <c r="K225" s="222" t="s">
        <v>226</v>
      </c>
    </row>
    <row r="226" spans="1:11" s="3" customFormat="1" x14ac:dyDescent="0.25">
      <c r="A226" s="191"/>
      <c r="B226" s="212">
        <f>IF(C226=0,"",MAX($B$5:B225)+1)</f>
        <v>216</v>
      </c>
      <c r="C226" s="204">
        <v>6417004502</v>
      </c>
      <c r="D226" s="205" t="str">
        <f>_xlfn.XLOOKUP(C226,'COA_DTGroup_Update 20260428'!$C$410:$C$854,'COA_DTGroup_Update 20260428'!$A$410:$A$854,"")</f>
        <v>Chi phí tham gia hội chợ nước ngoài</v>
      </c>
      <c r="E226" s="205"/>
      <c r="F226" s="204" t="s">
        <v>985</v>
      </c>
      <c r="G226" s="205" t="s">
        <v>986</v>
      </c>
      <c r="H226" s="200">
        <f>VLOOKUP(C226,'COA_DTGroup_Update 20260428'!C:D,2,0)</f>
        <v>641</v>
      </c>
      <c r="I226" s="200">
        <v>84</v>
      </c>
      <c r="J226" s="201" t="s">
        <v>360</v>
      </c>
      <c r="K226" s="223" t="s">
        <v>226</v>
      </c>
    </row>
    <row r="227" spans="1:11" s="3" customFormat="1" x14ac:dyDescent="0.25">
      <c r="A227" s="191"/>
      <c r="B227" s="212">
        <f>IF(C227=0,"",MAX($B$5:B226)+1)</f>
        <v>217</v>
      </c>
      <c r="C227" s="204">
        <v>6418004502</v>
      </c>
      <c r="D227" s="205" t="str">
        <f>_xlfn.XLOOKUP(C227,'COA_DTGroup_Update 20260428'!$C$410:$C$854,'COA_DTGroup_Update 20260428'!$A$410:$A$854,"")</f>
        <v>Chi phí tham gia hội chợ nước ngoài</v>
      </c>
      <c r="E227" s="205"/>
      <c r="F227" s="204" t="s">
        <v>985</v>
      </c>
      <c r="G227" s="205" t="s">
        <v>986</v>
      </c>
      <c r="H227" s="200">
        <f>VLOOKUP(C227,'COA_DTGroup_Update 20260428'!C:D,2,0)</f>
        <v>641</v>
      </c>
      <c r="I227" s="200">
        <v>84</v>
      </c>
      <c r="J227" s="201" t="s">
        <v>360</v>
      </c>
      <c r="K227" s="223" t="s">
        <v>226</v>
      </c>
    </row>
    <row r="228" spans="1:11" ht="30" x14ac:dyDescent="0.25">
      <c r="B228" s="172">
        <f>IF(C228=0,"",MAX($B$5:B227)+1)</f>
        <v>218</v>
      </c>
      <c r="C228" s="21">
        <v>6427004503</v>
      </c>
      <c r="D228" s="9" t="str">
        <f>_xlfn.XLOOKUP(C228,'COA_DTGroup_Update 20260428'!$C$410:$C$854,'COA_DTGroup_Update 20260428'!$A$410:$A$854,"")</f>
        <v>Chi phí tham quan hội chợ nước ngoài</v>
      </c>
      <c r="E228" s="9" t="s">
        <v>360</v>
      </c>
      <c r="F228" s="21" t="s">
        <v>987</v>
      </c>
      <c r="G228" s="171"/>
      <c r="H228" s="179">
        <f>VLOOKUP(C228,'COA_DTGroup_Update 20260428'!C:D,2,0)</f>
        <v>642</v>
      </c>
      <c r="I228" s="179">
        <v>84</v>
      </c>
      <c r="J228" s="198" t="s">
        <v>360</v>
      </c>
      <c r="K228" s="222" t="s">
        <v>226</v>
      </c>
    </row>
    <row r="229" spans="1:11" s="3" customFormat="1" ht="30" x14ac:dyDescent="0.25">
      <c r="A229" s="191"/>
      <c r="B229" s="212">
        <f>IF(C229=0,"",MAX($B$5:B228)+1)</f>
        <v>219</v>
      </c>
      <c r="C229" s="204">
        <v>6428004503</v>
      </c>
      <c r="D229" s="205" t="str">
        <f>_xlfn.XLOOKUP(C229,'COA_DTGroup_Update 20260428'!$C$410:$C$854,'COA_DTGroup_Update 20260428'!$A$410:$A$854,"")</f>
        <v>Chi phí tham quan hội chợ nước ngoài</v>
      </c>
      <c r="E229" s="205"/>
      <c r="F229" s="204" t="s">
        <v>987</v>
      </c>
      <c r="G229" s="205" t="s">
        <v>988</v>
      </c>
      <c r="H229" s="200">
        <f>VLOOKUP(C229,'COA_DTGroup_Update 20260428'!C:D,2,0)</f>
        <v>642</v>
      </c>
      <c r="I229" s="200">
        <v>84</v>
      </c>
      <c r="J229" s="201" t="s">
        <v>360</v>
      </c>
      <c r="K229" s="223" t="s">
        <v>226</v>
      </c>
    </row>
    <row r="230" spans="1:11" x14ac:dyDescent="0.25">
      <c r="B230" s="172">
        <f>IF(C230=0,"",MAX($B$5:B229)+1)</f>
        <v>220</v>
      </c>
      <c r="C230" s="21">
        <v>6417004107</v>
      </c>
      <c r="D230" s="9" t="str">
        <f>_xlfn.XLOOKUP(C230,'COA_DTGroup_Update 20260428'!$C$410:$C$854,'COA_DTGroup_Update 20260428'!$A$410:$A$854,"")</f>
        <v>Chi phí Nghiên cứu thị trường</v>
      </c>
      <c r="E230" s="9" t="s">
        <v>361</v>
      </c>
      <c r="F230" s="21" t="s">
        <v>989</v>
      </c>
      <c r="G230" s="171" t="s">
        <v>990</v>
      </c>
      <c r="H230" s="179">
        <f>VLOOKUP(C230,'COA_DTGroup_Update 20260428'!C:D,2,0)</f>
        <v>641</v>
      </c>
      <c r="I230" s="179">
        <v>85</v>
      </c>
      <c r="J230" s="198" t="s">
        <v>361</v>
      </c>
      <c r="K230" s="222" t="s">
        <v>226</v>
      </c>
    </row>
    <row r="231" spans="1:11" s="3" customFormat="1" ht="30" x14ac:dyDescent="0.25">
      <c r="A231" s="191"/>
      <c r="B231" s="212">
        <f>IF(C231=0,"",MAX($B$5:B230)+1)</f>
        <v>221</v>
      </c>
      <c r="C231" s="204">
        <v>6418004108</v>
      </c>
      <c r="D231" s="205" t="str">
        <f>_xlfn.XLOOKUP(C231,'COA_DTGroup_Update 20260428'!$C$410:$C$854,'COA_DTGroup_Update 20260428'!$A$410:$A$854,"")</f>
        <v>Chi phí Phát triển Sản phẩm, thị trường</v>
      </c>
      <c r="E231" s="205"/>
      <c r="F231" s="204" t="s">
        <v>991</v>
      </c>
      <c r="G231" s="205" t="s">
        <v>992</v>
      </c>
      <c r="H231" s="200">
        <f>VLOOKUP(C231,'COA_DTGroup_Update 20260428'!C:D,2,0)</f>
        <v>641</v>
      </c>
      <c r="I231" s="200">
        <v>85</v>
      </c>
      <c r="J231" s="201" t="s">
        <v>361</v>
      </c>
      <c r="K231" s="223" t="s">
        <v>226</v>
      </c>
    </row>
    <row r="232" spans="1:11" x14ac:dyDescent="0.25">
      <c r="B232" s="172">
        <f>IF(C232=0,"",MAX($B$5:B231)+1)</f>
        <v>222</v>
      </c>
      <c r="C232" s="21">
        <v>6427004107</v>
      </c>
      <c r="D232" s="9" t="str">
        <f>_xlfn.XLOOKUP(C232,'COA_DTGroup_Update 20260428'!$C$410:$C$854,'COA_DTGroup_Update 20260428'!$A$410:$A$854,"")</f>
        <v>Chi phí Nghiên cứu thị trường</v>
      </c>
      <c r="E232" s="9" t="s">
        <v>361</v>
      </c>
      <c r="F232" s="21" t="s">
        <v>989</v>
      </c>
      <c r="G232" s="171" t="s">
        <v>990</v>
      </c>
      <c r="H232" s="179">
        <f>VLOOKUP(C232,'COA_DTGroup_Update 20260428'!C:D,2,0)</f>
        <v>642</v>
      </c>
      <c r="I232" s="179">
        <v>85</v>
      </c>
      <c r="J232" s="198" t="s">
        <v>361</v>
      </c>
      <c r="K232" s="222" t="s">
        <v>226</v>
      </c>
    </row>
    <row r="233" spans="1:11" s="3" customFormat="1" ht="30" x14ac:dyDescent="0.25">
      <c r="A233" s="191"/>
      <c r="B233" s="212">
        <f>IF(C233=0,"",MAX($B$5:B232)+1)</f>
        <v>223</v>
      </c>
      <c r="C233" s="204">
        <v>6428004108</v>
      </c>
      <c r="D233" s="205" t="str">
        <f>_xlfn.XLOOKUP(C233,'COA_DTGroup_Update 20260428'!$C$410:$C$854,'COA_DTGroup_Update 20260428'!$A$410:$A$854,"")</f>
        <v>Chi phí Phát triển Sản phẩm, thị trường</v>
      </c>
      <c r="E233" s="205"/>
      <c r="F233" s="204" t="s">
        <v>991</v>
      </c>
      <c r="G233" s="205" t="s">
        <v>993</v>
      </c>
      <c r="H233" s="200">
        <f>VLOOKUP(C233,'COA_DTGroup_Update 20260428'!C:D,2,0)</f>
        <v>642</v>
      </c>
      <c r="I233" s="200">
        <v>85</v>
      </c>
      <c r="J233" s="201" t="s">
        <v>361</v>
      </c>
      <c r="K233" s="223" t="s">
        <v>226</v>
      </c>
    </row>
    <row r="234" spans="1:11" ht="30" x14ac:dyDescent="0.25">
      <c r="B234" s="172">
        <f>IF(C234=0,"",MAX($B$5:B233)+1)</f>
        <v>224</v>
      </c>
      <c r="C234" s="21">
        <v>6413004102</v>
      </c>
      <c r="D234" s="9" t="str">
        <f>_xlfn.XLOOKUP(C234,'COA_DTGroup_Update 20260428'!$C$410:$C$854,'COA_DTGroup_Update 20260428'!$A$410:$A$854,"")</f>
        <v>Chi phí Khuyến mãi cho người tiêu dùng</v>
      </c>
      <c r="E234" s="9" t="s">
        <v>362</v>
      </c>
      <c r="F234" s="21" t="s">
        <v>994</v>
      </c>
      <c r="G234" s="171"/>
      <c r="H234" s="179">
        <f>VLOOKUP(C234,'COA_DTGroup_Update 20260428'!C:D,2,0)</f>
        <v>641</v>
      </c>
      <c r="I234" s="179">
        <v>86</v>
      </c>
      <c r="J234" s="198" t="s">
        <v>362</v>
      </c>
      <c r="K234" s="222" t="s">
        <v>226</v>
      </c>
    </row>
    <row r="235" spans="1:11" s="3" customFormat="1" ht="30" x14ac:dyDescent="0.25">
      <c r="A235" s="191"/>
      <c r="B235" s="212">
        <f>IF(C235=0,"",MAX($B$5:B234)+1)</f>
        <v>225</v>
      </c>
      <c r="C235" s="204">
        <v>6418004102</v>
      </c>
      <c r="D235" s="205" t="str">
        <f>_xlfn.XLOOKUP(C235,'COA_DTGroup_Update 20260428'!$C$410:$C$854,'COA_DTGroup_Update 20260428'!$A$410:$A$854,"")</f>
        <v>Chi phí Khuyến mãi cho người tiêu dùng</v>
      </c>
      <c r="E235" s="205"/>
      <c r="F235" s="204" t="s">
        <v>994</v>
      </c>
      <c r="G235" s="205" t="s">
        <v>995</v>
      </c>
      <c r="H235" s="200">
        <f>VLOOKUP(C235,'COA_DTGroup_Update 20260428'!C:D,2,0)</f>
        <v>641</v>
      </c>
      <c r="I235" s="200">
        <v>86</v>
      </c>
      <c r="J235" s="201" t="s">
        <v>362</v>
      </c>
      <c r="K235" s="223" t="s">
        <v>226</v>
      </c>
    </row>
    <row r="236" spans="1:11" x14ac:dyDescent="0.25">
      <c r="B236" s="172">
        <f>IF(C236=0,"",MAX($B$5:B235)+1)</f>
        <v>226</v>
      </c>
      <c r="C236" s="21">
        <v>6427005802</v>
      </c>
      <c r="D236" s="9" t="str">
        <f>_xlfn.XLOOKUP(C236,'COA_DTGroup_Update 20260428'!$C$410:$C$854,'COA_DTGroup_Update 20260428'!$A$410:$A$854,"")</f>
        <v>Chi phí kiểm toán</v>
      </c>
      <c r="E236" s="9" t="s">
        <v>176</v>
      </c>
      <c r="F236" s="21" t="s">
        <v>996</v>
      </c>
      <c r="G236" s="171"/>
      <c r="H236" s="179">
        <f>VLOOKUP(C236,'COA_DTGroup_Update 20260428'!C:D,2,0)</f>
        <v>642</v>
      </c>
      <c r="I236" s="179">
        <v>71</v>
      </c>
      <c r="J236" s="198" t="s">
        <v>176</v>
      </c>
      <c r="K236" s="222" t="s">
        <v>226</v>
      </c>
    </row>
    <row r="237" spans="1:11" x14ac:dyDescent="0.25">
      <c r="B237" s="172">
        <f>IF(C237=0,"",MAX($B$5:B236)+1)</f>
        <v>227</v>
      </c>
      <c r="C237" s="21">
        <v>6277002301</v>
      </c>
      <c r="D237" s="9" t="str">
        <f>_xlfn.XLOOKUP(C237,'COA_DTGroup_Update 20260428'!$C$410:$C$854,'COA_DTGroup_Update 20260428'!$A$410:$A$854,"")</f>
        <v>Chi phí bảo hiểm tài sản</v>
      </c>
      <c r="E237" s="9" t="s">
        <v>96</v>
      </c>
      <c r="F237" s="21" t="s">
        <v>997</v>
      </c>
      <c r="G237" s="171"/>
      <c r="H237" s="179">
        <f>VLOOKUP(C237,'COA_DTGroup_Update 20260428'!C:D,2,0)</f>
        <v>627</v>
      </c>
      <c r="I237" s="179">
        <v>110</v>
      </c>
      <c r="J237" s="198" t="s">
        <v>96</v>
      </c>
      <c r="K237" s="222" t="s">
        <v>226</v>
      </c>
    </row>
    <row r="238" spans="1:11" x14ac:dyDescent="0.25">
      <c r="B238" s="172">
        <f>IF(C238=0,"",MAX($B$5:B237)+1)</f>
        <v>228</v>
      </c>
      <c r="C238" s="21">
        <v>6427002301</v>
      </c>
      <c r="D238" s="9" t="str">
        <f>_xlfn.XLOOKUP(C238,'COA_DTGroup_Update 20260428'!$C$410:$C$854,'COA_DTGroup_Update 20260428'!$A$410:$A$854,"")</f>
        <v>Chi phí bảo hiểm tài sản</v>
      </c>
      <c r="E238" s="9" t="s">
        <v>96</v>
      </c>
      <c r="F238" s="21" t="s">
        <v>997</v>
      </c>
      <c r="G238" s="171"/>
      <c r="H238" s="179">
        <f>VLOOKUP(C238,'COA_DTGroup_Update 20260428'!C:D,2,0)</f>
        <v>642</v>
      </c>
      <c r="I238" s="179">
        <v>110</v>
      </c>
      <c r="J238" s="198" t="s">
        <v>96</v>
      </c>
      <c r="K238" s="222" t="s">
        <v>226</v>
      </c>
    </row>
    <row r="239" spans="1:11" x14ac:dyDescent="0.25">
      <c r="B239" s="172">
        <f>IF(C239=0,"",MAX($B$5:B238)+1)</f>
        <v>229</v>
      </c>
      <c r="C239" s="21">
        <v>6426007001</v>
      </c>
      <c r="D239" s="9" t="str">
        <f>_xlfn.XLOOKUP(C239,'COA_DTGroup_Update 20260428'!$C$410:$C$854,'COA_DTGroup_Update 20260428'!$A$410:$A$854,"")</f>
        <v>Dự Phòng nợ khó đòi</v>
      </c>
      <c r="E239" s="9" t="s">
        <v>384</v>
      </c>
      <c r="F239" s="21" t="s">
        <v>998</v>
      </c>
      <c r="G239" s="171"/>
      <c r="H239" s="179">
        <f>VLOOKUP(C239,'COA_DTGroup_Update 20260428'!C:D,2,0)</f>
        <v>642</v>
      </c>
      <c r="I239" s="179">
        <v>111</v>
      </c>
      <c r="J239" s="198" t="s">
        <v>384</v>
      </c>
      <c r="K239" s="222" t="s">
        <v>226</v>
      </c>
    </row>
    <row r="240" spans="1:11" s="3" customFormat="1" x14ac:dyDescent="0.25">
      <c r="A240" s="191"/>
      <c r="B240" s="212">
        <f>IF(C240=0,"",MAX($B$5:B239)+1)</f>
        <v>230</v>
      </c>
      <c r="C240" s="204">
        <v>6428007001</v>
      </c>
      <c r="D240" s="205" t="str">
        <f>_xlfn.XLOOKUP(C240,'COA_DTGroup_Update 20260428'!$C$410:$C$854,'COA_DTGroup_Update 20260428'!$A$410:$A$854,"")</f>
        <v>Dự Phòng nợ khó đòi</v>
      </c>
      <c r="E240" s="205"/>
      <c r="F240" s="204" t="s">
        <v>998</v>
      </c>
      <c r="G240" s="205" t="s">
        <v>999</v>
      </c>
      <c r="H240" s="200">
        <f>VLOOKUP(C240,'COA_DTGroup_Update 20260428'!C:D,2,0)</f>
        <v>642</v>
      </c>
      <c r="I240" s="200">
        <v>111</v>
      </c>
      <c r="J240" s="201" t="s">
        <v>384</v>
      </c>
      <c r="K240" s="223" t="s">
        <v>226</v>
      </c>
    </row>
    <row r="241" spans="1:11" x14ac:dyDescent="0.25">
      <c r="B241" s="172">
        <f>IF(C241=0,"",MAX($B$5:B240)+1)</f>
        <v>231</v>
      </c>
      <c r="C241" s="230" t="s">
        <v>934</v>
      </c>
      <c r="D241" s="231"/>
      <c r="E241" s="231" t="s">
        <v>385</v>
      </c>
      <c r="F241" s="230" t="s">
        <v>1000</v>
      </c>
      <c r="G241" s="231" t="s">
        <v>805</v>
      </c>
      <c r="H241" s="179"/>
      <c r="I241" s="179">
        <v>112</v>
      </c>
      <c r="J241" s="198" t="s">
        <v>385</v>
      </c>
      <c r="K241" s="222" t="s">
        <v>226</v>
      </c>
    </row>
    <row r="242" spans="1:11" s="3" customFormat="1" x14ac:dyDescent="0.25">
      <c r="A242" s="191"/>
      <c r="B242" s="212">
        <f>IF(C242=0,"",MAX($B$5:B241)+1)</f>
        <v>232</v>
      </c>
      <c r="C242" s="204">
        <v>6418003904</v>
      </c>
      <c r="D242" s="205" t="str">
        <f>_xlfn.XLOOKUP(C242,'COA_DTGroup_Update 20260428'!$C$410:$C$854,'COA_DTGroup_Update 20260428'!$A$410:$A$854,"")</f>
        <v>Chi phí hỗ trợ các đơn vị khác</v>
      </c>
      <c r="E242" s="205"/>
      <c r="F242" s="204" t="s">
        <v>1001</v>
      </c>
      <c r="G242" s="205" t="s">
        <v>1002</v>
      </c>
      <c r="H242" s="200">
        <f>VLOOKUP(C242,'COA_DTGroup_Update 20260428'!C:D,2,0)</f>
        <v>641</v>
      </c>
      <c r="I242" s="200">
        <v>82</v>
      </c>
      <c r="J242" s="201" t="s">
        <v>78</v>
      </c>
      <c r="K242" s="223" t="s">
        <v>226</v>
      </c>
    </row>
    <row r="243" spans="1:11" x14ac:dyDescent="0.25">
      <c r="B243" s="172">
        <f>IF(C243=0,"",MAX($B$5:B242)+1)</f>
        <v>233</v>
      </c>
      <c r="C243" s="21">
        <v>6418004701</v>
      </c>
      <c r="D243" s="9" t="str">
        <f>_xlfn.XLOOKUP(C243,'COA_DTGroup_Update 20260428'!$C$410:$C$854,'COA_DTGroup_Update 20260428'!$A$410:$A$854,"")</f>
        <v>Chi phí ủng hộ, hỗ trợ, tài trợ</v>
      </c>
      <c r="E243" s="9" t="s">
        <v>78</v>
      </c>
      <c r="F243" s="21" t="s">
        <v>1003</v>
      </c>
      <c r="G243" s="171"/>
      <c r="H243" s="179">
        <f>VLOOKUP(C243,'COA_DTGroup_Update 20260428'!C:D,2,0)</f>
        <v>641</v>
      </c>
      <c r="I243" s="179">
        <v>82</v>
      </c>
      <c r="J243" s="198" t="s">
        <v>78</v>
      </c>
      <c r="K243" s="222" t="s">
        <v>226</v>
      </c>
    </row>
    <row r="244" spans="1:11" x14ac:dyDescent="0.25">
      <c r="B244" s="172">
        <f>IF(C244=0,"",MAX($B$5:B243)+1)</f>
        <v>234</v>
      </c>
      <c r="C244" s="21">
        <v>6428004701</v>
      </c>
      <c r="D244" s="9" t="str">
        <f>_xlfn.XLOOKUP(C244,'COA_DTGroup_Update 20260428'!$C$410:$C$854,'COA_DTGroup_Update 20260428'!$A$410:$A$854,"")</f>
        <v>Chi phí ủng hộ, hỗ trợ, tài trợ</v>
      </c>
      <c r="E244" s="9" t="s">
        <v>78</v>
      </c>
      <c r="F244" s="21" t="s">
        <v>1003</v>
      </c>
      <c r="G244" s="171" t="s">
        <v>1004</v>
      </c>
      <c r="H244" s="179">
        <f>VLOOKUP(C244,'COA_DTGroup_Update 20260428'!C:D,2,0)</f>
        <v>642</v>
      </c>
      <c r="I244" s="179">
        <v>82</v>
      </c>
      <c r="J244" s="198" t="s">
        <v>78</v>
      </c>
      <c r="K244" s="222" t="s">
        <v>226</v>
      </c>
    </row>
    <row r="245" spans="1:11" s="3" customFormat="1" x14ac:dyDescent="0.25">
      <c r="A245" s="191"/>
      <c r="B245" s="212">
        <f>IF(C245=0,"",MAX($B$5:B244)+1)</f>
        <v>235</v>
      </c>
      <c r="C245" s="204">
        <v>6428004702</v>
      </c>
      <c r="D245" s="205" t="str">
        <f>_xlfn.XLOOKUP(C245,'COA_DTGroup_Update 20260428'!$C$410:$C$854,'COA_DTGroup_Update 20260428'!$A$410:$A$854,"")</f>
        <v>Chi phí tài trợ du học</v>
      </c>
      <c r="E245" s="205"/>
      <c r="F245" s="204" t="s">
        <v>962</v>
      </c>
      <c r="G245" s="205" t="s">
        <v>1005</v>
      </c>
      <c r="H245" s="200">
        <f>VLOOKUP(C245,'COA_DTGroup_Update 20260428'!C:D,2,0)</f>
        <v>642</v>
      </c>
      <c r="I245" s="200">
        <v>82</v>
      </c>
      <c r="J245" s="201" t="s">
        <v>78</v>
      </c>
      <c r="K245" s="223" t="s">
        <v>226</v>
      </c>
    </row>
    <row r="246" spans="1:11" s="3" customFormat="1" ht="30" x14ac:dyDescent="0.25">
      <c r="A246" s="191"/>
      <c r="B246" s="212">
        <f>IF(C246=0,"",MAX($B$5:B245)+1)</f>
        <v>236</v>
      </c>
      <c r="C246" s="204">
        <v>8118004701</v>
      </c>
      <c r="D246" s="205" t="str">
        <f>_xlfn.XLOOKUP(C246,'COA_DTGroup_Update 20260428'!$C$410:$C$854,'COA_DTGroup_Update 20260428'!$A$410:$A$854,"")</f>
        <v>Chi phí ủng hộ, hỗ trợ, tài trợ</v>
      </c>
      <c r="E246" s="205"/>
      <c r="F246" s="204" t="s">
        <v>1003</v>
      </c>
      <c r="G246" s="205" t="s">
        <v>1006</v>
      </c>
      <c r="H246" s="200">
        <f>VLOOKUP(C246,'COA_DTGroup_Update 20260428'!C:D,2,0)</f>
        <v>811</v>
      </c>
      <c r="I246" s="200">
        <v>82</v>
      </c>
      <c r="J246" s="201" t="s">
        <v>78</v>
      </c>
      <c r="K246" s="223" t="s">
        <v>226</v>
      </c>
    </row>
    <row r="247" spans="1:11" x14ac:dyDescent="0.25">
      <c r="B247" s="172">
        <f>IF(C247=0,"",MAX($B$5:B246)+1)</f>
        <v>237</v>
      </c>
      <c r="C247" s="21">
        <v>6278005601</v>
      </c>
      <c r="D247" s="9" t="str">
        <f>_xlfn.XLOOKUP(C247,'COA_DTGroup_Update 20260428'!$C$410:$C$854,'COA_DTGroup_Update 20260428'!$A$410:$A$854,"")</f>
        <v>Chi phí tiếp khách</v>
      </c>
      <c r="E247" s="9" t="s">
        <v>86</v>
      </c>
      <c r="F247" s="21" t="s">
        <v>1007</v>
      </c>
      <c r="G247" s="171"/>
      <c r="H247" s="179">
        <f>VLOOKUP(C247,'COA_DTGroup_Update 20260428'!C:D,2,0)</f>
        <v>627</v>
      </c>
      <c r="I247" s="179">
        <v>91</v>
      </c>
      <c r="J247" s="198" t="s">
        <v>86</v>
      </c>
      <c r="K247" s="222" t="s">
        <v>226</v>
      </c>
    </row>
    <row r="248" spans="1:11" x14ac:dyDescent="0.25">
      <c r="B248" s="172">
        <f>IF(C248=0,"",MAX($B$5:B247)+1)</f>
        <v>238</v>
      </c>
      <c r="C248" s="21">
        <v>6417005601</v>
      </c>
      <c r="D248" s="9" t="str">
        <f>_xlfn.XLOOKUP(C248,'COA_DTGroup_Update 20260428'!$C$410:$C$854,'COA_DTGroup_Update 20260428'!$A$410:$A$854,"")</f>
        <v>Chi phí tiếp khách</v>
      </c>
      <c r="E248" s="9" t="s">
        <v>86</v>
      </c>
      <c r="F248" s="21" t="s">
        <v>1007</v>
      </c>
      <c r="G248" s="171"/>
      <c r="H248" s="179">
        <f>VLOOKUP(C248,'COA_DTGroup_Update 20260428'!C:D,2,0)</f>
        <v>641</v>
      </c>
      <c r="I248" s="179">
        <v>91</v>
      </c>
      <c r="J248" s="198" t="s">
        <v>86</v>
      </c>
      <c r="K248" s="222" t="s">
        <v>226</v>
      </c>
    </row>
    <row r="249" spans="1:11" s="3" customFormat="1" x14ac:dyDescent="0.25">
      <c r="A249" s="191"/>
      <c r="B249" s="212">
        <f>IF(C249=0,"",MAX($B$5:B248)+1)</f>
        <v>239</v>
      </c>
      <c r="C249" s="204">
        <v>6418005601</v>
      </c>
      <c r="D249" s="205" t="str">
        <f>_xlfn.XLOOKUP(C249,'COA_DTGroup_Update 20260428'!$C$410:$C$854,'COA_DTGroup_Update 20260428'!$A$410:$A$854,"")</f>
        <v>Chi phí tiếp khách</v>
      </c>
      <c r="E249" s="205"/>
      <c r="F249" s="204" t="s">
        <v>1007</v>
      </c>
      <c r="G249" s="205" t="s">
        <v>1008</v>
      </c>
      <c r="H249" s="200">
        <f>VLOOKUP(C249,'COA_DTGroup_Update 20260428'!C:D,2,0)</f>
        <v>641</v>
      </c>
      <c r="I249" s="200">
        <v>91</v>
      </c>
      <c r="J249" s="201" t="s">
        <v>86</v>
      </c>
      <c r="K249" s="223" t="s">
        <v>226</v>
      </c>
    </row>
    <row r="250" spans="1:11" x14ac:dyDescent="0.25">
      <c r="B250" s="172">
        <f>IF(C250=0,"",MAX($B$5:B249)+1)</f>
        <v>240</v>
      </c>
      <c r="C250" s="21">
        <v>6427005601</v>
      </c>
      <c r="D250" s="9" t="str">
        <f>_xlfn.XLOOKUP(C250,'COA_DTGroup_Update 20260428'!$C$410:$C$854,'COA_DTGroup_Update 20260428'!$A$410:$A$854,"")</f>
        <v>Chi phí tiếp khách</v>
      </c>
      <c r="E250" s="9" t="s">
        <v>86</v>
      </c>
      <c r="F250" s="21" t="s">
        <v>1007</v>
      </c>
      <c r="G250" s="171"/>
      <c r="H250" s="179">
        <f>VLOOKUP(C250,'COA_DTGroup_Update 20260428'!C:D,2,0)</f>
        <v>642</v>
      </c>
      <c r="I250" s="179">
        <v>91</v>
      </c>
      <c r="J250" s="198" t="s">
        <v>86</v>
      </c>
      <c r="K250" s="222" t="s">
        <v>226</v>
      </c>
    </row>
    <row r="251" spans="1:11" s="3" customFormat="1" x14ac:dyDescent="0.25">
      <c r="A251" s="191"/>
      <c r="B251" s="212">
        <f>IF(C251=0,"",MAX($B$5:B250)+1)</f>
        <v>241</v>
      </c>
      <c r="C251" s="204">
        <v>6428005601</v>
      </c>
      <c r="D251" s="205" t="str">
        <f>_xlfn.XLOOKUP(C251,'COA_DTGroup_Update 20260428'!$C$410:$C$854,'COA_DTGroup_Update 20260428'!$A$410:$A$854,"")</f>
        <v>Chi phí tiếp khách</v>
      </c>
      <c r="E251" s="205"/>
      <c r="F251" s="204" t="s">
        <v>1007</v>
      </c>
      <c r="G251" s="205" t="s">
        <v>1009</v>
      </c>
      <c r="H251" s="200">
        <f>VLOOKUP(C251,'COA_DTGroup_Update 20260428'!C:D,2,0)</f>
        <v>642</v>
      </c>
      <c r="I251" s="200">
        <v>91</v>
      </c>
      <c r="J251" s="201" t="s">
        <v>86</v>
      </c>
      <c r="K251" s="223" t="s">
        <v>226</v>
      </c>
    </row>
    <row r="252" spans="1:11" s="3" customFormat="1" x14ac:dyDescent="0.25">
      <c r="A252" s="191"/>
      <c r="B252" s="212">
        <f>IF(C252=0,"",MAX($B$5:B251)+1)</f>
        <v>242</v>
      </c>
      <c r="C252" s="228">
        <v>6428005603</v>
      </c>
      <c r="D252" s="205" t="str">
        <f>_xlfn.XLOOKUP(C252,'COA_DTGroup_Update 20260428'!$C$410:$C$854,'COA_DTGroup_Update 20260428'!$A$410:$A$854,"")</f>
        <v>Chi phí thẻ tín dụng Ban TGĐ</v>
      </c>
      <c r="E252" s="205"/>
      <c r="F252" s="228" t="s">
        <v>1010</v>
      </c>
      <c r="G252" s="205" t="s">
        <v>1009</v>
      </c>
      <c r="H252" s="200">
        <f>VLOOKUP(C252,'COA_DTGroup_Update 20260428'!C:D,2,0)</f>
        <v>642</v>
      </c>
      <c r="I252" s="200">
        <v>91</v>
      </c>
      <c r="J252" s="201" t="s">
        <v>86</v>
      </c>
      <c r="K252" s="223"/>
    </row>
    <row r="253" spans="1:11" x14ac:dyDescent="0.25">
      <c r="B253" s="172">
        <f>IF(C253=0,"",MAX($B$5:B252)+1)</f>
        <v>243</v>
      </c>
      <c r="C253" s="234" t="s">
        <v>934</v>
      </c>
      <c r="D253" s="231"/>
      <c r="E253" s="231" t="s">
        <v>366</v>
      </c>
      <c r="F253" s="234" t="s">
        <v>1011</v>
      </c>
      <c r="G253" s="231" t="s">
        <v>805</v>
      </c>
      <c r="H253" s="179"/>
      <c r="I253" s="179">
        <v>92</v>
      </c>
      <c r="J253" s="198" t="s">
        <v>366</v>
      </c>
      <c r="K253" s="222" t="s">
        <v>226</v>
      </c>
    </row>
    <row r="254" spans="1:11" x14ac:dyDescent="0.25">
      <c r="B254" s="172">
        <f>IF(C254=0,"",MAX($B$5:B253)+1)</f>
        <v>244</v>
      </c>
      <c r="C254" s="21">
        <v>6271002801</v>
      </c>
      <c r="D254" s="9" t="str">
        <f>_xlfn.XLOOKUP(C254,'COA_DTGroup_Update 20260428'!$C$410:$C$854,'COA_DTGroup_Update 20260428'!$A$410:$A$854,"")</f>
        <v>Chi phí bồi dưỡng</v>
      </c>
      <c r="E254" s="9" t="s">
        <v>367</v>
      </c>
      <c r="F254" s="21" t="s">
        <v>1012</v>
      </c>
      <c r="G254" s="171"/>
      <c r="H254" s="179">
        <f>VLOOKUP(C254,'COA_DTGroup_Update 20260428'!C:D,2,0)</f>
        <v>627</v>
      </c>
      <c r="I254" s="179">
        <v>93</v>
      </c>
      <c r="J254" s="198" t="s">
        <v>367</v>
      </c>
      <c r="K254" s="222" t="s">
        <v>226</v>
      </c>
    </row>
    <row r="255" spans="1:11" x14ac:dyDescent="0.25">
      <c r="B255" s="172">
        <f>IF(C255=0,"",MAX($B$5:B254)+1)</f>
        <v>245</v>
      </c>
      <c r="C255" s="21">
        <v>6411002801</v>
      </c>
      <c r="D255" s="9" t="str">
        <f>_xlfn.XLOOKUP(C255,'COA_DTGroup_Update 20260428'!$C$410:$C$854,'COA_DTGroup_Update 20260428'!$A$410:$A$854,"")</f>
        <v>Chi phí bồi dưỡng</v>
      </c>
      <c r="E255" s="9" t="s">
        <v>367</v>
      </c>
      <c r="F255" s="21" t="s">
        <v>1012</v>
      </c>
      <c r="G255" s="171"/>
      <c r="H255" s="179">
        <f>VLOOKUP(C255,'COA_DTGroup_Update 20260428'!C:D,2,0)</f>
        <v>641</v>
      </c>
      <c r="I255" s="179">
        <v>93</v>
      </c>
      <c r="J255" s="198" t="s">
        <v>367</v>
      </c>
      <c r="K255" s="222" t="s">
        <v>226</v>
      </c>
    </row>
    <row r="256" spans="1:11" x14ac:dyDescent="0.25">
      <c r="B256" s="172">
        <f>IF(C256=0,"",MAX($B$5:B255)+1)</f>
        <v>246</v>
      </c>
      <c r="C256" s="21">
        <v>6421002801</v>
      </c>
      <c r="D256" s="9" t="str">
        <f>_xlfn.XLOOKUP(C256,'COA_DTGroup_Update 20260428'!$C$410:$C$854,'COA_DTGroup_Update 20260428'!$A$410:$A$854,"")</f>
        <v>Chi phí bồi dưỡng</v>
      </c>
      <c r="E256" s="9" t="s">
        <v>367</v>
      </c>
      <c r="F256" s="21" t="s">
        <v>1012</v>
      </c>
      <c r="G256" s="171"/>
      <c r="H256" s="179">
        <f>VLOOKUP(C256,'COA_DTGroup_Update 20260428'!C:D,2,0)</f>
        <v>642</v>
      </c>
      <c r="I256" s="179">
        <v>93</v>
      </c>
      <c r="J256" s="198" t="s">
        <v>367</v>
      </c>
      <c r="K256" s="222" t="s">
        <v>226</v>
      </c>
    </row>
    <row r="257" spans="1:11" x14ac:dyDescent="0.25">
      <c r="B257" s="172">
        <f>IF(C257=0,"",MAX($B$5:B256)+1)</f>
        <v>247</v>
      </c>
      <c r="C257" s="21">
        <v>6277004903</v>
      </c>
      <c r="D257" s="9" t="str">
        <f>_xlfn.XLOOKUP(C257,'COA_DTGroup_Update 20260428'!$C$410:$C$854,'COA_DTGroup_Update 20260428'!$A$410:$A$854,"")</f>
        <v>Internet</v>
      </c>
      <c r="E257" s="9" t="s">
        <v>368</v>
      </c>
      <c r="F257" s="21" t="s">
        <v>1013</v>
      </c>
      <c r="G257" s="171"/>
      <c r="H257" s="179">
        <f>VLOOKUP(C257,'COA_DTGroup_Update 20260428'!C:D,2,0)</f>
        <v>627</v>
      </c>
      <c r="I257" s="179">
        <v>94</v>
      </c>
      <c r="J257" s="198" t="s">
        <v>368</v>
      </c>
      <c r="K257" s="222" t="s">
        <v>226</v>
      </c>
    </row>
    <row r="258" spans="1:11" x14ac:dyDescent="0.25">
      <c r="B258" s="172">
        <f>IF(C258=0,"",MAX($B$5:B257)+1)</f>
        <v>248</v>
      </c>
      <c r="C258" s="21">
        <v>6417004903</v>
      </c>
      <c r="D258" s="9" t="str">
        <f>_xlfn.XLOOKUP(C258,'COA_DTGroup_Update 20260428'!$C$410:$C$854,'COA_DTGroup_Update 20260428'!$A$410:$A$854,"")</f>
        <v>Internet</v>
      </c>
      <c r="E258" s="9" t="s">
        <v>368</v>
      </c>
      <c r="F258" s="21" t="s">
        <v>1013</v>
      </c>
      <c r="G258" s="171"/>
      <c r="H258" s="179">
        <f>VLOOKUP(C258,'COA_DTGroup_Update 20260428'!C:D,2,0)</f>
        <v>641</v>
      </c>
      <c r="I258" s="179">
        <v>94</v>
      </c>
      <c r="J258" s="198" t="s">
        <v>368</v>
      </c>
      <c r="K258" s="222" t="s">
        <v>226</v>
      </c>
    </row>
    <row r="259" spans="1:11" x14ac:dyDescent="0.25">
      <c r="B259" s="172">
        <f>IF(C259=0,"",MAX($B$5:B258)+1)</f>
        <v>249</v>
      </c>
      <c r="C259" s="21">
        <v>6427004903</v>
      </c>
      <c r="D259" s="9" t="str">
        <f>_xlfn.XLOOKUP(C259,'COA_DTGroup_Update 20260428'!$C$410:$C$854,'COA_DTGroup_Update 20260428'!$A$410:$A$854,"")</f>
        <v>Internet</v>
      </c>
      <c r="E259" s="9" t="s">
        <v>368</v>
      </c>
      <c r="F259" s="21" t="s">
        <v>1013</v>
      </c>
      <c r="G259" s="171"/>
      <c r="H259" s="179">
        <f>VLOOKUP(C259,'COA_DTGroup_Update 20260428'!C:D,2,0)</f>
        <v>642</v>
      </c>
      <c r="I259" s="179">
        <v>94</v>
      </c>
      <c r="J259" s="198" t="s">
        <v>368</v>
      </c>
      <c r="K259" s="222" t="s">
        <v>226</v>
      </c>
    </row>
    <row r="260" spans="1:11" x14ac:dyDescent="0.25">
      <c r="B260" s="172">
        <f>IF(C260=0,"",MAX($B$5:B259)+1)</f>
        <v>250</v>
      </c>
      <c r="C260" s="21">
        <v>6277004901</v>
      </c>
      <c r="D260" s="9" t="str">
        <f>_xlfn.XLOOKUP(C260,'COA_DTGroup_Update 20260428'!$C$410:$C$854,'COA_DTGroup_Update 20260428'!$A$410:$A$854,"")</f>
        <v>Điện thoại bàn</v>
      </c>
      <c r="E260" s="9" t="s">
        <v>369</v>
      </c>
      <c r="F260" s="21" t="s">
        <v>1014</v>
      </c>
      <c r="G260" s="171"/>
      <c r="H260" s="179">
        <f>VLOOKUP(C260,'COA_DTGroup_Update 20260428'!C:D,2,0)</f>
        <v>627</v>
      </c>
      <c r="I260" s="179">
        <v>95</v>
      </c>
      <c r="J260" s="198" t="s">
        <v>369</v>
      </c>
      <c r="K260" s="222" t="s">
        <v>226</v>
      </c>
    </row>
    <row r="261" spans="1:11" x14ac:dyDescent="0.25">
      <c r="B261" s="172">
        <f>IF(C261=0,"",MAX($B$5:B260)+1)</f>
        <v>251</v>
      </c>
      <c r="C261" s="21">
        <v>6417004901</v>
      </c>
      <c r="D261" s="9" t="str">
        <f>_xlfn.XLOOKUP(C261,'COA_DTGroup_Update 20260428'!$C$410:$C$854,'COA_DTGroup_Update 20260428'!$A$410:$A$854,"")</f>
        <v>Điện thoại bàn</v>
      </c>
      <c r="E261" s="9" t="s">
        <v>369</v>
      </c>
      <c r="F261" s="21" t="s">
        <v>1014</v>
      </c>
      <c r="G261" s="171"/>
      <c r="H261" s="179">
        <f>VLOOKUP(C261,'COA_DTGroup_Update 20260428'!C:D,2,0)</f>
        <v>641</v>
      </c>
      <c r="I261" s="179">
        <v>95</v>
      </c>
      <c r="J261" s="198" t="s">
        <v>369</v>
      </c>
      <c r="K261" s="222" t="s">
        <v>226</v>
      </c>
    </row>
    <row r="262" spans="1:11" x14ac:dyDescent="0.25">
      <c r="B262" s="172">
        <f>IF(C262=0,"",MAX($B$5:B261)+1)</f>
        <v>252</v>
      </c>
      <c r="C262" s="21">
        <v>6427004901</v>
      </c>
      <c r="D262" s="9" t="str">
        <f>_xlfn.XLOOKUP(C262,'COA_DTGroup_Update 20260428'!$C$410:$C$854,'COA_DTGroup_Update 20260428'!$A$410:$A$854,"")</f>
        <v>Điện thoại bàn</v>
      </c>
      <c r="E262" s="9" t="s">
        <v>369</v>
      </c>
      <c r="F262" s="21" t="s">
        <v>1014</v>
      </c>
      <c r="G262" s="171"/>
      <c r="H262" s="179">
        <f>VLOOKUP(C262,'COA_DTGroup_Update 20260428'!C:D,2,0)</f>
        <v>642</v>
      </c>
      <c r="I262" s="179">
        <v>95</v>
      </c>
      <c r="J262" s="198" t="s">
        <v>369</v>
      </c>
      <c r="K262" s="222" t="s">
        <v>226</v>
      </c>
    </row>
    <row r="263" spans="1:11" x14ac:dyDescent="0.25">
      <c r="B263" s="172">
        <f>IF(C263=0,"",MAX($B$5:B262)+1)</f>
        <v>253</v>
      </c>
      <c r="C263" s="21">
        <v>6417004804</v>
      </c>
      <c r="D263" s="9" t="str">
        <f>_xlfn.XLOOKUP(C263,'COA_DTGroup_Update 20260428'!$C$410:$C$854,'COA_DTGroup_Update 20260428'!$A$410:$A$854,"")</f>
        <v>Chi phí bưu phẩm</v>
      </c>
      <c r="E263" s="9" t="s">
        <v>370</v>
      </c>
      <c r="F263" s="21" t="s">
        <v>1015</v>
      </c>
      <c r="G263" s="171"/>
      <c r="H263" s="179">
        <f>VLOOKUP(C263,'COA_DTGroup_Update 20260428'!C:D,2,0)</f>
        <v>641</v>
      </c>
      <c r="I263" s="179">
        <v>96</v>
      </c>
      <c r="J263" s="198" t="s">
        <v>370</v>
      </c>
      <c r="K263" s="222" t="s">
        <v>226</v>
      </c>
    </row>
    <row r="264" spans="1:11" x14ac:dyDescent="0.25">
      <c r="B264" s="172">
        <f>IF(C264=0,"",MAX($B$5:B263)+1)</f>
        <v>254</v>
      </c>
      <c r="C264" s="21">
        <v>6427004804</v>
      </c>
      <c r="D264" s="9" t="str">
        <f>_xlfn.XLOOKUP(C264,'COA_DTGroup_Update 20260428'!$C$410:$C$854,'COA_DTGroup_Update 20260428'!$A$410:$A$854,"")</f>
        <v>Chi phí bưu phẩm</v>
      </c>
      <c r="E264" s="9" t="s">
        <v>370</v>
      </c>
      <c r="F264" s="21" t="s">
        <v>1015</v>
      </c>
      <c r="G264" s="171"/>
      <c r="H264" s="179">
        <f>VLOOKUP(C264,'COA_DTGroup_Update 20260428'!C:D,2,0)</f>
        <v>642</v>
      </c>
      <c r="I264" s="179">
        <v>96</v>
      </c>
      <c r="J264" s="198" t="s">
        <v>370</v>
      </c>
      <c r="K264" s="222" t="s">
        <v>226</v>
      </c>
    </row>
    <row r="265" spans="1:11" x14ac:dyDescent="0.25">
      <c r="B265" s="172">
        <f>IF(C265=0,"",MAX($B$5:B264)+1)</f>
        <v>255</v>
      </c>
      <c r="C265" s="21">
        <v>6427004601</v>
      </c>
      <c r="D265" s="9" t="str">
        <f>_xlfn.XLOOKUP(C265,'COA_DTGroup_Update 20260428'!$C$410:$C$854,'COA_DTGroup_Update 20260428'!$A$410:$A$854,"")</f>
        <v>Chi phí hội nghị, hội thảo, hội họp</v>
      </c>
      <c r="E265" s="9" t="s">
        <v>82</v>
      </c>
      <c r="F265" s="21" t="s">
        <v>1016</v>
      </c>
      <c r="G265" s="171"/>
      <c r="H265" s="179">
        <f>VLOOKUP(C265,'COA_DTGroup_Update 20260428'!C:D,2,0)</f>
        <v>642</v>
      </c>
      <c r="I265" s="179">
        <v>87</v>
      </c>
      <c r="J265" s="198" t="s">
        <v>82</v>
      </c>
      <c r="K265" s="222" t="s">
        <v>226</v>
      </c>
    </row>
    <row r="266" spans="1:11" s="3" customFormat="1" x14ac:dyDescent="0.25">
      <c r="A266" s="191"/>
      <c r="B266" s="212">
        <f>IF(C266=0,"",MAX($B$5:B265)+1)</f>
        <v>256</v>
      </c>
      <c r="C266" s="204">
        <v>6427004603</v>
      </c>
      <c r="D266" s="205" t="str">
        <f>_xlfn.XLOOKUP(C266,'COA_DTGroup_Update 20260428'!$C$410:$C$854,'COA_DTGroup_Update 20260428'!$A$410:$A$854,"")</f>
        <v>Chi phí hội nghị KH</v>
      </c>
      <c r="E266" s="205"/>
      <c r="F266" s="204" t="s">
        <v>1017</v>
      </c>
      <c r="G266" s="205" t="s">
        <v>1018</v>
      </c>
      <c r="H266" s="200">
        <f>VLOOKUP(C266,'COA_DTGroup_Update 20260428'!C:D,2,0)</f>
        <v>642</v>
      </c>
      <c r="I266" s="200">
        <v>87</v>
      </c>
      <c r="J266" s="201" t="s">
        <v>82</v>
      </c>
      <c r="K266" s="223" t="s">
        <v>226</v>
      </c>
    </row>
    <row r="267" spans="1:11" s="3" customFormat="1" x14ac:dyDescent="0.25">
      <c r="A267" s="191"/>
      <c r="B267" s="212">
        <f>IF(C267=0,"",MAX($B$5:B266)+1)</f>
        <v>257</v>
      </c>
      <c r="C267" s="204">
        <v>6428004601</v>
      </c>
      <c r="D267" s="205" t="str">
        <f>_xlfn.XLOOKUP(C267,'COA_DTGroup_Update 20260428'!$C$410:$C$854,'COA_DTGroup_Update 20260428'!$A$410:$A$854,"")</f>
        <v>Chi phí hội nghị, hội thảo, hội họp</v>
      </c>
      <c r="E267" s="205"/>
      <c r="F267" s="204" t="s">
        <v>1016</v>
      </c>
      <c r="G267" s="205" t="s">
        <v>1018</v>
      </c>
      <c r="H267" s="200">
        <f>VLOOKUP(C267,'COA_DTGroup_Update 20260428'!C:D,2,0)</f>
        <v>642</v>
      </c>
      <c r="I267" s="200">
        <v>87</v>
      </c>
      <c r="J267" s="201" t="s">
        <v>82</v>
      </c>
      <c r="K267" s="223" t="s">
        <v>226</v>
      </c>
    </row>
    <row r="268" spans="1:11" s="3" customFormat="1" x14ac:dyDescent="0.25">
      <c r="A268" s="191"/>
      <c r="B268" s="212">
        <f>IF(C268=0,"",MAX($B$5:B267)+1)</f>
        <v>258</v>
      </c>
      <c r="C268" s="204">
        <v>6428004603</v>
      </c>
      <c r="D268" s="205" t="str">
        <f>_xlfn.XLOOKUP(C268,'COA_DTGroup_Update 20260428'!$C$410:$C$854,'COA_DTGroup_Update 20260428'!$A$410:$A$854,"")</f>
        <v>Chi phí hội nghị KH</v>
      </c>
      <c r="E268" s="205"/>
      <c r="F268" s="204" t="s">
        <v>1017</v>
      </c>
      <c r="G268" s="205" t="s">
        <v>1018</v>
      </c>
      <c r="H268" s="200">
        <f>VLOOKUP(C268,'COA_DTGroup_Update 20260428'!C:D,2,0)</f>
        <v>642</v>
      </c>
      <c r="I268" s="200">
        <v>87</v>
      </c>
      <c r="J268" s="201" t="s">
        <v>82</v>
      </c>
      <c r="K268" s="223" t="s">
        <v>226</v>
      </c>
    </row>
    <row r="269" spans="1:11" x14ac:dyDescent="0.25">
      <c r="B269" s="172">
        <f>IF(C269=0,"",MAX($B$5:B268)+1)</f>
        <v>259</v>
      </c>
      <c r="C269" s="21">
        <v>6277002804</v>
      </c>
      <c r="D269" s="9" t="str">
        <f>_xlfn.XLOOKUP(C269,'COA_DTGroup_Update 20260428'!$C$410:$C$854,'COA_DTGroup_Update 20260428'!$A$410:$A$854,"")</f>
        <v>Tiền nước uống</v>
      </c>
      <c r="E269" s="9" t="s">
        <v>375</v>
      </c>
      <c r="F269" s="21" t="s">
        <v>1019</v>
      </c>
      <c r="G269" s="171"/>
      <c r="H269" s="179">
        <f>VLOOKUP(C269,'COA_DTGroup_Update 20260428'!C:D,2,0)</f>
        <v>627</v>
      </c>
      <c r="I269" s="179">
        <v>101</v>
      </c>
      <c r="J269" s="198" t="s">
        <v>375</v>
      </c>
      <c r="K269" s="222" t="s">
        <v>226</v>
      </c>
    </row>
    <row r="270" spans="1:11" x14ac:dyDescent="0.25">
      <c r="B270" s="172">
        <f>IF(C270=0,"",MAX($B$5:B269)+1)</f>
        <v>260</v>
      </c>
      <c r="C270" s="21">
        <v>6417002804</v>
      </c>
      <c r="D270" s="9" t="str">
        <f>_xlfn.XLOOKUP(C270,'COA_DTGroup_Update 20260428'!$C$410:$C$854,'COA_DTGroup_Update 20260428'!$A$410:$A$854,"")</f>
        <v>Tiền nước uống</v>
      </c>
      <c r="E270" s="9" t="s">
        <v>375</v>
      </c>
      <c r="F270" s="21" t="s">
        <v>1019</v>
      </c>
      <c r="G270" s="171"/>
      <c r="H270" s="179">
        <f>VLOOKUP(C270,'COA_DTGroup_Update 20260428'!C:D,2,0)</f>
        <v>641</v>
      </c>
      <c r="I270" s="179">
        <v>101</v>
      </c>
      <c r="J270" s="198" t="s">
        <v>375</v>
      </c>
      <c r="K270" s="222" t="s">
        <v>226</v>
      </c>
    </row>
    <row r="271" spans="1:11" x14ac:dyDescent="0.25">
      <c r="B271" s="172">
        <f>IF(C271=0,"",MAX($B$5:B270)+1)</f>
        <v>261</v>
      </c>
      <c r="C271" s="21">
        <v>6427002804</v>
      </c>
      <c r="D271" s="9" t="str">
        <f>_xlfn.XLOOKUP(C271,'COA_DTGroup_Update 20260428'!$C$410:$C$854,'COA_DTGroup_Update 20260428'!$A$410:$A$854,"")</f>
        <v>Tiền nước uống</v>
      </c>
      <c r="E271" s="9" t="s">
        <v>375</v>
      </c>
      <c r="F271" s="21" t="s">
        <v>1019</v>
      </c>
      <c r="G271" s="171"/>
      <c r="H271" s="179">
        <f>VLOOKUP(C271,'COA_DTGroup_Update 20260428'!C:D,2,0)</f>
        <v>642</v>
      </c>
      <c r="I271" s="179">
        <v>101</v>
      </c>
      <c r="J271" s="198" t="s">
        <v>375</v>
      </c>
      <c r="K271" s="222" t="s">
        <v>226</v>
      </c>
    </row>
    <row r="272" spans="1:11" s="3" customFormat="1" x14ac:dyDescent="0.25">
      <c r="A272" s="191"/>
      <c r="B272" s="212">
        <f>IF(C272=0,"",MAX($B$5:B271)+1)</f>
        <v>262</v>
      </c>
      <c r="C272" s="228">
        <v>6278003203</v>
      </c>
      <c r="D272" s="205" t="str">
        <f>_xlfn.XLOOKUP(C272,'COA_DTGroup_Update 20260428'!$C$410:$C$854,'COA_DTGroup_Update 20260428'!$A$410:$A$854,"")</f>
        <v>Tiền nước đá</v>
      </c>
      <c r="E272" s="205"/>
      <c r="F272" s="228" t="s">
        <v>1020</v>
      </c>
      <c r="G272" s="205" t="s">
        <v>1021</v>
      </c>
      <c r="H272" s="200">
        <f>VLOOKUP(C272,'COA_DTGroup_Update 20260428'!C:D,2,0)</f>
        <v>627</v>
      </c>
      <c r="I272" s="200">
        <v>101</v>
      </c>
      <c r="J272" s="201" t="s">
        <v>375</v>
      </c>
      <c r="K272" s="223" t="s">
        <v>226</v>
      </c>
    </row>
    <row r="273" spans="1:11" ht="30" x14ac:dyDescent="0.25">
      <c r="B273" s="172">
        <f>IF(C273=0,"",MAX($B$5:B272)+1)</f>
        <v>263</v>
      </c>
      <c r="C273" s="21">
        <v>6428002803</v>
      </c>
      <c r="D273" s="9" t="str">
        <f>_xlfn.XLOOKUP(C273,'COA_DTGroup_Update 20260428'!$C$410:$C$854,'COA_DTGroup_Update 20260428'!$A$410:$A$854,"")</f>
        <v>Tiền cà phê, bánh phòng họp</v>
      </c>
      <c r="E273" s="9" t="s">
        <v>380</v>
      </c>
      <c r="F273" s="21" t="s">
        <v>1022</v>
      </c>
      <c r="G273" s="171" t="s">
        <v>1023</v>
      </c>
      <c r="H273" s="179">
        <f>VLOOKUP(C273,'COA_DTGroup_Update 20260428'!C:D,2,0)</f>
        <v>642</v>
      </c>
      <c r="I273" s="179">
        <v>106</v>
      </c>
      <c r="J273" s="198" t="s">
        <v>380</v>
      </c>
      <c r="K273" s="222" t="s">
        <v>226</v>
      </c>
    </row>
    <row r="274" spans="1:11" x14ac:dyDescent="0.25">
      <c r="B274" s="172">
        <f>IF(C274=0,"",MAX($B$5:B273)+1)</f>
        <v>264</v>
      </c>
      <c r="C274" s="21">
        <v>6417005803</v>
      </c>
      <c r="D274" s="9" t="str">
        <f>_xlfn.XLOOKUP(C274,'COA_DTGroup_Update 20260428'!$C$410:$C$854,'COA_DTGroup_Update 20260428'!$A$410:$A$854,"")</f>
        <v>Chi phí trang trí văn phòng</v>
      </c>
      <c r="E274" s="9" t="s">
        <v>376</v>
      </c>
      <c r="F274" s="21" t="s">
        <v>1024</v>
      </c>
      <c r="G274" s="171"/>
      <c r="H274" s="179">
        <f>VLOOKUP(C274,'COA_DTGroup_Update 20260428'!C:D,2,0)</f>
        <v>641</v>
      </c>
      <c r="I274" s="179">
        <v>102</v>
      </c>
      <c r="J274" s="198" t="s">
        <v>376</v>
      </c>
      <c r="K274" s="222" t="s">
        <v>226</v>
      </c>
    </row>
    <row r="275" spans="1:11" x14ac:dyDescent="0.25">
      <c r="B275" s="172">
        <f>IF(C275=0,"",MAX($B$5:B274)+1)</f>
        <v>265</v>
      </c>
      <c r="C275" s="21">
        <v>6427005803</v>
      </c>
      <c r="D275" s="9" t="str">
        <f>_xlfn.XLOOKUP(C275,'COA_DTGroup_Update 20260428'!$C$410:$C$854,'COA_DTGroup_Update 20260428'!$A$410:$A$854,"")</f>
        <v>Chi phí trang trí văn phòng</v>
      </c>
      <c r="E275" s="9" t="s">
        <v>376</v>
      </c>
      <c r="F275" s="21" t="s">
        <v>1024</v>
      </c>
      <c r="G275" s="171"/>
      <c r="H275" s="179">
        <f>VLOOKUP(C275,'COA_DTGroup_Update 20260428'!C:D,2,0)</f>
        <v>642</v>
      </c>
      <c r="I275" s="179">
        <v>102</v>
      </c>
      <c r="J275" s="198" t="s">
        <v>376</v>
      </c>
      <c r="K275" s="222" t="s">
        <v>226</v>
      </c>
    </row>
    <row r="276" spans="1:11" x14ac:dyDescent="0.25">
      <c r="B276" s="172">
        <f>IF(C276=0,"",MAX($B$5:B275)+1)</f>
        <v>266</v>
      </c>
      <c r="C276" s="230" t="s">
        <v>949</v>
      </c>
      <c r="D276" s="231"/>
      <c r="E276" s="231" t="s">
        <v>377</v>
      </c>
      <c r="F276" s="230" t="s">
        <v>1025</v>
      </c>
      <c r="G276" s="231" t="s">
        <v>805</v>
      </c>
      <c r="H276" s="179"/>
      <c r="I276" s="179">
        <v>103</v>
      </c>
      <c r="J276" s="198" t="s">
        <v>377</v>
      </c>
      <c r="K276" s="222" t="s">
        <v>226</v>
      </c>
    </row>
    <row r="277" spans="1:11" x14ac:dyDescent="0.25">
      <c r="B277" s="172">
        <f>IF(C277=0,"",MAX($B$5:B276)+1)</f>
        <v>267</v>
      </c>
      <c r="C277" s="230" t="s">
        <v>949</v>
      </c>
      <c r="D277" s="231"/>
      <c r="E277" s="231" t="s">
        <v>378</v>
      </c>
      <c r="F277" s="230" t="s">
        <v>1026</v>
      </c>
      <c r="G277" s="231" t="s">
        <v>805</v>
      </c>
      <c r="H277" s="179"/>
      <c r="I277" s="179">
        <v>104</v>
      </c>
      <c r="J277" s="198" t="s">
        <v>378</v>
      </c>
      <c r="K277" s="222" t="s">
        <v>226</v>
      </c>
    </row>
    <row r="278" spans="1:11" x14ac:dyDescent="0.25">
      <c r="B278" s="172">
        <f>IF(C278=0,"",MAX($B$5:B277)+1)</f>
        <v>268</v>
      </c>
      <c r="C278" s="21">
        <v>6422000100</v>
      </c>
      <c r="D278" s="9" t="str">
        <f>_xlfn.XLOOKUP(C278,'COA_DTGroup_Update 20260428'!$C$410:$C$854,'COA_DTGroup_Update 20260428'!$A$410:$A$854,"")</f>
        <v>Chi phí vật liệu quản lý</v>
      </c>
      <c r="E278" s="9" t="s">
        <v>379</v>
      </c>
      <c r="F278" s="21" t="s">
        <v>823</v>
      </c>
      <c r="G278" s="171" t="s">
        <v>1027</v>
      </c>
      <c r="H278" s="179">
        <f>VLOOKUP(C278,'COA_DTGroup_Update 20260428'!C:D,2,0)</f>
        <v>642</v>
      </c>
      <c r="I278" s="179">
        <v>105</v>
      </c>
      <c r="J278" s="198" t="s">
        <v>379</v>
      </c>
      <c r="K278" s="222" t="s">
        <v>226</v>
      </c>
    </row>
    <row r="279" spans="1:11" s="3" customFormat="1" x14ac:dyDescent="0.25">
      <c r="A279" s="191"/>
      <c r="B279" s="212">
        <f>IF(C279=0,"",MAX($B$5:B278)+1)</f>
        <v>269</v>
      </c>
      <c r="C279" s="204">
        <v>6422002101</v>
      </c>
      <c r="D279" s="205" t="str">
        <f>_xlfn.XLOOKUP(C279,'COA_DTGroup_Update 20260428'!$C$410:$C$854,'COA_DTGroup_Update 20260428'!$A$410:$A$854,"")</f>
        <v>Chi phí vật tư phân xưởng.</v>
      </c>
      <c r="E279" s="205"/>
      <c r="F279" s="204" t="s">
        <v>833</v>
      </c>
      <c r="G279" s="205" t="s">
        <v>1028</v>
      </c>
      <c r="H279" s="200">
        <f>VLOOKUP(C279,'COA_DTGroup_Update 20260428'!C:D,2,0)</f>
        <v>642</v>
      </c>
      <c r="I279" s="200">
        <v>105</v>
      </c>
      <c r="J279" s="201" t="s">
        <v>379</v>
      </c>
      <c r="K279" s="223" t="s">
        <v>226</v>
      </c>
    </row>
    <row r="280" spans="1:11" s="3" customFormat="1" x14ac:dyDescent="0.25">
      <c r="A280" s="191"/>
      <c r="B280" s="212">
        <f>IF(C280=0,"",MAX($B$5:B279)+1)</f>
        <v>270</v>
      </c>
      <c r="C280" s="228">
        <v>6417004101</v>
      </c>
      <c r="D280" s="205" t="str">
        <f>_xlfn.XLOOKUP(C280,'COA_DTGroup_Update 20260428'!$C$410:$C$854,'COA_DTGroup_Update 20260428'!$A$410:$A$854,"")</f>
        <v>Chi phí bảng hiệu</v>
      </c>
      <c r="E280" s="205"/>
      <c r="F280" s="228" t="s">
        <v>1029</v>
      </c>
      <c r="G280" s="205" t="s">
        <v>1028</v>
      </c>
      <c r="H280" s="200">
        <f>VLOOKUP(C280,'COA_DTGroup_Update 20260428'!C:D,2,0)</f>
        <v>641</v>
      </c>
      <c r="I280" s="200">
        <v>105</v>
      </c>
      <c r="J280" s="201" t="s">
        <v>379</v>
      </c>
      <c r="K280" s="223" t="s">
        <v>226</v>
      </c>
    </row>
    <row r="281" spans="1:11" x14ac:dyDescent="0.25">
      <c r="B281" s="172">
        <f>IF(C281=0,"",MAX($B$5:B280)+1)</f>
        <v>271</v>
      </c>
      <c r="C281" s="21">
        <v>8111000100</v>
      </c>
      <c r="D281" s="9" t="str">
        <f>_xlfn.XLOOKUP(C281,'COA_DTGroup_Update 20260428'!$C$410:$C$854,'COA_DTGroup_Update 20260428'!$A$410:$A$854,"")</f>
        <v>Chi phí nhượng bán, thanh lý TSCĐ</v>
      </c>
      <c r="E281" s="9" t="s">
        <v>386</v>
      </c>
      <c r="F281" s="21" t="s">
        <v>823</v>
      </c>
      <c r="G281" s="171" t="s">
        <v>1030</v>
      </c>
      <c r="H281" s="179">
        <f>VLOOKUP(C281,'COA_DTGroup_Update 20260428'!C:D,2,0)</f>
        <v>811</v>
      </c>
      <c r="I281" s="179">
        <v>115</v>
      </c>
      <c r="J281" s="198" t="s">
        <v>386</v>
      </c>
      <c r="K281" s="222" t="s">
        <v>226</v>
      </c>
    </row>
    <row r="282" spans="1:11" ht="30" x14ac:dyDescent="0.25">
      <c r="B282" s="172">
        <f>IF(C282=0,"",MAX($B$5:B281)+1)</f>
        <v>272</v>
      </c>
      <c r="C282" s="21">
        <v>8113000100</v>
      </c>
      <c r="D282" s="9" t="str">
        <f>_xlfn.XLOOKUP(C282,'COA_DTGroup_Update 20260428'!$C$410:$C$854,'COA_DTGroup_Update 20260428'!$A$410:$A$854,"")</f>
        <v>Chi phí nhượng bán, thanh lý BĐS đầu tư</v>
      </c>
      <c r="E282" s="9" t="s">
        <v>387</v>
      </c>
      <c r="F282" s="21" t="s">
        <v>823</v>
      </c>
      <c r="G282" s="171"/>
      <c r="H282" s="179">
        <f>VLOOKUP(C282,'COA_DTGroup_Update 20260428'!C:D,2,0)</f>
        <v>811</v>
      </c>
      <c r="I282" s="179">
        <v>116</v>
      </c>
      <c r="J282" s="198" t="s">
        <v>387</v>
      </c>
      <c r="K282" s="222" t="s">
        <v>226</v>
      </c>
    </row>
    <row r="283" spans="1:11" x14ac:dyDescent="0.25">
      <c r="B283" s="172">
        <f>IF(C283=0,"",MAX($B$5:B282)+1)</f>
        <v>273</v>
      </c>
      <c r="C283" s="21">
        <v>6278007201</v>
      </c>
      <c r="D283" s="9" t="str">
        <f>_xlfn.XLOOKUP(C283,'COA_DTGroup_Update 20260428'!$C$410:$C$854,'COA_DTGroup_Update 20260428'!$A$410:$A$854,"")</f>
        <v>Chi phí bằng tiền khác</v>
      </c>
      <c r="E283" s="9" t="s">
        <v>389</v>
      </c>
      <c r="F283" s="21" t="s">
        <v>1031</v>
      </c>
      <c r="G283" s="171"/>
      <c r="H283" s="179">
        <f>VLOOKUP(C283,'COA_DTGroup_Update 20260428'!C:D,2,0)</f>
        <v>627</v>
      </c>
      <c r="I283" s="179">
        <v>118</v>
      </c>
      <c r="J283" s="198" t="s">
        <v>389</v>
      </c>
      <c r="K283" s="222" t="s">
        <v>226</v>
      </c>
    </row>
    <row r="284" spans="1:11" x14ac:dyDescent="0.25">
      <c r="B284" s="172">
        <f>IF(C284=0,"",MAX($B$5:B283)+1)</f>
        <v>274</v>
      </c>
      <c r="C284" s="21">
        <v>6418007201</v>
      </c>
      <c r="D284" s="9" t="str">
        <f>_xlfn.XLOOKUP(C284,'COA_DTGroup_Update 20260428'!$C$410:$C$854,'COA_DTGroup_Update 20260428'!$A$410:$A$854,"")</f>
        <v>Chi phí bằng tiền khác</v>
      </c>
      <c r="E284" s="9" t="s">
        <v>389</v>
      </c>
      <c r="F284" s="21" t="s">
        <v>1031</v>
      </c>
      <c r="G284" s="171"/>
      <c r="H284" s="179">
        <f>VLOOKUP(C284,'COA_DTGroup_Update 20260428'!C:D,2,0)</f>
        <v>641</v>
      </c>
      <c r="I284" s="179">
        <v>118</v>
      </c>
      <c r="J284" s="198" t="s">
        <v>389</v>
      </c>
      <c r="K284" s="222" t="s">
        <v>226</v>
      </c>
    </row>
    <row r="285" spans="1:11" x14ac:dyDescent="0.25">
      <c r="B285" s="172">
        <f>IF(C285=0,"",MAX($B$5:B284)+1)</f>
        <v>275</v>
      </c>
      <c r="C285" s="21">
        <v>6428007201</v>
      </c>
      <c r="D285" s="9" t="str">
        <f>_xlfn.XLOOKUP(C285,'COA_DTGroup_Update 20260428'!$C$410:$C$854,'COA_DTGroup_Update 20260428'!$A$410:$A$854,"")</f>
        <v>Chi phí bằng tiền khác</v>
      </c>
      <c r="E285" s="9" t="s">
        <v>389</v>
      </c>
      <c r="F285" s="21" t="s">
        <v>1031</v>
      </c>
      <c r="G285" s="171"/>
      <c r="H285" s="179">
        <f>VLOOKUP(C285,'COA_DTGroup_Update 20260428'!C:D,2,0)</f>
        <v>642</v>
      </c>
      <c r="I285" s="179">
        <v>118</v>
      </c>
      <c r="J285" s="198" t="s">
        <v>389</v>
      </c>
      <c r="K285" s="222" t="s">
        <v>226</v>
      </c>
    </row>
    <row r="286" spans="1:11" x14ac:dyDescent="0.25">
      <c r="B286" s="172">
        <f>IF(C286=0,"",MAX($B$5:B285)+1)</f>
        <v>276</v>
      </c>
      <c r="C286" s="21">
        <v>8118000100</v>
      </c>
      <c r="D286" s="9" t="str">
        <f>_xlfn.XLOOKUP(C286,'COA_DTGroup_Update 20260428'!$C$410:$C$854,'COA_DTGroup_Update 20260428'!$A$410:$A$854,"")</f>
        <v>Chi phí khác</v>
      </c>
      <c r="E286" s="9" t="s">
        <v>104</v>
      </c>
      <c r="F286" s="21" t="s">
        <v>823</v>
      </c>
      <c r="G286" s="171"/>
      <c r="H286" s="179">
        <f>VLOOKUP(C286,'COA_DTGroup_Update 20260428'!C:D,2,0)</f>
        <v>811</v>
      </c>
      <c r="I286" s="179">
        <v>119</v>
      </c>
      <c r="J286" s="198" t="s">
        <v>104</v>
      </c>
      <c r="K286" s="222" t="s">
        <v>226</v>
      </c>
    </row>
    <row r="287" spans="1:11" x14ac:dyDescent="0.25">
      <c r="B287" s="172">
        <f>IF(C287=0,"",MAX($B$5:B286)+1)</f>
        <v>277</v>
      </c>
      <c r="C287" s="21">
        <v>6220002601</v>
      </c>
      <c r="D287" s="9" t="str">
        <f>_xlfn.XLOOKUP(C287,'COA_DTGroup_Update 20260428'!$C$410:$C$854,'COA_DTGroup_Update 20260428'!$A$410:$A$854,"")</f>
        <v>Chi phí lương chính-Trực tiếp</v>
      </c>
      <c r="E287" s="12" t="s">
        <v>390</v>
      </c>
      <c r="F287" s="21" t="s">
        <v>1032</v>
      </c>
      <c r="G287" s="171"/>
      <c r="H287" s="179">
        <f>VLOOKUP(C287,'COA_DTGroup_Update 20260428'!C:D,2,0)</f>
        <v>622</v>
      </c>
      <c r="I287" s="179">
        <v>120</v>
      </c>
      <c r="J287" s="216" t="s">
        <v>390</v>
      </c>
      <c r="K287" s="222" t="s">
        <v>226</v>
      </c>
    </row>
    <row r="288" spans="1:11" ht="30" x14ac:dyDescent="0.25">
      <c r="B288" s="238">
        <f>IF(C288=0,"",MAX($B$5:B287)+1)</f>
        <v>278</v>
      </c>
      <c r="C288" s="235" t="s">
        <v>1033</v>
      </c>
      <c r="D288" s="236"/>
      <c r="E288" s="237" t="s">
        <v>391</v>
      </c>
      <c r="F288" s="235" t="s">
        <v>1034</v>
      </c>
      <c r="G288" s="231" t="s">
        <v>805</v>
      </c>
      <c r="H288" s="209"/>
      <c r="I288" s="209">
        <v>121</v>
      </c>
      <c r="J288" s="210" t="s">
        <v>391</v>
      </c>
      <c r="K288" s="225" t="s">
        <v>226</v>
      </c>
    </row>
    <row r="289" spans="2:11" x14ac:dyDescent="0.25">
      <c r="B289" s="172">
        <f>IF(C289=0,"",MAX($B$5:B287)+1)</f>
        <v>278</v>
      </c>
      <c r="C289" s="21">
        <v>6271002604</v>
      </c>
      <c r="D289" s="9" t="str">
        <f>_xlfn.XLOOKUP(C289,'COA_DTGroup_Update 20260428'!$C$410:$C$854,'COA_DTGroup_Update 20260428'!$A$410:$A$854,"")</f>
        <v>Chi phí lương chính-Gián tiếp</v>
      </c>
      <c r="E289" s="12" t="s">
        <v>392</v>
      </c>
      <c r="F289" s="21" t="s">
        <v>1035</v>
      </c>
      <c r="G289" s="171"/>
      <c r="H289" s="179">
        <f>VLOOKUP(C289,'COA_DTGroup_Update 20260428'!C:D,2,0)</f>
        <v>627</v>
      </c>
      <c r="I289" s="179">
        <v>122</v>
      </c>
      <c r="J289" s="216" t="s">
        <v>392</v>
      </c>
      <c r="K289" s="222" t="s">
        <v>226</v>
      </c>
    </row>
    <row r="290" spans="2:11" x14ac:dyDescent="0.25">
      <c r="B290" s="172">
        <f>IF(C290=0,"",MAX($B$5:B289)+1)</f>
        <v>279</v>
      </c>
      <c r="C290" s="21">
        <v>6411002604</v>
      </c>
      <c r="D290" s="9" t="str">
        <f>_xlfn.XLOOKUP(C290,'COA_DTGroup_Update 20260428'!$C$410:$C$854,'COA_DTGroup_Update 20260428'!$A$410:$A$854,"")</f>
        <v>Chi phí lương chính-Gián tiếp</v>
      </c>
      <c r="E290" s="12" t="s">
        <v>392</v>
      </c>
      <c r="F290" s="21" t="s">
        <v>1035</v>
      </c>
      <c r="G290" s="171"/>
      <c r="H290" s="179">
        <f>VLOOKUP(C290,'COA_DTGroup_Update 20260428'!C:D,2,0)</f>
        <v>641</v>
      </c>
      <c r="I290" s="179">
        <v>122</v>
      </c>
      <c r="J290" s="216" t="s">
        <v>392</v>
      </c>
      <c r="K290" s="222" t="s">
        <v>226</v>
      </c>
    </row>
    <row r="291" spans="2:11" x14ac:dyDescent="0.25">
      <c r="B291" s="172">
        <f>IF(C291=0,"",MAX($B$5:B290)+1)</f>
        <v>280</v>
      </c>
      <c r="C291" s="21">
        <v>6421002604</v>
      </c>
      <c r="D291" s="9" t="str">
        <f>_xlfn.XLOOKUP(C291,'COA_DTGroup_Update 20260428'!$C$410:$C$854,'COA_DTGroup_Update 20260428'!$A$410:$A$854,"")</f>
        <v>Chi phí lương chính-Gián tiếp</v>
      </c>
      <c r="E291" s="12" t="s">
        <v>392</v>
      </c>
      <c r="F291" s="21" t="s">
        <v>1035</v>
      </c>
      <c r="G291" s="171"/>
      <c r="H291" s="179">
        <f>VLOOKUP(C291,'COA_DTGroup_Update 20260428'!C:D,2,0)</f>
        <v>642</v>
      </c>
      <c r="I291" s="179">
        <v>122</v>
      </c>
      <c r="J291" s="216" t="s">
        <v>392</v>
      </c>
      <c r="K291" s="222" t="s">
        <v>226</v>
      </c>
    </row>
    <row r="292" spans="2:11" ht="30" x14ac:dyDescent="0.25">
      <c r="B292" s="172">
        <f>IF(C292=0,"",MAX($B$5:B291)+1)</f>
        <v>281</v>
      </c>
      <c r="C292" s="21">
        <v>6220002602</v>
      </c>
      <c r="D292" s="9" t="str">
        <f>_xlfn.XLOOKUP(C292,'COA_DTGroup_Update 20260428'!$C$410:$C$854,'COA_DTGroup_Update 20260428'!$A$410:$A$854,"")</f>
        <v>Chi phí LươngT 13, Phép năm-Trực tiếp</v>
      </c>
      <c r="E292" s="12" t="s">
        <v>393</v>
      </c>
      <c r="F292" s="21" t="s">
        <v>1036</v>
      </c>
      <c r="G292" s="171"/>
      <c r="H292" s="179">
        <f>VLOOKUP(C292,'COA_DTGroup_Update 20260428'!C:D,2,0)</f>
        <v>622</v>
      </c>
      <c r="I292" s="179">
        <v>123</v>
      </c>
      <c r="J292" s="216" t="s">
        <v>393</v>
      </c>
      <c r="K292" s="222" t="s">
        <v>226</v>
      </c>
    </row>
    <row r="293" spans="2:11" ht="30" x14ac:dyDescent="0.25">
      <c r="B293" s="172">
        <f>IF(C293=0,"",MAX($B$5:B292)+1)</f>
        <v>282</v>
      </c>
      <c r="C293" s="21">
        <v>6271002605</v>
      </c>
      <c r="D293" s="9" t="str">
        <f>_xlfn.XLOOKUP(C293,'COA_DTGroup_Update 20260428'!$C$410:$C$854,'COA_DTGroup_Update 20260428'!$A$410:$A$854,"")</f>
        <v>Chi phí LươngT 13, Phép năm-Gián tiếp</v>
      </c>
      <c r="E293" s="12" t="s">
        <v>394</v>
      </c>
      <c r="F293" s="21" t="s">
        <v>1037</v>
      </c>
      <c r="G293" s="171"/>
      <c r="H293" s="179">
        <f>VLOOKUP(C293,'COA_DTGroup_Update 20260428'!C:D,2,0)</f>
        <v>627</v>
      </c>
      <c r="I293" s="179">
        <v>124</v>
      </c>
      <c r="J293" s="216" t="s">
        <v>394</v>
      </c>
      <c r="K293" s="222" t="s">
        <v>226</v>
      </c>
    </row>
    <row r="294" spans="2:11" ht="30" x14ac:dyDescent="0.25">
      <c r="B294" s="172">
        <f>IF(C294=0,"",MAX($B$5:B293)+1)</f>
        <v>283</v>
      </c>
      <c r="C294" s="21">
        <v>6411002605</v>
      </c>
      <c r="D294" s="9" t="str">
        <f>_xlfn.XLOOKUP(C294,'COA_DTGroup_Update 20260428'!$C$410:$C$854,'COA_DTGroup_Update 20260428'!$A$410:$A$854,"")</f>
        <v>Chi phí LươngT 13, Phép năm-Gián tiếp</v>
      </c>
      <c r="E294" s="12" t="s">
        <v>394</v>
      </c>
      <c r="F294" s="21" t="s">
        <v>1037</v>
      </c>
      <c r="G294" s="171"/>
      <c r="H294" s="179">
        <f>VLOOKUP(C294,'COA_DTGroup_Update 20260428'!C:D,2,0)</f>
        <v>641</v>
      </c>
      <c r="I294" s="179">
        <v>124</v>
      </c>
      <c r="J294" s="216" t="s">
        <v>394</v>
      </c>
      <c r="K294" s="222" t="s">
        <v>226</v>
      </c>
    </row>
    <row r="295" spans="2:11" ht="30" x14ac:dyDescent="0.25">
      <c r="B295" s="172">
        <f>IF(C295=0,"",MAX($B$5:B294)+1)</f>
        <v>284</v>
      </c>
      <c r="C295" s="21">
        <v>6421002605</v>
      </c>
      <c r="D295" s="9" t="str">
        <f>_xlfn.XLOOKUP(C295,'COA_DTGroup_Update 20260428'!$C$410:$C$854,'COA_DTGroup_Update 20260428'!$A$410:$A$854,"")</f>
        <v>Chi phí LươngT 13, Phép năm-Gián tiếp</v>
      </c>
      <c r="E295" s="12" t="s">
        <v>394</v>
      </c>
      <c r="F295" s="21" t="s">
        <v>1037</v>
      </c>
      <c r="G295" s="171"/>
      <c r="H295" s="179">
        <f>VLOOKUP(C295,'COA_DTGroup_Update 20260428'!C:D,2,0)</f>
        <v>642</v>
      </c>
      <c r="I295" s="179">
        <v>124</v>
      </c>
      <c r="J295" s="216" t="s">
        <v>394</v>
      </c>
      <c r="K295" s="222" t="s">
        <v>226</v>
      </c>
    </row>
    <row r="296" spans="2:11" ht="30" x14ac:dyDescent="0.25">
      <c r="B296" s="172">
        <f>IF(C296=0,"",MAX($B$5:B295)+1)</f>
        <v>285</v>
      </c>
      <c r="C296" s="202">
        <v>6220002701</v>
      </c>
      <c r="D296" s="192" t="str">
        <f>_xlfn.XLOOKUP(C296,'COA_DTGroup_Update 20260428'!$C$410:$C$854,'COA_DTGroup_Update 20260428'!$A$410:$A$854,"")</f>
        <v>CP lương ngoài giờ</v>
      </c>
      <c r="E296" s="211" t="s">
        <v>395</v>
      </c>
      <c r="F296" s="202" t="s">
        <v>1038</v>
      </c>
      <c r="G296" s="192" t="s">
        <v>1039</v>
      </c>
      <c r="H296" s="179">
        <f>VLOOKUP(C296,'COA_DTGroup_Update 20260428'!C:D,2,0)</f>
        <v>622</v>
      </c>
      <c r="I296" s="179">
        <v>125</v>
      </c>
      <c r="J296" s="216" t="s">
        <v>395</v>
      </c>
      <c r="K296" s="222" t="s">
        <v>226</v>
      </c>
    </row>
    <row r="297" spans="2:11" x14ac:dyDescent="0.25">
      <c r="B297" s="172">
        <f>IF(C297=0,"",MAX($B$5:B296)+1)</f>
        <v>286</v>
      </c>
      <c r="C297" s="21">
        <v>6271002703</v>
      </c>
      <c r="D297" s="9" t="str">
        <f>_xlfn.XLOOKUP(C297,'COA_DTGroup_Update 20260428'!$C$410:$C$854,'COA_DTGroup_Update 20260428'!$A$410:$A$854,"")</f>
        <v>Chi phí lương ngoài giờ - Gián tiếp</v>
      </c>
      <c r="E297" s="12" t="s">
        <v>396</v>
      </c>
      <c r="F297" s="21" t="s">
        <v>1040</v>
      </c>
      <c r="G297" s="171"/>
      <c r="H297" s="179">
        <f>VLOOKUP(C297,'COA_DTGroup_Update 20260428'!C:D,2,0)</f>
        <v>627</v>
      </c>
      <c r="I297" s="179">
        <v>126</v>
      </c>
      <c r="J297" s="216" t="s">
        <v>396</v>
      </c>
      <c r="K297" s="222" t="s">
        <v>226</v>
      </c>
    </row>
    <row r="298" spans="2:11" ht="30" x14ac:dyDescent="0.25">
      <c r="B298" s="172">
        <f>IF(C298=0,"",MAX($B$5:B297)+1)</f>
        <v>287</v>
      </c>
      <c r="C298" s="21">
        <v>6411002703</v>
      </c>
      <c r="D298" s="9" t="str">
        <f>_xlfn.XLOOKUP(C298,'COA_DTGroup_Update 20260428'!$C$410:$C$854,'COA_DTGroup_Update 20260428'!$A$410:$A$854,"")</f>
        <v>Chi phí lương ngoài giờ, hệ số 1-Gián tiếp</v>
      </c>
      <c r="E298" s="12" t="s">
        <v>396</v>
      </c>
      <c r="F298" s="21" t="s">
        <v>1040</v>
      </c>
      <c r="G298" s="171"/>
      <c r="H298" s="179">
        <f>VLOOKUP(C298,'COA_DTGroup_Update 20260428'!C:D,2,0)</f>
        <v>641</v>
      </c>
      <c r="I298" s="179">
        <v>126</v>
      </c>
      <c r="J298" s="216" t="s">
        <v>396</v>
      </c>
      <c r="K298" s="222" t="s">
        <v>226</v>
      </c>
    </row>
    <row r="299" spans="2:11" ht="30" x14ac:dyDescent="0.25">
      <c r="B299" s="172">
        <f>IF(C299=0,"",MAX($B$5:B298)+1)</f>
        <v>288</v>
      </c>
      <c r="C299" s="21">
        <v>6421002703</v>
      </c>
      <c r="D299" s="9" t="str">
        <f>_xlfn.XLOOKUP(C299,'COA_DTGroup_Update 20260428'!$C$410:$C$854,'COA_DTGroup_Update 20260428'!$A$410:$A$854,"")</f>
        <v>Chi phí lương ngoài giờ, hệ số 1-Gián tiếp</v>
      </c>
      <c r="E299" s="12" t="s">
        <v>396</v>
      </c>
      <c r="F299" s="21" t="s">
        <v>1040</v>
      </c>
      <c r="G299" s="171"/>
      <c r="H299" s="179">
        <f>VLOOKUP(C299,'COA_DTGroup_Update 20260428'!C:D,2,0)</f>
        <v>642</v>
      </c>
      <c r="I299" s="179">
        <v>126</v>
      </c>
      <c r="J299" s="216" t="s">
        <v>396</v>
      </c>
      <c r="K299" s="222" t="s">
        <v>226</v>
      </c>
    </row>
    <row r="300" spans="2:11" x14ac:dyDescent="0.25">
      <c r="B300" s="172">
        <f>IF(C300=0,"",MAX($B$5:B299)+1)</f>
        <v>289</v>
      </c>
      <c r="C300" s="21">
        <v>6220002603</v>
      </c>
      <c r="D300" s="9" t="str">
        <f>_xlfn.XLOOKUP(C300,'COA_DTGroup_Update 20260428'!$C$410:$C$854,'COA_DTGroup_Update 20260428'!$A$410:$A$854,"")</f>
        <v>Phụ cấp ca đêm</v>
      </c>
      <c r="E300" s="12" t="s">
        <v>138</v>
      </c>
      <c r="F300" s="21" t="s">
        <v>1041</v>
      </c>
      <c r="G300" s="171"/>
      <c r="H300" s="179">
        <f>VLOOKUP(C300,'COA_DTGroup_Update 20260428'!C:D,2,0)</f>
        <v>622</v>
      </c>
      <c r="I300" s="179">
        <v>127</v>
      </c>
      <c r="J300" s="216" t="s">
        <v>138</v>
      </c>
      <c r="K300" s="222" t="s">
        <v>226</v>
      </c>
    </row>
    <row r="301" spans="2:11" x14ac:dyDescent="0.25">
      <c r="B301" s="172">
        <f>IF(C301=0,"",MAX($B$5:B300)+1)</f>
        <v>290</v>
      </c>
      <c r="C301" s="21">
        <v>6271002603</v>
      </c>
      <c r="D301" s="9" t="str">
        <f>_xlfn.XLOOKUP(C301,'COA_DTGroup_Update 20260428'!$C$410:$C$854,'COA_DTGroup_Update 20260428'!$A$410:$A$854,"")</f>
        <v>Phụ cấp ca đêm</v>
      </c>
      <c r="E301" s="12" t="s">
        <v>138</v>
      </c>
      <c r="F301" s="21" t="s">
        <v>1041</v>
      </c>
      <c r="G301" s="171"/>
      <c r="H301" s="179">
        <f>VLOOKUP(C301,'COA_DTGroup_Update 20260428'!C:D,2,0)</f>
        <v>627</v>
      </c>
      <c r="I301" s="179">
        <v>127</v>
      </c>
      <c r="J301" s="216" t="s">
        <v>138</v>
      </c>
      <c r="K301" s="222" t="s">
        <v>226</v>
      </c>
    </row>
    <row r="302" spans="2:11" x14ac:dyDescent="0.25">
      <c r="B302" s="172">
        <f>IF(C302=0,"",MAX($B$5:B301)+1)</f>
        <v>291</v>
      </c>
      <c r="C302" s="21">
        <v>6411002603</v>
      </c>
      <c r="D302" s="9" t="str">
        <f>_xlfn.XLOOKUP(C302,'COA_DTGroup_Update 20260428'!$C$410:$C$854,'COA_DTGroup_Update 20260428'!$A$410:$A$854,"")</f>
        <v>Phụ cấp ca đêm</v>
      </c>
      <c r="E302" s="12" t="s">
        <v>138</v>
      </c>
      <c r="F302" s="21" t="s">
        <v>1041</v>
      </c>
      <c r="G302" s="171"/>
      <c r="H302" s="179">
        <f>VLOOKUP(C302,'COA_DTGroup_Update 20260428'!C:D,2,0)</f>
        <v>641</v>
      </c>
      <c r="I302" s="179">
        <v>127</v>
      </c>
      <c r="J302" s="216" t="s">
        <v>138</v>
      </c>
      <c r="K302" s="222" t="s">
        <v>226</v>
      </c>
    </row>
    <row r="303" spans="2:11" x14ac:dyDescent="0.25">
      <c r="B303" s="172">
        <f>IF(C303=0,"",MAX($B$5:B302)+1)</f>
        <v>292</v>
      </c>
      <c r="C303" s="21">
        <v>6421002603</v>
      </c>
      <c r="D303" s="9" t="str">
        <f>_xlfn.XLOOKUP(C303,'COA_DTGroup_Update 20260428'!$C$410:$C$854,'COA_DTGroup_Update 20260428'!$A$410:$A$854,"")</f>
        <v>Phụ cấp ca đêm</v>
      </c>
      <c r="E303" s="12" t="s">
        <v>138</v>
      </c>
      <c r="F303" s="21" t="s">
        <v>1041</v>
      </c>
      <c r="G303" s="171"/>
      <c r="H303" s="179">
        <f>VLOOKUP(C303,'COA_DTGroup_Update 20260428'!C:D,2,0)</f>
        <v>642</v>
      </c>
      <c r="I303" s="179">
        <v>127</v>
      </c>
      <c r="J303" s="216" t="s">
        <v>138</v>
      </c>
      <c r="K303" s="222" t="s">
        <v>226</v>
      </c>
    </row>
    <row r="304" spans="2:11" ht="30" x14ac:dyDescent="0.25">
      <c r="B304" s="172">
        <f>IF(C304=0,"",MAX($B$5:B303)+1)</f>
        <v>293</v>
      </c>
      <c r="C304" s="230" t="s">
        <v>1033</v>
      </c>
      <c r="D304" s="231"/>
      <c r="E304" s="232" t="s">
        <v>269</v>
      </c>
      <c r="F304" s="230" t="s">
        <v>1042</v>
      </c>
      <c r="G304" s="231" t="s">
        <v>805</v>
      </c>
      <c r="H304" s="179"/>
      <c r="I304" s="179">
        <v>128</v>
      </c>
      <c r="J304" s="216" t="s">
        <v>269</v>
      </c>
      <c r="K304" s="222" t="s">
        <v>226</v>
      </c>
    </row>
    <row r="305" spans="2:11" ht="30" x14ac:dyDescent="0.25">
      <c r="B305" s="172"/>
      <c r="C305" s="230" t="s">
        <v>841</v>
      </c>
      <c r="D305" s="231"/>
      <c r="E305" s="232" t="s">
        <v>269</v>
      </c>
      <c r="F305" s="230" t="s">
        <v>1042</v>
      </c>
      <c r="G305" s="231" t="s">
        <v>805</v>
      </c>
      <c r="H305" s="179"/>
      <c r="I305" s="179">
        <v>128</v>
      </c>
      <c r="J305" s="216" t="s">
        <v>269</v>
      </c>
      <c r="K305" s="222" t="s">
        <v>226</v>
      </c>
    </row>
    <row r="306" spans="2:11" ht="30" x14ac:dyDescent="0.25">
      <c r="B306" s="172"/>
      <c r="C306" s="230" t="s">
        <v>933</v>
      </c>
      <c r="D306" s="231"/>
      <c r="E306" s="232" t="s">
        <v>269</v>
      </c>
      <c r="F306" s="230" t="s">
        <v>1042</v>
      </c>
      <c r="G306" s="231" t="s">
        <v>805</v>
      </c>
      <c r="H306" s="179"/>
      <c r="I306" s="179">
        <v>128</v>
      </c>
      <c r="J306" s="216" t="s">
        <v>269</v>
      </c>
      <c r="K306" s="222" t="s">
        <v>226</v>
      </c>
    </row>
    <row r="307" spans="2:11" ht="30" x14ac:dyDescent="0.25">
      <c r="B307" s="172"/>
      <c r="C307" s="230" t="s">
        <v>934</v>
      </c>
      <c r="D307" s="231"/>
      <c r="E307" s="232" t="s">
        <v>269</v>
      </c>
      <c r="F307" s="230" t="s">
        <v>1042</v>
      </c>
      <c r="G307" s="231" t="s">
        <v>805</v>
      </c>
      <c r="H307" s="179"/>
      <c r="I307" s="179">
        <v>128</v>
      </c>
      <c r="J307" s="216" t="s">
        <v>269</v>
      </c>
      <c r="K307" s="222" t="s">
        <v>226</v>
      </c>
    </row>
    <row r="308" spans="2:11" x14ac:dyDescent="0.25">
      <c r="B308" s="172">
        <f>IF(C308=0,"",MAX($B$5:B304)+1)</f>
        <v>294</v>
      </c>
      <c r="C308" s="21">
        <v>6220002802</v>
      </c>
      <c r="D308" s="9" t="str">
        <f>_xlfn.XLOOKUP(C308,'COA_DTGroup_Update 20260428'!$C$410:$C$854,'COA_DTGroup_Update 20260428'!$A$410:$A$854,"")</f>
        <v>Chi phí Khen thưởng</v>
      </c>
      <c r="E308" s="9" t="s">
        <v>140</v>
      </c>
      <c r="F308" s="21" t="s">
        <v>1043</v>
      </c>
      <c r="G308" s="171"/>
      <c r="H308" s="179">
        <f>VLOOKUP(C308,'COA_DTGroup_Update 20260428'!C:D,2,0)</f>
        <v>622</v>
      </c>
      <c r="I308" s="179">
        <v>129</v>
      </c>
      <c r="J308" s="198" t="s">
        <v>140</v>
      </c>
      <c r="K308" s="222" t="s">
        <v>226</v>
      </c>
    </row>
    <row r="309" spans="2:11" x14ac:dyDescent="0.25">
      <c r="B309" s="172">
        <f>IF(C309=0,"",MAX($B$5:B308)+1)</f>
        <v>295</v>
      </c>
      <c r="C309" s="21">
        <v>6220002806</v>
      </c>
      <c r="D309" s="9" t="str">
        <f>_xlfn.XLOOKUP(C309,'COA_DTGroup_Update 20260428'!$C$410:$C$854,'COA_DTGroup_Update 20260428'!$A$410:$A$854,"")</f>
        <v>Thưởng danh hiệu</v>
      </c>
      <c r="E309" s="9" t="s">
        <v>397</v>
      </c>
      <c r="F309" s="21" t="s">
        <v>1044</v>
      </c>
      <c r="G309" s="171"/>
      <c r="H309" s="179">
        <f>VLOOKUP(C309,'COA_DTGroup_Update 20260428'!C:D,2,0)</f>
        <v>622</v>
      </c>
      <c r="I309" s="179">
        <v>130</v>
      </c>
      <c r="J309" s="198" t="s">
        <v>397</v>
      </c>
      <c r="K309" s="222" t="s">
        <v>226</v>
      </c>
    </row>
    <row r="310" spans="2:11" x14ac:dyDescent="0.25">
      <c r="B310" s="172">
        <f>IF(C310=0,"",MAX($B$5:B309)+1)</f>
        <v>296</v>
      </c>
      <c r="C310" s="21">
        <v>6271002802</v>
      </c>
      <c r="D310" s="9" t="str">
        <f>_xlfn.XLOOKUP(C310,'COA_DTGroup_Update 20260428'!$C$410:$C$854,'COA_DTGroup_Update 20260428'!$A$410:$A$854,"")</f>
        <v>Chi phí Khen thưởng</v>
      </c>
      <c r="E310" s="9" t="s">
        <v>140</v>
      </c>
      <c r="F310" s="21" t="s">
        <v>1043</v>
      </c>
      <c r="G310" s="171"/>
      <c r="H310" s="179">
        <f>VLOOKUP(C310,'COA_DTGroup_Update 20260428'!C:D,2,0)</f>
        <v>627</v>
      </c>
      <c r="I310" s="179">
        <v>129</v>
      </c>
      <c r="J310" s="198" t="s">
        <v>140</v>
      </c>
      <c r="K310" s="222" t="s">
        <v>226</v>
      </c>
    </row>
    <row r="311" spans="2:11" x14ac:dyDescent="0.25">
      <c r="B311" s="172">
        <f>IF(C311=0,"",MAX($B$5:B310)+1)</f>
        <v>297</v>
      </c>
      <c r="C311" s="21">
        <v>6271002806</v>
      </c>
      <c r="D311" s="9" t="str">
        <f>_xlfn.XLOOKUP(C311,'COA_DTGroup_Update 20260428'!$C$410:$C$854,'COA_DTGroup_Update 20260428'!$A$410:$A$854,"")</f>
        <v>Thưởng danh hiệu</v>
      </c>
      <c r="E311" s="9" t="s">
        <v>397</v>
      </c>
      <c r="F311" s="21" t="s">
        <v>1044</v>
      </c>
      <c r="G311" s="171"/>
      <c r="H311" s="179">
        <f>VLOOKUP(C311,'COA_DTGroup_Update 20260428'!C:D,2,0)</f>
        <v>627</v>
      </c>
      <c r="I311" s="179">
        <v>130</v>
      </c>
      <c r="J311" s="198" t="s">
        <v>397</v>
      </c>
      <c r="K311" s="222" t="s">
        <v>226</v>
      </c>
    </row>
    <row r="312" spans="2:11" x14ac:dyDescent="0.25">
      <c r="B312" s="172">
        <f>IF(C312=0,"",MAX($B$5:B311)+1)</f>
        <v>298</v>
      </c>
      <c r="C312" s="21">
        <v>6411002802</v>
      </c>
      <c r="D312" s="9" t="str">
        <f>_xlfn.XLOOKUP(C312,'COA_DTGroup_Update 20260428'!$C$410:$C$854,'COA_DTGroup_Update 20260428'!$A$410:$A$854,"")</f>
        <v>Chi phí Khen thưởng</v>
      </c>
      <c r="E312" s="9" t="s">
        <v>140</v>
      </c>
      <c r="F312" s="21" t="s">
        <v>1043</v>
      </c>
      <c r="G312" s="171"/>
      <c r="H312" s="179">
        <f>VLOOKUP(C312,'COA_DTGroup_Update 20260428'!C:D,2,0)</f>
        <v>641</v>
      </c>
      <c r="I312" s="179">
        <v>129</v>
      </c>
      <c r="J312" s="198" t="s">
        <v>140</v>
      </c>
      <c r="K312" s="222" t="s">
        <v>226</v>
      </c>
    </row>
    <row r="313" spans="2:11" x14ac:dyDescent="0.25">
      <c r="B313" s="172">
        <f>IF(C313=0,"",MAX($B$5:B312)+1)</f>
        <v>299</v>
      </c>
      <c r="C313" s="21">
        <v>6411002806</v>
      </c>
      <c r="D313" s="9" t="str">
        <f>_xlfn.XLOOKUP(C313,'COA_DTGroup_Update 20260428'!$C$410:$C$854,'COA_DTGroup_Update 20260428'!$A$410:$A$854,"")</f>
        <v>Thưởng danh hiệu</v>
      </c>
      <c r="E313" s="9" t="s">
        <v>397</v>
      </c>
      <c r="F313" s="21" t="s">
        <v>1044</v>
      </c>
      <c r="G313" s="171"/>
      <c r="H313" s="179">
        <f>VLOOKUP(C313,'COA_DTGroup_Update 20260428'!C:D,2,0)</f>
        <v>641</v>
      </c>
      <c r="I313" s="179">
        <v>130</v>
      </c>
      <c r="J313" s="198" t="s">
        <v>397</v>
      </c>
      <c r="K313" s="222" t="s">
        <v>226</v>
      </c>
    </row>
    <row r="314" spans="2:11" x14ac:dyDescent="0.25">
      <c r="B314" s="172">
        <f>IF(C314=0,"",MAX($B$5:B313)+1)</f>
        <v>300</v>
      </c>
      <c r="C314" s="21">
        <v>6421002802</v>
      </c>
      <c r="D314" s="9" t="str">
        <f>_xlfn.XLOOKUP(C314,'COA_DTGroup_Update 20260428'!$C$410:$C$854,'COA_DTGroup_Update 20260428'!$A$410:$A$854,"")</f>
        <v>Chi phí Khen thưởng</v>
      </c>
      <c r="E314" s="9" t="s">
        <v>140</v>
      </c>
      <c r="F314" s="21" t="s">
        <v>1043</v>
      </c>
      <c r="G314" s="171"/>
      <c r="H314" s="179">
        <f>VLOOKUP(C314,'COA_DTGroup_Update 20260428'!C:D,2,0)</f>
        <v>642</v>
      </c>
      <c r="I314" s="179">
        <v>129</v>
      </c>
      <c r="J314" s="198" t="s">
        <v>140</v>
      </c>
      <c r="K314" s="222" t="s">
        <v>226</v>
      </c>
    </row>
    <row r="315" spans="2:11" x14ac:dyDescent="0.25">
      <c r="B315" s="172">
        <f>IF(C315=0,"",MAX($B$5:B314)+1)</f>
        <v>301</v>
      </c>
      <c r="C315" s="21">
        <v>6421002806</v>
      </c>
      <c r="D315" s="9" t="str">
        <f>_xlfn.XLOOKUP(C315,'COA_DTGroup_Update 20260428'!$C$410:$C$854,'COA_DTGroup_Update 20260428'!$A$410:$A$854,"")</f>
        <v>Thưởng danh hiệu</v>
      </c>
      <c r="E315" s="9" t="s">
        <v>397</v>
      </c>
      <c r="F315" s="21" t="s">
        <v>1044</v>
      </c>
      <c r="G315" s="171"/>
      <c r="H315" s="179">
        <f>VLOOKUP(C315,'COA_DTGroup_Update 20260428'!C:D,2,0)</f>
        <v>642</v>
      </c>
      <c r="I315" s="179">
        <v>130</v>
      </c>
      <c r="J315" s="198" t="s">
        <v>397</v>
      </c>
      <c r="K315" s="222" t="s">
        <v>226</v>
      </c>
    </row>
    <row r="316" spans="2:11" x14ac:dyDescent="0.25">
      <c r="B316" s="172">
        <f>IF(C316=0,"",MAX($B$5:B315)+1)</f>
        <v>302</v>
      </c>
      <c r="C316" s="21">
        <v>6220002901</v>
      </c>
      <c r="D316" s="9" t="str">
        <f>_xlfn.XLOOKUP(C316,'COA_DTGroup_Update 20260428'!$C$410:$C$854,'COA_DTGroup_Update 20260428'!$A$410:$A$854,"")</f>
        <v>Chi phí trợ cấp thôi việc</v>
      </c>
      <c r="E316" s="12" t="s">
        <v>272</v>
      </c>
      <c r="F316" s="21" t="s">
        <v>1045</v>
      </c>
      <c r="G316" s="171"/>
      <c r="H316" s="179">
        <f>VLOOKUP(C316,'COA_DTGroup_Update 20260428'!C:D,2,0)</f>
        <v>622</v>
      </c>
      <c r="I316" s="179">
        <v>131</v>
      </c>
      <c r="J316" s="216" t="s">
        <v>272</v>
      </c>
      <c r="K316" s="222" t="s">
        <v>226</v>
      </c>
    </row>
    <row r="317" spans="2:11" x14ac:dyDescent="0.25">
      <c r="B317" s="172">
        <f>IF(C317=0,"",MAX($B$5:B316)+1)</f>
        <v>303</v>
      </c>
      <c r="C317" s="21">
        <v>6271002901</v>
      </c>
      <c r="D317" s="9" t="str">
        <f>_xlfn.XLOOKUP(C317,'COA_DTGroup_Update 20260428'!$C$410:$C$854,'COA_DTGroup_Update 20260428'!$A$410:$A$854,"")</f>
        <v>Chi phí trợ cấp thôi việc</v>
      </c>
      <c r="E317" s="12" t="s">
        <v>272</v>
      </c>
      <c r="F317" s="21" t="s">
        <v>1045</v>
      </c>
      <c r="G317" s="171"/>
      <c r="H317" s="179">
        <f>VLOOKUP(C317,'COA_DTGroup_Update 20260428'!C:D,2,0)</f>
        <v>627</v>
      </c>
      <c r="I317" s="179">
        <v>131</v>
      </c>
      <c r="J317" s="216" t="s">
        <v>272</v>
      </c>
      <c r="K317" s="222" t="s">
        <v>226</v>
      </c>
    </row>
    <row r="318" spans="2:11" x14ac:dyDescent="0.25">
      <c r="B318" s="172">
        <f>IF(C318=0,"",MAX($B$5:B317)+1)</f>
        <v>304</v>
      </c>
      <c r="C318" s="21">
        <v>6411002901</v>
      </c>
      <c r="D318" s="9" t="str">
        <f>_xlfn.XLOOKUP(C318,'COA_DTGroup_Update 20260428'!$C$410:$C$854,'COA_DTGroup_Update 20260428'!$A$410:$A$854,"")</f>
        <v>Chi phí trợ cấp thôi việc</v>
      </c>
      <c r="E318" s="12" t="s">
        <v>272</v>
      </c>
      <c r="F318" s="21" t="s">
        <v>1045</v>
      </c>
      <c r="G318" s="171"/>
      <c r="H318" s="179">
        <f>VLOOKUP(C318,'COA_DTGroup_Update 20260428'!C:D,2,0)</f>
        <v>641</v>
      </c>
      <c r="I318" s="179">
        <v>131</v>
      </c>
      <c r="J318" s="216" t="s">
        <v>272</v>
      </c>
      <c r="K318" s="222" t="s">
        <v>226</v>
      </c>
    </row>
    <row r="319" spans="2:11" x14ac:dyDescent="0.25">
      <c r="B319" s="172">
        <f>IF(C319=0,"",MAX($B$5:B318)+1)</f>
        <v>305</v>
      </c>
      <c r="C319" s="21">
        <v>6421002901</v>
      </c>
      <c r="D319" s="9" t="str">
        <f>_xlfn.XLOOKUP(C319,'COA_DTGroup_Update 20260428'!$C$410:$C$854,'COA_DTGroup_Update 20260428'!$A$410:$A$854,"")</f>
        <v>Chi phí trợ cấp thôi việc</v>
      </c>
      <c r="E319" s="12" t="s">
        <v>272</v>
      </c>
      <c r="F319" s="21" t="s">
        <v>1045</v>
      </c>
      <c r="G319" s="171"/>
      <c r="H319" s="179">
        <f>VLOOKUP(C319,'COA_DTGroup_Update 20260428'!C:D,2,0)</f>
        <v>642</v>
      </c>
      <c r="I319" s="179">
        <v>131</v>
      </c>
      <c r="J319" s="216" t="s">
        <v>272</v>
      </c>
      <c r="K319" s="222" t="s">
        <v>226</v>
      </c>
    </row>
    <row r="320" spans="2:11" ht="30" x14ac:dyDescent="0.25">
      <c r="B320" s="172">
        <f>IF(C320=0,"",MAX($B$5:B319)+1)</f>
        <v>306</v>
      </c>
      <c r="C320" s="21">
        <v>6220003401</v>
      </c>
      <c r="D320" s="9" t="str">
        <f>_xlfn.XLOOKUP(C320,'COA_DTGroup_Update 20260428'!$C$410:$C$854,'COA_DTGroup_Update 20260428'!$A$410:$A$854,"")</f>
        <v>BHXH, BHYT, KPCĐ, BHTN</v>
      </c>
      <c r="E320" s="12" t="s">
        <v>136</v>
      </c>
      <c r="F320" s="21" t="s">
        <v>1046</v>
      </c>
      <c r="G320" s="171"/>
      <c r="H320" s="179">
        <f>VLOOKUP(C320,'COA_DTGroup_Update 20260428'!C:D,2,0)</f>
        <v>622</v>
      </c>
      <c r="I320" s="179">
        <v>132</v>
      </c>
      <c r="J320" s="216" t="s">
        <v>136</v>
      </c>
      <c r="K320" s="222" t="s">
        <v>226</v>
      </c>
    </row>
    <row r="321" spans="2:11" ht="30" x14ac:dyDescent="0.25">
      <c r="B321" s="172">
        <f>IF(C321=0,"",MAX($B$5:B320)+1)</f>
        <v>307</v>
      </c>
      <c r="C321" s="21">
        <v>6271003401</v>
      </c>
      <c r="D321" s="9" t="str">
        <f>_xlfn.XLOOKUP(C321,'COA_DTGroup_Update 20260428'!$C$410:$C$854,'COA_DTGroup_Update 20260428'!$A$410:$A$854,"")</f>
        <v>BHXH, BHYT, KPCĐ, BHTN</v>
      </c>
      <c r="E321" s="12" t="s">
        <v>136</v>
      </c>
      <c r="F321" s="21" t="s">
        <v>1046</v>
      </c>
      <c r="G321" s="171"/>
      <c r="H321" s="179">
        <f>VLOOKUP(C321,'COA_DTGroup_Update 20260428'!C:D,2,0)</f>
        <v>627</v>
      </c>
      <c r="I321" s="179">
        <v>132</v>
      </c>
      <c r="J321" s="216" t="s">
        <v>136</v>
      </c>
      <c r="K321" s="222" t="s">
        <v>226</v>
      </c>
    </row>
    <row r="322" spans="2:11" ht="30" x14ac:dyDescent="0.25">
      <c r="B322" s="172">
        <f>IF(C322=0,"",MAX($B$5:B321)+1)</f>
        <v>308</v>
      </c>
      <c r="C322" s="21">
        <v>6411003401</v>
      </c>
      <c r="D322" s="9" t="str">
        <f>_xlfn.XLOOKUP(C322,'COA_DTGroup_Update 20260428'!$C$410:$C$854,'COA_DTGroup_Update 20260428'!$A$410:$A$854,"")</f>
        <v>BHXH, BHYT, KPCĐ, BHTN</v>
      </c>
      <c r="E322" s="12" t="s">
        <v>136</v>
      </c>
      <c r="F322" s="21" t="s">
        <v>1046</v>
      </c>
      <c r="G322" s="171"/>
      <c r="H322" s="179">
        <f>VLOOKUP(C322,'COA_DTGroup_Update 20260428'!C:D,2,0)</f>
        <v>641</v>
      </c>
      <c r="I322" s="179">
        <v>132</v>
      </c>
      <c r="J322" s="216" t="s">
        <v>136</v>
      </c>
      <c r="K322" s="222" t="s">
        <v>226</v>
      </c>
    </row>
    <row r="323" spans="2:11" ht="30" x14ac:dyDescent="0.25">
      <c r="B323" s="172">
        <f>IF(C323=0,"",MAX($B$5:B322)+1)</f>
        <v>309</v>
      </c>
      <c r="C323" s="21">
        <v>6421003401</v>
      </c>
      <c r="D323" s="9" t="str">
        <f>_xlfn.XLOOKUP(C323,'COA_DTGroup_Update 20260428'!$C$410:$C$854,'COA_DTGroup_Update 20260428'!$A$410:$A$854,"")</f>
        <v>BHXH, BHYT, KPCĐ, BHTN</v>
      </c>
      <c r="E323" s="12" t="s">
        <v>136</v>
      </c>
      <c r="F323" s="21" t="s">
        <v>1046</v>
      </c>
      <c r="G323" s="171"/>
      <c r="H323" s="179">
        <f>VLOOKUP(C323,'COA_DTGroup_Update 20260428'!C:D,2,0)</f>
        <v>642</v>
      </c>
      <c r="I323" s="179">
        <v>132</v>
      </c>
      <c r="J323" s="216" t="s">
        <v>136</v>
      </c>
      <c r="K323" s="222" t="s">
        <v>226</v>
      </c>
    </row>
    <row r="324" spans="2:11" x14ac:dyDescent="0.25">
      <c r="B324" s="172">
        <f>IF(C324=0,"",MAX($B$5:B323)+1)</f>
        <v>310</v>
      </c>
      <c r="C324" s="21">
        <v>6277003101</v>
      </c>
      <c r="D324" s="9" t="str">
        <f>_xlfn.XLOOKUP(C324,'COA_DTGroup_Update 20260428'!$C$410:$C$854,'COA_DTGroup_Update 20260428'!$A$410:$A$854,"")</f>
        <v>Chi phí y tế, BH sức khỏe</v>
      </c>
      <c r="E324" s="12" t="s">
        <v>153</v>
      </c>
      <c r="F324" s="21" t="s">
        <v>1047</v>
      </c>
      <c r="G324" s="171"/>
      <c r="H324" s="179">
        <f>VLOOKUP(C324,'COA_DTGroup_Update 20260428'!C:D,2,0)</f>
        <v>627</v>
      </c>
      <c r="I324" s="179">
        <v>133</v>
      </c>
      <c r="J324" s="216" t="s">
        <v>153</v>
      </c>
      <c r="K324" s="222" t="s">
        <v>226</v>
      </c>
    </row>
    <row r="325" spans="2:11" x14ac:dyDescent="0.25">
      <c r="B325" s="172">
        <f>IF(C325=0,"",MAX($B$5:B324)+1)</f>
        <v>311</v>
      </c>
      <c r="C325" s="21">
        <v>6427003101</v>
      </c>
      <c r="D325" s="9" t="str">
        <f>_xlfn.XLOOKUP(C325,'COA_DTGroup_Update 20260428'!$C$410:$C$854,'COA_DTGroup_Update 20260428'!$A$410:$A$854,"")</f>
        <v>Chi phí y tế, BH sức khỏe</v>
      </c>
      <c r="E325" s="12" t="s">
        <v>153</v>
      </c>
      <c r="F325" s="21" t="s">
        <v>1047</v>
      </c>
      <c r="G325" s="171"/>
      <c r="H325" s="179">
        <f>VLOOKUP(C325,'COA_DTGroup_Update 20260428'!C:D,2,0)</f>
        <v>642</v>
      </c>
      <c r="I325" s="179">
        <v>133</v>
      </c>
      <c r="J325" s="216" t="s">
        <v>153</v>
      </c>
      <c r="K325" s="222" t="s">
        <v>226</v>
      </c>
    </row>
    <row r="326" spans="2:11" ht="30" x14ac:dyDescent="0.25">
      <c r="B326" s="172">
        <f>IF(C326=0,"",MAX($B$5:B325)+1)</f>
        <v>312</v>
      </c>
      <c r="C326" s="21">
        <v>6220007202</v>
      </c>
      <c r="D326" s="9" t="str">
        <f>_xlfn.XLOOKUP(C326,'COA_DTGroup_Update 20260428'!$C$410:$C$854,'COA_DTGroup_Update 20260428'!$A$410:$A$854,"")</f>
        <v>Chi phí khen thưởng,bồi dưỡng khác</v>
      </c>
      <c r="E326" s="12" t="s">
        <v>150</v>
      </c>
      <c r="F326" s="21" t="s">
        <v>1048</v>
      </c>
      <c r="G326" s="171" t="s">
        <v>1049</v>
      </c>
      <c r="H326" s="179">
        <f>VLOOKUP(C326,'COA_DTGroup_Update 20260428'!C:D,2,0)</f>
        <v>622</v>
      </c>
      <c r="I326" s="179">
        <v>134</v>
      </c>
      <c r="J326" s="216" t="s">
        <v>150</v>
      </c>
      <c r="K326" s="222" t="s">
        <v>226</v>
      </c>
    </row>
    <row r="327" spans="2:11" ht="30" x14ac:dyDescent="0.25">
      <c r="B327" s="172">
        <f>IF(C327=0,"",MAX($B$5:B326)+1)</f>
        <v>313</v>
      </c>
      <c r="C327" s="21">
        <v>6271007202</v>
      </c>
      <c r="D327" s="9" t="str">
        <f>_xlfn.XLOOKUP(C327,'COA_DTGroup_Update 20260428'!$C$410:$C$854,'COA_DTGroup_Update 20260428'!$A$410:$A$854,"")</f>
        <v>Chi phí khen thưởng,bồi dưỡng khác</v>
      </c>
      <c r="E327" s="12" t="s">
        <v>150</v>
      </c>
      <c r="F327" s="21" t="s">
        <v>1048</v>
      </c>
      <c r="G327" s="171" t="s">
        <v>1049</v>
      </c>
      <c r="H327" s="179">
        <f>VLOOKUP(C327,'COA_DTGroup_Update 20260428'!C:D,2,0)</f>
        <v>627</v>
      </c>
      <c r="I327" s="179">
        <v>134</v>
      </c>
      <c r="J327" s="216" t="s">
        <v>150</v>
      </c>
      <c r="K327" s="222" t="s">
        <v>226</v>
      </c>
    </row>
    <row r="328" spans="2:11" ht="30" x14ac:dyDescent="0.25">
      <c r="B328" s="172">
        <f>IF(C328=0,"",MAX($B$5:B327)+1)</f>
        <v>314</v>
      </c>
      <c r="C328" s="21">
        <v>6411007202</v>
      </c>
      <c r="D328" s="9" t="str">
        <f>_xlfn.XLOOKUP(C328,'COA_DTGroup_Update 20260428'!$C$410:$C$854,'COA_DTGroup_Update 20260428'!$A$410:$A$854,"")</f>
        <v>Chi phí khen thưởng,bồi dưỡng khác</v>
      </c>
      <c r="E328" s="12" t="s">
        <v>150</v>
      </c>
      <c r="F328" s="21" t="s">
        <v>1048</v>
      </c>
      <c r="G328" s="171" t="s">
        <v>1049</v>
      </c>
      <c r="H328" s="179">
        <f>VLOOKUP(C328,'COA_DTGroup_Update 20260428'!C:D,2,0)</f>
        <v>641</v>
      </c>
      <c r="I328" s="179">
        <v>134</v>
      </c>
      <c r="J328" s="216" t="s">
        <v>150</v>
      </c>
      <c r="K328" s="222" t="s">
        <v>226</v>
      </c>
    </row>
    <row r="329" spans="2:11" ht="30" x14ac:dyDescent="0.25">
      <c r="B329" s="172">
        <f>IF(C329=0,"",MAX($B$5:B328)+1)</f>
        <v>315</v>
      </c>
      <c r="C329" s="21">
        <v>6421007202</v>
      </c>
      <c r="D329" s="9" t="str">
        <f>_xlfn.XLOOKUP(C329,'COA_DTGroup_Update 20260428'!$C$410:$C$854,'COA_DTGroup_Update 20260428'!$A$410:$A$854,"")</f>
        <v>Chi phí khen thưởng,bồi dưỡng khác</v>
      </c>
      <c r="E329" s="12" t="s">
        <v>150</v>
      </c>
      <c r="F329" s="21" t="s">
        <v>1048</v>
      </c>
      <c r="G329" s="171" t="s">
        <v>1049</v>
      </c>
      <c r="H329" s="179">
        <f>VLOOKUP(C329,'COA_DTGroup_Update 20260428'!C:D,2,0)</f>
        <v>642</v>
      </c>
      <c r="I329" s="179">
        <v>134</v>
      </c>
      <c r="J329" s="216" t="s">
        <v>150</v>
      </c>
      <c r="K329" s="222" t="s">
        <v>226</v>
      </c>
    </row>
    <row r="330" spans="2:11" ht="30" x14ac:dyDescent="0.25">
      <c r="B330" s="172">
        <f>IF(C330=0,"",MAX($B$5:B329)+1)</f>
        <v>316</v>
      </c>
      <c r="C330" s="21">
        <v>6220003201</v>
      </c>
      <c r="D330" s="9" t="str">
        <f>_xlfn.XLOOKUP(C330,'COA_DTGroup_Update 20260428'!$C$410:$C$854,'COA_DTGroup_Update 20260428'!$A$410:$A$854,"")</f>
        <v>Tiền ăn giữa ca-Trực tiếp</v>
      </c>
      <c r="E330" s="12" t="s">
        <v>137</v>
      </c>
      <c r="F330" s="21" t="s">
        <v>1050</v>
      </c>
      <c r="G330" s="171" t="s">
        <v>1051</v>
      </c>
      <c r="H330" s="179">
        <f>VLOOKUP(C330,'COA_DTGroup_Update 20260428'!C:D,2,0)</f>
        <v>622</v>
      </c>
      <c r="I330" s="179">
        <v>135</v>
      </c>
      <c r="J330" s="216" t="s">
        <v>137</v>
      </c>
      <c r="K330" s="222" t="s">
        <v>226</v>
      </c>
    </row>
    <row r="331" spans="2:11" ht="30" x14ac:dyDescent="0.25">
      <c r="B331" s="172">
        <f>IF(C331=0,"",MAX($B$5:B330)+1)</f>
        <v>317</v>
      </c>
      <c r="C331" s="21">
        <v>6271003202</v>
      </c>
      <c r="D331" s="9" t="str">
        <f>_xlfn.XLOOKUP(C331,'COA_DTGroup_Update 20260428'!$C$410:$C$854,'COA_DTGroup_Update 20260428'!$A$410:$A$854,"")</f>
        <v>Tiền ăn giữa ca-Gián tiếp</v>
      </c>
      <c r="E331" s="12" t="s">
        <v>137</v>
      </c>
      <c r="F331" s="21" t="s">
        <v>1052</v>
      </c>
      <c r="G331" s="171" t="s">
        <v>1051</v>
      </c>
      <c r="H331" s="179">
        <f>VLOOKUP(C331,'COA_DTGroup_Update 20260428'!C:D,2,0)</f>
        <v>627</v>
      </c>
      <c r="I331" s="179">
        <v>135</v>
      </c>
      <c r="J331" s="216" t="s">
        <v>137</v>
      </c>
      <c r="K331" s="222" t="s">
        <v>226</v>
      </c>
    </row>
    <row r="332" spans="2:11" ht="30" x14ac:dyDescent="0.25">
      <c r="B332" s="172">
        <f>IF(C332=0,"",MAX($B$5:B331)+1)</f>
        <v>318</v>
      </c>
      <c r="C332" s="21">
        <v>6411003202</v>
      </c>
      <c r="D332" s="9" t="str">
        <f>_xlfn.XLOOKUP(C332,'COA_DTGroup_Update 20260428'!$C$410:$C$854,'COA_DTGroup_Update 20260428'!$A$410:$A$854,"")</f>
        <v>Tiền ăn giữa ca-Gián tiếp</v>
      </c>
      <c r="E332" s="12" t="s">
        <v>137</v>
      </c>
      <c r="F332" s="21" t="s">
        <v>1052</v>
      </c>
      <c r="G332" s="171" t="s">
        <v>1051</v>
      </c>
      <c r="H332" s="179">
        <f>VLOOKUP(C332,'COA_DTGroup_Update 20260428'!C:D,2,0)</f>
        <v>641</v>
      </c>
      <c r="I332" s="179">
        <v>135</v>
      </c>
      <c r="J332" s="216" t="s">
        <v>137</v>
      </c>
      <c r="K332" s="222" t="s">
        <v>226</v>
      </c>
    </row>
    <row r="333" spans="2:11" ht="30" x14ac:dyDescent="0.25">
      <c r="B333" s="172">
        <f>IF(C333=0,"",MAX($B$5:B332)+1)</f>
        <v>319</v>
      </c>
      <c r="C333" s="21">
        <v>6421003202</v>
      </c>
      <c r="D333" s="9" t="str">
        <f>_xlfn.XLOOKUP(C333,'COA_DTGroup_Update 20260428'!$C$410:$C$854,'COA_DTGroup_Update 20260428'!$A$410:$A$854,"")</f>
        <v>Tiền ăn giữa ca-Gián tiếp</v>
      </c>
      <c r="E333" s="12" t="s">
        <v>137</v>
      </c>
      <c r="F333" s="21" t="s">
        <v>1052</v>
      </c>
      <c r="G333" s="171" t="s">
        <v>1051</v>
      </c>
      <c r="H333" s="179">
        <f>VLOOKUP(C333,'COA_DTGroup_Update 20260428'!C:D,2,0)</f>
        <v>642</v>
      </c>
      <c r="I333" s="179">
        <v>135</v>
      </c>
      <c r="J333" s="216" t="s">
        <v>137</v>
      </c>
      <c r="K333" s="222" t="s">
        <v>226</v>
      </c>
    </row>
    <row r="334" spans="2:11" ht="30" x14ac:dyDescent="0.25">
      <c r="B334" s="172">
        <f>IF(C334=0,"",MAX($B$5:B333)+1)</f>
        <v>320</v>
      </c>
      <c r="C334" s="21">
        <v>6278002805</v>
      </c>
      <c r="D334" s="9" t="str">
        <f>_xlfn.XLOOKUP(C334,'COA_DTGroup_Update 20260428'!$C$410:$C$854,'COA_DTGroup_Update 20260428'!$A$410:$A$854,"")</f>
        <v>Tiền sữa, bánh ca đêm+ tăng ca</v>
      </c>
      <c r="E334" s="12" t="s">
        <v>137</v>
      </c>
      <c r="F334" s="21" t="s">
        <v>851</v>
      </c>
      <c r="G334" s="171" t="s">
        <v>1051</v>
      </c>
      <c r="H334" s="179">
        <f>VLOOKUP(C334,'COA_DTGroup_Update 20260428'!C:D,2,0)</f>
        <v>627</v>
      </c>
      <c r="I334" s="179">
        <v>135</v>
      </c>
      <c r="J334" s="216" t="s">
        <v>137</v>
      </c>
      <c r="K334" s="222" t="s">
        <v>226</v>
      </c>
    </row>
    <row r="335" spans="2:11" ht="30" x14ac:dyDescent="0.25">
      <c r="B335" s="172">
        <f>IF(C335=0,"",MAX($B$5:B334)+1)</f>
        <v>321</v>
      </c>
      <c r="C335" s="21">
        <v>6418002805</v>
      </c>
      <c r="D335" s="9" t="str">
        <f>_xlfn.XLOOKUP(C335,'COA_DTGroup_Update 20260428'!$C$410:$C$854,'COA_DTGroup_Update 20260428'!$A$410:$A$854,"")</f>
        <v>Tiền sữa, bánh ca đêm+ tăng ca</v>
      </c>
      <c r="E335" s="12" t="s">
        <v>137</v>
      </c>
      <c r="F335" s="21" t="s">
        <v>851</v>
      </c>
      <c r="G335" s="171" t="s">
        <v>1051</v>
      </c>
      <c r="H335" s="179">
        <f>VLOOKUP(C335,'COA_DTGroup_Update 20260428'!C:D,2,0)</f>
        <v>641</v>
      </c>
      <c r="I335" s="179">
        <v>135</v>
      </c>
      <c r="J335" s="216" t="s">
        <v>137</v>
      </c>
      <c r="K335" s="222" t="s">
        <v>226</v>
      </c>
    </row>
    <row r="336" spans="2:11" ht="30" x14ac:dyDescent="0.25">
      <c r="B336" s="172">
        <f>IF(C336=0,"",MAX($B$5:B335)+1)</f>
        <v>322</v>
      </c>
      <c r="C336" s="21">
        <v>6428002805</v>
      </c>
      <c r="D336" s="9" t="str">
        <f>_xlfn.XLOOKUP(C336,'COA_DTGroup_Update 20260428'!$C$410:$C$854,'COA_DTGroup_Update 20260428'!$A$410:$A$854,"")</f>
        <v>Tiền sữa, bánh ca đêm+ tăng ca</v>
      </c>
      <c r="E336" s="12" t="s">
        <v>137</v>
      </c>
      <c r="F336" s="21" t="s">
        <v>851</v>
      </c>
      <c r="G336" s="171" t="s">
        <v>1051</v>
      </c>
      <c r="H336" s="179">
        <f>VLOOKUP(C336,'COA_DTGroup_Update 20260428'!C:D,2,0)</f>
        <v>642</v>
      </c>
      <c r="I336" s="179">
        <v>135</v>
      </c>
      <c r="J336" s="216" t="s">
        <v>137</v>
      </c>
      <c r="K336" s="222" t="s">
        <v>226</v>
      </c>
    </row>
    <row r="337" spans="2:11" x14ac:dyDescent="0.25">
      <c r="B337" s="172">
        <f>IF(C337=0,"",MAX($B$5:B336)+1)</f>
        <v>323</v>
      </c>
      <c r="C337" s="21">
        <v>6220003001</v>
      </c>
      <c r="D337" s="9" t="str">
        <f>_xlfn.XLOOKUP(C337,'COA_DTGroup_Update 20260428'!$C$410:$C$854,'COA_DTGroup_Update 20260428'!$A$410:$A$854,"")</f>
        <v>Chi phí đồng phục</v>
      </c>
      <c r="E337" s="12" t="s">
        <v>398</v>
      </c>
      <c r="F337" s="21" t="s">
        <v>1053</v>
      </c>
      <c r="G337" s="171"/>
      <c r="H337" s="179">
        <f>VLOOKUP(C337,'COA_DTGroup_Update 20260428'!C:D,2,0)</f>
        <v>622</v>
      </c>
      <c r="I337" s="179">
        <v>136</v>
      </c>
      <c r="J337" s="216" t="s">
        <v>398</v>
      </c>
      <c r="K337" s="222" t="s">
        <v>226</v>
      </c>
    </row>
    <row r="338" spans="2:11" x14ac:dyDescent="0.25">
      <c r="B338" s="172">
        <f>IF(C338=0,"",MAX($B$5:B337)+1)</f>
        <v>324</v>
      </c>
      <c r="C338" s="21">
        <v>6271003001</v>
      </c>
      <c r="D338" s="9" t="str">
        <f>_xlfn.XLOOKUP(C338,'COA_DTGroup_Update 20260428'!$C$410:$C$854,'COA_DTGroup_Update 20260428'!$A$410:$A$854,"")</f>
        <v>Chi phí đồng phục</v>
      </c>
      <c r="E338" s="12" t="s">
        <v>398</v>
      </c>
      <c r="F338" s="21" t="s">
        <v>1053</v>
      </c>
      <c r="G338" s="171"/>
      <c r="H338" s="179">
        <f>VLOOKUP(C338,'COA_DTGroup_Update 20260428'!C:D,2,0)</f>
        <v>627</v>
      </c>
      <c r="I338" s="179">
        <v>136</v>
      </c>
      <c r="J338" s="216" t="s">
        <v>398</v>
      </c>
      <c r="K338" s="222" t="s">
        <v>226</v>
      </c>
    </row>
    <row r="339" spans="2:11" x14ac:dyDescent="0.25">
      <c r="B339" s="172">
        <f>IF(C339=0,"",MAX($B$5:B338)+1)</f>
        <v>325</v>
      </c>
      <c r="C339" s="21">
        <v>6411003001</v>
      </c>
      <c r="D339" s="9" t="str">
        <f>_xlfn.XLOOKUP(C339,'COA_DTGroup_Update 20260428'!$C$410:$C$854,'COA_DTGroup_Update 20260428'!$A$410:$A$854,"")</f>
        <v>Chi phí đồng phục</v>
      </c>
      <c r="E339" s="12" t="s">
        <v>398</v>
      </c>
      <c r="F339" s="21" t="s">
        <v>1053</v>
      </c>
      <c r="G339" s="171"/>
      <c r="H339" s="179">
        <f>VLOOKUP(C339,'COA_DTGroup_Update 20260428'!C:D,2,0)</f>
        <v>641</v>
      </c>
      <c r="I339" s="179">
        <v>136</v>
      </c>
      <c r="J339" s="216" t="s">
        <v>398</v>
      </c>
      <c r="K339" s="222" t="s">
        <v>226</v>
      </c>
    </row>
    <row r="340" spans="2:11" x14ac:dyDescent="0.25">
      <c r="B340" s="172">
        <f>IF(C340=0,"",MAX($B$5:B339)+1)</f>
        <v>326</v>
      </c>
      <c r="C340" s="21">
        <v>6421003001</v>
      </c>
      <c r="D340" s="9" t="str">
        <f>_xlfn.XLOOKUP(C340,'COA_DTGroup_Update 20260428'!$C$410:$C$854,'COA_DTGroup_Update 20260428'!$A$410:$A$854,"")</f>
        <v>Chi phí đồng phục</v>
      </c>
      <c r="E340" s="12" t="s">
        <v>398</v>
      </c>
      <c r="F340" s="21" t="s">
        <v>1053</v>
      </c>
      <c r="G340" s="171"/>
      <c r="H340" s="179">
        <f>VLOOKUP(C340,'COA_DTGroup_Update 20260428'!C:D,2,0)</f>
        <v>642</v>
      </c>
      <c r="I340" s="179">
        <v>136</v>
      </c>
      <c r="J340" s="216" t="s">
        <v>398</v>
      </c>
      <c r="K340" s="222" t="s">
        <v>226</v>
      </c>
    </row>
    <row r="341" spans="2:11" x14ac:dyDescent="0.25">
      <c r="B341" s="172">
        <f>IF(C341=0,"",MAX($B$5:B340)+1)</f>
        <v>327</v>
      </c>
      <c r="C341" s="21">
        <v>6273003002</v>
      </c>
      <c r="D341" s="9" t="str">
        <f>_xlfn.XLOOKUP(C341,'COA_DTGroup_Update 20260428'!$C$410:$C$854,'COA_DTGroup_Update 20260428'!$A$410:$A$854,"")</f>
        <v>Chi phí đồ BHLĐ</v>
      </c>
      <c r="E341" s="12" t="s">
        <v>399</v>
      </c>
      <c r="F341" s="21" t="s">
        <v>1054</v>
      </c>
      <c r="G341" s="171"/>
      <c r="H341" s="179">
        <f>VLOOKUP(C341,'COA_DTGroup_Update 20260428'!C:D,2,0)</f>
        <v>627</v>
      </c>
      <c r="I341" s="179">
        <v>137</v>
      </c>
      <c r="J341" s="216" t="s">
        <v>399</v>
      </c>
      <c r="K341" s="222" t="s">
        <v>226</v>
      </c>
    </row>
    <row r="342" spans="2:11" x14ac:dyDescent="0.25">
      <c r="B342" s="172">
        <f>IF(C342=0,"",MAX($B$5:B341)+1)</f>
        <v>328</v>
      </c>
      <c r="C342" s="21">
        <v>6413003002</v>
      </c>
      <c r="D342" s="9" t="str">
        <f>_xlfn.XLOOKUP(C342,'COA_DTGroup_Update 20260428'!$C$410:$C$854,'COA_DTGroup_Update 20260428'!$A$410:$A$854,"")</f>
        <v>Chi phí đồ BHLĐ</v>
      </c>
      <c r="E342" s="12" t="s">
        <v>399</v>
      </c>
      <c r="F342" s="21" t="s">
        <v>1054</v>
      </c>
      <c r="G342" s="171"/>
      <c r="H342" s="179">
        <f>VLOOKUP(C342,'COA_DTGroup_Update 20260428'!C:D,2,0)</f>
        <v>641</v>
      </c>
      <c r="I342" s="179">
        <v>137</v>
      </c>
      <c r="J342" s="216" t="s">
        <v>399</v>
      </c>
      <c r="K342" s="222" t="s">
        <v>226</v>
      </c>
    </row>
    <row r="343" spans="2:11" x14ac:dyDescent="0.25">
      <c r="B343" s="172">
        <f>IF(C343=0,"",MAX($B$5:B342)+1)</f>
        <v>329</v>
      </c>
      <c r="C343" s="21">
        <v>6423003002</v>
      </c>
      <c r="D343" s="9" t="str">
        <f>_xlfn.XLOOKUP(C343,'COA_DTGroup_Update 20260428'!$C$410:$C$854,'COA_DTGroup_Update 20260428'!$A$410:$A$854,"")</f>
        <v>Chi phí đồ BHLĐ</v>
      </c>
      <c r="E343" s="12" t="s">
        <v>399</v>
      </c>
      <c r="F343" s="21" t="s">
        <v>1054</v>
      </c>
      <c r="G343" s="171"/>
      <c r="H343" s="179">
        <f>VLOOKUP(C343,'COA_DTGroup_Update 20260428'!C:D,2,0)</f>
        <v>642</v>
      </c>
      <c r="I343" s="179">
        <v>137</v>
      </c>
      <c r="J343" s="216" t="s">
        <v>399</v>
      </c>
      <c r="K343" s="222" t="s">
        <v>226</v>
      </c>
    </row>
    <row r="344" spans="2:11" x14ac:dyDescent="0.25">
      <c r="B344" s="172">
        <f>IF(C344=0,"",MAX($B$5:B343)+1)</f>
        <v>330</v>
      </c>
      <c r="C344" s="21">
        <v>6277005602</v>
      </c>
      <c r="D344" s="9" t="str">
        <f>_xlfn.XLOOKUP(C344,'COA_DTGroup_Update 20260428'!$C$410:$C$854,'COA_DTGroup_Update 20260428'!$A$410:$A$854,"")</f>
        <v>CP tiệc, phúc lợi nhân viên</v>
      </c>
      <c r="E344" s="12" t="s">
        <v>172</v>
      </c>
      <c r="F344" s="21" t="s">
        <v>1055</v>
      </c>
      <c r="G344" s="171" t="s">
        <v>1056</v>
      </c>
      <c r="H344" s="179">
        <f>VLOOKUP(C344,'COA_DTGroup_Update 20260428'!C:D,2,0)</f>
        <v>627</v>
      </c>
      <c r="I344" s="179">
        <v>138</v>
      </c>
      <c r="J344" s="216" t="s">
        <v>172</v>
      </c>
      <c r="K344" s="222" t="s">
        <v>226</v>
      </c>
    </row>
    <row r="345" spans="2:11" x14ac:dyDescent="0.25">
      <c r="B345" s="172">
        <f>IF(C345=0,"",MAX($B$5:B344)+1)</f>
        <v>331</v>
      </c>
      <c r="C345" s="21">
        <v>6417005602</v>
      </c>
      <c r="D345" s="9" t="str">
        <f>_xlfn.XLOOKUP(C345,'COA_DTGroup_Update 20260428'!$C$410:$C$854,'COA_DTGroup_Update 20260428'!$A$410:$A$854,"")</f>
        <v>CP tiệc, phúc lợi</v>
      </c>
      <c r="E345" s="12" t="s">
        <v>172</v>
      </c>
      <c r="F345" s="21" t="s">
        <v>1055</v>
      </c>
      <c r="G345" s="171" t="s">
        <v>1056</v>
      </c>
      <c r="H345" s="179">
        <f>VLOOKUP(C345,'COA_DTGroup_Update 20260428'!C:D,2,0)</f>
        <v>641</v>
      </c>
      <c r="I345" s="179">
        <v>138</v>
      </c>
      <c r="J345" s="216" t="s">
        <v>172</v>
      </c>
      <c r="K345" s="222" t="s">
        <v>226</v>
      </c>
    </row>
    <row r="346" spans="2:11" x14ac:dyDescent="0.25">
      <c r="B346" s="172">
        <f>IF(C346=0,"",MAX($B$5:B345)+1)</f>
        <v>332</v>
      </c>
      <c r="C346" s="21">
        <v>6427005602</v>
      </c>
      <c r="D346" s="9" t="str">
        <f>_xlfn.XLOOKUP(C346,'COA_DTGroup_Update 20260428'!$C$410:$C$854,'COA_DTGroup_Update 20260428'!$A$410:$A$854,"")</f>
        <v>CP tiệc, phúc lợi</v>
      </c>
      <c r="E346" s="12" t="s">
        <v>172</v>
      </c>
      <c r="F346" s="21" t="s">
        <v>1055</v>
      </c>
      <c r="G346" s="171" t="s">
        <v>1056</v>
      </c>
      <c r="H346" s="179">
        <f>VLOOKUP(C346,'COA_DTGroup_Update 20260428'!C:D,2,0)</f>
        <v>642</v>
      </c>
      <c r="I346" s="179">
        <v>138</v>
      </c>
      <c r="J346" s="216" t="s">
        <v>172</v>
      </c>
      <c r="K346" s="222" t="s">
        <v>226</v>
      </c>
    </row>
    <row r="347" spans="2:11" x14ac:dyDescent="0.25">
      <c r="B347" s="172">
        <f>IF(C347=0,"",MAX($B$5:B346)+1)</f>
        <v>333</v>
      </c>
      <c r="C347" s="21">
        <v>6427004301</v>
      </c>
      <c r="D347" s="9" t="str">
        <f>_xlfn.XLOOKUP(C347,'COA_DTGroup_Update 20260428'!$C$410:$C$854,'COA_DTGroup_Update 20260428'!$A$410:$A$854,"")</f>
        <v>Chi phí nghĩ mát, du lịch</v>
      </c>
      <c r="E347" s="12" t="s">
        <v>169</v>
      </c>
      <c r="F347" s="21" t="s">
        <v>1057</v>
      </c>
      <c r="G347" s="171" t="s">
        <v>1058</v>
      </c>
      <c r="H347" s="179">
        <f>VLOOKUP(C347,'COA_DTGroup_Update 20260428'!C:D,2,0)</f>
        <v>642</v>
      </c>
      <c r="I347" s="179">
        <v>139</v>
      </c>
      <c r="J347" s="216" t="s">
        <v>169</v>
      </c>
      <c r="K347" s="222" t="s">
        <v>226</v>
      </c>
    </row>
    <row r="348" spans="2:11" x14ac:dyDescent="0.25">
      <c r="B348" s="172">
        <f>IF(C348=0,"",MAX($B$5:B347)+1)</f>
        <v>334</v>
      </c>
      <c r="C348" s="21">
        <v>6417003604</v>
      </c>
      <c r="D348" s="9" t="str">
        <f>_xlfn.XLOOKUP(C348,'COA_DTGroup_Update 20260428'!$C$410:$C$854,'COA_DTGroup_Update 20260428'!$A$410:$A$854,"")</f>
        <v>Thuê xe ngoài (taxi, du lịch)</v>
      </c>
      <c r="E348" s="9" t="s">
        <v>401</v>
      </c>
      <c r="F348" s="21" t="s">
        <v>1059</v>
      </c>
      <c r="G348" s="171"/>
      <c r="H348" s="179">
        <f>VLOOKUP(C348,'COA_DTGroup_Update 20260428'!C:D,2,0)</f>
        <v>641</v>
      </c>
      <c r="I348" s="179">
        <v>141</v>
      </c>
      <c r="J348" s="198" t="s">
        <v>401</v>
      </c>
      <c r="K348" s="222" t="s">
        <v>226</v>
      </c>
    </row>
    <row r="349" spans="2:11" x14ac:dyDescent="0.25">
      <c r="B349" s="172">
        <f>IF(C349=0,"",MAX($B$5:B348)+1)</f>
        <v>335</v>
      </c>
      <c r="C349" s="21">
        <v>6427003604</v>
      </c>
      <c r="D349" s="9" t="str">
        <f>_xlfn.XLOOKUP(C349,'COA_DTGroup_Update 20260428'!$C$410:$C$854,'COA_DTGroup_Update 20260428'!$A$410:$A$854,"")</f>
        <v>Thuê xe ngoài (taxi, du lịch)</v>
      </c>
      <c r="E349" s="9" t="s">
        <v>401</v>
      </c>
      <c r="F349" s="21" t="s">
        <v>1059</v>
      </c>
      <c r="G349" s="171"/>
      <c r="H349" s="179">
        <f>VLOOKUP(C349,'COA_DTGroup_Update 20260428'!C:D,2,0)</f>
        <v>642</v>
      </c>
      <c r="I349" s="179">
        <v>141</v>
      </c>
      <c r="J349" s="198" t="s">
        <v>401</v>
      </c>
      <c r="K349" s="222" t="s">
        <v>226</v>
      </c>
    </row>
    <row r="350" spans="2:11" x14ac:dyDescent="0.25">
      <c r="B350" s="172"/>
      <c r="C350" s="230" t="s">
        <v>934</v>
      </c>
      <c r="D350" s="231"/>
      <c r="E350" s="232" t="s">
        <v>400</v>
      </c>
      <c r="F350" s="230" t="s">
        <v>1060</v>
      </c>
      <c r="G350" s="231" t="s">
        <v>805</v>
      </c>
      <c r="H350" s="179"/>
      <c r="I350" s="179">
        <v>140</v>
      </c>
      <c r="J350" s="216" t="s">
        <v>400</v>
      </c>
      <c r="K350" s="222"/>
    </row>
    <row r="351" spans="2:11" x14ac:dyDescent="0.25">
      <c r="B351" s="172">
        <f>IF(C351=0,"",MAX($B$5:B349)+1)</f>
        <v>336</v>
      </c>
      <c r="C351" s="21">
        <v>6417003301</v>
      </c>
      <c r="D351" s="9" t="str">
        <f>_xlfn.XLOOKUP(C351,'COA_DTGroup_Update 20260428'!$C$410:$C$854,'COA_DTGroup_Update 20260428'!$A$410:$A$854,"")</f>
        <v>Chi phí tuyển dụng</v>
      </c>
      <c r="E351" s="9" t="s">
        <v>171</v>
      </c>
      <c r="F351" s="21" t="s">
        <v>1061</v>
      </c>
      <c r="G351" s="171"/>
      <c r="H351" s="179">
        <f>VLOOKUP(C351,'COA_DTGroup_Update 20260428'!C:D,2,0)</f>
        <v>641</v>
      </c>
      <c r="I351" s="179">
        <v>142</v>
      </c>
      <c r="J351" s="198" t="s">
        <v>171</v>
      </c>
      <c r="K351" s="222" t="s">
        <v>226</v>
      </c>
    </row>
    <row r="352" spans="2:11" x14ac:dyDescent="0.25">
      <c r="B352" s="172">
        <f>IF(C352=0,"",MAX($B$5:B351)+1)</f>
        <v>337</v>
      </c>
      <c r="C352" s="21">
        <v>6427003301</v>
      </c>
      <c r="D352" s="9" t="str">
        <f>_xlfn.XLOOKUP(C352,'COA_DTGroup_Update 20260428'!$C$410:$C$854,'COA_DTGroup_Update 20260428'!$A$410:$A$854,"")</f>
        <v>Chi phí tuyển dụng</v>
      </c>
      <c r="E352" s="9" t="s">
        <v>171</v>
      </c>
      <c r="F352" s="21" t="s">
        <v>1061</v>
      </c>
      <c r="G352" s="171"/>
      <c r="H352" s="179">
        <f>VLOOKUP(C352,'COA_DTGroup_Update 20260428'!C:D,2,0)</f>
        <v>642</v>
      </c>
      <c r="I352" s="179">
        <v>142</v>
      </c>
      <c r="J352" s="198" t="s">
        <v>171</v>
      </c>
      <c r="K352" s="222" t="s">
        <v>226</v>
      </c>
    </row>
    <row r="353" spans="2:11" x14ac:dyDescent="0.25">
      <c r="B353" s="172">
        <f>IF(C353=0,"",MAX($B$5:B352)+1)</f>
        <v>338</v>
      </c>
      <c r="C353" s="21">
        <v>6277003302</v>
      </c>
      <c r="D353" s="9" t="str">
        <f>_xlfn.XLOOKUP(C353,'COA_DTGroup_Update 20260428'!$C$410:$C$854,'COA_DTGroup_Update 20260428'!$A$410:$A$854,"")</f>
        <v>Chi phí đào tạo</v>
      </c>
      <c r="E353" s="9" t="s">
        <v>151</v>
      </c>
      <c r="F353" s="21" t="s">
        <v>1062</v>
      </c>
      <c r="G353" s="171"/>
      <c r="H353" s="179">
        <f>VLOOKUP(C353,'COA_DTGroup_Update 20260428'!C:D,2,0)</f>
        <v>627</v>
      </c>
      <c r="I353" s="179">
        <v>143</v>
      </c>
      <c r="J353" s="198" t="s">
        <v>151</v>
      </c>
      <c r="K353" s="222" t="s">
        <v>226</v>
      </c>
    </row>
    <row r="354" spans="2:11" x14ac:dyDescent="0.25">
      <c r="B354" s="172">
        <f>IF(C354=0,"",MAX($B$5:B353)+1)</f>
        <v>339</v>
      </c>
      <c r="C354" s="21">
        <v>6417003302</v>
      </c>
      <c r="D354" s="9" t="str">
        <f>_xlfn.XLOOKUP(C354,'COA_DTGroup_Update 20260428'!$C$410:$C$854,'COA_DTGroup_Update 20260428'!$A$410:$A$854,"")</f>
        <v>Chi phí đào tạo</v>
      </c>
      <c r="E354" s="9" t="s">
        <v>151</v>
      </c>
      <c r="F354" s="21" t="s">
        <v>1062</v>
      </c>
      <c r="G354" s="171"/>
      <c r="H354" s="179">
        <f>VLOOKUP(C354,'COA_DTGroup_Update 20260428'!C:D,2,0)</f>
        <v>641</v>
      </c>
      <c r="I354" s="179">
        <v>143</v>
      </c>
      <c r="J354" s="198" t="s">
        <v>151</v>
      </c>
      <c r="K354" s="222" t="s">
        <v>226</v>
      </c>
    </row>
    <row r="355" spans="2:11" x14ac:dyDescent="0.25">
      <c r="B355" s="172">
        <f>IF(C355=0,"",MAX($B$5:B354)+1)</f>
        <v>340</v>
      </c>
      <c r="C355" s="21">
        <v>6427003302</v>
      </c>
      <c r="D355" s="9" t="str">
        <f>_xlfn.XLOOKUP(C355,'COA_DTGroup_Update 20260428'!$C$410:$C$854,'COA_DTGroup_Update 20260428'!$A$410:$A$854,"")</f>
        <v>Chi phí đào tạo</v>
      </c>
      <c r="E355" s="9" t="s">
        <v>151</v>
      </c>
      <c r="F355" s="21" t="s">
        <v>1062</v>
      </c>
      <c r="G355" s="171"/>
      <c r="H355" s="179">
        <f>VLOOKUP(C355,'COA_DTGroup_Update 20260428'!C:D,2,0)</f>
        <v>642</v>
      </c>
      <c r="I355" s="179">
        <v>143</v>
      </c>
      <c r="J355" s="198" t="s">
        <v>151</v>
      </c>
      <c r="K355" s="222" t="s">
        <v>226</v>
      </c>
    </row>
    <row r="356" spans="2:11" x14ac:dyDescent="0.25">
      <c r="B356" s="172">
        <f>IF(C356=0,"",MAX($B$5:B355)+1)</f>
        <v>341</v>
      </c>
      <c r="C356" s="21">
        <v>6277004902</v>
      </c>
      <c r="D356" s="9" t="str">
        <f>_xlfn.XLOOKUP(C356,'COA_DTGroup_Update 20260428'!$C$410:$C$854,'COA_DTGroup_Update 20260428'!$A$410:$A$854,"")</f>
        <v>Điện thoại di động</v>
      </c>
      <c r="E356" s="12" t="s">
        <v>402</v>
      </c>
      <c r="F356" s="21" t="s">
        <v>1063</v>
      </c>
      <c r="G356" s="171"/>
      <c r="H356" s="179">
        <f>VLOOKUP(C356,'COA_DTGroup_Update 20260428'!C:D,2,0)</f>
        <v>627</v>
      </c>
      <c r="I356" s="179">
        <v>144</v>
      </c>
      <c r="J356" s="216" t="s">
        <v>402</v>
      </c>
      <c r="K356" s="222" t="s">
        <v>226</v>
      </c>
    </row>
    <row r="357" spans="2:11" x14ac:dyDescent="0.25">
      <c r="B357" s="172">
        <f>IF(C357=0,"",MAX($B$5:B356)+1)</f>
        <v>342</v>
      </c>
      <c r="C357" s="21">
        <v>6417004902</v>
      </c>
      <c r="D357" s="9" t="str">
        <f>_xlfn.XLOOKUP(C357,'COA_DTGroup_Update 20260428'!$C$410:$C$854,'COA_DTGroup_Update 20260428'!$A$410:$A$854,"")</f>
        <v>Điện thoại di động</v>
      </c>
      <c r="E357" s="12" t="s">
        <v>402</v>
      </c>
      <c r="F357" s="21" t="s">
        <v>1063</v>
      </c>
      <c r="G357" s="171"/>
      <c r="H357" s="179">
        <f>VLOOKUP(C357,'COA_DTGroup_Update 20260428'!C:D,2,0)</f>
        <v>641</v>
      </c>
      <c r="I357" s="179">
        <v>144</v>
      </c>
      <c r="J357" s="216" t="s">
        <v>402</v>
      </c>
      <c r="K357" s="222" t="s">
        <v>226</v>
      </c>
    </row>
    <row r="358" spans="2:11" x14ac:dyDescent="0.25">
      <c r="B358" s="172">
        <f>IF(C358=0,"",MAX($B$5:B357)+1)</f>
        <v>343</v>
      </c>
      <c r="C358" s="21">
        <v>6427004902</v>
      </c>
      <c r="D358" s="9" t="str">
        <f>_xlfn.XLOOKUP(C358,'COA_DTGroup_Update 20260428'!$C$410:$C$854,'COA_DTGroup_Update 20260428'!$A$410:$A$854,"")</f>
        <v>Điện thoại di động</v>
      </c>
      <c r="E358" s="12" t="s">
        <v>402</v>
      </c>
      <c r="F358" s="21" t="s">
        <v>1063</v>
      </c>
      <c r="G358" s="171"/>
      <c r="H358" s="179">
        <f>VLOOKUP(C358,'COA_DTGroup_Update 20260428'!C:D,2,0)</f>
        <v>642</v>
      </c>
      <c r="I358" s="179">
        <v>144</v>
      </c>
      <c r="J358" s="216" t="s">
        <v>402</v>
      </c>
      <c r="K358" s="222" t="s">
        <v>226</v>
      </c>
    </row>
    <row r="359" spans="2:11" x14ac:dyDescent="0.25">
      <c r="B359" s="172">
        <f>IF(C359=0,"",MAX($B$5:B358)+1)</f>
        <v>344</v>
      </c>
      <c r="C359" s="21">
        <v>6417003703</v>
      </c>
      <c r="D359" s="9" t="str">
        <f>_xlfn.XLOOKUP(C359,'COA_DTGroup_Update 20260428'!$C$410:$C$854,'COA_DTGroup_Update 20260428'!$A$410:$A$854,"")</f>
        <v>Chi phí gởi xe Du lịch, xe gắn máy</v>
      </c>
      <c r="E359" s="12" t="s">
        <v>403</v>
      </c>
      <c r="F359" s="21" t="s">
        <v>1064</v>
      </c>
      <c r="G359" s="171"/>
      <c r="H359" s="179">
        <f>VLOOKUP(C359,'COA_DTGroup_Update 20260428'!C:D,2,0)</f>
        <v>641</v>
      </c>
      <c r="I359" s="179">
        <v>145</v>
      </c>
      <c r="J359" s="216" t="s">
        <v>403</v>
      </c>
      <c r="K359" s="222" t="s">
        <v>226</v>
      </c>
    </row>
    <row r="360" spans="2:11" x14ac:dyDescent="0.25">
      <c r="B360" s="172">
        <f>IF(C360=0,"",MAX($B$5:B359)+1)</f>
        <v>345</v>
      </c>
      <c r="C360" s="21">
        <v>6427003703</v>
      </c>
      <c r="D360" s="9" t="str">
        <f>_xlfn.XLOOKUP(C360,'COA_DTGroup_Update 20260428'!$C$410:$C$854,'COA_DTGroup_Update 20260428'!$A$410:$A$854,"")</f>
        <v>Chi phí gởi xe Du lịch, xe gắn máy</v>
      </c>
      <c r="E360" s="12" t="s">
        <v>403</v>
      </c>
      <c r="F360" s="21" t="s">
        <v>1064</v>
      </c>
      <c r="G360" s="171"/>
      <c r="H360" s="179">
        <f>VLOOKUP(C360,'COA_DTGroup_Update 20260428'!C:D,2,0)</f>
        <v>642</v>
      </c>
      <c r="I360" s="179">
        <v>145</v>
      </c>
      <c r="J360" s="216" t="s">
        <v>403</v>
      </c>
      <c r="K360" s="222" t="s">
        <v>226</v>
      </c>
    </row>
    <row r="361" spans="2:11" x14ac:dyDescent="0.25">
      <c r="B361" s="172">
        <f>IF(C361=0,"",MAX($B$5:B360)+1)</f>
        <v>346</v>
      </c>
      <c r="C361" s="21">
        <v>6418004302</v>
      </c>
      <c r="D361" s="9" t="str">
        <f>_xlfn.XLOOKUP(C361,'COA_DTGroup_Update 20260428'!$C$410:$C$854,'COA_DTGroup_Update 20260428'!$A$410:$A$854,"")</f>
        <v>Chi phí hiếu hỷ, phúc lợi khác NV</v>
      </c>
      <c r="E361" s="12" t="s">
        <v>404</v>
      </c>
      <c r="F361" s="21" t="s">
        <v>1065</v>
      </c>
      <c r="G361" s="171"/>
      <c r="H361" s="179">
        <f>VLOOKUP(C361,'COA_DTGroup_Update 20260428'!C:D,2,0)</f>
        <v>641</v>
      </c>
      <c r="I361" s="179">
        <v>146</v>
      </c>
      <c r="J361" s="216" t="s">
        <v>404</v>
      </c>
      <c r="K361" s="222" t="s">
        <v>226</v>
      </c>
    </row>
    <row r="362" spans="2:11" x14ac:dyDescent="0.25">
      <c r="B362" s="172">
        <f>IF(C362=0,"",MAX($B$5:B361)+1)</f>
        <v>347</v>
      </c>
      <c r="C362" s="21">
        <v>6428004302</v>
      </c>
      <c r="D362" s="9" t="str">
        <f>_xlfn.XLOOKUP(C362,'COA_DTGroup_Update 20260428'!$C$410:$C$854,'COA_DTGroup_Update 20260428'!$A$410:$A$854,"")</f>
        <v>Chi phí hiếu hỷ, phúc lợi khác NV</v>
      </c>
      <c r="E362" s="12" t="s">
        <v>404</v>
      </c>
      <c r="F362" s="21" t="s">
        <v>1065</v>
      </c>
      <c r="G362" s="171"/>
      <c r="H362" s="179">
        <f>VLOOKUP(C362,'COA_DTGroup_Update 20260428'!C:D,2,0)</f>
        <v>642</v>
      </c>
      <c r="I362" s="179">
        <v>146</v>
      </c>
      <c r="J362" s="216" t="s">
        <v>404</v>
      </c>
      <c r="K362" s="222" t="s">
        <v>226</v>
      </c>
    </row>
    <row r="363" spans="2:11" x14ac:dyDescent="0.25">
      <c r="B363" s="172">
        <f>IF(C363=0,"",MAX($B$5:B362)+1)</f>
        <v>348</v>
      </c>
      <c r="C363" s="230" t="s">
        <v>1033</v>
      </c>
      <c r="D363" s="231"/>
      <c r="E363" s="232" t="s">
        <v>152</v>
      </c>
      <c r="F363" s="230" t="s">
        <v>1066</v>
      </c>
      <c r="G363" s="231" t="s">
        <v>805</v>
      </c>
      <c r="H363" s="179"/>
      <c r="I363" s="179">
        <v>147</v>
      </c>
      <c r="J363" s="216" t="s">
        <v>152</v>
      </c>
      <c r="K363" s="222" t="s">
        <v>226</v>
      </c>
    </row>
    <row r="364" spans="2:11" x14ac:dyDescent="0.25">
      <c r="B364" s="172"/>
      <c r="C364" s="230" t="s">
        <v>841</v>
      </c>
      <c r="D364" s="231"/>
      <c r="E364" s="232" t="s">
        <v>152</v>
      </c>
      <c r="F364" s="230" t="s">
        <v>1066</v>
      </c>
      <c r="G364" s="231" t="s">
        <v>805</v>
      </c>
      <c r="H364" s="179"/>
      <c r="I364" s="179">
        <v>147</v>
      </c>
      <c r="J364" s="216" t="s">
        <v>152</v>
      </c>
      <c r="K364" s="222" t="s">
        <v>226</v>
      </c>
    </row>
    <row r="365" spans="2:11" x14ac:dyDescent="0.25">
      <c r="B365" s="172"/>
      <c r="C365" s="230" t="s">
        <v>933</v>
      </c>
      <c r="D365" s="231"/>
      <c r="E365" s="232" t="s">
        <v>152</v>
      </c>
      <c r="F365" s="230" t="s">
        <v>1066</v>
      </c>
      <c r="G365" s="231" t="s">
        <v>805</v>
      </c>
      <c r="H365" s="179"/>
      <c r="I365" s="179">
        <v>147</v>
      </c>
      <c r="J365" s="216" t="s">
        <v>152</v>
      </c>
      <c r="K365" s="222" t="s">
        <v>226</v>
      </c>
    </row>
    <row r="366" spans="2:11" x14ac:dyDescent="0.25">
      <c r="B366" s="172"/>
      <c r="C366" s="230" t="s">
        <v>934</v>
      </c>
      <c r="D366" s="231"/>
      <c r="E366" s="232" t="s">
        <v>152</v>
      </c>
      <c r="F366" s="230" t="s">
        <v>1066</v>
      </c>
      <c r="G366" s="231" t="s">
        <v>805</v>
      </c>
      <c r="H366" s="179"/>
      <c r="I366" s="179">
        <v>147</v>
      </c>
      <c r="J366" s="216" t="s">
        <v>152</v>
      </c>
      <c r="K366" s="222" t="s">
        <v>226</v>
      </c>
    </row>
    <row r="367" spans="2:11" x14ac:dyDescent="0.25">
      <c r="B367" s="172">
        <f>IF(C367=0,"",MAX($B$5:B363)+1)</f>
        <v>349</v>
      </c>
      <c r="C367" s="21">
        <v>6352006001</v>
      </c>
      <c r="D367" s="9" t="str">
        <f>_xlfn.XLOOKUP(C367,'COA_DTGroup_Update 20260428'!$C$410:$C$854,'COA_DTGroup_Update 20260428'!$A$410:$A$854,"")</f>
        <v>Chi phí lãi vay ngắn hạn</v>
      </c>
      <c r="E367" s="9" t="s">
        <v>405</v>
      </c>
      <c r="F367" s="21" t="s">
        <v>1067</v>
      </c>
      <c r="G367" s="171"/>
      <c r="H367" s="179">
        <f>VLOOKUP(C367,'COA_DTGroup_Update 20260428'!C:D,2,0)</f>
        <v>635</v>
      </c>
      <c r="I367" s="179">
        <v>148</v>
      </c>
      <c r="J367" s="198" t="s">
        <v>405</v>
      </c>
      <c r="K367" s="222" t="s">
        <v>226</v>
      </c>
    </row>
    <row r="368" spans="2:11" x14ac:dyDescent="0.25">
      <c r="B368" s="172">
        <f>IF(C368=0,"",MAX($B$5:B367)+1)</f>
        <v>350</v>
      </c>
      <c r="C368" s="21">
        <v>6352006002</v>
      </c>
      <c r="D368" s="9" t="str">
        <f>_xlfn.XLOOKUP(C368,'COA_DTGroup_Update 20260428'!$C$410:$C$854,'COA_DTGroup_Update 20260428'!$A$410:$A$854,"")</f>
        <v>Chi phí lãi vay trung hạn và dài hạn</v>
      </c>
      <c r="E368" s="9" t="s">
        <v>406</v>
      </c>
      <c r="F368" s="21" t="s">
        <v>1068</v>
      </c>
      <c r="G368" s="171"/>
      <c r="H368" s="179">
        <f>VLOOKUP(C368,'COA_DTGroup_Update 20260428'!C:D,2,0)</f>
        <v>635</v>
      </c>
      <c r="I368" s="179">
        <v>149</v>
      </c>
      <c r="J368" s="198" t="s">
        <v>406</v>
      </c>
      <c r="K368" s="222" t="s">
        <v>226</v>
      </c>
    </row>
    <row r="369" spans="2:11" x14ac:dyDescent="0.25">
      <c r="B369" s="172">
        <f>IF(C369=0,"",MAX($B$5:B368)+1)</f>
        <v>351</v>
      </c>
      <c r="C369" s="21">
        <v>6358005901</v>
      </c>
      <c r="D369" s="9" t="str">
        <f>_xlfn.XLOOKUP(C369,'COA_DTGroup_Update 20260428'!$C$410:$C$854,'COA_DTGroup_Update 20260428'!$A$410:$A$854,"")</f>
        <v>Chi phí lãi thuê tài chính</v>
      </c>
      <c r="E369" s="9" t="s">
        <v>407</v>
      </c>
      <c r="F369" s="21" t="s">
        <v>1069</v>
      </c>
      <c r="G369" s="171"/>
      <c r="H369" s="179">
        <f>VLOOKUP(C369,'COA_DTGroup_Update 20260428'!C:D,2,0)</f>
        <v>635</v>
      </c>
      <c r="I369" s="179">
        <v>150</v>
      </c>
      <c r="J369" s="198" t="s">
        <v>407</v>
      </c>
      <c r="K369" s="222" t="s">
        <v>226</v>
      </c>
    </row>
    <row r="370" spans="2:11" x14ac:dyDescent="0.25">
      <c r="B370" s="172">
        <f>IF(C370=0,"",MAX($B$5:B369)+1)</f>
        <v>352</v>
      </c>
      <c r="C370" s="21">
        <v>6351000100</v>
      </c>
      <c r="D370" s="9" t="str">
        <f>_xlfn.XLOOKUP(C370,'COA_DTGroup_Update 20260428'!$C$410:$C$854,'COA_DTGroup_Update 20260428'!$A$410:$A$854,"")</f>
        <v>Chi phí ngân hàng</v>
      </c>
      <c r="E370" s="12" t="s">
        <v>157</v>
      </c>
      <c r="F370" s="21" t="s">
        <v>823</v>
      </c>
      <c r="G370" s="171"/>
      <c r="H370" s="179">
        <f>VLOOKUP(C370,'COA_DTGroup_Update 20260428'!C:D,2,0)</f>
        <v>635</v>
      </c>
      <c r="I370" s="179">
        <v>151</v>
      </c>
      <c r="J370" s="216" t="s">
        <v>157</v>
      </c>
      <c r="K370" s="222" t="s">
        <v>226</v>
      </c>
    </row>
    <row r="371" spans="2:11" x14ac:dyDescent="0.25">
      <c r="B371" s="172">
        <f>IF(C371=0,"",MAX($B$5:B370)+1)</f>
        <v>353</v>
      </c>
      <c r="C371" s="21">
        <v>6417005501</v>
      </c>
      <c r="D371" s="9" t="str">
        <f>_xlfn.XLOOKUP(C371,'COA_DTGroup_Update 20260428'!$C$410:$C$854,'COA_DTGroup_Update 20260428'!$A$410:$A$854,"")</f>
        <v>Chi phí ngân hàng</v>
      </c>
      <c r="E371" s="12" t="s">
        <v>157</v>
      </c>
      <c r="F371" s="21" t="s">
        <v>1070</v>
      </c>
      <c r="G371" s="171"/>
      <c r="H371" s="179">
        <f>VLOOKUP(C371,'COA_DTGroup_Update 20260428'!C:D,2,0)</f>
        <v>641</v>
      </c>
      <c r="I371" s="179">
        <v>151</v>
      </c>
      <c r="J371" s="216" t="s">
        <v>157</v>
      </c>
      <c r="K371" s="222" t="s">
        <v>226</v>
      </c>
    </row>
    <row r="372" spans="2:11" x14ac:dyDescent="0.25">
      <c r="B372" s="172">
        <f>IF(C372=0,"",MAX($B$5:B371)+1)</f>
        <v>354</v>
      </c>
      <c r="C372" s="21">
        <v>6427005501</v>
      </c>
      <c r="D372" s="9" t="str">
        <f>_xlfn.XLOOKUP(C372,'COA_DTGroup_Update 20260428'!$C$410:$C$854,'COA_DTGroup_Update 20260428'!$A$410:$A$854,"")</f>
        <v>Chi phí ngân hàng</v>
      </c>
      <c r="E372" s="12" t="s">
        <v>157</v>
      </c>
      <c r="F372" s="21" t="s">
        <v>1070</v>
      </c>
      <c r="G372" s="171"/>
      <c r="H372" s="179">
        <f>VLOOKUP(C372,'COA_DTGroup_Update 20260428'!C:D,2,0)</f>
        <v>642</v>
      </c>
      <c r="I372" s="179">
        <v>151</v>
      </c>
      <c r="J372" s="216" t="s">
        <v>157</v>
      </c>
      <c r="K372" s="222" t="s">
        <v>226</v>
      </c>
    </row>
    <row r="373" spans="2:11" x14ac:dyDescent="0.25">
      <c r="B373" s="172">
        <f>IF(C373=0,"",MAX($B$5:B372)+1)</f>
        <v>355</v>
      </c>
      <c r="C373" s="203">
        <v>6354000100</v>
      </c>
      <c r="D373" s="9" t="str">
        <f>_xlfn.XLOOKUP(C373,'COA_DTGroup_Update 20260428'!$C$410:$C$854,'COA_DTGroup_Update 20260428'!$A$410:$A$854,"")</f>
        <v>Chi phí đầu tư chứng khoán</v>
      </c>
      <c r="E373" s="12" t="s">
        <v>289</v>
      </c>
      <c r="F373" s="203" t="s">
        <v>823</v>
      </c>
      <c r="G373" s="171" t="s">
        <v>1071</v>
      </c>
      <c r="H373" s="179">
        <f>VLOOKUP(C373,'COA_DTGroup_Update 20260428'!C:D,2,0)</f>
        <v>635</v>
      </c>
      <c r="I373" s="179">
        <v>152</v>
      </c>
      <c r="J373" s="216" t="s">
        <v>289</v>
      </c>
      <c r="K373" s="222" t="s">
        <v>226</v>
      </c>
    </row>
    <row r="374" spans="2:11" x14ac:dyDescent="0.25">
      <c r="B374" s="172">
        <f>IF(C374=0,"",MAX($B$5:B373)+1)</f>
        <v>356</v>
      </c>
      <c r="C374" s="203">
        <v>6354006401</v>
      </c>
      <c r="D374" s="9" t="str">
        <f>_xlfn.XLOOKUP(C374,'COA_DTGroup_Update 20260428'!$C$410:$C$854,'COA_DTGroup_Update 20260428'!$A$410:$A$854,"")</f>
        <v>Chi phí đầu tư chứng khoán</v>
      </c>
      <c r="E374" s="12" t="s">
        <v>289</v>
      </c>
      <c r="F374" s="203" t="s">
        <v>1072</v>
      </c>
      <c r="G374" s="171" t="s">
        <v>1071</v>
      </c>
      <c r="H374" s="179">
        <f>VLOOKUP(C374,'COA_DTGroup_Update 20260428'!C:D,2,0)</f>
        <v>635</v>
      </c>
      <c r="I374" s="179">
        <v>152</v>
      </c>
      <c r="J374" s="216" t="s">
        <v>289</v>
      </c>
      <c r="K374" s="222" t="s">
        <v>226</v>
      </c>
    </row>
    <row r="375" spans="2:11" x14ac:dyDescent="0.25">
      <c r="B375" s="172">
        <f>IF(C375=0,"",MAX($B$5:B374)+1)</f>
        <v>357</v>
      </c>
      <c r="C375" s="203">
        <v>6358000100</v>
      </c>
      <c r="D375" s="9" t="str">
        <f>_xlfn.XLOOKUP(C375,'COA_DTGroup_Update 20260428'!$C$410:$C$854,'COA_DTGroup_Update 20260428'!$A$410:$A$854,"")</f>
        <v>Chi phí hoạt động tài chính khác</v>
      </c>
      <c r="E375" s="12" t="s">
        <v>289</v>
      </c>
      <c r="F375" s="203" t="s">
        <v>823</v>
      </c>
      <c r="G375" s="171" t="s">
        <v>1071</v>
      </c>
      <c r="H375" s="179">
        <f>VLOOKUP(C375,'COA_DTGroup_Update 20260428'!C:D,2,0)</f>
        <v>635</v>
      </c>
      <c r="I375" s="179">
        <v>152</v>
      </c>
      <c r="J375" s="216" t="s">
        <v>289</v>
      </c>
      <c r="K375" s="222" t="s">
        <v>226</v>
      </c>
    </row>
    <row r="376" spans="2:11" x14ac:dyDescent="0.25">
      <c r="B376" s="172">
        <f>IF(C376=0,"",MAX($B$5:B375)+1)</f>
        <v>358</v>
      </c>
      <c r="C376" s="21">
        <v>6353006301</v>
      </c>
      <c r="D376" s="9" t="str">
        <f>_xlfn.XLOOKUP(C376,'COA_DTGroup_Update 20260428'!$C$410:$C$854,'COA_DTGroup_Update 20260428'!$A$410:$A$854,"")</f>
        <v>Chi phí chênh lệch tỷ giá hối đoái</v>
      </c>
      <c r="E376" s="9" t="s">
        <v>408</v>
      </c>
      <c r="F376" s="21" t="s">
        <v>1073</v>
      </c>
      <c r="G376" s="171"/>
      <c r="H376" s="179">
        <f>VLOOKUP(C376,'COA_DTGroup_Update 20260428'!C:D,2,0)</f>
        <v>635</v>
      </c>
      <c r="I376" s="179">
        <v>153</v>
      </c>
      <c r="J376" s="198" t="s">
        <v>408</v>
      </c>
      <c r="K376" s="222" t="s">
        <v>226</v>
      </c>
    </row>
    <row r="377" spans="2:11" ht="30" x14ac:dyDescent="0.25">
      <c r="B377" s="172">
        <f>IF(C377=0,"",MAX($B$5:B376)+1)</f>
        <v>359</v>
      </c>
      <c r="C377" s="21">
        <v>6353096301</v>
      </c>
      <c r="D377" s="9" t="str">
        <f>_xlfn.XLOOKUP(C377,'COA_DTGroup_Update 20260428'!$C$410:$C$854,'COA_DTGroup_Update 20260428'!$A$410:$A$854,"")</f>
        <v>Chi phí chênh lệch tỷ giá hối đoái-Chưa thực hiện</v>
      </c>
      <c r="E377" s="9" t="s">
        <v>409</v>
      </c>
      <c r="F377" s="21" t="s">
        <v>1074</v>
      </c>
      <c r="G377" s="171"/>
      <c r="H377" s="179">
        <f>VLOOKUP(C377,'COA_DTGroup_Update 20260428'!C:D,2,0)</f>
        <v>635</v>
      </c>
      <c r="I377" s="179">
        <v>154</v>
      </c>
      <c r="J377" s="198" t="s">
        <v>409</v>
      </c>
      <c r="K377" s="222" t="s">
        <v>226</v>
      </c>
    </row>
    <row r="378" spans="2:11" ht="30" x14ac:dyDescent="0.25">
      <c r="B378" s="172">
        <f>IF(C378=0,"",MAX($B$5:B377)+1)</f>
        <v>360</v>
      </c>
      <c r="C378" s="203">
        <v>8112000100</v>
      </c>
      <c r="D378" s="9" t="str">
        <f>_xlfn.XLOOKUP(C378,'COA_DTGroup_Update 20260428'!$C$410:$C$854,'COA_DTGroup_Update 20260428'!$A$410:$A$854,"")</f>
        <v>Chênh lệch lỗ do đánh giá lại VT, HH, TS</v>
      </c>
      <c r="E378" s="9" t="s">
        <v>388</v>
      </c>
      <c r="F378" s="203" t="s">
        <v>823</v>
      </c>
      <c r="G378" s="171" t="s">
        <v>1075</v>
      </c>
      <c r="H378" s="179">
        <f>VLOOKUP(C378,'COA_DTGroup_Update 20260428'!C:D,2,0)</f>
        <v>811</v>
      </c>
      <c r="I378" s="179">
        <v>117</v>
      </c>
      <c r="J378" s="198" t="s">
        <v>388</v>
      </c>
      <c r="K378" s="222" t="s">
        <v>226</v>
      </c>
    </row>
    <row r="379" spans="2:11" x14ac:dyDescent="0.25">
      <c r="B379" s="172">
        <f>IF(C379=0,"",MAX($B$5:B378)+1)</f>
        <v>361</v>
      </c>
      <c r="C379" s="179">
        <v>6274001901</v>
      </c>
      <c r="D379" s="171" t="str">
        <f>_xlfn.XLOOKUP(C379,'COA_DTGroup_Update 20260428'!$C$410:$C$854,'COA_DTGroup_Update 20260428'!$A$410:$A$854,"")</f>
        <v>Khấu hao nhà xưởng</v>
      </c>
      <c r="E379" s="171" t="s">
        <v>410</v>
      </c>
      <c r="F379" s="179" t="s">
        <v>1076</v>
      </c>
      <c r="G379" s="171" t="s">
        <v>1077</v>
      </c>
      <c r="H379" s="179">
        <f>VLOOKUP(C379,'COA_DTGroup_Update 20260428'!C:D,2,0)</f>
        <v>627</v>
      </c>
      <c r="I379" s="179">
        <v>155</v>
      </c>
      <c r="J379" s="198" t="s">
        <v>410</v>
      </c>
      <c r="K379" s="222" t="s">
        <v>226</v>
      </c>
    </row>
    <row r="380" spans="2:11" x14ac:dyDescent="0.25">
      <c r="B380" s="172">
        <f>IF(C380=0,"",MAX($B$5:B379)+1)</f>
        <v>362</v>
      </c>
      <c r="C380" s="179">
        <v>6274001902</v>
      </c>
      <c r="D380" s="171" t="str">
        <f>_xlfn.XLOOKUP(C380,'COA_DTGroup_Update 20260428'!$C$410:$C$854,'COA_DTGroup_Update 20260428'!$A$410:$A$854,"")</f>
        <v>Khấu hao khuôn</v>
      </c>
      <c r="E380" s="171" t="s">
        <v>413</v>
      </c>
      <c r="F380" s="179" t="s">
        <v>1078</v>
      </c>
      <c r="G380" s="171" t="s">
        <v>1079</v>
      </c>
      <c r="H380" s="179">
        <f>VLOOKUP(C380,'COA_DTGroup_Update 20260428'!C:D,2,0)</f>
        <v>627</v>
      </c>
      <c r="I380" s="179">
        <v>158</v>
      </c>
      <c r="J380" s="198" t="s">
        <v>413</v>
      </c>
      <c r="K380" s="222" t="s">
        <v>226</v>
      </c>
    </row>
    <row r="381" spans="2:11" ht="30" x14ac:dyDescent="0.25">
      <c r="B381" s="172">
        <f>IF(C381=0,"",MAX($B$5:B380)+1)</f>
        <v>363</v>
      </c>
      <c r="C381" s="203">
        <v>6273006201</v>
      </c>
      <c r="D381" s="171" t="str">
        <f>_xlfn.XLOOKUP(C381,'COA_DTGroup_Update 20260428'!$C$410:$C$854,'COA_DTGroup_Update 20260428'!$A$410:$A$854,"")</f>
        <v>Chi phí khuôn phân bổ theo sản phẩm</v>
      </c>
      <c r="E381" s="171" t="s">
        <v>414</v>
      </c>
      <c r="F381" s="203" t="s">
        <v>1080</v>
      </c>
      <c r="G381" s="171"/>
      <c r="H381" s="179">
        <f>VLOOKUP(C381,'COA_DTGroup_Update 20260428'!C:D,2,0)</f>
        <v>627</v>
      </c>
      <c r="I381" s="179">
        <v>159</v>
      </c>
      <c r="J381" s="198" t="s">
        <v>414</v>
      </c>
      <c r="K381" s="222" t="s">
        <v>226</v>
      </c>
    </row>
    <row r="382" spans="2:11" x14ac:dyDescent="0.25">
      <c r="B382" s="172">
        <f>IF(C382=0,"",MAX($B$5:B381)+1)</f>
        <v>364</v>
      </c>
      <c r="C382" s="179">
        <v>6274001903</v>
      </c>
      <c r="D382" s="171" t="str">
        <f>_xlfn.XLOOKUP(C382,'COA_DTGroup_Update 20260428'!$C$410:$C$854,'COA_DTGroup_Update 20260428'!$A$410:$A$854,"")</f>
        <v>Khấu hao máy móc thiết bị chính</v>
      </c>
      <c r="E382" s="171" t="s">
        <v>411</v>
      </c>
      <c r="F382" s="179" t="s">
        <v>1081</v>
      </c>
      <c r="G382" s="171" t="s">
        <v>1082</v>
      </c>
      <c r="H382" s="179">
        <f>VLOOKUP(C382,'COA_DTGroup_Update 20260428'!C:D,2,0)</f>
        <v>627</v>
      </c>
      <c r="I382" s="179">
        <v>156</v>
      </c>
      <c r="J382" s="198" t="s">
        <v>411</v>
      </c>
      <c r="K382" s="222" t="s">
        <v>226</v>
      </c>
    </row>
    <row r="383" spans="2:11" x14ac:dyDescent="0.25">
      <c r="B383" s="172">
        <f>IF(C383=0,"",MAX($B$5:B382)+1)</f>
        <v>365</v>
      </c>
      <c r="C383" s="179">
        <v>6274001904</v>
      </c>
      <c r="D383" s="171" t="str">
        <f>_xlfn.XLOOKUP(C383,'COA_DTGroup_Update 20260428'!$C$410:$C$854,'COA_DTGroup_Update 20260428'!$A$410:$A$854,"")</f>
        <v>Khấu hao thiết bị văn phòng</v>
      </c>
      <c r="E383" s="171" t="s">
        <v>416</v>
      </c>
      <c r="F383" s="179" t="s">
        <v>1083</v>
      </c>
      <c r="G383" s="171" t="s">
        <v>1084</v>
      </c>
      <c r="H383" s="179">
        <f>VLOOKUP(C383,'COA_DTGroup_Update 20260428'!C:D,2,0)</f>
        <v>627</v>
      </c>
      <c r="I383" s="179">
        <v>161</v>
      </c>
      <c r="J383" s="198" t="s">
        <v>416</v>
      </c>
      <c r="K383" s="222" t="s">
        <v>226</v>
      </c>
    </row>
    <row r="384" spans="2:11" ht="30" x14ac:dyDescent="0.25">
      <c r="B384" s="172">
        <f>IF(C384=0,"",MAX($B$5:B383)+1)</f>
        <v>366</v>
      </c>
      <c r="C384" s="179">
        <v>6274001905</v>
      </c>
      <c r="D384" s="171" t="str">
        <f>_xlfn.XLOOKUP(C384,'COA_DTGroup_Update 20260428'!$C$410:$C$854,'COA_DTGroup_Update 20260428'!$A$410:$A$854,"")</f>
        <v>Khấu hao phương tiện đi lại, vận tải</v>
      </c>
      <c r="E384" s="171" t="s">
        <v>415</v>
      </c>
      <c r="F384" s="179" t="s">
        <v>1085</v>
      </c>
      <c r="G384" s="171" t="s">
        <v>1086</v>
      </c>
      <c r="H384" s="179">
        <f>VLOOKUP(C384,'COA_DTGroup_Update 20260428'!C:D,2,0)</f>
        <v>627</v>
      </c>
      <c r="I384" s="179">
        <v>160</v>
      </c>
      <c r="J384" s="198" t="s">
        <v>415</v>
      </c>
      <c r="K384" s="222" t="s">
        <v>226</v>
      </c>
    </row>
    <row r="385" spans="1:11" x14ac:dyDescent="0.25">
      <c r="B385" s="172">
        <f>IF(C385=0,"",MAX($B$5:B384)+1)</f>
        <v>367</v>
      </c>
      <c r="C385" s="179">
        <v>6274001906</v>
      </c>
      <c r="D385" s="171" t="str">
        <f>_xlfn.XLOOKUP(C385,'COA_DTGroup_Update 20260428'!$C$410:$C$854,'COA_DTGroup_Update 20260428'!$A$410:$A$854,"")</f>
        <v>Khấu hao máy móc thiết bị phụ</v>
      </c>
      <c r="E385" s="171" t="s">
        <v>412</v>
      </c>
      <c r="F385" s="179" t="s">
        <v>1087</v>
      </c>
      <c r="G385" s="171" t="s">
        <v>1088</v>
      </c>
      <c r="H385" s="179">
        <f>VLOOKUP(C385,'COA_DTGroup_Update 20260428'!C:D,2,0)</f>
        <v>627</v>
      </c>
      <c r="I385" s="179">
        <v>157</v>
      </c>
      <c r="J385" s="198" t="s">
        <v>412</v>
      </c>
      <c r="K385" s="222" t="s">
        <v>226</v>
      </c>
    </row>
    <row r="386" spans="1:11" s="3" customFormat="1" ht="30" x14ac:dyDescent="0.25">
      <c r="A386" s="191"/>
      <c r="B386" s="212">
        <f>IF(C386=0,"",MAX($B$5:B385)+1)</f>
        <v>368</v>
      </c>
      <c r="C386" s="204">
        <v>6274001907</v>
      </c>
      <c r="D386" s="205" t="str">
        <f>_xlfn.XLOOKUP(C386,'COA_DTGroup_Update 20260428'!$C$410:$C$854,'COA_DTGroup_Update 20260428'!$A$410:$A$854,"")</f>
        <v>Khấu hao TSCĐ vô hình</v>
      </c>
      <c r="E386" s="205"/>
      <c r="F386" s="204" t="s">
        <v>1089</v>
      </c>
      <c r="G386" s="205" t="s">
        <v>1090</v>
      </c>
      <c r="H386" s="200">
        <f>VLOOKUP(C386,'COA_DTGroup_Update 20260428'!C:D,2,0)</f>
        <v>627</v>
      </c>
      <c r="I386" s="204">
        <v>169</v>
      </c>
      <c r="J386" s="201" t="s">
        <v>1091</v>
      </c>
      <c r="K386" s="223" t="s">
        <v>226</v>
      </c>
    </row>
    <row r="387" spans="1:11" x14ac:dyDescent="0.25">
      <c r="B387" s="172">
        <f>IF(C387=0,"",MAX($B$5:B386)+1)</f>
        <v>369</v>
      </c>
      <c r="C387" s="179">
        <v>6274001909</v>
      </c>
      <c r="D387" s="171" t="str">
        <f>_xlfn.XLOOKUP(C387,'COA_DTGroup_Update 20260428'!$C$410:$C$854,'COA_DTGroup_Update 20260428'!$A$410:$A$854,"")</f>
        <v>Khấu hao TSCĐ khác</v>
      </c>
      <c r="E387" s="171" t="s">
        <v>418</v>
      </c>
      <c r="F387" s="179" t="s">
        <v>1092</v>
      </c>
      <c r="G387" s="171" t="s">
        <v>448</v>
      </c>
      <c r="H387" s="179">
        <f>VLOOKUP(C387,'COA_DTGroup_Update 20260428'!C:D,2,0)</f>
        <v>627</v>
      </c>
      <c r="I387" s="179">
        <v>163</v>
      </c>
      <c r="J387" s="198" t="s">
        <v>418</v>
      </c>
      <c r="K387" s="222" t="s">
        <v>226</v>
      </c>
    </row>
    <row r="388" spans="1:11" x14ac:dyDescent="0.25">
      <c r="B388" s="172">
        <f>IF(C388=0,"",MAX($B$5:B387)+1)</f>
        <v>370</v>
      </c>
      <c r="C388" s="179">
        <v>6274001910</v>
      </c>
      <c r="D388" s="171" t="str">
        <f>_xlfn.XLOOKUP(C388,'COA_DTGroup_Update 20260428'!$C$410:$C$854,'COA_DTGroup_Update 20260428'!$A$410:$A$854,"")</f>
        <v>Khấu hao quyền sử dụng đất</v>
      </c>
      <c r="E388" s="171" t="s">
        <v>423</v>
      </c>
      <c r="F388" s="179" t="s">
        <v>1093</v>
      </c>
      <c r="G388" s="171" t="s">
        <v>1094</v>
      </c>
      <c r="H388" s="179">
        <f>VLOOKUP(C388,'COA_DTGroup_Update 20260428'!C:D,2,0)</f>
        <v>627</v>
      </c>
      <c r="I388" s="179">
        <v>168</v>
      </c>
      <c r="J388" s="198" t="s">
        <v>423</v>
      </c>
      <c r="K388" s="222" t="s">
        <v>226</v>
      </c>
    </row>
    <row r="389" spans="1:11" x14ac:dyDescent="0.25">
      <c r="B389" s="172">
        <f>IF(C389=0,"",MAX($B$5:B388)+1)</f>
        <v>371</v>
      </c>
      <c r="C389" s="179">
        <v>6274001915</v>
      </c>
      <c r="D389" s="171" t="str">
        <f>_xlfn.XLOOKUP(C389,'COA_DTGroup_Update 20260428'!$C$410:$C$854,'COA_DTGroup_Update 20260428'!$A$410:$A$854,"")</f>
        <v>Khấu hao tài sản vô hình khác</v>
      </c>
      <c r="E389" s="171" t="s">
        <v>424</v>
      </c>
      <c r="F389" s="179" t="s">
        <v>1095</v>
      </c>
      <c r="G389" s="171" t="s">
        <v>1096</v>
      </c>
      <c r="H389" s="179">
        <f>VLOOKUP(C389,'COA_DTGroup_Update 20260428'!C:D,2,0)</f>
        <v>627</v>
      </c>
      <c r="I389" s="202">
        <v>169</v>
      </c>
      <c r="J389" s="198" t="s">
        <v>424</v>
      </c>
      <c r="K389" s="222" t="s">
        <v>226</v>
      </c>
    </row>
    <row r="390" spans="1:11" x14ac:dyDescent="0.25">
      <c r="B390" s="172">
        <f>IF(C390=0,"",MAX($B$5:B389)+1)</f>
        <v>372</v>
      </c>
      <c r="C390" s="179">
        <v>6414001901</v>
      </c>
      <c r="D390" s="171" t="str">
        <f>_xlfn.XLOOKUP(C390,'COA_DTGroup_Update 20260428'!$C$410:$C$854,'COA_DTGroup_Update 20260428'!$A$410:$A$854,"")</f>
        <v>Khấu hao nhà xưởng</v>
      </c>
      <c r="E390" s="171" t="s">
        <v>410</v>
      </c>
      <c r="F390" s="179" t="s">
        <v>1076</v>
      </c>
      <c r="G390" s="171" t="s">
        <v>1077</v>
      </c>
      <c r="H390" s="179">
        <f>VLOOKUP(C390,'COA_DTGroup_Update 20260428'!C:D,2,0)</f>
        <v>641</v>
      </c>
      <c r="I390" s="179">
        <v>155</v>
      </c>
      <c r="J390" s="198" t="s">
        <v>410</v>
      </c>
      <c r="K390" s="222" t="s">
        <v>226</v>
      </c>
    </row>
    <row r="391" spans="1:11" s="3" customFormat="1" x14ac:dyDescent="0.25">
      <c r="A391" s="191"/>
      <c r="B391" s="212">
        <f>IF(C391=0,"",MAX($B$5:B390)+1)</f>
        <v>373</v>
      </c>
      <c r="C391" s="204">
        <v>6414001903</v>
      </c>
      <c r="D391" s="205" t="str">
        <f>_xlfn.XLOOKUP(C391,'COA_DTGroup_Update 20260428'!$C$410:$C$854,'COA_DTGroup_Update 20260428'!$A$410:$A$854,"")</f>
        <v>Khấu hao máy móc thiết bị xưởng</v>
      </c>
      <c r="E391" s="205"/>
      <c r="F391" s="204" t="s">
        <v>1081</v>
      </c>
      <c r="G391" s="205" t="s">
        <v>1097</v>
      </c>
      <c r="H391" s="200">
        <f>VLOOKUP(C391,'COA_DTGroup_Update 20260428'!C:D,2,0)</f>
        <v>641</v>
      </c>
      <c r="I391" s="204">
        <v>163</v>
      </c>
      <c r="J391" s="201" t="s">
        <v>1098</v>
      </c>
      <c r="K391" s="223" t="s">
        <v>226</v>
      </c>
    </row>
    <row r="392" spans="1:11" x14ac:dyDescent="0.25">
      <c r="B392" s="172">
        <f>IF(C392=0,"",MAX($B$5:B391)+1)</f>
        <v>374</v>
      </c>
      <c r="C392" s="179">
        <v>6414001904</v>
      </c>
      <c r="D392" s="171" t="str">
        <f>_xlfn.XLOOKUP(C392,'COA_DTGroup_Update 20260428'!$C$410:$C$854,'COA_DTGroup_Update 20260428'!$A$410:$A$854,"")</f>
        <v>Khấu hao thiết bị văn phòng</v>
      </c>
      <c r="E392" s="171" t="s">
        <v>416</v>
      </c>
      <c r="F392" s="179" t="s">
        <v>1083</v>
      </c>
      <c r="G392" s="171"/>
      <c r="H392" s="179">
        <f>VLOOKUP(C392,'COA_DTGroup_Update 20260428'!C:D,2,0)</f>
        <v>641</v>
      </c>
      <c r="I392" s="179">
        <v>161</v>
      </c>
      <c r="J392" s="198" t="s">
        <v>416</v>
      </c>
      <c r="K392" s="222" t="s">
        <v>226</v>
      </c>
    </row>
    <row r="393" spans="1:11" ht="30" x14ac:dyDescent="0.25">
      <c r="B393" s="172">
        <f>IF(C393=0,"",MAX($B$5:B392)+1)</f>
        <v>375</v>
      </c>
      <c r="C393" s="179">
        <v>6414001905</v>
      </c>
      <c r="D393" s="171" t="str">
        <f>_xlfn.XLOOKUP(C393,'COA_DTGroup_Update 20260428'!$C$410:$C$854,'COA_DTGroup_Update 20260428'!$A$410:$A$854,"")</f>
        <v>Khấu hao phương tiện đi lại, vận tải</v>
      </c>
      <c r="E393" s="171" t="s">
        <v>415</v>
      </c>
      <c r="F393" s="179" t="s">
        <v>1085</v>
      </c>
      <c r="G393" s="171" t="s">
        <v>1086</v>
      </c>
      <c r="H393" s="179">
        <f>VLOOKUP(C393,'COA_DTGroup_Update 20260428'!C:D,2,0)</f>
        <v>641</v>
      </c>
      <c r="I393" s="179">
        <v>160</v>
      </c>
      <c r="J393" s="198" t="s">
        <v>415</v>
      </c>
      <c r="K393" s="222" t="s">
        <v>226</v>
      </c>
    </row>
    <row r="394" spans="1:11" ht="30" x14ac:dyDescent="0.25">
      <c r="B394" s="172">
        <f>IF(C394=0,"",MAX($B$5:B393)+1)</f>
        <v>376</v>
      </c>
      <c r="C394" s="179">
        <v>6414001907</v>
      </c>
      <c r="D394" s="171" t="str">
        <f>_xlfn.XLOOKUP(C394,'COA_DTGroup_Update 20260428'!$C$410:$C$854,'COA_DTGroup_Update 20260428'!$A$410:$A$854,"")</f>
        <v>Khấu hao TSCĐ vô hình (Phần mềm)</v>
      </c>
      <c r="E394" s="171" t="s">
        <v>419</v>
      </c>
      <c r="F394" s="179" t="s">
        <v>1089</v>
      </c>
      <c r="G394" s="171" t="s">
        <v>1099</v>
      </c>
      <c r="H394" s="179">
        <f>VLOOKUP(C394,'COA_DTGroup_Update 20260428'!C:D,2,0)</f>
        <v>641</v>
      </c>
      <c r="I394" s="179">
        <v>164</v>
      </c>
      <c r="J394" s="198" t="s">
        <v>419</v>
      </c>
      <c r="K394" s="222" t="s">
        <v>226</v>
      </c>
    </row>
    <row r="395" spans="1:11" x14ac:dyDescent="0.25">
      <c r="B395" s="172">
        <f>IF(C395=0,"",MAX($B$5:B394)+1)</f>
        <v>377</v>
      </c>
      <c r="C395" s="179">
        <v>6414001909</v>
      </c>
      <c r="D395" s="171" t="str">
        <f>_xlfn.XLOOKUP(C395,'COA_DTGroup_Update 20260428'!$C$410:$C$854,'COA_DTGroup_Update 20260428'!$A$410:$A$854,"")</f>
        <v>Khấu hao TSCĐ khác</v>
      </c>
      <c r="E395" s="171" t="s">
        <v>418</v>
      </c>
      <c r="F395" s="179" t="s">
        <v>1092</v>
      </c>
      <c r="G395" s="171" t="s">
        <v>418</v>
      </c>
      <c r="H395" s="179">
        <f>VLOOKUP(C395,'COA_DTGroup_Update 20260428'!C:D,2,0)</f>
        <v>641</v>
      </c>
      <c r="I395" s="179">
        <v>163</v>
      </c>
      <c r="J395" s="198" t="s">
        <v>418</v>
      </c>
      <c r="K395" s="222" t="s">
        <v>226</v>
      </c>
    </row>
    <row r="396" spans="1:11" x14ac:dyDescent="0.25">
      <c r="B396" s="172">
        <f>IF(C396=0,"",MAX($B$5:B395)+1)</f>
        <v>378</v>
      </c>
      <c r="C396" s="179">
        <v>6414001910</v>
      </c>
      <c r="D396" s="171" t="str">
        <f>_xlfn.XLOOKUP(C396,'COA_DTGroup_Update 20260428'!$C$410:$C$854,'COA_DTGroup_Update 20260428'!$A$410:$A$854,"")</f>
        <v>Khấu hao quyền sử dụng đất</v>
      </c>
      <c r="E396" s="171" t="s">
        <v>423</v>
      </c>
      <c r="F396" s="179" t="s">
        <v>1093</v>
      </c>
      <c r="G396" s="171" t="s">
        <v>1094</v>
      </c>
      <c r="H396" s="179">
        <f>VLOOKUP(C396,'COA_DTGroup_Update 20260428'!C:D,2,0)</f>
        <v>641</v>
      </c>
      <c r="I396" s="179">
        <v>168</v>
      </c>
      <c r="J396" s="198" t="s">
        <v>423</v>
      </c>
      <c r="K396" s="222" t="s">
        <v>226</v>
      </c>
    </row>
    <row r="397" spans="1:11" x14ac:dyDescent="0.25">
      <c r="B397" s="172">
        <f>IF(C397=0,"",MAX($B$5:B396)+1)</f>
        <v>379</v>
      </c>
      <c r="C397" s="179">
        <v>6414001913</v>
      </c>
      <c r="D397" s="171" t="str">
        <f>_xlfn.XLOOKUP(C397,'COA_DTGroup_Update 20260428'!$C$410:$C$854,'COA_DTGroup_Update 20260428'!$A$410:$A$854,"")</f>
        <v>Khấu hao nhãn hiệu hàng hóa</v>
      </c>
      <c r="E397" s="171" t="s">
        <v>420</v>
      </c>
      <c r="F397" s="179" t="s">
        <v>1100</v>
      </c>
      <c r="G397" s="171" t="s">
        <v>1101</v>
      </c>
      <c r="H397" s="179">
        <f>VLOOKUP(C397,'COA_DTGroup_Update 20260428'!C:D,2,0)</f>
        <v>641</v>
      </c>
      <c r="I397" s="179">
        <v>165</v>
      </c>
      <c r="J397" s="198" t="s">
        <v>420</v>
      </c>
      <c r="K397" s="222" t="s">
        <v>226</v>
      </c>
    </row>
    <row r="398" spans="1:11" x14ac:dyDescent="0.25">
      <c r="B398" s="172">
        <f>IF(C398=0,"",MAX($B$5:B397)+1)</f>
        <v>380</v>
      </c>
      <c r="C398" s="179">
        <v>6414001915</v>
      </c>
      <c r="D398" s="171" t="str">
        <f>_xlfn.XLOOKUP(C398,'COA_DTGroup_Update 20260428'!$C$410:$C$854,'COA_DTGroup_Update 20260428'!$A$410:$A$854,"")</f>
        <v>Khấu hao tài sản vô hình khác</v>
      </c>
      <c r="E398" s="171" t="s">
        <v>424</v>
      </c>
      <c r="F398" s="179" t="s">
        <v>1095</v>
      </c>
      <c r="G398" s="171" t="s">
        <v>1096</v>
      </c>
      <c r="H398" s="179">
        <f>VLOOKUP(C398,'COA_DTGroup_Update 20260428'!C:D,2,0)</f>
        <v>641</v>
      </c>
      <c r="I398" s="179">
        <v>168</v>
      </c>
      <c r="J398" s="198" t="s">
        <v>424</v>
      </c>
      <c r="K398" s="222" t="s">
        <v>226</v>
      </c>
    </row>
    <row r="399" spans="1:11" x14ac:dyDescent="0.25">
      <c r="B399" s="172">
        <f>IF(C399=0,"",MAX($B$5:B398)+1)</f>
        <v>381</v>
      </c>
      <c r="C399" s="179">
        <v>6424001901</v>
      </c>
      <c r="D399" s="171" t="str">
        <f>_xlfn.XLOOKUP(C399,'COA_DTGroup_Update 20260428'!$C$410:$C$854,'COA_DTGroup_Update 20260428'!$A$410:$A$854,"")</f>
        <v>Khấu hao nhà xưởng</v>
      </c>
      <c r="E399" s="171" t="s">
        <v>410</v>
      </c>
      <c r="F399" s="179" t="s">
        <v>1076</v>
      </c>
      <c r="G399" s="171" t="s">
        <v>1077</v>
      </c>
      <c r="H399" s="179">
        <f>VLOOKUP(C399,'COA_DTGroup_Update 20260428'!C:D,2,0)</f>
        <v>642</v>
      </c>
      <c r="I399" s="179">
        <v>155</v>
      </c>
      <c r="J399" s="198" t="s">
        <v>410</v>
      </c>
      <c r="K399" s="222" t="s">
        <v>226</v>
      </c>
    </row>
    <row r="400" spans="1:11" s="3" customFormat="1" x14ac:dyDescent="0.25">
      <c r="A400" s="191"/>
      <c r="B400" s="212">
        <f>IF(C400=0,"",MAX($B$5:B399)+1)</f>
        <v>382</v>
      </c>
      <c r="C400" s="204">
        <v>6424001903</v>
      </c>
      <c r="D400" s="205" t="str">
        <f>_xlfn.XLOOKUP(C400,'COA_DTGroup_Update 20260428'!$C$410:$C$854,'COA_DTGroup_Update 20260428'!$A$410:$A$854,"")</f>
        <v>Khấu hao máy móc thiết bị xưởng</v>
      </c>
      <c r="E400" s="205"/>
      <c r="F400" s="204" t="s">
        <v>1081</v>
      </c>
      <c r="G400" s="205" t="s">
        <v>1097</v>
      </c>
      <c r="H400" s="200">
        <f>VLOOKUP(C400,'COA_DTGroup_Update 20260428'!C:D,2,0)</f>
        <v>642</v>
      </c>
      <c r="I400" s="200"/>
      <c r="J400" s="201" t="s">
        <v>1098</v>
      </c>
      <c r="K400" s="223" t="s">
        <v>226</v>
      </c>
    </row>
    <row r="401" spans="1:11" x14ac:dyDescent="0.25">
      <c r="B401" s="172">
        <f>IF(C401=0,"",MAX($B$5:B400)+1)</f>
        <v>383</v>
      </c>
      <c r="C401" s="179">
        <v>6424001904</v>
      </c>
      <c r="D401" s="171" t="str">
        <f>_xlfn.XLOOKUP(C401,'COA_DTGroup_Update 20260428'!$C$410:$C$854,'COA_DTGroup_Update 20260428'!$A$410:$A$854,"")</f>
        <v>Khấu hao thiết bị văn phòng</v>
      </c>
      <c r="E401" s="171" t="s">
        <v>416</v>
      </c>
      <c r="F401" s="179" t="s">
        <v>1083</v>
      </c>
      <c r="G401" s="171" t="s">
        <v>1084</v>
      </c>
      <c r="H401" s="179">
        <f>VLOOKUP(C401,'COA_DTGroup_Update 20260428'!C:D,2,0)</f>
        <v>642</v>
      </c>
      <c r="I401" s="179">
        <v>161</v>
      </c>
      <c r="J401" s="198" t="s">
        <v>416</v>
      </c>
      <c r="K401" s="222" t="s">
        <v>226</v>
      </c>
    </row>
    <row r="402" spans="1:11" ht="30" x14ac:dyDescent="0.25">
      <c r="B402" s="172">
        <f>IF(C402=0,"",MAX($B$5:B401)+1)</f>
        <v>384</v>
      </c>
      <c r="C402" s="179">
        <v>6424001905</v>
      </c>
      <c r="D402" s="171" t="str">
        <f>_xlfn.XLOOKUP(C402,'COA_DTGroup_Update 20260428'!$C$410:$C$854,'COA_DTGroup_Update 20260428'!$A$410:$A$854,"")</f>
        <v>Khấu hao phương tiện đi lại, vận tải</v>
      </c>
      <c r="E402" s="171" t="s">
        <v>415</v>
      </c>
      <c r="F402" s="179" t="s">
        <v>1085</v>
      </c>
      <c r="G402" s="171" t="s">
        <v>1086</v>
      </c>
      <c r="H402" s="179">
        <f>VLOOKUP(C402,'COA_DTGroup_Update 20260428'!C:D,2,0)</f>
        <v>642</v>
      </c>
      <c r="I402" s="179">
        <v>160</v>
      </c>
      <c r="J402" s="198" t="s">
        <v>415</v>
      </c>
      <c r="K402" s="222" t="s">
        <v>226</v>
      </c>
    </row>
    <row r="403" spans="1:11" x14ac:dyDescent="0.25">
      <c r="B403" s="172">
        <f>IF(C403=0,"",MAX($B$5:B402)+1)</f>
        <v>385</v>
      </c>
      <c r="C403" s="179">
        <v>6424001906</v>
      </c>
      <c r="D403" s="171" t="str">
        <f>_xlfn.XLOOKUP(C403,'COA_DTGroup_Update 20260428'!$C$410:$C$854,'COA_DTGroup_Update 20260428'!$A$410:$A$854,"")</f>
        <v>Khấu hao IT phần cứng</v>
      </c>
      <c r="E403" s="171" t="s">
        <v>417</v>
      </c>
      <c r="F403" s="179" t="s">
        <v>1087</v>
      </c>
      <c r="G403" s="171" t="s">
        <v>417</v>
      </c>
      <c r="H403" s="179">
        <f>VLOOKUP(C403,'COA_DTGroup_Update 20260428'!C:D,2,0)</f>
        <v>642</v>
      </c>
      <c r="I403" s="179">
        <v>162</v>
      </c>
      <c r="J403" s="198" t="s">
        <v>417</v>
      </c>
      <c r="K403" s="222" t="s">
        <v>226</v>
      </c>
    </row>
    <row r="404" spans="1:11" ht="30" x14ac:dyDescent="0.25">
      <c r="B404" s="172">
        <f>IF(C404=0,"",MAX($B$5:B403)+1)</f>
        <v>386</v>
      </c>
      <c r="C404" s="179">
        <v>6424001907</v>
      </c>
      <c r="D404" s="171" t="str">
        <f>_xlfn.XLOOKUP(C404,'COA_DTGroup_Update 20260428'!$C$410:$C$854,'COA_DTGroup_Update 20260428'!$A$410:$A$854,"")</f>
        <v>Khấu hao TSCĐ vô hình (Phần mềm)</v>
      </c>
      <c r="E404" s="171" t="s">
        <v>419</v>
      </c>
      <c r="F404" s="179" t="s">
        <v>1089</v>
      </c>
      <c r="G404" s="171" t="s">
        <v>1099</v>
      </c>
      <c r="H404" s="179">
        <f>VLOOKUP(C404,'COA_DTGroup_Update 20260428'!C:D,2,0)</f>
        <v>642</v>
      </c>
      <c r="I404" s="179">
        <v>164</v>
      </c>
      <c r="J404" s="198" t="s">
        <v>419</v>
      </c>
      <c r="K404" s="222" t="s">
        <v>226</v>
      </c>
    </row>
    <row r="405" spans="1:11" x14ac:dyDescent="0.25">
      <c r="B405" s="172">
        <f>IF(C405=0,"",MAX($B$5:B404)+1)</f>
        <v>387</v>
      </c>
      <c r="C405" s="179">
        <v>6424001909</v>
      </c>
      <c r="D405" s="171" t="str">
        <f>_xlfn.XLOOKUP(C405,'COA_DTGroup_Update 20260428'!$C$410:$C$854,'COA_DTGroup_Update 20260428'!$A$410:$A$854,"")</f>
        <v>Khấu hao TSCĐ khác</v>
      </c>
      <c r="E405" s="171" t="s">
        <v>418</v>
      </c>
      <c r="F405" s="179" t="s">
        <v>1092</v>
      </c>
      <c r="G405" s="171" t="s">
        <v>448</v>
      </c>
      <c r="H405" s="179">
        <f>VLOOKUP(C405,'COA_DTGroup_Update 20260428'!C:D,2,0)</f>
        <v>642</v>
      </c>
      <c r="I405" s="179">
        <v>163</v>
      </c>
      <c r="J405" s="198" t="s">
        <v>418</v>
      </c>
      <c r="K405" s="222" t="s">
        <v>226</v>
      </c>
    </row>
    <row r="406" spans="1:11" x14ac:dyDescent="0.25">
      <c r="B406" s="172">
        <f>IF(C406=0,"",MAX($B$5:B405)+1)</f>
        <v>388</v>
      </c>
      <c r="C406" s="179">
        <v>6424001910</v>
      </c>
      <c r="D406" s="171" t="str">
        <f>_xlfn.XLOOKUP(C406,'COA_DTGroup_Update 20260428'!$C$410:$C$854,'COA_DTGroup_Update 20260428'!$A$410:$A$854,"")</f>
        <v>Khấu hao quyền sử dụng đất</v>
      </c>
      <c r="E406" s="171" t="s">
        <v>423</v>
      </c>
      <c r="F406" s="179" t="s">
        <v>1093</v>
      </c>
      <c r="G406" s="171" t="s">
        <v>1094</v>
      </c>
      <c r="H406" s="179">
        <f>VLOOKUP(C406,'COA_DTGroup_Update 20260428'!C:D,2,0)</f>
        <v>642</v>
      </c>
      <c r="I406" s="179">
        <v>168</v>
      </c>
      <c r="J406" s="198" t="s">
        <v>423</v>
      </c>
      <c r="K406" s="222" t="s">
        <v>226</v>
      </c>
    </row>
    <row r="407" spans="1:11" x14ac:dyDescent="0.25">
      <c r="B407" s="172">
        <f>IF(C407=0,"",MAX($B$5:B406)+1)</f>
        <v>389</v>
      </c>
      <c r="C407" s="179">
        <v>6424001911</v>
      </c>
      <c r="D407" s="171" t="str">
        <f>_xlfn.XLOOKUP(C407,'COA_DTGroup_Update 20260428'!$C$410:$C$854,'COA_DTGroup_Update 20260428'!$A$410:$A$854,"")</f>
        <v>Khấu hao quyền phát hành</v>
      </c>
      <c r="E407" s="171" t="s">
        <v>422</v>
      </c>
      <c r="F407" s="179" t="s">
        <v>1102</v>
      </c>
      <c r="G407" s="171" t="s">
        <v>1103</v>
      </c>
      <c r="H407" s="179">
        <f>VLOOKUP(C407,'COA_DTGroup_Update 20260428'!C:D,2,0)</f>
        <v>642</v>
      </c>
      <c r="I407" s="179">
        <v>167</v>
      </c>
      <c r="J407" s="198" t="s">
        <v>422</v>
      </c>
      <c r="K407" s="222" t="s">
        <v>226</v>
      </c>
    </row>
    <row r="408" spans="1:11" x14ac:dyDescent="0.25">
      <c r="B408" s="172">
        <f>IF(C408=0,"",MAX($B$5:B407)+1)</f>
        <v>390</v>
      </c>
      <c r="C408" s="179">
        <v>6424001912</v>
      </c>
      <c r="D408" s="171" t="str">
        <f>_xlfn.XLOOKUP(C408,'COA_DTGroup_Update 20260428'!$C$410:$C$854,'COA_DTGroup_Update 20260428'!$A$410:$A$854,"")</f>
        <v>Khấu hao bản quyền, sáng chế</v>
      </c>
      <c r="E408" s="171" t="s">
        <v>421</v>
      </c>
      <c r="F408" s="179" t="s">
        <v>1104</v>
      </c>
      <c r="G408" s="171" t="s">
        <v>1105</v>
      </c>
      <c r="H408" s="179">
        <f>VLOOKUP(C408,'COA_DTGroup_Update 20260428'!C:D,2,0)</f>
        <v>642</v>
      </c>
      <c r="I408" s="179">
        <v>166</v>
      </c>
      <c r="J408" s="198" t="s">
        <v>421</v>
      </c>
      <c r="K408" s="222" t="s">
        <v>226</v>
      </c>
    </row>
    <row r="409" spans="1:11" x14ac:dyDescent="0.25">
      <c r="B409" s="172">
        <f>IF(C409=0,"",MAX($B$5:B408)+1)</f>
        <v>391</v>
      </c>
      <c r="C409" s="179">
        <v>6424001913</v>
      </c>
      <c r="D409" s="171" t="str">
        <f>_xlfn.XLOOKUP(C409,'COA_DTGroup_Update 20260428'!$C$410:$C$854,'COA_DTGroup_Update 20260428'!$A$410:$A$854,"")</f>
        <v>Khấu hao nhãn hiệu hàng hóa</v>
      </c>
      <c r="E409" s="171" t="s">
        <v>420</v>
      </c>
      <c r="F409" s="179" t="s">
        <v>1100</v>
      </c>
      <c r="G409" s="171" t="s">
        <v>1106</v>
      </c>
      <c r="H409" s="179">
        <f>VLOOKUP(C409,'COA_DTGroup_Update 20260428'!C:D,2,0)</f>
        <v>642</v>
      </c>
      <c r="I409" s="179">
        <v>165</v>
      </c>
      <c r="J409" s="198" t="s">
        <v>420</v>
      </c>
      <c r="K409" s="222" t="s">
        <v>226</v>
      </c>
    </row>
    <row r="410" spans="1:11" s="3" customFormat="1" ht="30" x14ac:dyDescent="0.25">
      <c r="A410" s="191"/>
      <c r="B410" s="212">
        <f>IF(C410=0,"",MAX($B$5:B409)+1)</f>
        <v>392</v>
      </c>
      <c r="C410" s="204">
        <v>6424001914</v>
      </c>
      <c r="D410" s="205" t="str">
        <f>_xlfn.XLOOKUP(C410,'COA_DTGroup_Update 20260428'!$C$410:$C$854,'COA_DTGroup_Update 20260428'!$A$410:$A$854,"")</f>
        <v>Khấu hao giấy phép và giấy phép nhượng quyền</v>
      </c>
      <c r="E410" s="205"/>
      <c r="F410" s="204" t="s">
        <v>1107</v>
      </c>
      <c r="G410" s="205" t="s">
        <v>852</v>
      </c>
      <c r="H410" s="200">
        <f>VLOOKUP(C410,'COA_DTGroup_Update 20260428'!C:D,2,0)</f>
        <v>642</v>
      </c>
      <c r="I410" s="200"/>
      <c r="J410" s="201" t="s">
        <v>1108</v>
      </c>
      <c r="K410" s="223" t="s">
        <v>226</v>
      </c>
    </row>
    <row r="411" spans="1:11" x14ac:dyDescent="0.25">
      <c r="B411" s="172">
        <f>IF(C411=0,"",MAX($B$5:B410)+1)</f>
        <v>393</v>
      </c>
      <c r="C411" s="179">
        <v>6424001915</v>
      </c>
      <c r="D411" s="171" t="str">
        <f>_xlfn.XLOOKUP(C411,'COA_DTGroup_Update 20260428'!$C$410:$C$854,'COA_DTGroup_Update 20260428'!$A$410:$A$854,"")</f>
        <v>Khấu hao tài sản vô hình khác</v>
      </c>
      <c r="E411" s="171" t="s">
        <v>424</v>
      </c>
      <c r="F411" s="179" t="s">
        <v>1095</v>
      </c>
      <c r="G411" s="171" t="s">
        <v>1096</v>
      </c>
      <c r="H411" s="179">
        <f>VLOOKUP(C411,'COA_DTGroup_Update 20260428'!C:D,2,0)</f>
        <v>642</v>
      </c>
      <c r="I411" s="179">
        <v>168</v>
      </c>
      <c r="J411" s="198" t="s">
        <v>424</v>
      </c>
      <c r="K411" s="222" t="s">
        <v>226</v>
      </c>
    </row>
    <row r="412" spans="1:11" ht="15.75" thickBot="1" x14ac:dyDescent="0.3">
      <c r="B412" s="176">
        <f>IF(C412=0,"",MAX($B$5:B411)+1)</f>
        <v>394</v>
      </c>
      <c r="C412" s="213">
        <v>6424001916</v>
      </c>
      <c r="D412" s="214" t="str">
        <f>_xlfn.XLOOKUP(C412,'COA_DTGroup_Update 20260428'!$C$410:$C$854,'COA_DTGroup_Update 20260428'!$A$410:$A$854,"")</f>
        <v>Bất động sản đầu tư</v>
      </c>
      <c r="E412" s="214" t="s">
        <v>425</v>
      </c>
      <c r="F412" s="213" t="s">
        <v>1109</v>
      </c>
      <c r="G412" s="214" t="s">
        <v>1110</v>
      </c>
      <c r="H412" s="213">
        <f>VLOOKUP(C412,'COA_DTGroup_Update 20260428'!C:D,2,0)</f>
        <v>642</v>
      </c>
      <c r="I412" s="315">
        <v>170</v>
      </c>
      <c r="J412" s="215" t="s">
        <v>425</v>
      </c>
      <c r="K412" s="226" t="s">
        <v>226</v>
      </c>
    </row>
    <row r="413" spans="1:11" x14ac:dyDescent="0.25">
      <c r="I413" s="178"/>
      <c r="J413" s="2"/>
      <c r="K413" s="2"/>
    </row>
  </sheetData>
  <autoFilter ref="A4:K412" xr:uid="{764D46C9-E51A-427C-95AB-D5E37D0441BA}"/>
  <mergeCells count="2">
    <mergeCell ref="I3:K3"/>
    <mergeCell ref="B3:H3"/>
  </mergeCells>
  <phoneticPr fontId="2" type="noConversion"/>
  <conditionalFormatting sqref="B413:C1048576 B1:C1 B4:C5 B2:B3 C6:C151 C161:C251 C254:C412">
    <cfRule type="duplicateValues" dxfId="12" priority="9"/>
  </conditionalFormatting>
  <conditionalFormatting sqref="C161:C251 B5:C5 C6:C151 C254:C411">
    <cfRule type="duplicateValues" dxfId="11" priority="47"/>
  </conditionalFormatting>
  <conditionalFormatting sqref="E286">
    <cfRule type="duplicateValues" dxfId="10" priority="8"/>
  </conditionalFormatting>
  <printOptions horizontalCentered="1"/>
  <pageMargins left="0" right="0" top="0.25" bottom="0" header="0.3" footer="0.3"/>
  <pageSetup paperSize="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A64E-7234-4AE6-A4CF-1D59E67F5C03}">
  <sheetPr>
    <tabColor rgb="FFFFC000"/>
  </sheetPr>
  <dimension ref="A1:H863"/>
  <sheetViews>
    <sheetView workbookViewId="0"/>
  </sheetViews>
  <sheetFormatPr defaultColWidth="9.28515625" defaultRowHeight="12.75" x14ac:dyDescent="0.2"/>
  <cols>
    <col min="1" max="1" width="55.5703125" style="175" customWidth="1"/>
    <col min="2" max="2" width="16.28515625" style="174" customWidth="1"/>
    <col min="3" max="3" width="21" style="174" customWidth="1"/>
    <col min="4" max="4" width="18.28515625" style="174" customWidth="1"/>
    <col min="5" max="5" width="14.7109375" style="174" customWidth="1"/>
    <col min="6" max="6" width="23.7109375" style="174" customWidth="1"/>
    <col min="7" max="7" width="21" style="174" customWidth="1"/>
    <col min="8" max="16384" width="9.28515625" style="175"/>
  </cols>
  <sheetData>
    <row r="1" spans="1:7" x14ac:dyDescent="0.2">
      <c r="A1" s="173" t="s">
        <v>1111</v>
      </c>
      <c r="B1" s="184" t="s">
        <v>1112</v>
      </c>
      <c r="C1" s="184" t="s">
        <v>1113</v>
      </c>
      <c r="D1" s="184" t="s">
        <v>1114</v>
      </c>
      <c r="F1" s="174" t="s">
        <v>1115</v>
      </c>
      <c r="G1" s="184" t="s">
        <v>1113</v>
      </c>
    </row>
    <row r="2" spans="1:7" x14ac:dyDescent="0.2">
      <c r="A2" s="175" t="s">
        <v>1116</v>
      </c>
      <c r="B2" s="174">
        <v>1000</v>
      </c>
      <c r="C2" s="174">
        <v>1111000100</v>
      </c>
      <c r="F2" s="174" t="str">
        <f t="shared" ref="F2:F65" si="0">"Acct_"&amp;RIGHT(C2,5)</f>
        <v>Acct_00100</v>
      </c>
      <c r="G2" s="298" t="s">
        <v>1117</v>
      </c>
    </row>
    <row r="3" spans="1:7" x14ac:dyDescent="0.2">
      <c r="A3" s="175" t="s">
        <v>1118</v>
      </c>
      <c r="B3" s="174">
        <v>1000</v>
      </c>
      <c r="C3" s="174">
        <v>1111000200</v>
      </c>
      <c r="F3" s="174" t="str">
        <f t="shared" si="0"/>
        <v>Acct_00200</v>
      </c>
      <c r="G3" s="298" t="s">
        <v>1119</v>
      </c>
    </row>
    <row r="4" spans="1:7" x14ac:dyDescent="0.2">
      <c r="A4" s="175" t="s">
        <v>1120</v>
      </c>
      <c r="B4" s="174">
        <v>1000</v>
      </c>
      <c r="C4" s="174">
        <v>1111090100</v>
      </c>
      <c r="F4" s="174" t="str">
        <f t="shared" si="0"/>
        <v>Acct_90100</v>
      </c>
      <c r="G4" s="298" t="s">
        <v>1121</v>
      </c>
    </row>
    <row r="5" spans="1:7" x14ac:dyDescent="0.2">
      <c r="A5" s="175" t="s">
        <v>1122</v>
      </c>
      <c r="B5" s="174">
        <v>1000</v>
      </c>
      <c r="C5" s="174">
        <v>1112000100</v>
      </c>
      <c r="F5" s="174" t="str">
        <f t="shared" si="0"/>
        <v>Acct_00100</v>
      </c>
      <c r="G5" s="298" t="s">
        <v>1123</v>
      </c>
    </row>
    <row r="6" spans="1:7" x14ac:dyDescent="0.2">
      <c r="A6" s="175" t="s">
        <v>1124</v>
      </c>
      <c r="B6" s="174">
        <v>1000</v>
      </c>
      <c r="C6" s="174">
        <v>1121000100</v>
      </c>
      <c r="F6" s="174" t="str">
        <f t="shared" si="0"/>
        <v>Acct_00100</v>
      </c>
      <c r="G6" s="298" t="s">
        <v>1125</v>
      </c>
    </row>
    <row r="7" spans="1:7" x14ac:dyDescent="0.2">
      <c r="A7" s="175" t="s">
        <v>1126</v>
      </c>
      <c r="B7" s="174">
        <v>1000</v>
      </c>
      <c r="C7" s="174">
        <v>1121000200</v>
      </c>
      <c r="F7" s="174" t="str">
        <f t="shared" si="0"/>
        <v>Acct_00200</v>
      </c>
      <c r="G7" s="298" t="s">
        <v>1127</v>
      </c>
    </row>
    <row r="8" spans="1:7" x14ac:dyDescent="0.2">
      <c r="A8" s="175" t="s">
        <v>1128</v>
      </c>
      <c r="B8" s="174">
        <v>1000</v>
      </c>
      <c r="C8" s="174">
        <v>1121000210</v>
      </c>
      <c r="F8" s="174" t="str">
        <f t="shared" si="0"/>
        <v>Acct_00210</v>
      </c>
      <c r="G8" s="298" t="s">
        <v>1129</v>
      </c>
    </row>
    <row r="9" spans="1:7" x14ac:dyDescent="0.2">
      <c r="A9" s="175" t="s">
        <v>1130</v>
      </c>
      <c r="B9" s="174">
        <v>1000</v>
      </c>
      <c r="C9" s="174">
        <v>1121090100</v>
      </c>
      <c r="F9" s="174" t="str">
        <f t="shared" si="0"/>
        <v>Acct_90100</v>
      </c>
      <c r="G9" s="298" t="s">
        <v>1131</v>
      </c>
    </row>
    <row r="10" spans="1:7" x14ac:dyDescent="0.2">
      <c r="A10" s="175" t="s">
        <v>1132</v>
      </c>
      <c r="B10" s="174">
        <v>1000</v>
      </c>
      <c r="C10" s="174">
        <v>1121090210</v>
      </c>
      <c r="F10" s="174" t="str">
        <f t="shared" si="0"/>
        <v>Acct_90210</v>
      </c>
      <c r="G10" s="298" t="s">
        <v>1133</v>
      </c>
    </row>
    <row r="11" spans="1:7" x14ac:dyDescent="0.2">
      <c r="A11" s="175" t="s">
        <v>1134</v>
      </c>
      <c r="B11" s="174">
        <v>1000</v>
      </c>
      <c r="C11" s="174">
        <v>1121100100</v>
      </c>
      <c r="F11" s="174" t="str">
        <f t="shared" si="0"/>
        <v>Acct_00100</v>
      </c>
      <c r="G11" s="298" t="s">
        <v>1135</v>
      </c>
    </row>
    <row r="12" spans="1:7" x14ac:dyDescent="0.2">
      <c r="A12" s="175" t="s">
        <v>1136</v>
      </c>
      <c r="B12" s="174">
        <v>1000</v>
      </c>
      <c r="C12" s="174">
        <v>1121100200</v>
      </c>
      <c r="F12" s="174" t="str">
        <f t="shared" si="0"/>
        <v>Acct_00200</v>
      </c>
      <c r="G12" s="298" t="s">
        <v>1137</v>
      </c>
    </row>
    <row r="13" spans="1:7" x14ac:dyDescent="0.2">
      <c r="A13" s="175" t="s">
        <v>1138</v>
      </c>
      <c r="B13" s="174">
        <v>1000</v>
      </c>
      <c r="C13" s="174">
        <v>1121110100</v>
      </c>
      <c r="F13" s="174" t="str">
        <f t="shared" si="0"/>
        <v>Acct_10100</v>
      </c>
      <c r="G13" s="298" t="s">
        <v>1139</v>
      </c>
    </row>
    <row r="14" spans="1:7" x14ac:dyDescent="0.2">
      <c r="A14" s="175" t="s">
        <v>1140</v>
      </c>
      <c r="B14" s="174">
        <v>1000</v>
      </c>
      <c r="C14" s="174">
        <v>1121119100</v>
      </c>
      <c r="F14" s="174" t="str">
        <f t="shared" si="0"/>
        <v>Acct_19100</v>
      </c>
      <c r="G14" s="298" t="s">
        <v>1141</v>
      </c>
    </row>
    <row r="15" spans="1:7" x14ac:dyDescent="0.2">
      <c r="A15" s="175" t="s">
        <v>1142</v>
      </c>
      <c r="B15" s="174">
        <v>1000</v>
      </c>
      <c r="C15" s="174">
        <v>1121190100</v>
      </c>
      <c r="F15" s="174" t="str">
        <f t="shared" si="0"/>
        <v>Acct_90100</v>
      </c>
      <c r="G15" s="298" t="s">
        <v>1143</v>
      </c>
    </row>
    <row r="16" spans="1:7" x14ac:dyDescent="0.2">
      <c r="A16" s="175" t="s">
        <v>1144</v>
      </c>
      <c r="B16" s="174">
        <v>1000</v>
      </c>
      <c r="C16" s="174">
        <v>1121190200</v>
      </c>
      <c r="F16" s="174" t="str">
        <f t="shared" si="0"/>
        <v>Acct_90200</v>
      </c>
      <c r="G16" s="298" t="s">
        <v>1145</v>
      </c>
    </row>
    <row r="17" spans="1:7" x14ac:dyDescent="0.2">
      <c r="A17" s="175" t="s">
        <v>1146</v>
      </c>
      <c r="B17" s="174">
        <v>1000</v>
      </c>
      <c r="C17" s="174">
        <v>1121200100</v>
      </c>
      <c r="F17" s="174" t="str">
        <f t="shared" si="0"/>
        <v>Acct_00100</v>
      </c>
      <c r="G17" s="298" t="s">
        <v>1147</v>
      </c>
    </row>
    <row r="18" spans="1:7" x14ac:dyDescent="0.2">
      <c r="A18" s="175" t="s">
        <v>1148</v>
      </c>
      <c r="B18" s="174">
        <v>1000</v>
      </c>
      <c r="C18" s="174">
        <v>1121200110</v>
      </c>
      <c r="F18" s="174" t="str">
        <f t="shared" si="0"/>
        <v>Acct_00110</v>
      </c>
      <c r="G18" s="298" t="s">
        <v>1149</v>
      </c>
    </row>
    <row r="19" spans="1:7" x14ac:dyDescent="0.2">
      <c r="A19" s="175" t="s">
        <v>1150</v>
      </c>
      <c r="B19" s="174">
        <v>1000</v>
      </c>
      <c r="C19" s="174">
        <v>1121200120</v>
      </c>
      <c r="F19" s="174" t="str">
        <f t="shared" si="0"/>
        <v>Acct_00120</v>
      </c>
      <c r="G19" s="298" t="s">
        <v>1151</v>
      </c>
    </row>
    <row r="20" spans="1:7" x14ac:dyDescent="0.2">
      <c r="A20" s="175" t="s">
        <v>1152</v>
      </c>
      <c r="B20" s="174">
        <v>1000</v>
      </c>
      <c r="C20" s="174">
        <v>1121200130</v>
      </c>
      <c r="F20" s="174" t="str">
        <f t="shared" si="0"/>
        <v>Acct_00130</v>
      </c>
      <c r="G20" s="298" t="s">
        <v>1153</v>
      </c>
    </row>
    <row r="21" spans="1:7" x14ac:dyDescent="0.2">
      <c r="A21" s="175" t="s">
        <v>1154</v>
      </c>
      <c r="B21" s="174">
        <v>1000</v>
      </c>
      <c r="C21" s="174">
        <v>1121200200</v>
      </c>
      <c r="F21" s="174" t="str">
        <f t="shared" si="0"/>
        <v>Acct_00200</v>
      </c>
      <c r="G21" s="298" t="s">
        <v>1155</v>
      </c>
    </row>
    <row r="22" spans="1:7" x14ac:dyDescent="0.2">
      <c r="A22" s="175" t="s">
        <v>1156</v>
      </c>
      <c r="B22" s="174">
        <v>1000</v>
      </c>
      <c r="C22" s="174">
        <v>1121200300</v>
      </c>
      <c r="F22" s="174" t="str">
        <f t="shared" si="0"/>
        <v>Acct_00300</v>
      </c>
      <c r="G22" s="298" t="s">
        <v>1157</v>
      </c>
    </row>
    <row r="23" spans="1:7" x14ac:dyDescent="0.2">
      <c r="A23" s="175" t="s">
        <v>1158</v>
      </c>
      <c r="B23" s="174">
        <v>1000</v>
      </c>
      <c r="C23" s="174">
        <v>1121290100</v>
      </c>
      <c r="F23" s="174" t="str">
        <f t="shared" si="0"/>
        <v>Acct_90100</v>
      </c>
      <c r="G23" s="298" t="s">
        <v>1159</v>
      </c>
    </row>
    <row r="24" spans="1:7" x14ac:dyDescent="0.2">
      <c r="A24" s="175" t="s">
        <v>1160</v>
      </c>
      <c r="B24" s="174">
        <v>1000</v>
      </c>
      <c r="C24" s="174">
        <v>1121290200</v>
      </c>
      <c r="F24" s="174" t="str">
        <f t="shared" si="0"/>
        <v>Acct_90200</v>
      </c>
      <c r="G24" s="298" t="s">
        <v>1161</v>
      </c>
    </row>
    <row r="25" spans="1:7" x14ac:dyDescent="0.2">
      <c r="A25" s="175" t="s">
        <v>1162</v>
      </c>
      <c r="B25" s="174">
        <v>1000</v>
      </c>
      <c r="C25" s="174">
        <v>1121300100</v>
      </c>
      <c r="F25" s="174" t="str">
        <f t="shared" si="0"/>
        <v>Acct_00100</v>
      </c>
      <c r="G25" s="298" t="s">
        <v>1163</v>
      </c>
    </row>
    <row r="26" spans="1:7" x14ac:dyDescent="0.2">
      <c r="A26" s="175" t="s">
        <v>1164</v>
      </c>
      <c r="B26" s="174">
        <v>1000</v>
      </c>
      <c r="C26" s="174">
        <v>1121300200</v>
      </c>
      <c r="F26" s="174" t="str">
        <f t="shared" si="0"/>
        <v>Acct_00200</v>
      </c>
      <c r="G26" s="298" t="s">
        <v>1165</v>
      </c>
    </row>
    <row r="27" spans="1:7" x14ac:dyDescent="0.2">
      <c r="A27" s="175" t="s">
        <v>1166</v>
      </c>
      <c r="B27" s="174">
        <v>1000</v>
      </c>
      <c r="C27" s="174">
        <v>1121390100</v>
      </c>
      <c r="F27" s="174" t="str">
        <f t="shared" si="0"/>
        <v>Acct_90100</v>
      </c>
      <c r="G27" s="298" t="s">
        <v>1167</v>
      </c>
    </row>
    <row r="28" spans="1:7" x14ac:dyDescent="0.2">
      <c r="A28" s="175" t="s">
        <v>1168</v>
      </c>
      <c r="B28" s="174">
        <v>1000</v>
      </c>
      <c r="C28" s="174">
        <v>1121390200</v>
      </c>
      <c r="F28" s="174" t="str">
        <f t="shared" si="0"/>
        <v>Acct_90200</v>
      </c>
      <c r="G28" s="298" t="s">
        <v>1169</v>
      </c>
    </row>
    <row r="29" spans="1:7" x14ac:dyDescent="0.2">
      <c r="A29" s="175" t="s">
        <v>1170</v>
      </c>
      <c r="B29" s="174">
        <v>1000</v>
      </c>
      <c r="C29" s="174">
        <v>1121400100</v>
      </c>
      <c r="F29" s="174" t="str">
        <f t="shared" si="0"/>
        <v>Acct_00100</v>
      </c>
      <c r="G29" s="298" t="s">
        <v>1171</v>
      </c>
    </row>
    <row r="30" spans="1:7" x14ac:dyDescent="0.2">
      <c r="A30" s="175" t="s">
        <v>1172</v>
      </c>
      <c r="B30" s="174">
        <v>1000</v>
      </c>
      <c r="C30" s="174">
        <v>1121400110</v>
      </c>
      <c r="F30" s="174" t="str">
        <f t="shared" si="0"/>
        <v>Acct_00110</v>
      </c>
      <c r="G30" s="298" t="s">
        <v>1173</v>
      </c>
    </row>
    <row r="31" spans="1:7" x14ac:dyDescent="0.2">
      <c r="A31" s="175" t="s">
        <v>1174</v>
      </c>
      <c r="B31" s="174">
        <v>1000</v>
      </c>
      <c r="C31" s="174">
        <v>1121400200</v>
      </c>
      <c r="F31" s="174" t="str">
        <f t="shared" si="0"/>
        <v>Acct_00200</v>
      </c>
      <c r="G31" s="298" t="s">
        <v>1175</v>
      </c>
    </row>
    <row r="32" spans="1:7" x14ac:dyDescent="0.2">
      <c r="A32" s="175" t="s">
        <v>1176</v>
      </c>
      <c r="B32" s="174">
        <v>1000</v>
      </c>
      <c r="C32" s="174">
        <v>1121490100</v>
      </c>
      <c r="F32" s="174" t="str">
        <f t="shared" si="0"/>
        <v>Acct_90100</v>
      </c>
      <c r="G32" s="298" t="s">
        <v>1177</v>
      </c>
    </row>
    <row r="33" spans="1:7" x14ac:dyDescent="0.2">
      <c r="A33" s="175" t="s">
        <v>1178</v>
      </c>
      <c r="B33" s="174">
        <v>1000</v>
      </c>
      <c r="C33" s="174">
        <v>1121490110</v>
      </c>
      <c r="F33" s="174" t="str">
        <f t="shared" si="0"/>
        <v>Acct_90110</v>
      </c>
      <c r="G33" s="298" t="s">
        <v>1179</v>
      </c>
    </row>
    <row r="34" spans="1:7" x14ac:dyDescent="0.2">
      <c r="A34" s="175" t="s">
        <v>1180</v>
      </c>
      <c r="B34" s="174">
        <v>1000</v>
      </c>
      <c r="C34" s="174">
        <v>1121490200</v>
      </c>
      <c r="F34" s="174" t="str">
        <f t="shared" si="0"/>
        <v>Acct_90200</v>
      </c>
      <c r="G34" s="298" t="s">
        <v>1181</v>
      </c>
    </row>
    <row r="35" spans="1:7" x14ac:dyDescent="0.2">
      <c r="A35" s="175" t="s">
        <v>1182</v>
      </c>
      <c r="B35" s="174">
        <v>1000</v>
      </c>
      <c r="C35" s="174">
        <v>1121500100</v>
      </c>
      <c r="F35" s="174" t="str">
        <f t="shared" si="0"/>
        <v>Acct_00100</v>
      </c>
      <c r="G35" s="298" t="s">
        <v>1183</v>
      </c>
    </row>
    <row r="36" spans="1:7" x14ac:dyDescent="0.2">
      <c r="A36" s="175" t="s">
        <v>1184</v>
      </c>
      <c r="B36" s="174">
        <v>1000</v>
      </c>
      <c r="C36" s="174">
        <v>1121590100</v>
      </c>
      <c r="F36" s="174" t="str">
        <f t="shared" si="0"/>
        <v>Acct_90100</v>
      </c>
      <c r="G36" s="298" t="s">
        <v>1185</v>
      </c>
    </row>
    <row r="37" spans="1:7" x14ac:dyDescent="0.2">
      <c r="A37" s="175" t="s">
        <v>1186</v>
      </c>
      <c r="B37" s="174">
        <v>1000</v>
      </c>
      <c r="C37" s="174">
        <v>1121600100</v>
      </c>
      <c r="F37" s="174" t="str">
        <f t="shared" si="0"/>
        <v>Acct_00100</v>
      </c>
      <c r="G37" s="298" t="s">
        <v>1187</v>
      </c>
    </row>
    <row r="38" spans="1:7" x14ac:dyDescent="0.2">
      <c r="A38" s="175" t="s">
        <v>1188</v>
      </c>
      <c r="B38" s="174">
        <v>1000</v>
      </c>
      <c r="C38" s="174">
        <v>1121600200</v>
      </c>
      <c r="F38" s="174" t="str">
        <f t="shared" si="0"/>
        <v>Acct_00200</v>
      </c>
      <c r="G38" s="298" t="s">
        <v>1189</v>
      </c>
    </row>
    <row r="39" spans="1:7" x14ac:dyDescent="0.2">
      <c r="A39" s="175" t="s">
        <v>1190</v>
      </c>
      <c r="B39" s="174">
        <v>1000</v>
      </c>
      <c r="C39" s="174">
        <v>1121690100</v>
      </c>
      <c r="F39" s="174" t="str">
        <f t="shared" si="0"/>
        <v>Acct_90100</v>
      </c>
      <c r="G39" s="298" t="s">
        <v>1191</v>
      </c>
    </row>
    <row r="40" spans="1:7" x14ac:dyDescent="0.2">
      <c r="A40" s="175" t="s">
        <v>1192</v>
      </c>
      <c r="B40" s="174">
        <v>1000</v>
      </c>
      <c r="C40" s="174">
        <v>1121690200</v>
      </c>
      <c r="F40" s="174" t="str">
        <f t="shared" si="0"/>
        <v>Acct_90200</v>
      </c>
      <c r="G40" s="298" t="s">
        <v>1193</v>
      </c>
    </row>
    <row r="41" spans="1:7" x14ac:dyDescent="0.2">
      <c r="A41" s="175" t="s">
        <v>1194</v>
      </c>
      <c r="B41" s="174">
        <v>1000</v>
      </c>
      <c r="C41" s="174">
        <v>1121700100</v>
      </c>
      <c r="F41" s="174" t="str">
        <f t="shared" si="0"/>
        <v>Acct_00100</v>
      </c>
      <c r="G41" s="298" t="s">
        <v>1195</v>
      </c>
    </row>
    <row r="42" spans="1:7" x14ac:dyDescent="0.2">
      <c r="A42" s="175" t="s">
        <v>1196</v>
      </c>
      <c r="B42" s="174">
        <v>1000</v>
      </c>
      <c r="C42" s="174">
        <v>1121790100</v>
      </c>
      <c r="F42" s="174" t="str">
        <f t="shared" si="0"/>
        <v>Acct_90100</v>
      </c>
      <c r="G42" s="298" t="s">
        <v>1197</v>
      </c>
    </row>
    <row r="43" spans="1:7" x14ac:dyDescent="0.2">
      <c r="A43" s="175" t="s">
        <v>1198</v>
      </c>
      <c r="B43" s="174">
        <v>1000</v>
      </c>
      <c r="C43" s="174">
        <v>1121800100</v>
      </c>
      <c r="F43" s="174" t="str">
        <f t="shared" si="0"/>
        <v>Acct_00100</v>
      </c>
      <c r="G43" s="298" t="s">
        <v>1199</v>
      </c>
    </row>
    <row r="44" spans="1:7" x14ac:dyDescent="0.2">
      <c r="A44" s="175" t="s">
        <v>1200</v>
      </c>
      <c r="B44" s="174">
        <v>1000</v>
      </c>
      <c r="C44" s="174">
        <v>1121800200</v>
      </c>
      <c r="F44" s="174" t="str">
        <f t="shared" si="0"/>
        <v>Acct_00200</v>
      </c>
      <c r="G44" s="298" t="s">
        <v>1201</v>
      </c>
    </row>
    <row r="45" spans="1:7" x14ac:dyDescent="0.2">
      <c r="A45" s="175" t="s">
        <v>1202</v>
      </c>
      <c r="B45" s="174">
        <v>1000</v>
      </c>
      <c r="C45" s="174">
        <v>1121890100</v>
      </c>
      <c r="F45" s="174" t="str">
        <f t="shared" si="0"/>
        <v>Acct_90100</v>
      </c>
      <c r="G45" s="298" t="s">
        <v>1203</v>
      </c>
    </row>
    <row r="46" spans="1:7" x14ac:dyDescent="0.2">
      <c r="A46" s="175" t="s">
        <v>1204</v>
      </c>
      <c r="B46" s="174">
        <v>1000</v>
      </c>
      <c r="C46" s="174">
        <v>1121890200</v>
      </c>
      <c r="F46" s="174" t="str">
        <f t="shared" si="0"/>
        <v>Acct_90200</v>
      </c>
      <c r="G46" s="298" t="s">
        <v>1205</v>
      </c>
    </row>
    <row r="47" spans="1:7" x14ac:dyDescent="0.2">
      <c r="A47" s="175" t="s">
        <v>1206</v>
      </c>
      <c r="B47" s="174">
        <v>1000</v>
      </c>
      <c r="C47" s="174">
        <v>1121900100</v>
      </c>
      <c r="F47" s="174" t="str">
        <f t="shared" si="0"/>
        <v>Acct_00100</v>
      </c>
      <c r="G47" s="298" t="s">
        <v>1207</v>
      </c>
    </row>
    <row r="48" spans="1:7" x14ac:dyDescent="0.2">
      <c r="A48" s="175" t="s">
        <v>1208</v>
      </c>
      <c r="B48" s="174">
        <v>1000</v>
      </c>
      <c r="C48" s="174">
        <v>1121900200</v>
      </c>
      <c r="F48" s="174" t="str">
        <f t="shared" si="0"/>
        <v>Acct_00200</v>
      </c>
      <c r="G48" s="298" t="s">
        <v>1209</v>
      </c>
    </row>
    <row r="49" spans="1:7" x14ac:dyDescent="0.2">
      <c r="A49" s="175" t="s">
        <v>1210</v>
      </c>
      <c r="B49" s="174">
        <v>1000</v>
      </c>
      <c r="C49" s="174">
        <v>1121990100</v>
      </c>
      <c r="F49" s="174" t="str">
        <f t="shared" si="0"/>
        <v>Acct_90100</v>
      </c>
      <c r="G49" s="298" t="s">
        <v>1211</v>
      </c>
    </row>
    <row r="50" spans="1:7" x14ac:dyDescent="0.2">
      <c r="A50" s="175" t="s">
        <v>1212</v>
      </c>
      <c r="B50" s="174">
        <v>1000</v>
      </c>
      <c r="C50" s="174">
        <v>1121990200</v>
      </c>
      <c r="F50" s="174" t="str">
        <f t="shared" si="0"/>
        <v>Acct_90200</v>
      </c>
      <c r="G50" s="298" t="s">
        <v>1213</v>
      </c>
    </row>
    <row r="51" spans="1:7" x14ac:dyDescent="0.2">
      <c r="A51" s="175" t="s">
        <v>1214</v>
      </c>
      <c r="B51" s="174">
        <v>1000</v>
      </c>
      <c r="C51" s="174">
        <v>1122000100</v>
      </c>
      <c r="F51" s="174" t="str">
        <f t="shared" si="0"/>
        <v>Acct_00100</v>
      </c>
      <c r="G51" s="298" t="s">
        <v>1215</v>
      </c>
    </row>
    <row r="52" spans="1:7" x14ac:dyDescent="0.2">
      <c r="A52" s="175" t="s">
        <v>1216</v>
      </c>
      <c r="B52" s="174">
        <v>1000</v>
      </c>
      <c r="C52" s="174">
        <v>1122000210</v>
      </c>
      <c r="F52" s="174" t="str">
        <f t="shared" si="0"/>
        <v>Acct_00210</v>
      </c>
      <c r="G52" s="298" t="s">
        <v>1217</v>
      </c>
    </row>
    <row r="53" spans="1:7" x14ac:dyDescent="0.2">
      <c r="A53" s="175" t="s">
        <v>1218</v>
      </c>
      <c r="B53" s="174">
        <v>1000</v>
      </c>
      <c r="C53" s="174">
        <v>1122090100</v>
      </c>
      <c r="F53" s="174" t="str">
        <f t="shared" si="0"/>
        <v>Acct_90100</v>
      </c>
      <c r="G53" s="298" t="s">
        <v>1219</v>
      </c>
    </row>
    <row r="54" spans="1:7" x14ac:dyDescent="0.2">
      <c r="A54" s="175" t="s">
        <v>1220</v>
      </c>
      <c r="B54" s="174">
        <v>1000</v>
      </c>
      <c r="C54" s="174">
        <v>1122100100</v>
      </c>
      <c r="F54" s="174" t="str">
        <f t="shared" si="0"/>
        <v>Acct_00100</v>
      </c>
      <c r="G54" s="298" t="s">
        <v>1221</v>
      </c>
    </row>
    <row r="55" spans="1:7" x14ac:dyDescent="0.2">
      <c r="A55" s="175" t="s">
        <v>1222</v>
      </c>
      <c r="B55" s="174">
        <v>1000</v>
      </c>
      <c r="C55" s="174">
        <v>1122100200</v>
      </c>
      <c r="F55" s="174" t="str">
        <f t="shared" si="0"/>
        <v>Acct_00200</v>
      </c>
      <c r="G55" s="298" t="s">
        <v>1223</v>
      </c>
    </row>
    <row r="56" spans="1:7" x14ac:dyDescent="0.2">
      <c r="A56" s="175" t="s">
        <v>1224</v>
      </c>
      <c r="B56" s="174">
        <v>1000</v>
      </c>
      <c r="C56" s="174">
        <v>1122110100</v>
      </c>
      <c r="F56" s="174" t="str">
        <f t="shared" si="0"/>
        <v>Acct_10100</v>
      </c>
      <c r="G56" s="298" t="s">
        <v>1225</v>
      </c>
    </row>
    <row r="57" spans="1:7" x14ac:dyDescent="0.2">
      <c r="A57" s="175" t="s">
        <v>1226</v>
      </c>
      <c r="B57" s="174">
        <v>1000</v>
      </c>
      <c r="C57" s="174">
        <v>1122190100</v>
      </c>
      <c r="F57" s="174" t="str">
        <f t="shared" si="0"/>
        <v>Acct_90100</v>
      </c>
      <c r="G57" s="298" t="s">
        <v>1227</v>
      </c>
    </row>
    <row r="58" spans="1:7" x14ac:dyDescent="0.2">
      <c r="A58" s="175" t="s">
        <v>1228</v>
      </c>
      <c r="B58" s="174">
        <v>1000</v>
      </c>
      <c r="C58" s="174">
        <v>1122200100</v>
      </c>
      <c r="F58" s="174" t="str">
        <f t="shared" si="0"/>
        <v>Acct_00100</v>
      </c>
      <c r="G58" s="298" t="s">
        <v>1229</v>
      </c>
    </row>
    <row r="59" spans="1:7" x14ac:dyDescent="0.2">
      <c r="A59" s="175" t="s">
        <v>1230</v>
      </c>
      <c r="B59" s="174">
        <v>1000</v>
      </c>
      <c r="C59" s="174">
        <v>1122200200</v>
      </c>
      <c r="F59" s="174" t="str">
        <f t="shared" si="0"/>
        <v>Acct_00200</v>
      </c>
      <c r="G59" s="298" t="s">
        <v>1231</v>
      </c>
    </row>
    <row r="60" spans="1:7" x14ac:dyDescent="0.2">
      <c r="A60" s="175" t="s">
        <v>1232</v>
      </c>
      <c r="B60" s="174">
        <v>1000</v>
      </c>
      <c r="C60" s="174">
        <v>1122200300</v>
      </c>
      <c r="F60" s="174" t="str">
        <f t="shared" si="0"/>
        <v>Acct_00300</v>
      </c>
      <c r="G60" s="298" t="s">
        <v>1233</v>
      </c>
    </row>
    <row r="61" spans="1:7" x14ac:dyDescent="0.2">
      <c r="A61" s="175" t="s">
        <v>1234</v>
      </c>
      <c r="B61" s="174">
        <v>1000</v>
      </c>
      <c r="C61" s="174">
        <v>1122200400</v>
      </c>
      <c r="F61" s="174" t="str">
        <f t="shared" si="0"/>
        <v>Acct_00400</v>
      </c>
      <c r="G61" s="298" t="s">
        <v>1235</v>
      </c>
    </row>
    <row r="62" spans="1:7" x14ac:dyDescent="0.2">
      <c r="A62" s="175" t="s">
        <v>1236</v>
      </c>
      <c r="B62" s="174">
        <v>1000</v>
      </c>
      <c r="C62" s="174">
        <v>1122290100</v>
      </c>
      <c r="F62" s="174" t="str">
        <f t="shared" si="0"/>
        <v>Acct_90100</v>
      </c>
      <c r="G62" s="298" t="s">
        <v>1237</v>
      </c>
    </row>
    <row r="63" spans="1:7" x14ac:dyDescent="0.2">
      <c r="A63" s="175" t="s">
        <v>1238</v>
      </c>
      <c r="B63" s="174">
        <v>1000</v>
      </c>
      <c r="C63" s="174">
        <v>1122290200</v>
      </c>
      <c r="F63" s="174" t="str">
        <f t="shared" si="0"/>
        <v>Acct_90200</v>
      </c>
      <c r="G63" s="298" t="s">
        <v>1239</v>
      </c>
    </row>
    <row r="64" spans="1:7" x14ac:dyDescent="0.2">
      <c r="A64" s="175" t="s">
        <v>1240</v>
      </c>
      <c r="B64" s="174">
        <v>1000</v>
      </c>
      <c r="C64" s="174">
        <v>1122290300</v>
      </c>
      <c r="F64" s="174" t="str">
        <f t="shared" si="0"/>
        <v>Acct_90300</v>
      </c>
      <c r="G64" s="298" t="s">
        <v>1241</v>
      </c>
    </row>
    <row r="65" spans="1:7" x14ac:dyDescent="0.2">
      <c r="A65" s="175" t="s">
        <v>1242</v>
      </c>
      <c r="B65" s="174">
        <v>1000</v>
      </c>
      <c r="C65" s="174">
        <v>1122290400</v>
      </c>
      <c r="F65" s="174" t="str">
        <f t="shared" si="0"/>
        <v>Acct_90400</v>
      </c>
      <c r="G65" s="298" t="s">
        <v>1243</v>
      </c>
    </row>
    <row r="66" spans="1:7" x14ac:dyDescent="0.2">
      <c r="A66" s="175" t="s">
        <v>1244</v>
      </c>
      <c r="B66" s="174">
        <v>1000</v>
      </c>
      <c r="C66" s="174">
        <v>1122300100</v>
      </c>
      <c r="F66" s="174" t="str">
        <f t="shared" ref="F66:F129" si="1">"Acct_"&amp;RIGHT(C66,5)</f>
        <v>Acct_00100</v>
      </c>
      <c r="G66" s="298" t="s">
        <v>1245</v>
      </c>
    </row>
    <row r="67" spans="1:7" x14ac:dyDescent="0.2">
      <c r="A67" s="175" t="s">
        <v>1246</v>
      </c>
      <c r="B67" s="174">
        <v>1000</v>
      </c>
      <c r="C67" s="174">
        <v>1122300200</v>
      </c>
      <c r="F67" s="174" t="str">
        <f t="shared" si="1"/>
        <v>Acct_00200</v>
      </c>
      <c r="G67" s="298" t="s">
        <v>1247</v>
      </c>
    </row>
    <row r="68" spans="1:7" x14ac:dyDescent="0.2">
      <c r="A68" s="175" t="s">
        <v>1248</v>
      </c>
      <c r="B68" s="174">
        <v>1000</v>
      </c>
      <c r="C68" s="174">
        <v>1122390100</v>
      </c>
      <c r="F68" s="174" t="str">
        <f t="shared" si="1"/>
        <v>Acct_90100</v>
      </c>
      <c r="G68" s="298" t="s">
        <v>1249</v>
      </c>
    </row>
    <row r="69" spans="1:7" x14ac:dyDescent="0.2">
      <c r="A69" s="175" t="s">
        <v>1250</v>
      </c>
      <c r="B69" s="174">
        <v>1000</v>
      </c>
      <c r="C69" s="174">
        <v>1122390200</v>
      </c>
      <c r="F69" s="174" t="str">
        <f t="shared" si="1"/>
        <v>Acct_90200</v>
      </c>
      <c r="G69" s="298" t="s">
        <v>1251</v>
      </c>
    </row>
    <row r="70" spans="1:7" x14ac:dyDescent="0.2">
      <c r="A70" s="175" t="s">
        <v>1252</v>
      </c>
      <c r="B70" s="174">
        <v>1000</v>
      </c>
      <c r="C70" s="174">
        <v>1122400100</v>
      </c>
      <c r="F70" s="174" t="str">
        <f t="shared" si="1"/>
        <v>Acct_00100</v>
      </c>
      <c r="G70" s="298" t="s">
        <v>1253</v>
      </c>
    </row>
    <row r="71" spans="1:7" x14ac:dyDescent="0.2">
      <c r="A71" s="175" t="s">
        <v>1254</v>
      </c>
      <c r="B71" s="174">
        <v>1000</v>
      </c>
      <c r="C71" s="174">
        <v>1122400110</v>
      </c>
      <c r="F71" s="174" t="str">
        <f t="shared" si="1"/>
        <v>Acct_00110</v>
      </c>
      <c r="G71" s="298" t="s">
        <v>1255</v>
      </c>
    </row>
    <row r="72" spans="1:7" x14ac:dyDescent="0.2">
      <c r="A72" s="175" t="s">
        <v>1256</v>
      </c>
      <c r="B72" s="174">
        <v>1000</v>
      </c>
      <c r="C72" s="174">
        <v>1122400200</v>
      </c>
      <c r="F72" s="174" t="str">
        <f t="shared" si="1"/>
        <v>Acct_00200</v>
      </c>
      <c r="G72" s="298" t="s">
        <v>1257</v>
      </c>
    </row>
    <row r="73" spans="1:7" x14ac:dyDescent="0.2">
      <c r="A73" s="175" t="s">
        <v>1258</v>
      </c>
      <c r="B73" s="174">
        <v>1000</v>
      </c>
      <c r="C73" s="174">
        <v>1122490100</v>
      </c>
      <c r="F73" s="174" t="str">
        <f t="shared" si="1"/>
        <v>Acct_90100</v>
      </c>
      <c r="G73" s="298" t="s">
        <v>1259</v>
      </c>
    </row>
    <row r="74" spans="1:7" x14ac:dyDescent="0.2">
      <c r="A74" s="175" t="s">
        <v>1260</v>
      </c>
      <c r="B74" s="174">
        <v>1000</v>
      </c>
      <c r="C74" s="174">
        <v>1122490110</v>
      </c>
      <c r="F74" s="174" t="str">
        <f t="shared" si="1"/>
        <v>Acct_90110</v>
      </c>
      <c r="G74" s="298" t="s">
        <v>1261</v>
      </c>
    </row>
    <row r="75" spans="1:7" x14ac:dyDescent="0.2">
      <c r="A75" s="175" t="s">
        <v>1262</v>
      </c>
      <c r="B75" s="174">
        <v>1000</v>
      </c>
      <c r="C75" s="174">
        <v>1122500100</v>
      </c>
      <c r="F75" s="174" t="str">
        <f t="shared" si="1"/>
        <v>Acct_00100</v>
      </c>
      <c r="G75" s="298" t="s">
        <v>1263</v>
      </c>
    </row>
    <row r="76" spans="1:7" x14ac:dyDescent="0.2">
      <c r="A76" s="175" t="s">
        <v>1264</v>
      </c>
      <c r="B76" s="174">
        <v>1000</v>
      </c>
      <c r="C76" s="174">
        <v>1122590100</v>
      </c>
      <c r="F76" s="174" t="str">
        <f t="shared" si="1"/>
        <v>Acct_90100</v>
      </c>
      <c r="G76" s="298" t="s">
        <v>1265</v>
      </c>
    </row>
    <row r="77" spans="1:7" x14ac:dyDescent="0.2">
      <c r="A77" s="175" t="s">
        <v>1266</v>
      </c>
      <c r="B77" s="174">
        <v>1000</v>
      </c>
      <c r="C77" s="174">
        <v>1122600100</v>
      </c>
      <c r="F77" s="174" t="str">
        <f t="shared" si="1"/>
        <v>Acct_00100</v>
      </c>
      <c r="G77" s="298" t="s">
        <v>1267</v>
      </c>
    </row>
    <row r="78" spans="1:7" x14ac:dyDescent="0.2">
      <c r="A78" s="175" t="s">
        <v>1268</v>
      </c>
      <c r="B78" s="174">
        <v>1000</v>
      </c>
      <c r="C78" s="174">
        <v>1122600200</v>
      </c>
      <c r="F78" s="174" t="str">
        <f t="shared" si="1"/>
        <v>Acct_00200</v>
      </c>
      <c r="G78" s="298" t="s">
        <v>1269</v>
      </c>
    </row>
    <row r="79" spans="1:7" x14ac:dyDescent="0.2">
      <c r="A79" s="175" t="s">
        <v>1270</v>
      </c>
      <c r="B79" s="174">
        <v>1000</v>
      </c>
      <c r="C79" s="174">
        <v>1122690100</v>
      </c>
      <c r="F79" s="174" t="str">
        <f t="shared" si="1"/>
        <v>Acct_90100</v>
      </c>
      <c r="G79" s="298" t="s">
        <v>1271</v>
      </c>
    </row>
    <row r="80" spans="1:7" x14ac:dyDescent="0.2">
      <c r="A80" s="175" t="s">
        <v>1272</v>
      </c>
      <c r="B80" s="174">
        <v>1000</v>
      </c>
      <c r="C80" s="174">
        <v>1122690200</v>
      </c>
      <c r="F80" s="174" t="str">
        <f t="shared" si="1"/>
        <v>Acct_90200</v>
      </c>
      <c r="G80" s="298" t="s">
        <v>1273</v>
      </c>
    </row>
    <row r="81" spans="1:7" x14ac:dyDescent="0.2">
      <c r="A81" s="175" t="s">
        <v>1274</v>
      </c>
      <c r="B81" s="174">
        <v>1000</v>
      </c>
      <c r="C81" s="174">
        <v>1122700100</v>
      </c>
      <c r="F81" s="174" t="str">
        <f t="shared" si="1"/>
        <v>Acct_00100</v>
      </c>
      <c r="G81" s="298" t="s">
        <v>1275</v>
      </c>
    </row>
    <row r="82" spans="1:7" x14ac:dyDescent="0.2">
      <c r="A82" s="175" t="s">
        <v>1276</v>
      </c>
      <c r="B82" s="174">
        <v>1000</v>
      </c>
      <c r="C82" s="174">
        <v>1122700200</v>
      </c>
      <c r="F82" s="174" t="str">
        <f t="shared" si="1"/>
        <v>Acct_00200</v>
      </c>
      <c r="G82" s="298" t="s">
        <v>1277</v>
      </c>
    </row>
    <row r="83" spans="1:7" x14ac:dyDescent="0.2">
      <c r="A83" s="175" t="s">
        <v>1278</v>
      </c>
      <c r="B83" s="174">
        <v>1000</v>
      </c>
      <c r="C83" s="174">
        <v>1122700300</v>
      </c>
      <c r="F83" s="174" t="str">
        <f t="shared" si="1"/>
        <v>Acct_00300</v>
      </c>
      <c r="G83" s="298" t="s">
        <v>1279</v>
      </c>
    </row>
    <row r="84" spans="1:7" x14ac:dyDescent="0.2">
      <c r="A84" s="175" t="s">
        <v>1280</v>
      </c>
      <c r="B84" s="174">
        <v>1000</v>
      </c>
      <c r="C84" s="174">
        <v>1122790100</v>
      </c>
      <c r="F84" s="174" t="str">
        <f t="shared" si="1"/>
        <v>Acct_90100</v>
      </c>
      <c r="G84" s="298" t="s">
        <v>1281</v>
      </c>
    </row>
    <row r="85" spans="1:7" x14ac:dyDescent="0.2">
      <c r="A85" s="175" t="s">
        <v>1282</v>
      </c>
      <c r="B85" s="174">
        <v>1000</v>
      </c>
      <c r="C85" s="174">
        <v>1122790200</v>
      </c>
      <c r="F85" s="174" t="str">
        <f t="shared" si="1"/>
        <v>Acct_90200</v>
      </c>
      <c r="G85" s="298" t="s">
        <v>1283</v>
      </c>
    </row>
    <row r="86" spans="1:7" x14ac:dyDescent="0.2">
      <c r="A86" s="175" t="s">
        <v>1284</v>
      </c>
      <c r="B86" s="174">
        <v>1000</v>
      </c>
      <c r="C86" s="174">
        <v>1122790300</v>
      </c>
      <c r="F86" s="174" t="str">
        <f t="shared" si="1"/>
        <v>Acct_90300</v>
      </c>
      <c r="G86" s="298" t="s">
        <v>1285</v>
      </c>
    </row>
    <row r="87" spans="1:7" x14ac:dyDescent="0.2">
      <c r="A87" s="175" t="s">
        <v>1286</v>
      </c>
      <c r="B87" s="174">
        <v>1000</v>
      </c>
      <c r="C87" s="174">
        <v>1122800100</v>
      </c>
      <c r="F87" s="174" t="str">
        <f t="shared" si="1"/>
        <v>Acct_00100</v>
      </c>
      <c r="G87" s="298" t="s">
        <v>1287</v>
      </c>
    </row>
    <row r="88" spans="1:7" x14ac:dyDescent="0.2">
      <c r="A88" s="175" t="s">
        <v>1288</v>
      </c>
      <c r="B88" s="174">
        <v>1000</v>
      </c>
      <c r="C88" s="174">
        <v>1122800200</v>
      </c>
      <c r="F88" s="174" t="str">
        <f t="shared" si="1"/>
        <v>Acct_00200</v>
      </c>
      <c r="G88" s="298" t="s">
        <v>1289</v>
      </c>
    </row>
    <row r="89" spans="1:7" x14ac:dyDescent="0.2">
      <c r="A89" s="175" t="s">
        <v>1290</v>
      </c>
      <c r="B89" s="174">
        <v>1000</v>
      </c>
      <c r="C89" s="174">
        <v>1122890100</v>
      </c>
      <c r="F89" s="174" t="str">
        <f t="shared" si="1"/>
        <v>Acct_90100</v>
      </c>
      <c r="G89" s="298" t="s">
        <v>1291</v>
      </c>
    </row>
    <row r="90" spans="1:7" x14ac:dyDescent="0.2">
      <c r="A90" s="175" t="s">
        <v>1292</v>
      </c>
      <c r="B90" s="174">
        <v>1000</v>
      </c>
      <c r="C90" s="174">
        <v>1122890200</v>
      </c>
      <c r="F90" s="174" t="str">
        <f t="shared" si="1"/>
        <v>Acct_90200</v>
      </c>
      <c r="G90" s="298" t="s">
        <v>1293</v>
      </c>
    </row>
    <row r="91" spans="1:7" x14ac:dyDescent="0.2">
      <c r="A91" s="175" t="s">
        <v>1294</v>
      </c>
      <c r="B91" s="174">
        <v>1000</v>
      </c>
      <c r="C91" s="174">
        <v>1122900100</v>
      </c>
      <c r="F91" s="174" t="str">
        <f t="shared" si="1"/>
        <v>Acct_00100</v>
      </c>
      <c r="G91" s="298" t="s">
        <v>1295</v>
      </c>
    </row>
    <row r="92" spans="1:7" x14ac:dyDescent="0.2">
      <c r="A92" s="175" t="s">
        <v>1296</v>
      </c>
      <c r="B92" s="174">
        <v>1000</v>
      </c>
      <c r="C92" s="174">
        <v>1122900200</v>
      </c>
      <c r="F92" s="174" t="str">
        <f t="shared" si="1"/>
        <v>Acct_00200</v>
      </c>
      <c r="G92" s="298" t="s">
        <v>1297</v>
      </c>
    </row>
    <row r="93" spans="1:7" x14ac:dyDescent="0.2">
      <c r="A93" s="175" t="s">
        <v>1298</v>
      </c>
      <c r="B93" s="174">
        <v>1000</v>
      </c>
      <c r="C93" s="174">
        <v>1122990100</v>
      </c>
      <c r="F93" s="174" t="str">
        <f t="shared" si="1"/>
        <v>Acct_90100</v>
      </c>
      <c r="G93" s="298" t="s">
        <v>1299</v>
      </c>
    </row>
    <row r="94" spans="1:7" x14ac:dyDescent="0.2">
      <c r="A94" s="175" t="s">
        <v>1300</v>
      </c>
      <c r="B94" s="174">
        <v>1000</v>
      </c>
      <c r="C94" s="174">
        <v>1122990200</v>
      </c>
      <c r="F94" s="174" t="str">
        <f t="shared" si="1"/>
        <v>Acct_90200</v>
      </c>
      <c r="G94" s="298" t="s">
        <v>1301</v>
      </c>
    </row>
    <row r="95" spans="1:7" x14ac:dyDescent="0.2">
      <c r="A95" s="175" t="s">
        <v>1302</v>
      </c>
      <c r="B95" s="174">
        <v>1000</v>
      </c>
      <c r="C95" s="174">
        <v>1123700100</v>
      </c>
      <c r="F95" s="174" t="str">
        <f t="shared" si="1"/>
        <v>Acct_00100</v>
      </c>
      <c r="G95" s="298" t="s">
        <v>1303</v>
      </c>
    </row>
    <row r="96" spans="1:7" x14ac:dyDescent="0.2">
      <c r="A96" s="175" t="s">
        <v>1304</v>
      </c>
      <c r="B96" s="174">
        <v>1000</v>
      </c>
      <c r="C96" s="174">
        <v>1123790100</v>
      </c>
      <c r="F96" s="174" t="str">
        <f t="shared" si="1"/>
        <v>Acct_90100</v>
      </c>
      <c r="G96" s="298" t="s">
        <v>1305</v>
      </c>
    </row>
    <row r="97" spans="1:7" x14ac:dyDescent="0.2">
      <c r="A97" s="175" t="s">
        <v>1306</v>
      </c>
      <c r="B97" s="174">
        <v>1000</v>
      </c>
      <c r="C97" s="174">
        <v>1124100100</v>
      </c>
      <c r="F97" s="174" t="str">
        <f t="shared" si="1"/>
        <v>Acct_00100</v>
      </c>
      <c r="G97" s="298" t="s">
        <v>1307</v>
      </c>
    </row>
    <row r="98" spans="1:7" x14ac:dyDescent="0.2">
      <c r="A98" s="175" t="s">
        <v>1308</v>
      </c>
      <c r="B98" s="174">
        <v>1000</v>
      </c>
      <c r="C98" s="174">
        <v>1124190100</v>
      </c>
      <c r="F98" s="174" t="str">
        <f t="shared" si="1"/>
        <v>Acct_90100</v>
      </c>
      <c r="G98" s="298" t="s">
        <v>1309</v>
      </c>
    </row>
    <row r="99" spans="1:7" x14ac:dyDescent="0.2">
      <c r="A99" s="175" t="s">
        <v>1310</v>
      </c>
      <c r="B99" s="174">
        <v>1000</v>
      </c>
      <c r="C99" s="174">
        <v>1125100100</v>
      </c>
      <c r="F99" s="174" t="str">
        <f t="shared" si="1"/>
        <v>Acct_00100</v>
      </c>
      <c r="G99" s="298" t="s">
        <v>1311</v>
      </c>
    </row>
    <row r="100" spans="1:7" x14ac:dyDescent="0.2">
      <c r="A100" s="175" t="s">
        <v>1312</v>
      </c>
      <c r="B100" s="174">
        <v>1000</v>
      </c>
      <c r="C100" s="174">
        <v>1125100200</v>
      </c>
      <c r="F100" s="174" t="str">
        <f t="shared" si="1"/>
        <v>Acct_00200</v>
      </c>
      <c r="G100" s="298" t="s">
        <v>1313</v>
      </c>
    </row>
    <row r="101" spans="1:7" x14ac:dyDescent="0.2">
      <c r="A101" s="175" t="s">
        <v>1314</v>
      </c>
      <c r="B101" s="174">
        <v>1000</v>
      </c>
      <c r="C101" s="174">
        <v>1131000100</v>
      </c>
      <c r="F101" s="174" t="str">
        <f t="shared" si="1"/>
        <v>Acct_00100</v>
      </c>
      <c r="G101" s="298" t="s">
        <v>1315</v>
      </c>
    </row>
    <row r="102" spans="1:7" x14ac:dyDescent="0.2">
      <c r="A102" s="175" t="s">
        <v>1316</v>
      </c>
      <c r="B102" s="174">
        <v>1000</v>
      </c>
      <c r="C102" s="174">
        <v>1211000100</v>
      </c>
      <c r="F102" s="174" t="str">
        <f t="shared" si="1"/>
        <v>Acct_00100</v>
      </c>
      <c r="G102" s="298" t="s">
        <v>1317</v>
      </c>
    </row>
    <row r="103" spans="1:7" x14ac:dyDescent="0.2">
      <c r="A103" s="175" t="s">
        <v>1318</v>
      </c>
      <c r="B103" s="174">
        <v>1000</v>
      </c>
      <c r="C103" s="174">
        <v>1211800000</v>
      </c>
      <c r="F103" s="174" t="str">
        <f t="shared" si="1"/>
        <v>Acct_00000</v>
      </c>
      <c r="G103" s="298" t="s">
        <v>1319</v>
      </c>
    </row>
    <row r="104" spans="1:7" x14ac:dyDescent="0.2">
      <c r="A104" s="175" t="s">
        <v>1320</v>
      </c>
      <c r="B104" s="174">
        <v>1000</v>
      </c>
      <c r="C104" s="174">
        <v>1211900000</v>
      </c>
      <c r="F104" s="174" t="str">
        <f t="shared" si="1"/>
        <v>Acct_00000</v>
      </c>
      <c r="G104" s="298" t="s">
        <v>1321</v>
      </c>
    </row>
    <row r="105" spans="1:7" x14ac:dyDescent="0.2">
      <c r="A105" s="175" t="s">
        <v>1322</v>
      </c>
      <c r="B105" s="174">
        <v>1000</v>
      </c>
      <c r="C105" s="174">
        <v>1212000100</v>
      </c>
      <c r="F105" s="174" t="str">
        <f t="shared" si="1"/>
        <v>Acct_00100</v>
      </c>
      <c r="G105" s="298" t="s">
        <v>1323</v>
      </c>
    </row>
    <row r="106" spans="1:7" x14ac:dyDescent="0.2">
      <c r="A106" s="175" t="s">
        <v>1324</v>
      </c>
      <c r="B106" s="174">
        <v>1000</v>
      </c>
      <c r="C106" s="174">
        <v>1212800000</v>
      </c>
      <c r="F106" s="174" t="str">
        <f t="shared" si="1"/>
        <v>Acct_00000</v>
      </c>
      <c r="G106" s="298" t="s">
        <v>1325</v>
      </c>
    </row>
    <row r="107" spans="1:7" x14ac:dyDescent="0.2">
      <c r="A107" s="175" t="s">
        <v>1326</v>
      </c>
      <c r="B107" s="174">
        <v>1000</v>
      </c>
      <c r="C107" s="174">
        <v>1212900000</v>
      </c>
      <c r="F107" s="174" t="str">
        <f t="shared" si="1"/>
        <v>Acct_00000</v>
      </c>
      <c r="G107" s="298" t="s">
        <v>1327</v>
      </c>
    </row>
    <row r="108" spans="1:7" x14ac:dyDescent="0.2">
      <c r="A108" s="175" t="s">
        <v>1328</v>
      </c>
      <c r="B108" s="174">
        <v>1000</v>
      </c>
      <c r="C108" s="174">
        <v>1281100100</v>
      </c>
      <c r="F108" s="174" t="str">
        <f t="shared" si="1"/>
        <v>Acct_00100</v>
      </c>
      <c r="G108" s="298" t="s">
        <v>1329</v>
      </c>
    </row>
    <row r="109" spans="1:7" x14ac:dyDescent="0.2">
      <c r="A109" s="175" t="s">
        <v>1330</v>
      </c>
      <c r="B109" s="174">
        <v>1000</v>
      </c>
      <c r="C109" s="174">
        <v>1281200100</v>
      </c>
      <c r="F109" s="174" t="str">
        <f t="shared" si="1"/>
        <v>Acct_00100</v>
      </c>
      <c r="G109" s="298" t="s">
        <v>1331</v>
      </c>
    </row>
    <row r="110" spans="1:7" x14ac:dyDescent="0.2">
      <c r="A110" s="175" t="s">
        <v>1332</v>
      </c>
      <c r="B110" s="174">
        <v>1000</v>
      </c>
      <c r="C110" s="174">
        <v>1281300100</v>
      </c>
      <c r="F110" s="174" t="str">
        <f t="shared" si="1"/>
        <v>Acct_00100</v>
      </c>
      <c r="G110" s="298" t="s">
        <v>1333</v>
      </c>
    </row>
    <row r="111" spans="1:7" x14ac:dyDescent="0.2">
      <c r="A111" s="175" t="s">
        <v>1334</v>
      </c>
      <c r="B111" s="174">
        <v>1000</v>
      </c>
      <c r="C111" s="174">
        <v>1281800000</v>
      </c>
      <c r="F111" s="174" t="str">
        <f t="shared" si="1"/>
        <v>Acct_00000</v>
      </c>
      <c r="G111" s="298" t="s">
        <v>1335</v>
      </c>
    </row>
    <row r="112" spans="1:7" x14ac:dyDescent="0.2">
      <c r="A112" s="175" t="s">
        <v>1336</v>
      </c>
      <c r="B112" s="174">
        <v>1000</v>
      </c>
      <c r="C112" s="174">
        <v>1281900000</v>
      </c>
      <c r="F112" s="174" t="str">
        <f t="shared" si="1"/>
        <v>Acct_00000</v>
      </c>
      <c r="G112" s="298" t="s">
        <v>1337</v>
      </c>
    </row>
    <row r="113" spans="1:7" x14ac:dyDescent="0.2">
      <c r="A113" s="175" t="s">
        <v>1338</v>
      </c>
      <c r="B113" s="174">
        <v>1000</v>
      </c>
      <c r="C113" s="174">
        <v>1282100100</v>
      </c>
      <c r="F113" s="174" t="str">
        <f t="shared" si="1"/>
        <v>Acct_00100</v>
      </c>
      <c r="G113" s="298" t="s">
        <v>1339</v>
      </c>
    </row>
    <row r="114" spans="1:7" x14ac:dyDescent="0.2">
      <c r="A114" s="175" t="s">
        <v>1340</v>
      </c>
      <c r="B114" s="174">
        <v>1000</v>
      </c>
      <c r="C114" s="174">
        <v>1282800000</v>
      </c>
      <c r="F114" s="174" t="str">
        <f t="shared" si="1"/>
        <v>Acct_00000</v>
      </c>
      <c r="G114" s="298" t="s">
        <v>1341</v>
      </c>
    </row>
    <row r="115" spans="1:7" x14ac:dyDescent="0.2">
      <c r="A115" s="175" t="s">
        <v>1342</v>
      </c>
      <c r="B115" s="174">
        <v>1000</v>
      </c>
      <c r="C115" s="174">
        <v>1282900000</v>
      </c>
      <c r="F115" s="174" t="str">
        <f t="shared" si="1"/>
        <v>Acct_00000</v>
      </c>
      <c r="G115" s="298" t="s">
        <v>1343</v>
      </c>
    </row>
    <row r="116" spans="1:7" x14ac:dyDescent="0.2">
      <c r="A116" s="175" t="s">
        <v>1344</v>
      </c>
      <c r="B116" s="174">
        <v>1000</v>
      </c>
      <c r="C116" s="174">
        <v>1283100100</v>
      </c>
      <c r="F116" s="174" t="str">
        <f t="shared" si="1"/>
        <v>Acct_00100</v>
      </c>
      <c r="G116" s="298" t="s">
        <v>1345</v>
      </c>
    </row>
    <row r="117" spans="1:7" x14ac:dyDescent="0.2">
      <c r="A117" s="175" t="s">
        <v>1346</v>
      </c>
      <c r="B117" s="174">
        <v>1000</v>
      </c>
      <c r="C117" s="174">
        <v>1283800000</v>
      </c>
      <c r="F117" s="174" t="str">
        <f t="shared" si="1"/>
        <v>Acct_00000</v>
      </c>
      <c r="G117" s="298" t="s">
        <v>1347</v>
      </c>
    </row>
    <row r="118" spans="1:7" x14ac:dyDescent="0.2">
      <c r="A118" s="175" t="s">
        <v>1348</v>
      </c>
      <c r="B118" s="174">
        <v>1000</v>
      </c>
      <c r="C118" s="174">
        <v>1283900000</v>
      </c>
      <c r="F118" s="174" t="str">
        <f t="shared" si="1"/>
        <v>Acct_00000</v>
      </c>
      <c r="G118" s="298" t="s">
        <v>1349</v>
      </c>
    </row>
    <row r="119" spans="1:7" x14ac:dyDescent="0.2">
      <c r="A119" s="175" t="s">
        <v>1350</v>
      </c>
      <c r="B119" s="174">
        <v>1000</v>
      </c>
      <c r="C119" s="174">
        <v>1288100100</v>
      </c>
      <c r="F119" s="174" t="str">
        <f t="shared" si="1"/>
        <v>Acct_00100</v>
      </c>
      <c r="G119" s="298" t="s">
        <v>1351</v>
      </c>
    </row>
    <row r="120" spans="1:7" x14ac:dyDescent="0.2">
      <c r="A120" s="175" t="s">
        <v>1352</v>
      </c>
      <c r="B120" s="174">
        <v>1000</v>
      </c>
      <c r="C120" s="174">
        <v>1288190100</v>
      </c>
      <c r="F120" s="174" t="str">
        <f t="shared" si="1"/>
        <v>Acct_90100</v>
      </c>
      <c r="G120" s="298" t="s">
        <v>1353</v>
      </c>
    </row>
    <row r="121" spans="1:7" x14ac:dyDescent="0.2">
      <c r="A121" s="175" t="s">
        <v>1354</v>
      </c>
      <c r="B121" s="174">
        <v>1000</v>
      </c>
      <c r="C121" s="174">
        <v>1288200100</v>
      </c>
      <c r="F121" s="174" t="str">
        <f t="shared" si="1"/>
        <v>Acct_00100</v>
      </c>
      <c r="G121" s="298" t="s">
        <v>1355</v>
      </c>
    </row>
    <row r="122" spans="1:7" x14ac:dyDescent="0.2">
      <c r="A122" s="175" t="s">
        <v>1356</v>
      </c>
      <c r="B122" s="174">
        <v>1000</v>
      </c>
      <c r="C122" s="174">
        <v>1288290100</v>
      </c>
      <c r="F122" s="174" t="str">
        <f t="shared" si="1"/>
        <v>Acct_90100</v>
      </c>
      <c r="G122" s="298" t="s">
        <v>1357</v>
      </c>
    </row>
    <row r="123" spans="1:7" x14ac:dyDescent="0.2">
      <c r="A123" s="175" t="s">
        <v>1358</v>
      </c>
      <c r="B123" s="174">
        <v>1000</v>
      </c>
      <c r="C123" s="174">
        <v>1288300100</v>
      </c>
      <c r="F123" s="174" t="str">
        <f t="shared" si="1"/>
        <v>Acct_00100</v>
      </c>
      <c r="G123" s="298" t="s">
        <v>1359</v>
      </c>
    </row>
    <row r="124" spans="1:7" x14ac:dyDescent="0.2">
      <c r="A124" s="175" t="s">
        <v>1360</v>
      </c>
      <c r="B124" s="174">
        <v>1000</v>
      </c>
      <c r="C124" s="174">
        <v>1288390100</v>
      </c>
      <c r="F124" s="174" t="str">
        <f t="shared" si="1"/>
        <v>Acct_90100</v>
      </c>
      <c r="G124" s="298" t="s">
        <v>1361</v>
      </c>
    </row>
    <row r="125" spans="1:7" x14ac:dyDescent="0.2">
      <c r="A125" s="175" t="s">
        <v>1362</v>
      </c>
      <c r="B125" s="174">
        <v>1000</v>
      </c>
      <c r="C125" s="174">
        <v>1288800000</v>
      </c>
      <c r="F125" s="174" t="str">
        <f t="shared" si="1"/>
        <v>Acct_00000</v>
      </c>
      <c r="G125" s="298" t="s">
        <v>1363</v>
      </c>
    </row>
    <row r="126" spans="1:7" x14ac:dyDescent="0.2">
      <c r="A126" s="175" t="s">
        <v>1364</v>
      </c>
      <c r="B126" s="174">
        <v>1000</v>
      </c>
      <c r="C126" s="174">
        <v>1288900000</v>
      </c>
      <c r="F126" s="174" t="str">
        <f t="shared" si="1"/>
        <v>Acct_00000</v>
      </c>
      <c r="G126" s="298" t="s">
        <v>1365</v>
      </c>
    </row>
    <row r="127" spans="1:7" x14ac:dyDescent="0.2">
      <c r="A127" s="175" t="s">
        <v>1366</v>
      </c>
      <c r="B127" s="174">
        <v>1000</v>
      </c>
      <c r="C127" s="174">
        <v>1311110100</v>
      </c>
      <c r="F127" s="174" t="str">
        <f t="shared" si="1"/>
        <v>Acct_10100</v>
      </c>
      <c r="G127" s="298" t="s">
        <v>1367</v>
      </c>
    </row>
    <row r="128" spans="1:7" x14ac:dyDescent="0.2">
      <c r="A128" s="175" t="s">
        <v>1368</v>
      </c>
      <c r="B128" s="174">
        <v>1000</v>
      </c>
      <c r="C128" s="174">
        <v>1311110200</v>
      </c>
      <c r="F128" s="174" t="str">
        <f t="shared" si="1"/>
        <v>Acct_10200</v>
      </c>
      <c r="G128" s="298" t="s">
        <v>1369</v>
      </c>
    </row>
    <row r="129" spans="1:7" x14ac:dyDescent="0.2">
      <c r="A129" s="175" t="s">
        <v>1370</v>
      </c>
      <c r="B129" s="174">
        <v>1000</v>
      </c>
      <c r="C129" s="174">
        <v>1311110300</v>
      </c>
      <c r="F129" s="174" t="str">
        <f t="shared" si="1"/>
        <v>Acct_10300</v>
      </c>
      <c r="G129" s="298" t="s">
        <v>1371</v>
      </c>
    </row>
    <row r="130" spans="1:7" x14ac:dyDescent="0.2">
      <c r="A130" s="175" t="s">
        <v>1372</v>
      </c>
      <c r="B130" s="174">
        <v>1000</v>
      </c>
      <c r="C130" s="174">
        <v>1311110400</v>
      </c>
      <c r="F130" s="174" t="str">
        <f t="shared" ref="F130:F193" si="2">"Acct_"&amp;RIGHT(C130,5)</f>
        <v>Acct_10400</v>
      </c>
      <c r="G130" s="298" t="s">
        <v>1373</v>
      </c>
    </row>
    <row r="131" spans="1:7" x14ac:dyDescent="0.2">
      <c r="A131" s="175" t="s">
        <v>1374</v>
      </c>
      <c r="B131" s="174">
        <v>1000</v>
      </c>
      <c r="C131" s="174">
        <v>1311190100</v>
      </c>
      <c r="F131" s="174" t="str">
        <f t="shared" si="2"/>
        <v>Acct_90100</v>
      </c>
      <c r="G131" s="298" t="s">
        <v>1375</v>
      </c>
    </row>
    <row r="132" spans="1:7" x14ac:dyDescent="0.2">
      <c r="A132" s="175" t="s">
        <v>1376</v>
      </c>
      <c r="B132" s="174">
        <v>1000</v>
      </c>
      <c r="C132" s="174">
        <v>1311190200</v>
      </c>
      <c r="F132" s="174" t="str">
        <f t="shared" si="2"/>
        <v>Acct_90200</v>
      </c>
      <c r="G132" s="298" t="s">
        <v>1377</v>
      </c>
    </row>
    <row r="133" spans="1:7" x14ac:dyDescent="0.2">
      <c r="A133" s="175" t="s">
        <v>1378</v>
      </c>
      <c r="B133" s="174">
        <v>1000</v>
      </c>
      <c r="C133" s="174">
        <v>1311190300</v>
      </c>
      <c r="F133" s="174" t="str">
        <f t="shared" si="2"/>
        <v>Acct_90300</v>
      </c>
      <c r="G133" s="298" t="s">
        <v>1379</v>
      </c>
    </row>
    <row r="134" spans="1:7" x14ac:dyDescent="0.2">
      <c r="A134" s="175" t="s">
        <v>1380</v>
      </c>
      <c r="B134" s="174">
        <v>1000</v>
      </c>
      <c r="C134" s="174">
        <v>1311190400</v>
      </c>
      <c r="F134" s="174" t="str">
        <f t="shared" si="2"/>
        <v>Acct_90400</v>
      </c>
      <c r="G134" s="298" t="s">
        <v>1381</v>
      </c>
    </row>
    <row r="135" spans="1:7" x14ac:dyDescent="0.2">
      <c r="A135" s="175" t="s">
        <v>1382</v>
      </c>
      <c r="B135" s="174">
        <v>1000</v>
      </c>
      <c r="C135" s="174">
        <v>1311210100</v>
      </c>
      <c r="F135" s="174" t="str">
        <f t="shared" si="2"/>
        <v>Acct_10100</v>
      </c>
      <c r="G135" s="298" t="s">
        <v>1383</v>
      </c>
    </row>
    <row r="136" spans="1:7" x14ac:dyDescent="0.2">
      <c r="A136" s="175" t="s">
        <v>1384</v>
      </c>
      <c r="B136" s="174">
        <v>1000</v>
      </c>
      <c r="C136" s="174">
        <v>1311210200</v>
      </c>
      <c r="F136" s="174" t="str">
        <f t="shared" si="2"/>
        <v>Acct_10200</v>
      </c>
      <c r="G136" s="298" t="s">
        <v>1385</v>
      </c>
    </row>
    <row r="137" spans="1:7" x14ac:dyDescent="0.2">
      <c r="A137" s="175" t="s">
        <v>1386</v>
      </c>
      <c r="B137" s="174">
        <v>1000</v>
      </c>
      <c r="C137" s="174">
        <v>1311210300</v>
      </c>
      <c r="F137" s="174" t="str">
        <f t="shared" si="2"/>
        <v>Acct_10300</v>
      </c>
      <c r="G137" s="298" t="s">
        <v>1387</v>
      </c>
    </row>
    <row r="138" spans="1:7" x14ac:dyDescent="0.2">
      <c r="A138" s="175" t="s">
        <v>1388</v>
      </c>
      <c r="B138" s="174">
        <v>1000</v>
      </c>
      <c r="C138" s="174">
        <v>1311210400</v>
      </c>
      <c r="F138" s="174" t="str">
        <f t="shared" si="2"/>
        <v>Acct_10400</v>
      </c>
      <c r="G138" s="298" t="s">
        <v>1389</v>
      </c>
    </row>
    <row r="139" spans="1:7" x14ac:dyDescent="0.2">
      <c r="A139" s="175" t="s">
        <v>1390</v>
      </c>
      <c r="B139" s="174">
        <v>1000</v>
      </c>
      <c r="C139" s="174">
        <v>1311290100</v>
      </c>
      <c r="F139" s="174" t="str">
        <f t="shared" si="2"/>
        <v>Acct_90100</v>
      </c>
      <c r="G139" s="298" t="s">
        <v>1391</v>
      </c>
    </row>
    <row r="140" spans="1:7" x14ac:dyDescent="0.2">
      <c r="A140" s="175" t="s">
        <v>1392</v>
      </c>
      <c r="B140" s="174">
        <v>1000</v>
      </c>
      <c r="C140" s="174">
        <v>1311290200</v>
      </c>
      <c r="F140" s="174" t="str">
        <f t="shared" si="2"/>
        <v>Acct_90200</v>
      </c>
      <c r="G140" s="298" t="s">
        <v>1393</v>
      </c>
    </row>
    <row r="141" spans="1:7" x14ac:dyDescent="0.2">
      <c r="A141" s="175" t="s">
        <v>1394</v>
      </c>
      <c r="B141" s="174">
        <v>1000</v>
      </c>
      <c r="C141" s="174">
        <v>1311290300</v>
      </c>
      <c r="F141" s="174" t="str">
        <f t="shared" si="2"/>
        <v>Acct_90300</v>
      </c>
      <c r="G141" s="298" t="s">
        <v>1395</v>
      </c>
    </row>
    <row r="142" spans="1:7" x14ac:dyDescent="0.2">
      <c r="A142" s="175" t="s">
        <v>1396</v>
      </c>
      <c r="B142" s="174">
        <v>1000</v>
      </c>
      <c r="C142" s="174">
        <v>1311290400</v>
      </c>
      <c r="F142" s="174" t="str">
        <f t="shared" si="2"/>
        <v>Acct_90400</v>
      </c>
      <c r="G142" s="298" t="s">
        <v>1397</v>
      </c>
    </row>
    <row r="143" spans="1:7" x14ac:dyDescent="0.2">
      <c r="A143" s="175" t="s">
        <v>1398</v>
      </c>
      <c r="B143" s="174">
        <v>1000</v>
      </c>
      <c r="C143" s="174">
        <v>1311310100</v>
      </c>
      <c r="F143" s="174" t="str">
        <f t="shared" si="2"/>
        <v>Acct_10100</v>
      </c>
      <c r="G143" s="298" t="s">
        <v>1399</v>
      </c>
    </row>
    <row r="144" spans="1:7" x14ac:dyDescent="0.2">
      <c r="A144" s="175" t="s">
        <v>1400</v>
      </c>
      <c r="B144" s="174">
        <v>1000</v>
      </c>
      <c r="C144" s="174">
        <v>1311310200</v>
      </c>
      <c r="F144" s="174" t="str">
        <f t="shared" si="2"/>
        <v>Acct_10200</v>
      </c>
      <c r="G144" s="298" t="s">
        <v>1401</v>
      </c>
    </row>
    <row r="145" spans="1:7" x14ac:dyDescent="0.2">
      <c r="A145" s="175" t="s">
        <v>1402</v>
      </c>
      <c r="B145" s="174">
        <v>1000</v>
      </c>
      <c r="C145" s="174">
        <v>1311800000</v>
      </c>
      <c r="F145" s="174" t="str">
        <f t="shared" si="2"/>
        <v>Acct_00000</v>
      </c>
      <c r="G145" s="298" t="s">
        <v>1403</v>
      </c>
    </row>
    <row r="146" spans="1:7" x14ac:dyDescent="0.2">
      <c r="A146" s="175" t="s">
        <v>1404</v>
      </c>
      <c r="B146" s="174">
        <v>1000</v>
      </c>
      <c r="C146" s="174">
        <v>1311900000</v>
      </c>
      <c r="F146" s="174" t="str">
        <f t="shared" si="2"/>
        <v>Acct_00000</v>
      </c>
      <c r="G146" s="298" t="s">
        <v>1405</v>
      </c>
    </row>
    <row r="147" spans="1:7" x14ac:dyDescent="0.2">
      <c r="A147" s="175" t="s">
        <v>1406</v>
      </c>
      <c r="B147" s="174">
        <v>1000</v>
      </c>
      <c r="C147" s="174">
        <v>1331000100</v>
      </c>
      <c r="F147" s="174" t="str">
        <f t="shared" si="2"/>
        <v>Acct_00100</v>
      </c>
      <c r="G147" s="298" t="s">
        <v>1407</v>
      </c>
    </row>
    <row r="148" spans="1:7" x14ac:dyDescent="0.2">
      <c r="A148" s="175" t="s">
        <v>1408</v>
      </c>
      <c r="B148" s="174">
        <v>1000</v>
      </c>
      <c r="C148" s="174">
        <v>1332000100</v>
      </c>
      <c r="F148" s="174" t="str">
        <f t="shared" si="2"/>
        <v>Acct_00100</v>
      </c>
      <c r="G148" s="298" t="s">
        <v>1409</v>
      </c>
    </row>
    <row r="149" spans="1:7" x14ac:dyDescent="0.2">
      <c r="A149" s="175" t="s">
        <v>1410</v>
      </c>
      <c r="B149" s="174">
        <v>1000</v>
      </c>
      <c r="C149" s="174">
        <v>1334000100</v>
      </c>
      <c r="F149" s="174" t="str">
        <f t="shared" si="2"/>
        <v>Acct_00100</v>
      </c>
      <c r="G149" s="298" t="s">
        <v>1411</v>
      </c>
    </row>
    <row r="150" spans="1:7" x14ac:dyDescent="0.2">
      <c r="A150" s="175" t="s">
        <v>1412</v>
      </c>
      <c r="B150" s="174">
        <v>1000</v>
      </c>
      <c r="C150" s="174">
        <v>1361000100</v>
      </c>
      <c r="F150" s="174" t="str">
        <f t="shared" si="2"/>
        <v>Acct_00100</v>
      </c>
      <c r="G150" s="298" t="s">
        <v>1413</v>
      </c>
    </row>
    <row r="151" spans="1:7" x14ac:dyDescent="0.2">
      <c r="A151" s="175" t="s">
        <v>1414</v>
      </c>
      <c r="B151" s="174">
        <v>1000</v>
      </c>
      <c r="C151" s="174">
        <v>1361090100</v>
      </c>
      <c r="F151" s="174" t="str">
        <f t="shared" si="2"/>
        <v>Acct_90100</v>
      </c>
      <c r="G151" s="298" t="s">
        <v>1415</v>
      </c>
    </row>
    <row r="152" spans="1:7" x14ac:dyDescent="0.2">
      <c r="A152" s="175" t="s">
        <v>1416</v>
      </c>
      <c r="B152" s="174">
        <v>1000</v>
      </c>
      <c r="C152" s="174">
        <v>1361800000</v>
      </c>
      <c r="F152" s="174" t="str">
        <f t="shared" si="2"/>
        <v>Acct_00000</v>
      </c>
      <c r="G152" s="298" t="s">
        <v>1417</v>
      </c>
    </row>
    <row r="153" spans="1:7" x14ac:dyDescent="0.2">
      <c r="A153" s="175" t="s">
        <v>1418</v>
      </c>
      <c r="B153" s="174">
        <v>1000</v>
      </c>
      <c r="C153" s="174">
        <v>1361900000</v>
      </c>
      <c r="F153" s="174" t="str">
        <f t="shared" si="2"/>
        <v>Acct_00000</v>
      </c>
      <c r="G153" s="298" t="s">
        <v>1419</v>
      </c>
    </row>
    <row r="154" spans="1:7" x14ac:dyDescent="0.2">
      <c r="A154" s="175" t="s">
        <v>1420</v>
      </c>
      <c r="B154" s="174">
        <v>1000</v>
      </c>
      <c r="C154" s="174">
        <v>1368100100</v>
      </c>
      <c r="F154" s="174" t="str">
        <f t="shared" si="2"/>
        <v>Acct_00100</v>
      </c>
      <c r="G154" s="298" t="s">
        <v>1421</v>
      </c>
    </row>
    <row r="155" spans="1:7" x14ac:dyDescent="0.2">
      <c r="A155" s="175" t="s">
        <v>1422</v>
      </c>
      <c r="B155" s="174">
        <v>1000</v>
      </c>
      <c r="C155" s="174">
        <v>1368190100</v>
      </c>
      <c r="F155" s="174" t="str">
        <f t="shared" si="2"/>
        <v>Acct_90100</v>
      </c>
      <c r="G155" s="298" t="s">
        <v>1423</v>
      </c>
    </row>
    <row r="156" spans="1:7" x14ac:dyDescent="0.2">
      <c r="A156" s="175" t="s">
        <v>1424</v>
      </c>
      <c r="B156" s="174">
        <v>1000</v>
      </c>
      <c r="C156" s="174">
        <v>1368800000</v>
      </c>
      <c r="F156" s="174" t="str">
        <f t="shared" si="2"/>
        <v>Acct_00000</v>
      </c>
      <c r="G156" s="298" t="s">
        <v>1425</v>
      </c>
    </row>
    <row r="157" spans="1:7" x14ac:dyDescent="0.2">
      <c r="A157" s="175" t="s">
        <v>1426</v>
      </c>
      <c r="B157" s="174">
        <v>1000</v>
      </c>
      <c r="C157" s="174">
        <v>1368900000</v>
      </c>
      <c r="F157" s="174" t="str">
        <f t="shared" si="2"/>
        <v>Acct_00000</v>
      </c>
      <c r="G157" s="298" t="s">
        <v>1427</v>
      </c>
    </row>
    <row r="158" spans="1:7" x14ac:dyDescent="0.2">
      <c r="A158" s="175" t="s">
        <v>1428</v>
      </c>
      <c r="B158" s="174">
        <v>1000</v>
      </c>
      <c r="C158" s="174">
        <v>1381000100</v>
      </c>
      <c r="F158" s="174" t="str">
        <f t="shared" si="2"/>
        <v>Acct_00100</v>
      </c>
      <c r="G158" s="298" t="s">
        <v>1429</v>
      </c>
    </row>
    <row r="159" spans="1:7" x14ac:dyDescent="0.2">
      <c r="A159" s="175" t="s">
        <v>1430</v>
      </c>
      <c r="B159" s="174">
        <v>1000</v>
      </c>
      <c r="C159" s="174">
        <v>1385000100</v>
      </c>
      <c r="F159" s="174" t="str">
        <f t="shared" si="2"/>
        <v>Acct_00100</v>
      </c>
      <c r="G159" s="298" t="s">
        <v>1431</v>
      </c>
    </row>
    <row r="160" spans="1:7" x14ac:dyDescent="0.2">
      <c r="A160" s="175" t="s">
        <v>1432</v>
      </c>
      <c r="B160" s="174">
        <v>1000</v>
      </c>
      <c r="C160" s="174">
        <v>1385090100</v>
      </c>
      <c r="F160" s="174" t="str">
        <f t="shared" si="2"/>
        <v>Acct_90100</v>
      </c>
      <c r="G160" s="298" t="s">
        <v>1433</v>
      </c>
    </row>
    <row r="161" spans="1:7" x14ac:dyDescent="0.2">
      <c r="A161" s="175" t="s">
        <v>1434</v>
      </c>
      <c r="B161" s="174">
        <v>1000</v>
      </c>
      <c r="C161" s="174">
        <v>1385800000</v>
      </c>
      <c r="F161" s="174" t="str">
        <f t="shared" si="2"/>
        <v>Acct_00000</v>
      </c>
      <c r="G161" s="298" t="s">
        <v>1435</v>
      </c>
    </row>
    <row r="162" spans="1:7" x14ac:dyDescent="0.2">
      <c r="A162" s="175" t="s">
        <v>1436</v>
      </c>
      <c r="B162" s="174">
        <v>1000</v>
      </c>
      <c r="C162" s="174">
        <v>1385900000</v>
      </c>
      <c r="F162" s="174" t="str">
        <f t="shared" si="2"/>
        <v>Acct_00000</v>
      </c>
      <c r="G162" s="298" t="s">
        <v>1437</v>
      </c>
    </row>
    <row r="163" spans="1:7" x14ac:dyDescent="0.2">
      <c r="A163" s="175" t="s">
        <v>1438</v>
      </c>
      <c r="B163" s="174">
        <v>1000</v>
      </c>
      <c r="C163" s="174">
        <v>1388110100</v>
      </c>
      <c r="F163" s="174" t="str">
        <f t="shared" si="2"/>
        <v>Acct_10100</v>
      </c>
      <c r="G163" s="298" t="s">
        <v>1439</v>
      </c>
    </row>
    <row r="164" spans="1:7" x14ac:dyDescent="0.2">
      <c r="A164" s="175" t="s">
        <v>1440</v>
      </c>
      <c r="B164" s="174">
        <v>1000</v>
      </c>
      <c r="C164" s="174">
        <v>1388120100</v>
      </c>
      <c r="F164" s="174" t="str">
        <f t="shared" si="2"/>
        <v>Acct_20100</v>
      </c>
      <c r="G164" s="298" t="s">
        <v>1441</v>
      </c>
    </row>
    <row r="165" spans="1:7" x14ac:dyDescent="0.2">
      <c r="A165" s="175" t="s">
        <v>1442</v>
      </c>
      <c r="B165" s="174">
        <v>1000</v>
      </c>
      <c r="C165" s="174">
        <v>1388130100</v>
      </c>
      <c r="F165" s="174" t="str">
        <f t="shared" si="2"/>
        <v>Acct_30100</v>
      </c>
      <c r="G165" s="298" t="s">
        <v>1443</v>
      </c>
    </row>
    <row r="166" spans="1:7" x14ac:dyDescent="0.2">
      <c r="A166" s="175" t="s">
        <v>1444</v>
      </c>
      <c r="B166" s="174">
        <v>1000</v>
      </c>
      <c r="C166" s="174">
        <v>1388140100</v>
      </c>
      <c r="F166" s="174" t="str">
        <f t="shared" si="2"/>
        <v>Acct_40100</v>
      </c>
      <c r="G166" s="298" t="s">
        <v>1445</v>
      </c>
    </row>
    <row r="167" spans="1:7" x14ac:dyDescent="0.2">
      <c r="A167" s="175" t="s">
        <v>1446</v>
      </c>
      <c r="B167" s="174">
        <v>1000</v>
      </c>
      <c r="C167" s="174">
        <v>1388180100</v>
      </c>
      <c r="F167" s="174" t="str">
        <f t="shared" si="2"/>
        <v>Acct_80100</v>
      </c>
      <c r="G167" s="298" t="s">
        <v>1447</v>
      </c>
    </row>
    <row r="168" spans="1:7" x14ac:dyDescent="0.2">
      <c r="A168" s="175" t="s">
        <v>1448</v>
      </c>
      <c r="B168" s="174">
        <v>1000</v>
      </c>
      <c r="C168" s="174">
        <v>1388180200</v>
      </c>
      <c r="F168" s="174" t="str">
        <f t="shared" si="2"/>
        <v>Acct_80200</v>
      </c>
      <c r="G168" s="298" t="s">
        <v>1449</v>
      </c>
    </row>
    <row r="169" spans="1:7" x14ac:dyDescent="0.2">
      <c r="A169" s="175" t="s">
        <v>1450</v>
      </c>
      <c r="B169" s="174">
        <v>1000</v>
      </c>
      <c r="C169" s="174">
        <v>1388190100</v>
      </c>
      <c r="F169" s="174" t="str">
        <f t="shared" si="2"/>
        <v>Acct_90100</v>
      </c>
      <c r="G169" s="298" t="s">
        <v>1451</v>
      </c>
    </row>
    <row r="170" spans="1:7" x14ac:dyDescent="0.2">
      <c r="A170" s="175" t="s">
        <v>1452</v>
      </c>
      <c r="B170" s="174">
        <v>1000</v>
      </c>
      <c r="C170" s="174">
        <v>1388210100</v>
      </c>
      <c r="F170" s="174" t="str">
        <f t="shared" si="2"/>
        <v>Acct_10100</v>
      </c>
      <c r="G170" s="298" t="s">
        <v>1453</v>
      </c>
    </row>
    <row r="171" spans="1:7" x14ac:dyDescent="0.2">
      <c r="A171" s="175" t="s">
        <v>1454</v>
      </c>
      <c r="B171" s="174">
        <v>1000</v>
      </c>
      <c r="C171" s="174">
        <v>1388220100</v>
      </c>
      <c r="F171" s="174" t="str">
        <f t="shared" si="2"/>
        <v>Acct_20100</v>
      </c>
      <c r="G171" s="298" t="s">
        <v>1455</v>
      </c>
    </row>
    <row r="172" spans="1:7" x14ac:dyDescent="0.2">
      <c r="A172" s="175" t="s">
        <v>1456</v>
      </c>
      <c r="B172" s="174">
        <v>1000</v>
      </c>
      <c r="C172" s="174">
        <v>1388230100</v>
      </c>
      <c r="F172" s="174" t="str">
        <f t="shared" si="2"/>
        <v>Acct_30100</v>
      </c>
      <c r="G172" s="298" t="s">
        <v>1457</v>
      </c>
    </row>
    <row r="173" spans="1:7" x14ac:dyDescent="0.2">
      <c r="A173" s="175" t="s">
        <v>1458</v>
      </c>
      <c r="B173" s="174">
        <v>1000</v>
      </c>
      <c r="C173" s="174">
        <v>1388240100</v>
      </c>
      <c r="F173" s="174" t="str">
        <f t="shared" si="2"/>
        <v>Acct_40100</v>
      </c>
      <c r="G173" s="298" t="s">
        <v>1459</v>
      </c>
    </row>
    <row r="174" spans="1:7" x14ac:dyDescent="0.2">
      <c r="A174" s="175" t="s">
        <v>1460</v>
      </c>
      <c r="B174" s="174">
        <v>1000</v>
      </c>
      <c r="C174" s="174">
        <v>1388800000</v>
      </c>
      <c r="F174" s="174" t="str">
        <f t="shared" si="2"/>
        <v>Acct_00000</v>
      </c>
      <c r="G174" s="298" t="s">
        <v>1461</v>
      </c>
    </row>
    <row r="175" spans="1:7" x14ac:dyDescent="0.2">
      <c r="A175" s="175" t="s">
        <v>1462</v>
      </c>
      <c r="B175" s="174">
        <v>1000</v>
      </c>
      <c r="C175" s="174">
        <v>1388800100</v>
      </c>
      <c r="F175" s="174" t="str">
        <f t="shared" si="2"/>
        <v>Acct_00100</v>
      </c>
      <c r="G175" s="298" t="s">
        <v>1463</v>
      </c>
    </row>
    <row r="176" spans="1:7" x14ac:dyDescent="0.2">
      <c r="A176" s="175" t="s">
        <v>1464</v>
      </c>
      <c r="B176" s="174">
        <v>1000</v>
      </c>
      <c r="C176" s="174">
        <v>1388900000</v>
      </c>
      <c r="F176" s="174" t="str">
        <f t="shared" si="2"/>
        <v>Acct_00000</v>
      </c>
      <c r="G176" s="298" t="s">
        <v>1465</v>
      </c>
    </row>
    <row r="177" spans="1:7" x14ac:dyDescent="0.2">
      <c r="A177" s="175" t="s">
        <v>1466</v>
      </c>
      <c r="B177" s="174">
        <v>1000</v>
      </c>
      <c r="C177" s="174">
        <v>1411000100</v>
      </c>
      <c r="F177" s="174" t="str">
        <f t="shared" si="2"/>
        <v>Acct_00100</v>
      </c>
      <c r="G177" s="298" t="s">
        <v>1467</v>
      </c>
    </row>
    <row r="178" spans="1:7" x14ac:dyDescent="0.2">
      <c r="A178" s="175" t="s">
        <v>1468</v>
      </c>
      <c r="B178" s="174">
        <v>1000</v>
      </c>
      <c r="C178" s="174">
        <v>1411090100</v>
      </c>
      <c r="F178" s="174" t="str">
        <f t="shared" si="2"/>
        <v>Acct_90100</v>
      </c>
      <c r="G178" s="298" t="s">
        <v>1469</v>
      </c>
    </row>
    <row r="179" spans="1:7" x14ac:dyDescent="0.2">
      <c r="A179" s="175" t="s">
        <v>1470</v>
      </c>
      <c r="B179" s="174">
        <v>1000</v>
      </c>
      <c r="C179" s="174">
        <v>1411800000</v>
      </c>
      <c r="F179" s="174" t="str">
        <f t="shared" si="2"/>
        <v>Acct_00000</v>
      </c>
      <c r="G179" s="298" t="s">
        <v>1471</v>
      </c>
    </row>
    <row r="180" spans="1:7" x14ac:dyDescent="0.2">
      <c r="A180" s="175" t="s">
        <v>1472</v>
      </c>
      <c r="B180" s="174">
        <v>1000</v>
      </c>
      <c r="C180" s="174">
        <v>1411900000</v>
      </c>
      <c r="F180" s="174" t="str">
        <f t="shared" si="2"/>
        <v>Acct_00000</v>
      </c>
      <c r="G180" s="298" t="s">
        <v>1473</v>
      </c>
    </row>
    <row r="181" spans="1:7" x14ac:dyDescent="0.2">
      <c r="A181" s="175" t="s">
        <v>1474</v>
      </c>
      <c r="B181" s="174">
        <v>1000</v>
      </c>
      <c r="C181" s="174">
        <v>1510000100</v>
      </c>
      <c r="F181" s="174" t="str">
        <f t="shared" si="2"/>
        <v>Acct_00100</v>
      </c>
      <c r="G181" s="298" t="s">
        <v>1475</v>
      </c>
    </row>
    <row r="182" spans="1:7" x14ac:dyDescent="0.2">
      <c r="A182" s="175" t="s">
        <v>1476</v>
      </c>
      <c r="B182" s="174">
        <v>1000</v>
      </c>
      <c r="C182" s="174">
        <v>1510090100</v>
      </c>
      <c r="F182" s="174" t="str">
        <f t="shared" si="2"/>
        <v>Acct_90100</v>
      </c>
      <c r="G182" s="298" t="s">
        <v>1477</v>
      </c>
    </row>
    <row r="183" spans="1:7" x14ac:dyDescent="0.2">
      <c r="A183" s="175" t="s">
        <v>1478</v>
      </c>
      <c r="B183" s="174">
        <v>1000</v>
      </c>
      <c r="C183" s="174">
        <v>1521000100</v>
      </c>
      <c r="F183" s="174" t="str">
        <f t="shared" si="2"/>
        <v>Acct_00100</v>
      </c>
      <c r="G183" s="298" t="s">
        <v>1479</v>
      </c>
    </row>
    <row r="184" spans="1:7" x14ac:dyDescent="0.2">
      <c r="A184" s="175" t="s">
        <v>1480</v>
      </c>
      <c r="B184" s="174">
        <v>1000</v>
      </c>
      <c r="C184" s="174">
        <v>1521000200</v>
      </c>
      <c r="F184" s="174" t="str">
        <f t="shared" si="2"/>
        <v>Acct_00200</v>
      </c>
      <c r="G184" s="298" t="s">
        <v>1481</v>
      </c>
    </row>
    <row r="185" spans="1:7" x14ac:dyDescent="0.2">
      <c r="A185" s="175" t="s">
        <v>1482</v>
      </c>
      <c r="B185" s="174">
        <v>1000</v>
      </c>
      <c r="C185" s="174">
        <v>1521200100</v>
      </c>
      <c r="F185" s="174" t="str">
        <f t="shared" si="2"/>
        <v>Acct_00100</v>
      </c>
      <c r="G185" s="298" t="s">
        <v>1483</v>
      </c>
    </row>
    <row r="186" spans="1:7" x14ac:dyDescent="0.2">
      <c r="A186" s="175" t="s">
        <v>1484</v>
      </c>
      <c r="B186" s="174">
        <v>1000</v>
      </c>
      <c r="C186" s="174">
        <v>1522000100</v>
      </c>
      <c r="F186" s="174" t="str">
        <f t="shared" si="2"/>
        <v>Acct_00100</v>
      </c>
      <c r="G186" s="298" t="s">
        <v>1485</v>
      </c>
    </row>
    <row r="187" spans="1:7" x14ac:dyDescent="0.2">
      <c r="A187" s="175" t="s">
        <v>1486</v>
      </c>
      <c r="B187" s="174">
        <v>1000</v>
      </c>
      <c r="C187" s="174">
        <v>1523000100</v>
      </c>
      <c r="F187" s="174" t="str">
        <f t="shared" si="2"/>
        <v>Acct_00100</v>
      </c>
      <c r="G187" s="298" t="s">
        <v>1487</v>
      </c>
    </row>
    <row r="188" spans="1:7" x14ac:dyDescent="0.2">
      <c r="A188" s="175" t="s">
        <v>1488</v>
      </c>
      <c r="B188" s="174">
        <v>1000</v>
      </c>
      <c r="C188" s="174">
        <v>1523000200</v>
      </c>
      <c r="F188" s="174" t="str">
        <f t="shared" si="2"/>
        <v>Acct_00200</v>
      </c>
      <c r="G188" s="298" t="s">
        <v>1489</v>
      </c>
    </row>
    <row r="189" spans="1:7" x14ac:dyDescent="0.2">
      <c r="A189" s="175" t="s">
        <v>1490</v>
      </c>
      <c r="B189" s="174">
        <v>1000</v>
      </c>
      <c r="C189" s="174">
        <v>1524000100</v>
      </c>
      <c r="F189" s="174" t="str">
        <f t="shared" si="2"/>
        <v>Acct_00100</v>
      </c>
      <c r="G189" s="298" t="s">
        <v>1491</v>
      </c>
    </row>
    <row r="190" spans="1:7" x14ac:dyDescent="0.2">
      <c r="A190" s="175" t="s">
        <v>1492</v>
      </c>
      <c r="B190" s="174">
        <v>1000</v>
      </c>
      <c r="C190" s="174">
        <v>1529000100</v>
      </c>
      <c r="F190" s="174" t="str">
        <f t="shared" si="2"/>
        <v>Acct_00100</v>
      </c>
      <c r="G190" s="298" t="s">
        <v>1493</v>
      </c>
    </row>
    <row r="191" spans="1:7" x14ac:dyDescent="0.2">
      <c r="A191" s="175" t="s">
        <v>1494</v>
      </c>
      <c r="B191" s="174">
        <v>1000</v>
      </c>
      <c r="C191" s="174">
        <v>1529000200</v>
      </c>
      <c r="F191" s="174" t="str">
        <f t="shared" si="2"/>
        <v>Acct_00200</v>
      </c>
      <c r="G191" s="298" t="s">
        <v>1495</v>
      </c>
    </row>
    <row r="192" spans="1:7" x14ac:dyDescent="0.2">
      <c r="A192" s="175" t="s">
        <v>1496</v>
      </c>
      <c r="B192" s="174">
        <v>1000</v>
      </c>
      <c r="C192" s="174">
        <v>1529000300</v>
      </c>
      <c r="F192" s="174" t="str">
        <f t="shared" si="2"/>
        <v>Acct_00300</v>
      </c>
      <c r="G192" s="298" t="s">
        <v>1497</v>
      </c>
    </row>
    <row r="193" spans="1:7" x14ac:dyDescent="0.2">
      <c r="A193" s="175" t="s">
        <v>1498</v>
      </c>
      <c r="B193" s="174">
        <v>1000</v>
      </c>
      <c r="C193" s="174">
        <v>1529000400</v>
      </c>
      <c r="F193" s="174" t="str">
        <f t="shared" si="2"/>
        <v>Acct_00400</v>
      </c>
      <c r="G193" s="298" t="s">
        <v>1499</v>
      </c>
    </row>
    <row r="194" spans="1:7" x14ac:dyDescent="0.2">
      <c r="A194" s="175" t="s">
        <v>1500</v>
      </c>
      <c r="B194" s="174">
        <v>1000</v>
      </c>
      <c r="C194" s="174">
        <v>1531100100</v>
      </c>
      <c r="F194" s="174" t="str">
        <f t="shared" ref="F194:F257" si="3">"Acct_"&amp;RIGHT(C194,5)</f>
        <v>Acct_00100</v>
      </c>
      <c r="G194" s="298" t="s">
        <v>1501</v>
      </c>
    </row>
    <row r="195" spans="1:7" x14ac:dyDescent="0.2">
      <c r="A195" s="175" t="s">
        <v>1502</v>
      </c>
      <c r="B195" s="174">
        <v>1000</v>
      </c>
      <c r="C195" s="174">
        <v>1531300100</v>
      </c>
      <c r="F195" s="174" t="str">
        <f t="shared" si="3"/>
        <v>Acct_00100</v>
      </c>
      <c r="G195" s="298" t="s">
        <v>1503</v>
      </c>
    </row>
    <row r="196" spans="1:7" x14ac:dyDescent="0.2">
      <c r="A196" s="175" t="s">
        <v>1504</v>
      </c>
      <c r="B196" s="174">
        <v>1000</v>
      </c>
      <c r="C196" s="174">
        <v>1531400100</v>
      </c>
      <c r="F196" s="174" t="str">
        <f t="shared" si="3"/>
        <v>Acct_00100</v>
      </c>
      <c r="G196" s="298" t="s">
        <v>1505</v>
      </c>
    </row>
    <row r="197" spans="1:7" x14ac:dyDescent="0.2">
      <c r="A197" s="175" t="s">
        <v>1506</v>
      </c>
      <c r="B197" s="174">
        <v>1000</v>
      </c>
      <c r="C197" s="174">
        <v>1531500100</v>
      </c>
      <c r="F197" s="174" t="str">
        <f t="shared" si="3"/>
        <v>Acct_00100</v>
      </c>
      <c r="G197" s="298" t="s">
        <v>1507</v>
      </c>
    </row>
    <row r="198" spans="1:7" x14ac:dyDescent="0.2">
      <c r="A198" s="175" t="s">
        <v>1508</v>
      </c>
      <c r="B198" s="174">
        <v>1000</v>
      </c>
      <c r="C198" s="174">
        <v>1531900100</v>
      </c>
      <c r="F198" s="174" t="str">
        <f t="shared" si="3"/>
        <v>Acct_00100</v>
      </c>
      <c r="G198" s="298" t="s">
        <v>1509</v>
      </c>
    </row>
    <row r="199" spans="1:7" x14ac:dyDescent="0.2">
      <c r="A199" s="175" t="s">
        <v>1510</v>
      </c>
      <c r="B199" s="174">
        <v>1000</v>
      </c>
      <c r="C199" s="174">
        <v>1532000100</v>
      </c>
      <c r="F199" s="174" t="str">
        <f t="shared" si="3"/>
        <v>Acct_00100</v>
      </c>
      <c r="G199" s="298" t="s">
        <v>1511</v>
      </c>
    </row>
    <row r="200" spans="1:7" x14ac:dyDescent="0.2">
      <c r="A200" s="175" t="s">
        <v>1512</v>
      </c>
      <c r="B200" s="174">
        <v>1000</v>
      </c>
      <c r="C200" s="174">
        <v>1533000100</v>
      </c>
      <c r="F200" s="174" t="str">
        <f t="shared" si="3"/>
        <v>Acct_00100</v>
      </c>
      <c r="G200" s="298" t="s">
        <v>1513</v>
      </c>
    </row>
    <row r="201" spans="1:7" x14ac:dyDescent="0.2">
      <c r="A201" s="175" t="s">
        <v>1514</v>
      </c>
      <c r="B201" s="174">
        <v>1000</v>
      </c>
      <c r="C201" s="174">
        <v>1534000100</v>
      </c>
      <c r="F201" s="174" t="str">
        <f t="shared" si="3"/>
        <v>Acct_00100</v>
      </c>
      <c r="G201" s="298" t="s">
        <v>1515</v>
      </c>
    </row>
    <row r="202" spans="1:7" x14ac:dyDescent="0.2">
      <c r="A202" s="175" t="s">
        <v>1516</v>
      </c>
      <c r="B202" s="174">
        <v>1000</v>
      </c>
      <c r="C202" s="174">
        <v>1541000100</v>
      </c>
      <c r="F202" s="174" t="str">
        <f t="shared" si="3"/>
        <v>Acct_00100</v>
      </c>
      <c r="G202" s="298" t="s">
        <v>1517</v>
      </c>
    </row>
    <row r="203" spans="1:7" x14ac:dyDescent="0.2">
      <c r="A203" s="175" t="s">
        <v>1518</v>
      </c>
      <c r="B203" s="174">
        <v>1000</v>
      </c>
      <c r="C203" s="174">
        <v>1541000200</v>
      </c>
      <c r="F203" s="174" t="str">
        <f t="shared" si="3"/>
        <v>Acct_00200</v>
      </c>
      <c r="G203" s="298" t="s">
        <v>1519</v>
      </c>
    </row>
    <row r="204" spans="1:7" x14ac:dyDescent="0.2">
      <c r="A204" s="175" t="s">
        <v>1520</v>
      </c>
      <c r="B204" s="174">
        <v>1000</v>
      </c>
      <c r="C204" s="174">
        <v>1542000100</v>
      </c>
      <c r="F204" s="174" t="str">
        <f t="shared" si="3"/>
        <v>Acct_00100</v>
      </c>
      <c r="G204" s="298" t="s">
        <v>1521</v>
      </c>
    </row>
    <row r="205" spans="1:7" x14ac:dyDescent="0.2">
      <c r="A205" s="175" t="s">
        <v>1522</v>
      </c>
      <c r="B205" s="174">
        <v>1000</v>
      </c>
      <c r="C205" s="174">
        <v>1548000100</v>
      </c>
      <c r="F205" s="174" t="str">
        <f t="shared" si="3"/>
        <v>Acct_00100</v>
      </c>
      <c r="G205" s="298" t="s">
        <v>1523</v>
      </c>
    </row>
    <row r="206" spans="1:7" x14ac:dyDescent="0.2">
      <c r="A206" s="175" t="s">
        <v>1524</v>
      </c>
      <c r="B206" s="174">
        <v>1000</v>
      </c>
      <c r="C206" s="174">
        <v>1548000110</v>
      </c>
      <c r="F206" s="174" t="str">
        <f t="shared" si="3"/>
        <v>Acct_00110</v>
      </c>
      <c r="G206" s="298" t="s">
        <v>1525</v>
      </c>
    </row>
    <row r="207" spans="1:7" x14ac:dyDescent="0.2">
      <c r="A207" s="175" t="s">
        <v>1526</v>
      </c>
      <c r="B207" s="174">
        <v>1000</v>
      </c>
      <c r="C207" s="174">
        <v>1548000120</v>
      </c>
      <c r="F207" s="174" t="str">
        <f t="shared" si="3"/>
        <v>Acct_00120</v>
      </c>
      <c r="G207" s="298" t="s">
        <v>1527</v>
      </c>
    </row>
    <row r="208" spans="1:7" x14ac:dyDescent="0.2">
      <c r="A208" s="175" t="s">
        <v>1528</v>
      </c>
      <c r="B208" s="174">
        <v>1000</v>
      </c>
      <c r="C208" s="174">
        <v>1548000130</v>
      </c>
      <c r="F208" s="174" t="str">
        <f t="shared" si="3"/>
        <v>Acct_00130</v>
      </c>
      <c r="G208" s="298" t="s">
        <v>1529</v>
      </c>
    </row>
    <row r="209" spans="1:7" x14ac:dyDescent="0.2">
      <c r="A209" s="175" t="s">
        <v>1530</v>
      </c>
      <c r="B209" s="174">
        <v>1000</v>
      </c>
      <c r="C209" s="174">
        <v>1548000140</v>
      </c>
      <c r="F209" s="174" t="str">
        <f t="shared" si="3"/>
        <v>Acct_00140</v>
      </c>
      <c r="G209" s="298" t="s">
        <v>1531</v>
      </c>
    </row>
    <row r="210" spans="1:7" x14ac:dyDescent="0.2">
      <c r="A210" s="175" t="s">
        <v>1532</v>
      </c>
      <c r="B210" s="174">
        <v>1000</v>
      </c>
      <c r="C210" s="174">
        <v>1548000200</v>
      </c>
      <c r="F210" s="174" t="str">
        <f t="shared" si="3"/>
        <v>Acct_00200</v>
      </c>
      <c r="G210" s="298" t="s">
        <v>1533</v>
      </c>
    </row>
    <row r="211" spans="1:7" x14ac:dyDescent="0.2">
      <c r="A211" s="175" t="s">
        <v>1534</v>
      </c>
      <c r="B211" s="174">
        <v>1000</v>
      </c>
      <c r="C211" s="174">
        <v>1548000300</v>
      </c>
      <c r="F211" s="174" t="str">
        <f t="shared" si="3"/>
        <v>Acct_00300</v>
      </c>
      <c r="G211" s="298" t="s">
        <v>1535</v>
      </c>
    </row>
    <row r="212" spans="1:7" x14ac:dyDescent="0.2">
      <c r="A212" s="175" t="s">
        <v>1536</v>
      </c>
      <c r="B212" s="174">
        <v>1000</v>
      </c>
      <c r="C212" s="174">
        <v>1548000400</v>
      </c>
      <c r="F212" s="174" t="str">
        <f t="shared" si="3"/>
        <v>Acct_00400</v>
      </c>
      <c r="G212" s="298" t="s">
        <v>1537</v>
      </c>
    </row>
    <row r="213" spans="1:7" x14ac:dyDescent="0.2">
      <c r="A213" s="175" t="s">
        <v>1538</v>
      </c>
      <c r="B213" s="174">
        <v>1000</v>
      </c>
      <c r="C213" s="174">
        <v>1551200100</v>
      </c>
      <c r="F213" s="174" t="str">
        <f t="shared" si="3"/>
        <v>Acct_00100</v>
      </c>
      <c r="G213" s="298" t="s">
        <v>1539</v>
      </c>
    </row>
    <row r="214" spans="1:7" x14ac:dyDescent="0.2">
      <c r="A214" s="175" t="s">
        <v>1540</v>
      </c>
      <c r="B214" s="174">
        <v>1000</v>
      </c>
      <c r="C214" s="174">
        <v>1551290100</v>
      </c>
      <c r="F214" s="174" t="str">
        <f t="shared" si="3"/>
        <v>Acct_90100</v>
      </c>
      <c r="G214" s="298" t="s">
        <v>1541</v>
      </c>
    </row>
    <row r="215" spans="1:7" x14ac:dyDescent="0.2">
      <c r="A215" s="175" t="s">
        <v>1542</v>
      </c>
      <c r="B215" s="174">
        <v>1000</v>
      </c>
      <c r="C215" s="174">
        <v>1551300100</v>
      </c>
      <c r="F215" s="174" t="str">
        <f t="shared" si="3"/>
        <v>Acct_00100</v>
      </c>
      <c r="G215" s="298" t="s">
        <v>1543</v>
      </c>
    </row>
    <row r="216" spans="1:7" x14ac:dyDescent="0.2">
      <c r="A216" s="175" t="s">
        <v>1544</v>
      </c>
      <c r="B216" s="174">
        <v>1000</v>
      </c>
      <c r="C216" s="174">
        <v>1551390100</v>
      </c>
      <c r="F216" s="174" t="str">
        <f t="shared" si="3"/>
        <v>Acct_90100</v>
      </c>
      <c r="G216" s="298" t="s">
        <v>1545</v>
      </c>
    </row>
    <row r="217" spans="1:7" x14ac:dyDescent="0.2">
      <c r="A217" s="175" t="s">
        <v>1546</v>
      </c>
      <c r="B217" s="174">
        <v>1000</v>
      </c>
      <c r="C217" s="174">
        <v>1551400100</v>
      </c>
      <c r="F217" s="174" t="str">
        <f t="shared" si="3"/>
        <v>Acct_00100</v>
      </c>
      <c r="G217" s="298" t="s">
        <v>1547</v>
      </c>
    </row>
    <row r="218" spans="1:7" x14ac:dyDescent="0.2">
      <c r="A218" s="175" t="s">
        <v>1548</v>
      </c>
      <c r="B218" s="174">
        <v>1000</v>
      </c>
      <c r="C218" s="174">
        <v>1551490100</v>
      </c>
      <c r="F218" s="174" t="str">
        <f t="shared" si="3"/>
        <v>Acct_90100</v>
      </c>
      <c r="G218" s="298" t="s">
        <v>1549</v>
      </c>
    </row>
    <row r="219" spans="1:7" x14ac:dyDescent="0.2">
      <c r="A219" s="175" t="s">
        <v>1550</v>
      </c>
      <c r="B219" s="174">
        <v>1000</v>
      </c>
      <c r="C219" s="174">
        <v>1552000100</v>
      </c>
      <c r="F219" s="174" t="str">
        <f t="shared" si="3"/>
        <v>Acct_00100</v>
      </c>
      <c r="G219" s="298" t="s">
        <v>1551</v>
      </c>
    </row>
    <row r="220" spans="1:7" x14ac:dyDescent="0.2">
      <c r="A220" s="175" t="s">
        <v>1552</v>
      </c>
      <c r="B220" s="174">
        <v>1000</v>
      </c>
      <c r="C220" s="174">
        <v>1553000100</v>
      </c>
      <c r="F220" s="174" t="str">
        <f t="shared" si="3"/>
        <v>Acct_00100</v>
      </c>
      <c r="G220" s="298" t="s">
        <v>1553</v>
      </c>
    </row>
    <row r="221" spans="1:7" x14ac:dyDescent="0.2">
      <c r="A221" s="175" t="s">
        <v>1554</v>
      </c>
      <c r="B221" s="174">
        <v>1000</v>
      </c>
      <c r="C221" s="174">
        <v>1561000100</v>
      </c>
      <c r="F221" s="174" t="str">
        <f t="shared" si="3"/>
        <v>Acct_00100</v>
      </c>
      <c r="G221" s="298" t="s">
        <v>1555</v>
      </c>
    </row>
    <row r="222" spans="1:7" x14ac:dyDescent="0.2">
      <c r="A222" s="175" t="s">
        <v>1556</v>
      </c>
      <c r="B222" s="174">
        <v>1000</v>
      </c>
      <c r="C222" s="174">
        <v>1562000100</v>
      </c>
      <c r="F222" s="174" t="str">
        <f t="shared" si="3"/>
        <v>Acct_00100</v>
      </c>
      <c r="G222" s="298" t="s">
        <v>1557</v>
      </c>
    </row>
    <row r="223" spans="1:7" x14ac:dyDescent="0.2">
      <c r="A223" s="175" t="s">
        <v>1558</v>
      </c>
      <c r="B223" s="174">
        <v>1000</v>
      </c>
      <c r="C223" s="174">
        <v>1567000100</v>
      </c>
      <c r="F223" s="174" t="str">
        <f t="shared" si="3"/>
        <v>Acct_00100</v>
      </c>
      <c r="G223" s="298" t="s">
        <v>1559</v>
      </c>
    </row>
    <row r="224" spans="1:7" x14ac:dyDescent="0.2">
      <c r="A224" s="175" t="s">
        <v>1560</v>
      </c>
      <c r="B224" s="174">
        <v>1000</v>
      </c>
      <c r="C224" s="174">
        <v>1570000100</v>
      </c>
      <c r="F224" s="174" t="str">
        <f t="shared" si="3"/>
        <v>Acct_00100</v>
      </c>
      <c r="G224" s="298" t="s">
        <v>1561</v>
      </c>
    </row>
    <row r="225" spans="1:7" x14ac:dyDescent="0.2">
      <c r="A225" s="175" t="s">
        <v>1562</v>
      </c>
      <c r="B225" s="174">
        <v>1000</v>
      </c>
      <c r="C225" s="174">
        <v>1580000100</v>
      </c>
      <c r="F225" s="174" t="str">
        <f t="shared" si="3"/>
        <v>Acct_00100</v>
      </c>
      <c r="G225" s="298" t="s">
        <v>1563</v>
      </c>
    </row>
    <row r="226" spans="1:7" x14ac:dyDescent="0.2">
      <c r="A226" s="175" t="s">
        <v>1564</v>
      </c>
      <c r="B226" s="174">
        <v>1000</v>
      </c>
      <c r="C226" s="174">
        <v>1710000100</v>
      </c>
      <c r="F226" s="174" t="str">
        <f t="shared" si="3"/>
        <v>Acct_00100</v>
      </c>
      <c r="G226" s="298" t="s">
        <v>1565</v>
      </c>
    </row>
    <row r="227" spans="1:7" x14ac:dyDescent="0.2">
      <c r="A227" s="175" t="s">
        <v>1077</v>
      </c>
      <c r="B227" s="174">
        <v>1000</v>
      </c>
      <c r="C227" s="174">
        <v>2111000100</v>
      </c>
      <c r="F227" s="174" t="str">
        <f t="shared" si="3"/>
        <v>Acct_00100</v>
      </c>
      <c r="G227" s="298" t="s">
        <v>1566</v>
      </c>
    </row>
    <row r="228" spans="1:7" x14ac:dyDescent="0.2">
      <c r="A228" s="175" t="s">
        <v>1567</v>
      </c>
      <c r="B228" s="174">
        <v>1000</v>
      </c>
      <c r="C228" s="174">
        <v>2112000100</v>
      </c>
      <c r="F228" s="174" t="str">
        <f t="shared" si="3"/>
        <v>Acct_00100</v>
      </c>
      <c r="G228" s="298" t="s">
        <v>1568</v>
      </c>
    </row>
    <row r="229" spans="1:7" x14ac:dyDescent="0.2">
      <c r="A229" s="175" t="s">
        <v>1569</v>
      </c>
      <c r="B229" s="174">
        <v>1000</v>
      </c>
      <c r="C229" s="174">
        <v>2113000100</v>
      </c>
      <c r="F229" s="174" t="str">
        <f t="shared" si="3"/>
        <v>Acct_00100</v>
      </c>
      <c r="G229" s="298" t="s">
        <v>1570</v>
      </c>
    </row>
    <row r="230" spans="1:7" x14ac:dyDescent="0.2">
      <c r="A230" s="175" t="s">
        <v>1084</v>
      </c>
      <c r="B230" s="174">
        <v>1000</v>
      </c>
      <c r="C230" s="174">
        <v>2114000100</v>
      </c>
      <c r="F230" s="174" t="str">
        <f t="shared" si="3"/>
        <v>Acct_00100</v>
      </c>
      <c r="G230" s="298" t="s">
        <v>1571</v>
      </c>
    </row>
    <row r="231" spans="1:7" x14ac:dyDescent="0.2">
      <c r="A231" s="175" t="s">
        <v>1572</v>
      </c>
      <c r="B231" s="174">
        <v>1000</v>
      </c>
      <c r="C231" s="174">
        <v>2115000100</v>
      </c>
      <c r="F231" s="174" t="str">
        <f t="shared" si="3"/>
        <v>Acct_00100</v>
      </c>
      <c r="G231" s="298" t="s">
        <v>1573</v>
      </c>
    </row>
    <row r="232" spans="1:7" x14ac:dyDescent="0.2">
      <c r="A232" s="175" t="s">
        <v>1574</v>
      </c>
      <c r="B232" s="174">
        <v>1000</v>
      </c>
      <c r="C232" s="174">
        <v>2117000100</v>
      </c>
      <c r="F232" s="174" t="str">
        <f t="shared" si="3"/>
        <v>Acct_00100</v>
      </c>
      <c r="G232" s="298" t="s">
        <v>1575</v>
      </c>
    </row>
    <row r="233" spans="1:7" x14ac:dyDescent="0.2">
      <c r="A233" s="175" t="s">
        <v>1576</v>
      </c>
      <c r="B233" s="174">
        <v>1000</v>
      </c>
      <c r="C233" s="174">
        <v>2118000100</v>
      </c>
      <c r="F233" s="174" t="str">
        <f t="shared" si="3"/>
        <v>Acct_00100</v>
      </c>
      <c r="G233" s="298" t="s">
        <v>1577</v>
      </c>
    </row>
    <row r="234" spans="1:7" x14ac:dyDescent="0.2">
      <c r="A234" s="175" t="s">
        <v>1578</v>
      </c>
      <c r="B234" s="174">
        <v>1000</v>
      </c>
      <c r="C234" s="174">
        <v>2121100100</v>
      </c>
      <c r="F234" s="174" t="str">
        <f t="shared" si="3"/>
        <v>Acct_00100</v>
      </c>
      <c r="G234" s="298" t="s">
        <v>1579</v>
      </c>
    </row>
    <row r="235" spans="1:7" x14ac:dyDescent="0.2">
      <c r="A235" s="175" t="s">
        <v>1580</v>
      </c>
      <c r="B235" s="174">
        <v>1000</v>
      </c>
      <c r="C235" s="174">
        <v>2121200100</v>
      </c>
      <c r="F235" s="174" t="str">
        <f t="shared" si="3"/>
        <v>Acct_00100</v>
      </c>
      <c r="G235" s="298" t="s">
        <v>1581</v>
      </c>
    </row>
    <row r="236" spans="1:7" x14ac:dyDescent="0.2">
      <c r="A236" s="175" t="s">
        <v>1582</v>
      </c>
      <c r="B236" s="174">
        <v>1000</v>
      </c>
      <c r="C236" s="174">
        <v>2121300100</v>
      </c>
      <c r="F236" s="174" t="str">
        <f t="shared" si="3"/>
        <v>Acct_00100</v>
      </c>
      <c r="G236" s="298" t="s">
        <v>1583</v>
      </c>
    </row>
    <row r="237" spans="1:7" x14ac:dyDescent="0.2">
      <c r="A237" s="175" t="s">
        <v>1584</v>
      </c>
      <c r="B237" s="174">
        <v>1000</v>
      </c>
      <c r="C237" s="174">
        <v>2121400100</v>
      </c>
      <c r="F237" s="174" t="str">
        <f t="shared" si="3"/>
        <v>Acct_00100</v>
      </c>
      <c r="G237" s="298" t="s">
        <v>1585</v>
      </c>
    </row>
    <row r="238" spans="1:7" x14ac:dyDescent="0.2">
      <c r="A238" s="175" t="s">
        <v>1586</v>
      </c>
      <c r="B238" s="174">
        <v>1000</v>
      </c>
      <c r="C238" s="174">
        <v>2121500100</v>
      </c>
      <c r="F238" s="174" t="str">
        <f t="shared" si="3"/>
        <v>Acct_00100</v>
      </c>
      <c r="G238" s="298" t="s">
        <v>1587</v>
      </c>
    </row>
    <row r="239" spans="1:7" x14ac:dyDescent="0.2">
      <c r="A239" s="175" t="s">
        <v>1588</v>
      </c>
      <c r="B239" s="174">
        <v>1000</v>
      </c>
      <c r="C239" s="174">
        <v>2121600100</v>
      </c>
      <c r="F239" s="174" t="str">
        <f t="shared" si="3"/>
        <v>Acct_00100</v>
      </c>
      <c r="G239" s="298" t="s">
        <v>1589</v>
      </c>
    </row>
    <row r="240" spans="1:7" x14ac:dyDescent="0.2">
      <c r="A240" s="175" t="s">
        <v>1590</v>
      </c>
      <c r="B240" s="174">
        <v>1000</v>
      </c>
      <c r="C240" s="174">
        <v>2121700100</v>
      </c>
      <c r="F240" s="174" t="str">
        <f t="shared" si="3"/>
        <v>Acct_00100</v>
      </c>
      <c r="G240" s="298" t="s">
        <v>1591</v>
      </c>
    </row>
    <row r="241" spans="1:7" x14ac:dyDescent="0.2">
      <c r="A241" s="175" t="s">
        <v>1592</v>
      </c>
      <c r="B241" s="174">
        <v>1000</v>
      </c>
      <c r="C241" s="174">
        <v>2122000100</v>
      </c>
      <c r="F241" s="174" t="str">
        <f t="shared" si="3"/>
        <v>Acct_00100</v>
      </c>
      <c r="G241" s="298" t="s">
        <v>1593</v>
      </c>
    </row>
    <row r="242" spans="1:7" x14ac:dyDescent="0.2">
      <c r="A242" s="175" t="s">
        <v>1094</v>
      </c>
      <c r="B242" s="174">
        <v>1000</v>
      </c>
      <c r="C242" s="174">
        <v>2131000100</v>
      </c>
      <c r="F242" s="174" t="str">
        <f t="shared" si="3"/>
        <v>Acct_00100</v>
      </c>
      <c r="G242" s="298" t="s">
        <v>1594</v>
      </c>
    </row>
    <row r="243" spans="1:7" x14ac:dyDescent="0.2">
      <c r="A243" s="175" t="s">
        <v>1103</v>
      </c>
      <c r="B243" s="174">
        <v>1000</v>
      </c>
      <c r="C243" s="174">
        <v>2132000100</v>
      </c>
      <c r="F243" s="174" t="str">
        <f t="shared" si="3"/>
        <v>Acct_00100</v>
      </c>
      <c r="G243" s="298" t="s">
        <v>1595</v>
      </c>
    </row>
    <row r="244" spans="1:7" x14ac:dyDescent="0.2">
      <c r="A244" s="175" t="s">
        <v>1105</v>
      </c>
      <c r="B244" s="174">
        <v>1000</v>
      </c>
      <c r="C244" s="174">
        <v>2133000100</v>
      </c>
      <c r="F244" s="174" t="str">
        <f t="shared" si="3"/>
        <v>Acct_00100</v>
      </c>
      <c r="G244" s="298" t="s">
        <v>1596</v>
      </c>
    </row>
    <row r="245" spans="1:7" x14ac:dyDescent="0.2">
      <c r="A245" s="175" t="s">
        <v>1597</v>
      </c>
      <c r="B245" s="174">
        <v>1000</v>
      </c>
      <c r="C245" s="174">
        <v>2134000100</v>
      </c>
      <c r="F245" s="174" t="str">
        <f t="shared" si="3"/>
        <v>Acct_00100</v>
      </c>
      <c r="G245" s="298" t="s">
        <v>1598</v>
      </c>
    </row>
    <row r="246" spans="1:7" x14ac:dyDescent="0.2">
      <c r="A246" s="175" t="s">
        <v>1599</v>
      </c>
      <c r="B246" s="174">
        <v>1000</v>
      </c>
      <c r="C246" s="174">
        <v>2135000100</v>
      </c>
      <c r="F246" s="174" t="str">
        <f t="shared" si="3"/>
        <v>Acct_00100</v>
      </c>
      <c r="G246" s="298" t="s">
        <v>1600</v>
      </c>
    </row>
    <row r="247" spans="1:7" x14ac:dyDescent="0.2">
      <c r="A247" s="175" t="s">
        <v>1601</v>
      </c>
      <c r="B247" s="174">
        <v>1000</v>
      </c>
      <c r="C247" s="174">
        <v>2136000100</v>
      </c>
      <c r="F247" s="174" t="str">
        <f t="shared" si="3"/>
        <v>Acct_00100</v>
      </c>
      <c r="G247" s="298" t="s">
        <v>1602</v>
      </c>
    </row>
    <row r="248" spans="1:7" x14ac:dyDescent="0.2">
      <c r="A248" s="175" t="s">
        <v>1603</v>
      </c>
      <c r="B248" s="174">
        <v>1000</v>
      </c>
      <c r="C248" s="174">
        <v>2138000100</v>
      </c>
      <c r="F248" s="174" t="str">
        <f t="shared" si="3"/>
        <v>Acct_00100</v>
      </c>
      <c r="G248" s="298" t="s">
        <v>1604</v>
      </c>
    </row>
    <row r="249" spans="1:7" x14ac:dyDescent="0.2">
      <c r="A249" s="175" t="s">
        <v>1605</v>
      </c>
      <c r="B249" s="174">
        <v>1000</v>
      </c>
      <c r="C249" s="174">
        <v>2141000100</v>
      </c>
      <c r="F249" s="174" t="str">
        <f t="shared" si="3"/>
        <v>Acct_00100</v>
      </c>
      <c r="G249" s="298" t="s">
        <v>1606</v>
      </c>
    </row>
    <row r="250" spans="1:7" x14ac:dyDescent="0.2">
      <c r="A250" s="175" t="s">
        <v>1607</v>
      </c>
      <c r="B250" s="174">
        <v>1000</v>
      </c>
      <c r="C250" s="174">
        <v>2142000100</v>
      </c>
      <c r="F250" s="174" t="str">
        <f t="shared" si="3"/>
        <v>Acct_00100</v>
      </c>
      <c r="G250" s="298" t="s">
        <v>1608</v>
      </c>
    </row>
    <row r="251" spans="1:7" x14ac:dyDescent="0.2">
      <c r="A251" s="175" t="s">
        <v>1609</v>
      </c>
      <c r="B251" s="174">
        <v>1000</v>
      </c>
      <c r="C251" s="174">
        <v>2143000100</v>
      </c>
      <c r="F251" s="174" t="str">
        <f t="shared" si="3"/>
        <v>Acct_00100</v>
      </c>
      <c r="G251" s="298" t="s">
        <v>1610</v>
      </c>
    </row>
    <row r="252" spans="1:7" x14ac:dyDescent="0.2">
      <c r="A252" s="175" t="s">
        <v>1611</v>
      </c>
      <c r="B252" s="174">
        <v>1000</v>
      </c>
      <c r="C252" s="174">
        <v>2147000100</v>
      </c>
      <c r="F252" s="174" t="str">
        <f t="shared" si="3"/>
        <v>Acct_00100</v>
      </c>
      <c r="G252" s="298" t="s">
        <v>1612</v>
      </c>
    </row>
    <row r="253" spans="1:7" x14ac:dyDescent="0.2">
      <c r="A253" s="175" t="s">
        <v>1110</v>
      </c>
      <c r="B253" s="174">
        <v>1000</v>
      </c>
      <c r="C253" s="174">
        <v>2170000100</v>
      </c>
      <c r="F253" s="174" t="str">
        <f t="shared" si="3"/>
        <v>Acct_00100</v>
      </c>
      <c r="G253" s="298" t="s">
        <v>1613</v>
      </c>
    </row>
    <row r="254" spans="1:7" x14ac:dyDescent="0.2">
      <c r="A254" s="175" t="s">
        <v>1614</v>
      </c>
      <c r="B254" s="174">
        <v>1000</v>
      </c>
      <c r="C254" s="174">
        <v>2210000100</v>
      </c>
      <c r="F254" s="174" t="str">
        <f t="shared" si="3"/>
        <v>Acct_00100</v>
      </c>
      <c r="G254" s="298" t="s">
        <v>1615</v>
      </c>
    </row>
    <row r="255" spans="1:7" x14ac:dyDescent="0.2">
      <c r="A255" s="175" t="s">
        <v>1616</v>
      </c>
      <c r="B255" s="174">
        <v>1000</v>
      </c>
      <c r="C255" s="174">
        <v>2210090100</v>
      </c>
      <c r="F255" s="174" t="str">
        <f t="shared" si="3"/>
        <v>Acct_90100</v>
      </c>
      <c r="G255" s="298" t="s">
        <v>1617</v>
      </c>
    </row>
    <row r="256" spans="1:7" x14ac:dyDescent="0.2">
      <c r="A256" s="175" t="s">
        <v>1618</v>
      </c>
      <c r="B256" s="174">
        <v>1000</v>
      </c>
      <c r="C256" s="174">
        <v>2210800000</v>
      </c>
      <c r="F256" s="174" t="str">
        <f t="shared" si="3"/>
        <v>Acct_00000</v>
      </c>
      <c r="G256" s="298" t="s">
        <v>1619</v>
      </c>
    </row>
    <row r="257" spans="1:7" x14ac:dyDescent="0.2">
      <c r="A257" s="175" t="s">
        <v>1620</v>
      </c>
      <c r="B257" s="174">
        <v>1000</v>
      </c>
      <c r="C257" s="174">
        <v>2210900000</v>
      </c>
      <c r="F257" s="174" t="str">
        <f t="shared" si="3"/>
        <v>Acct_00000</v>
      </c>
      <c r="G257" s="298" t="s">
        <v>1621</v>
      </c>
    </row>
    <row r="258" spans="1:7" x14ac:dyDescent="0.2">
      <c r="A258" s="175" t="s">
        <v>1622</v>
      </c>
      <c r="B258" s="174">
        <v>1000</v>
      </c>
      <c r="C258" s="174">
        <v>2220000100</v>
      </c>
      <c r="F258" s="174" t="str">
        <f t="shared" ref="F258:F321" si="4">"Acct_"&amp;RIGHT(C258,5)</f>
        <v>Acct_00100</v>
      </c>
      <c r="G258" s="298" t="s">
        <v>1623</v>
      </c>
    </row>
    <row r="259" spans="1:7" x14ac:dyDescent="0.2">
      <c r="A259" s="175" t="s">
        <v>1624</v>
      </c>
      <c r="B259" s="174">
        <v>1000</v>
      </c>
      <c r="C259" s="174">
        <v>2220090100</v>
      </c>
      <c r="F259" s="174" t="str">
        <f t="shared" si="4"/>
        <v>Acct_90100</v>
      </c>
      <c r="G259" s="298" t="s">
        <v>1625</v>
      </c>
    </row>
    <row r="260" spans="1:7" x14ac:dyDescent="0.2">
      <c r="A260" s="175" t="s">
        <v>1626</v>
      </c>
      <c r="B260" s="174">
        <v>1000</v>
      </c>
      <c r="C260" s="174">
        <v>2220800000</v>
      </c>
      <c r="F260" s="174" t="str">
        <f t="shared" si="4"/>
        <v>Acct_00000</v>
      </c>
      <c r="G260" s="298" t="s">
        <v>1627</v>
      </c>
    </row>
    <row r="261" spans="1:7" x14ac:dyDescent="0.2">
      <c r="A261" s="175" t="s">
        <v>1628</v>
      </c>
      <c r="B261" s="174">
        <v>1000</v>
      </c>
      <c r="C261" s="174">
        <v>2220900000</v>
      </c>
      <c r="F261" s="174" t="str">
        <f t="shared" si="4"/>
        <v>Acct_00000</v>
      </c>
      <c r="G261" s="298" t="s">
        <v>1629</v>
      </c>
    </row>
    <row r="262" spans="1:7" x14ac:dyDescent="0.2">
      <c r="A262" s="175" t="s">
        <v>1630</v>
      </c>
      <c r="B262" s="174">
        <v>1000</v>
      </c>
      <c r="C262" s="174">
        <v>2281000100</v>
      </c>
      <c r="F262" s="174" t="str">
        <f t="shared" si="4"/>
        <v>Acct_00100</v>
      </c>
      <c r="G262" s="298" t="s">
        <v>1631</v>
      </c>
    </row>
    <row r="263" spans="1:7" x14ac:dyDescent="0.2">
      <c r="A263" s="175" t="s">
        <v>1632</v>
      </c>
      <c r="B263" s="174">
        <v>1000</v>
      </c>
      <c r="C263" s="174">
        <v>2281090100</v>
      </c>
      <c r="F263" s="174" t="str">
        <f t="shared" si="4"/>
        <v>Acct_90100</v>
      </c>
      <c r="G263" s="298" t="s">
        <v>1633</v>
      </c>
    </row>
    <row r="264" spans="1:7" x14ac:dyDescent="0.2">
      <c r="A264" s="175" t="s">
        <v>1634</v>
      </c>
      <c r="B264" s="174">
        <v>1000</v>
      </c>
      <c r="C264" s="174">
        <v>2281800000</v>
      </c>
      <c r="F264" s="174" t="str">
        <f t="shared" si="4"/>
        <v>Acct_00000</v>
      </c>
      <c r="G264" s="298" t="s">
        <v>1635</v>
      </c>
    </row>
    <row r="265" spans="1:7" x14ac:dyDescent="0.2">
      <c r="A265" s="175" t="s">
        <v>1636</v>
      </c>
      <c r="B265" s="174">
        <v>1000</v>
      </c>
      <c r="C265" s="174">
        <v>2281900000</v>
      </c>
      <c r="F265" s="174" t="str">
        <f t="shared" si="4"/>
        <v>Acct_00000</v>
      </c>
      <c r="G265" s="298" t="s">
        <v>1637</v>
      </c>
    </row>
    <row r="266" spans="1:7" x14ac:dyDescent="0.2">
      <c r="A266" s="175" t="s">
        <v>1638</v>
      </c>
      <c r="B266" s="174">
        <v>1000</v>
      </c>
      <c r="C266" s="174">
        <v>2288100100</v>
      </c>
      <c r="F266" s="174" t="str">
        <f t="shared" si="4"/>
        <v>Acct_00100</v>
      </c>
      <c r="G266" s="298" t="s">
        <v>1639</v>
      </c>
    </row>
    <row r="267" spans="1:7" x14ac:dyDescent="0.2">
      <c r="A267" s="175" t="s">
        <v>1640</v>
      </c>
      <c r="B267" s="174">
        <v>1000</v>
      </c>
      <c r="C267" s="174">
        <v>2288190100</v>
      </c>
      <c r="F267" s="174" t="str">
        <f t="shared" si="4"/>
        <v>Acct_90100</v>
      </c>
      <c r="G267" s="298" t="s">
        <v>1641</v>
      </c>
    </row>
    <row r="268" spans="1:7" x14ac:dyDescent="0.2">
      <c r="A268" s="175" t="s">
        <v>1642</v>
      </c>
      <c r="B268" s="174">
        <v>1000</v>
      </c>
      <c r="C268" s="174">
        <v>2288800000</v>
      </c>
      <c r="F268" s="174" t="str">
        <f t="shared" si="4"/>
        <v>Acct_00000</v>
      </c>
      <c r="G268" s="298" t="s">
        <v>1643</v>
      </c>
    </row>
    <row r="269" spans="1:7" x14ac:dyDescent="0.2">
      <c r="A269" s="175" t="s">
        <v>1644</v>
      </c>
      <c r="B269" s="174">
        <v>1000</v>
      </c>
      <c r="C269" s="174">
        <v>2288900000</v>
      </c>
      <c r="F269" s="174" t="str">
        <f t="shared" si="4"/>
        <v>Acct_00000</v>
      </c>
      <c r="G269" s="298" t="s">
        <v>1645</v>
      </c>
    </row>
    <row r="270" spans="1:7" x14ac:dyDescent="0.2">
      <c r="A270" s="175" t="s">
        <v>1646</v>
      </c>
      <c r="B270" s="174">
        <v>1000</v>
      </c>
      <c r="C270" s="174">
        <v>2291000100</v>
      </c>
      <c r="F270" s="174" t="str">
        <f t="shared" si="4"/>
        <v>Acct_00100</v>
      </c>
      <c r="G270" s="298" t="s">
        <v>1647</v>
      </c>
    </row>
    <row r="271" spans="1:7" x14ac:dyDescent="0.2">
      <c r="A271" s="175" t="s">
        <v>1648</v>
      </c>
      <c r="B271" s="174">
        <v>1000</v>
      </c>
      <c r="C271" s="174">
        <v>2292100100</v>
      </c>
      <c r="F271" s="174" t="str">
        <f t="shared" si="4"/>
        <v>Acct_00100</v>
      </c>
      <c r="G271" s="298" t="s">
        <v>1649</v>
      </c>
    </row>
    <row r="272" spans="1:7" x14ac:dyDescent="0.2">
      <c r="A272" s="175" t="s">
        <v>1650</v>
      </c>
      <c r="B272" s="174">
        <v>1000</v>
      </c>
      <c r="C272" s="174">
        <v>2292200100</v>
      </c>
      <c r="F272" s="174" t="str">
        <f t="shared" si="4"/>
        <v>Acct_00100</v>
      </c>
      <c r="G272" s="298" t="s">
        <v>1651</v>
      </c>
    </row>
    <row r="273" spans="1:7" x14ac:dyDescent="0.2">
      <c r="A273" s="175" t="s">
        <v>1652</v>
      </c>
      <c r="B273" s="174">
        <v>1000</v>
      </c>
      <c r="C273" s="174">
        <v>2293100100</v>
      </c>
      <c r="F273" s="174" t="str">
        <f t="shared" si="4"/>
        <v>Acct_00100</v>
      </c>
      <c r="G273" s="298" t="s">
        <v>1653</v>
      </c>
    </row>
    <row r="274" spans="1:7" x14ac:dyDescent="0.2">
      <c r="A274" s="175" t="s">
        <v>1654</v>
      </c>
      <c r="B274" s="174">
        <v>1000</v>
      </c>
      <c r="C274" s="174">
        <v>2293200100</v>
      </c>
      <c r="F274" s="174" t="str">
        <f t="shared" si="4"/>
        <v>Acct_00100</v>
      </c>
      <c r="G274" s="298" t="s">
        <v>1655</v>
      </c>
    </row>
    <row r="275" spans="1:7" x14ac:dyDescent="0.2">
      <c r="A275" s="175" t="s">
        <v>1656</v>
      </c>
      <c r="B275" s="174">
        <v>1000</v>
      </c>
      <c r="C275" s="174">
        <v>2294100100</v>
      </c>
      <c r="F275" s="174" t="str">
        <f t="shared" si="4"/>
        <v>Acct_00100</v>
      </c>
      <c r="G275" s="298" t="s">
        <v>1657</v>
      </c>
    </row>
    <row r="276" spans="1:7" x14ac:dyDescent="0.2">
      <c r="A276" s="175" t="s">
        <v>1658</v>
      </c>
      <c r="B276" s="174">
        <v>1000</v>
      </c>
      <c r="C276" s="174">
        <v>2294200100</v>
      </c>
      <c r="F276" s="174" t="str">
        <f t="shared" si="4"/>
        <v>Acct_00100</v>
      </c>
      <c r="G276" s="298" t="s">
        <v>1659</v>
      </c>
    </row>
    <row r="277" spans="1:7" x14ac:dyDescent="0.2">
      <c r="A277" s="175" t="s">
        <v>1660</v>
      </c>
      <c r="B277" s="174">
        <v>1000</v>
      </c>
      <c r="C277" s="174">
        <v>2294300100</v>
      </c>
      <c r="F277" s="174" t="str">
        <f t="shared" si="4"/>
        <v>Acct_00100</v>
      </c>
      <c r="G277" s="298" t="s">
        <v>1661</v>
      </c>
    </row>
    <row r="278" spans="1:7" x14ac:dyDescent="0.2">
      <c r="A278" s="175" t="s">
        <v>1662</v>
      </c>
      <c r="B278" s="174">
        <v>1000</v>
      </c>
      <c r="C278" s="174">
        <v>2411000100</v>
      </c>
      <c r="F278" s="174" t="str">
        <f t="shared" si="4"/>
        <v>Acct_00100</v>
      </c>
      <c r="G278" s="298" t="s">
        <v>1663</v>
      </c>
    </row>
    <row r="279" spans="1:7" x14ac:dyDescent="0.2">
      <c r="A279" s="175" t="s">
        <v>1664</v>
      </c>
      <c r="B279" s="174">
        <v>1000</v>
      </c>
      <c r="C279" s="174">
        <v>2411900100</v>
      </c>
      <c r="F279" s="174" t="str">
        <f t="shared" si="4"/>
        <v>Acct_00100</v>
      </c>
      <c r="G279" s="298" t="s">
        <v>1665</v>
      </c>
    </row>
    <row r="280" spans="1:7" x14ac:dyDescent="0.2">
      <c r="A280" s="175" t="s">
        <v>1666</v>
      </c>
      <c r="B280" s="174">
        <v>1000</v>
      </c>
      <c r="C280" s="174">
        <v>2412000100</v>
      </c>
      <c r="F280" s="174" t="str">
        <f t="shared" si="4"/>
        <v>Acct_00100</v>
      </c>
      <c r="G280" s="298" t="s">
        <v>1667</v>
      </c>
    </row>
    <row r="281" spans="1:7" x14ac:dyDescent="0.2">
      <c r="A281" s="175" t="s">
        <v>1668</v>
      </c>
      <c r="B281" s="174">
        <v>1000</v>
      </c>
      <c r="C281" s="174">
        <v>2413000100</v>
      </c>
      <c r="F281" s="174" t="str">
        <f t="shared" si="4"/>
        <v>Acct_00100</v>
      </c>
      <c r="G281" s="298" t="s">
        <v>1669</v>
      </c>
    </row>
    <row r="282" spans="1:7" x14ac:dyDescent="0.2">
      <c r="A282" s="175" t="s">
        <v>1670</v>
      </c>
      <c r="B282" s="174">
        <v>1000</v>
      </c>
      <c r="C282" s="174">
        <v>2421100100</v>
      </c>
      <c r="F282" s="174" t="str">
        <f t="shared" si="4"/>
        <v>Acct_00100</v>
      </c>
      <c r="G282" s="298" t="s">
        <v>1671</v>
      </c>
    </row>
    <row r="283" spans="1:7" x14ac:dyDescent="0.2">
      <c r="A283" s="175" t="s">
        <v>1672</v>
      </c>
      <c r="B283" s="174">
        <v>1000</v>
      </c>
      <c r="C283" s="174">
        <v>2421200100</v>
      </c>
      <c r="F283" s="174" t="str">
        <f t="shared" si="4"/>
        <v>Acct_00100</v>
      </c>
      <c r="G283" s="298" t="s">
        <v>1673</v>
      </c>
    </row>
    <row r="284" spans="1:7" x14ac:dyDescent="0.2">
      <c r="A284" s="175" t="s">
        <v>1674</v>
      </c>
      <c r="B284" s="174">
        <v>1000</v>
      </c>
      <c r="C284" s="174">
        <v>2421300100</v>
      </c>
      <c r="F284" s="174" t="str">
        <f t="shared" si="4"/>
        <v>Acct_00100</v>
      </c>
      <c r="G284" s="298" t="s">
        <v>1675</v>
      </c>
    </row>
    <row r="285" spans="1:7" x14ac:dyDescent="0.2">
      <c r="A285" s="175" t="s">
        <v>1676</v>
      </c>
      <c r="B285" s="174">
        <v>1000</v>
      </c>
      <c r="C285" s="174">
        <v>2422100100</v>
      </c>
      <c r="F285" s="174" t="str">
        <f t="shared" si="4"/>
        <v>Acct_00100</v>
      </c>
      <c r="G285" s="298" t="s">
        <v>1677</v>
      </c>
    </row>
    <row r="286" spans="1:7" x14ac:dyDescent="0.2">
      <c r="A286" s="175" t="s">
        <v>1678</v>
      </c>
      <c r="B286" s="174">
        <v>1000</v>
      </c>
      <c r="C286" s="174">
        <v>2422190100</v>
      </c>
      <c r="F286" s="174" t="str">
        <f t="shared" si="4"/>
        <v>Acct_90100</v>
      </c>
      <c r="G286" s="298" t="s">
        <v>1679</v>
      </c>
    </row>
    <row r="287" spans="1:7" x14ac:dyDescent="0.2">
      <c r="A287" s="175" t="s">
        <v>1680</v>
      </c>
      <c r="B287" s="174">
        <v>1000</v>
      </c>
      <c r="C287" s="174">
        <v>2422200100</v>
      </c>
      <c r="F287" s="174" t="str">
        <f t="shared" si="4"/>
        <v>Acct_00100</v>
      </c>
      <c r="G287" s="298" t="s">
        <v>1681</v>
      </c>
    </row>
    <row r="288" spans="1:7" x14ac:dyDescent="0.2">
      <c r="A288" s="175" t="s">
        <v>1682</v>
      </c>
      <c r="B288" s="174">
        <v>1000</v>
      </c>
      <c r="C288" s="174">
        <v>2422400100</v>
      </c>
      <c r="F288" s="174" t="str">
        <f t="shared" si="4"/>
        <v>Acct_00100</v>
      </c>
      <c r="G288" s="298" t="s">
        <v>1683</v>
      </c>
    </row>
    <row r="289" spans="1:7" x14ac:dyDescent="0.2">
      <c r="A289" s="175" t="s">
        <v>1684</v>
      </c>
      <c r="B289" s="174">
        <v>1000</v>
      </c>
      <c r="C289" s="174">
        <v>2430000100</v>
      </c>
      <c r="F289" s="174" t="str">
        <f t="shared" si="4"/>
        <v>Acct_00100</v>
      </c>
      <c r="G289" s="298" t="s">
        <v>1685</v>
      </c>
    </row>
    <row r="290" spans="1:7" x14ac:dyDescent="0.2">
      <c r="A290" s="175" t="s">
        <v>1686</v>
      </c>
      <c r="B290" s="174">
        <v>1000</v>
      </c>
      <c r="C290" s="174">
        <v>2441100100</v>
      </c>
      <c r="F290" s="174" t="str">
        <f t="shared" si="4"/>
        <v>Acct_00100</v>
      </c>
      <c r="G290" s="298" t="s">
        <v>1687</v>
      </c>
    </row>
    <row r="291" spans="1:7" x14ac:dyDescent="0.2">
      <c r="A291" s="175" t="s">
        <v>1688</v>
      </c>
      <c r="B291" s="174">
        <v>1000</v>
      </c>
      <c r="C291" s="174">
        <v>2441190100</v>
      </c>
      <c r="F291" s="174" t="str">
        <f t="shared" si="4"/>
        <v>Acct_90100</v>
      </c>
      <c r="G291" s="298" t="s">
        <v>1689</v>
      </c>
    </row>
    <row r="292" spans="1:7" x14ac:dyDescent="0.2">
      <c r="A292" s="175" t="s">
        <v>1690</v>
      </c>
      <c r="B292" s="174">
        <v>1000</v>
      </c>
      <c r="C292" s="174">
        <v>2441800000</v>
      </c>
      <c r="F292" s="174" t="str">
        <f t="shared" si="4"/>
        <v>Acct_00000</v>
      </c>
      <c r="G292" s="298" t="s">
        <v>1691</v>
      </c>
    </row>
    <row r="293" spans="1:7" x14ac:dyDescent="0.2">
      <c r="A293" s="175" t="s">
        <v>1692</v>
      </c>
      <c r="B293" s="174">
        <v>1000</v>
      </c>
      <c r="C293" s="174">
        <v>2441900000</v>
      </c>
      <c r="F293" s="174" t="str">
        <f t="shared" si="4"/>
        <v>Acct_00000</v>
      </c>
      <c r="G293" s="298" t="s">
        <v>1693</v>
      </c>
    </row>
    <row r="294" spans="1:7" x14ac:dyDescent="0.2">
      <c r="A294" s="175" t="s">
        <v>1694</v>
      </c>
      <c r="B294" s="174">
        <v>1000</v>
      </c>
      <c r="C294" s="174">
        <v>3311100100</v>
      </c>
      <c r="F294" s="174" t="str">
        <f t="shared" si="4"/>
        <v>Acct_00100</v>
      </c>
      <c r="G294" s="298" t="s">
        <v>1695</v>
      </c>
    </row>
    <row r="295" spans="1:7" x14ac:dyDescent="0.2">
      <c r="A295" s="175" t="s">
        <v>1696</v>
      </c>
      <c r="B295" s="174">
        <v>1000</v>
      </c>
      <c r="C295" s="174">
        <v>3311100200</v>
      </c>
      <c r="F295" s="174" t="str">
        <f t="shared" si="4"/>
        <v>Acct_00200</v>
      </c>
      <c r="G295" s="298" t="s">
        <v>1697</v>
      </c>
    </row>
    <row r="296" spans="1:7" x14ac:dyDescent="0.2">
      <c r="A296" s="175" t="s">
        <v>1698</v>
      </c>
      <c r="B296" s="174">
        <v>1000</v>
      </c>
      <c r="C296" s="174">
        <v>3311190100</v>
      </c>
      <c r="F296" s="174" t="str">
        <f t="shared" si="4"/>
        <v>Acct_90100</v>
      </c>
      <c r="G296" s="298" t="s">
        <v>1699</v>
      </c>
    </row>
    <row r="297" spans="1:7" x14ac:dyDescent="0.2">
      <c r="A297" s="175" t="s">
        <v>1700</v>
      </c>
      <c r="B297" s="174">
        <v>1000</v>
      </c>
      <c r="C297" s="174">
        <v>3311190200</v>
      </c>
      <c r="F297" s="174" t="str">
        <f t="shared" si="4"/>
        <v>Acct_90200</v>
      </c>
      <c r="G297" s="298" t="s">
        <v>1701</v>
      </c>
    </row>
    <row r="298" spans="1:7" x14ac:dyDescent="0.2">
      <c r="A298" s="175" t="s">
        <v>1702</v>
      </c>
      <c r="B298" s="174">
        <v>1000</v>
      </c>
      <c r="C298" s="174">
        <v>3311190300</v>
      </c>
      <c r="F298" s="174" t="str">
        <f t="shared" si="4"/>
        <v>Acct_90300</v>
      </c>
      <c r="G298" s="298" t="s">
        <v>1703</v>
      </c>
    </row>
    <row r="299" spans="1:7" x14ac:dyDescent="0.2">
      <c r="A299" s="175" t="s">
        <v>1704</v>
      </c>
      <c r="B299" s="174">
        <v>1000</v>
      </c>
      <c r="C299" s="174">
        <v>3311800000</v>
      </c>
      <c r="F299" s="174" t="str">
        <f t="shared" si="4"/>
        <v>Acct_00000</v>
      </c>
      <c r="G299" s="298" t="s">
        <v>1705</v>
      </c>
    </row>
    <row r="300" spans="1:7" x14ac:dyDescent="0.2">
      <c r="A300" s="175" t="s">
        <v>1706</v>
      </c>
      <c r="B300" s="174">
        <v>1000</v>
      </c>
      <c r="C300" s="174">
        <v>3311900000</v>
      </c>
      <c r="F300" s="174" t="str">
        <f t="shared" si="4"/>
        <v>Acct_00000</v>
      </c>
      <c r="G300" s="298" t="s">
        <v>1707</v>
      </c>
    </row>
    <row r="301" spans="1:7" x14ac:dyDescent="0.2">
      <c r="A301" s="175" t="s">
        <v>1708</v>
      </c>
      <c r="B301" s="174">
        <v>1000</v>
      </c>
      <c r="C301" s="174">
        <v>3312110100</v>
      </c>
      <c r="F301" s="174" t="str">
        <f t="shared" si="4"/>
        <v>Acct_10100</v>
      </c>
      <c r="G301" s="298" t="s">
        <v>1709</v>
      </c>
    </row>
    <row r="302" spans="1:7" x14ac:dyDescent="0.2">
      <c r="A302" s="175" t="s">
        <v>1710</v>
      </c>
      <c r="B302" s="174">
        <v>1000</v>
      </c>
      <c r="C302" s="174">
        <v>3312190100</v>
      </c>
      <c r="F302" s="174" t="str">
        <f t="shared" si="4"/>
        <v>Acct_90100</v>
      </c>
      <c r="G302" s="298" t="s">
        <v>1711</v>
      </c>
    </row>
    <row r="303" spans="1:7" x14ac:dyDescent="0.2">
      <c r="A303" s="175" t="s">
        <v>1712</v>
      </c>
      <c r="B303" s="174">
        <v>1000</v>
      </c>
      <c r="C303" s="174">
        <v>3312210100</v>
      </c>
      <c r="F303" s="174" t="str">
        <f t="shared" si="4"/>
        <v>Acct_10100</v>
      </c>
      <c r="G303" s="298" t="s">
        <v>1713</v>
      </c>
    </row>
    <row r="304" spans="1:7" x14ac:dyDescent="0.2">
      <c r="A304" s="175" t="s">
        <v>1714</v>
      </c>
      <c r="B304" s="174">
        <v>1000</v>
      </c>
      <c r="C304" s="174">
        <v>3312290100</v>
      </c>
      <c r="F304" s="174" t="str">
        <f t="shared" si="4"/>
        <v>Acct_90100</v>
      </c>
      <c r="G304" s="298" t="s">
        <v>1715</v>
      </c>
    </row>
    <row r="305" spans="1:7" x14ac:dyDescent="0.2">
      <c r="A305" s="175" t="s">
        <v>1716</v>
      </c>
      <c r="B305" s="174">
        <v>1000</v>
      </c>
      <c r="C305" s="174">
        <v>3312800000</v>
      </c>
      <c r="F305" s="174" t="str">
        <f t="shared" si="4"/>
        <v>Acct_00000</v>
      </c>
      <c r="G305" s="298" t="s">
        <v>1717</v>
      </c>
    </row>
    <row r="306" spans="1:7" x14ac:dyDescent="0.2">
      <c r="A306" s="175" t="s">
        <v>1718</v>
      </c>
      <c r="B306" s="174">
        <v>1000</v>
      </c>
      <c r="C306" s="174">
        <v>3312900000</v>
      </c>
      <c r="F306" s="174" t="str">
        <f t="shared" si="4"/>
        <v>Acct_00000</v>
      </c>
      <c r="G306" s="298" t="s">
        <v>1719</v>
      </c>
    </row>
    <row r="307" spans="1:7" x14ac:dyDescent="0.2">
      <c r="A307" s="175" t="s">
        <v>1720</v>
      </c>
      <c r="B307" s="174">
        <v>1000</v>
      </c>
      <c r="C307" s="174">
        <v>3313100100</v>
      </c>
      <c r="F307" s="174" t="str">
        <f t="shared" si="4"/>
        <v>Acct_00100</v>
      </c>
      <c r="G307" s="298" t="s">
        <v>1721</v>
      </c>
    </row>
    <row r="308" spans="1:7" x14ac:dyDescent="0.2">
      <c r="A308" s="175" t="s">
        <v>1722</v>
      </c>
      <c r="B308" s="174">
        <v>1000</v>
      </c>
      <c r="C308" s="174">
        <v>3313100200</v>
      </c>
      <c r="F308" s="174" t="str">
        <f t="shared" si="4"/>
        <v>Acct_00200</v>
      </c>
      <c r="G308" s="298" t="s">
        <v>1723</v>
      </c>
    </row>
    <row r="309" spans="1:7" x14ac:dyDescent="0.2">
      <c r="A309" s="175" t="s">
        <v>1724</v>
      </c>
      <c r="B309" s="174">
        <v>1000</v>
      </c>
      <c r="C309" s="174">
        <v>3320000100</v>
      </c>
      <c r="F309" s="174" t="str">
        <f t="shared" si="4"/>
        <v>Acct_00100</v>
      </c>
      <c r="G309" s="298" t="s">
        <v>1725</v>
      </c>
    </row>
    <row r="310" spans="1:7" x14ac:dyDescent="0.2">
      <c r="A310" s="175" t="s">
        <v>1726</v>
      </c>
      <c r="B310" s="174">
        <v>1000</v>
      </c>
      <c r="C310" s="174">
        <v>3331100100</v>
      </c>
      <c r="F310" s="174" t="str">
        <f t="shared" si="4"/>
        <v>Acct_00100</v>
      </c>
      <c r="G310" s="298" t="s">
        <v>1727</v>
      </c>
    </row>
    <row r="311" spans="1:7" x14ac:dyDescent="0.2">
      <c r="A311" s="175" t="s">
        <v>1728</v>
      </c>
      <c r="B311" s="174">
        <v>1000</v>
      </c>
      <c r="C311" s="174">
        <v>3331200100</v>
      </c>
      <c r="F311" s="174" t="str">
        <f t="shared" si="4"/>
        <v>Acct_00100</v>
      </c>
      <c r="G311" s="298" t="s">
        <v>1729</v>
      </c>
    </row>
    <row r="312" spans="1:7" x14ac:dyDescent="0.2">
      <c r="A312" s="175" t="s">
        <v>1730</v>
      </c>
      <c r="B312" s="174">
        <v>1000</v>
      </c>
      <c r="C312" s="174">
        <v>3331800000</v>
      </c>
      <c r="F312" s="174" t="str">
        <f t="shared" si="4"/>
        <v>Acct_00000</v>
      </c>
      <c r="G312" s="298" t="s">
        <v>1731</v>
      </c>
    </row>
    <row r="313" spans="1:7" x14ac:dyDescent="0.2">
      <c r="A313" s="175" t="s">
        <v>1732</v>
      </c>
      <c r="B313" s="174">
        <v>1000</v>
      </c>
      <c r="C313" s="174">
        <v>3331900000</v>
      </c>
      <c r="F313" s="174" t="str">
        <f t="shared" si="4"/>
        <v>Acct_00000</v>
      </c>
      <c r="G313" s="298" t="s">
        <v>1733</v>
      </c>
    </row>
    <row r="314" spans="1:7" x14ac:dyDescent="0.2">
      <c r="A314" s="175" t="s">
        <v>1734</v>
      </c>
      <c r="B314" s="174">
        <v>1000</v>
      </c>
      <c r="C314" s="174">
        <v>3332000100</v>
      </c>
      <c r="F314" s="174" t="str">
        <f t="shared" si="4"/>
        <v>Acct_00100</v>
      </c>
      <c r="G314" s="298" t="s">
        <v>1735</v>
      </c>
    </row>
    <row r="315" spans="1:7" x14ac:dyDescent="0.2">
      <c r="A315" s="175" t="s">
        <v>1736</v>
      </c>
      <c r="B315" s="174">
        <v>1000</v>
      </c>
      <c r="C315" s="174">
        <v>3333000100</v>
      </c>
      <c r="F315" s="174" t="str">
        <f t="shared" si="4"/>
        <v>Acct_00100</v>
      </c>
      <c r="G315" s="298" t="s">
        <v>1737</v>
      </c>
    </row>
    <row r="316" spans="1:7" x14ac:dyDescent="0.2">
      <c r="A316" s="175" t="s">
        <v>1738</v>
      </c>
      <c r="B316" s="174">
        <v>1000</v>
      </c>
      <c r="C316" s="174">
        <v>3333090100</v>
      </c>
      <c r="F316" s="174" t="str">
        <f t="shared" si="4"/>
        <v>Acct_90100</v>
      </c>
      <c r="G316" s="298" t="s">
        <v>1739</v>
      </c>
    </row>
    <row r="317" spans="1:7" x14ac:dyDescent="0.2">
      <c r="A317" s="175" t="s">
        <v>1740</v>
      </c>
      <c r="B317" s="174">
        <v>1000</v>
      </c>
      <c r="C317" s="174">
        <v>3333800000</v>
      </c>
      <c r="F317" s="174" t="str">
        <f t="shared" si="4"/>
        <v>Acct_00000</v>
      </c>
      <c r="G317" s="298" t="s">
        <v>1741</v>
      </c>
    </row>
    <row r="318" spans="1:7" x14ac:dyDescent="0.2">
      <c r="A318" s="175" t="s">
        <v>1742</v>
      </c>
      <c r="B318" s="174">
        <v>1000</v>
      </c>
      <c r="C318" s="174">
        <v>3333900000</v>
      </c>
      <c r="F318" s="174" t="str">
        <f t="shared" si="4"/>
        <v>Acct_00000</v>
      </c>
      <c r="G318" s="298" t="s">
        <v>1743</v>
      </c>
    </row>
    <row r="319" spans="1:7" x14ac:dyDescent="0.2">
      <c r="A319" s="175" t="s">
        <v>1744</v>
      </c>
      <c r="B319" s="174">
        <v>1000</v>
      </c>
      <c r="C319" s="174">
        <v>3334000100</v>
      </c>
      <c r="F319" s="174" t="str">
        <f t="shared" si="4"/>
        <v>Acct_00100</v>
      </c>
      <c r="G319" s="298" t="s">
        <v>1745</v>
      </c>
    </row>
    <row r="320" spans="1:7" x14ac:dyDescent="0.2">
      <c r="A320" s="175" t="s">
        <v>1746</v>
      </c>
      <c r="B320" s="174">
        <v>1000</v>
      </c>
      <c r="C320" s="174">
        <v>3335100100</v>
      </c>
      <c r="F320" s="174" t="str">
        <f t="shared" si="4"/>
        <v>Acct_00100</v>
      </c>
      <c r="G320" s="298" t="s">
        <v>1747</v>
      </c>
    </row>
    <row r="321" spans="1:7" x14ac:dyDescent="0.2">
      <c r="A321" s="175" t="s">
        <v>1748</v>
      </c>
      <c r="B321" s="174">
        <v>1000</v>
      </c>
      <c r="C321" s="174">
        <v>3335200100</v>
      </c>
      <c r="F321" s="174" t="str">
        <f t="shared" si="4"/>
        <v>Acct_00100</v>
      </c>
      <c r="G321" s="298" t="s">
        <v>1749</v>
      </c>
    </row>
    <row r="322" spans="1:7" x14ac:dyDescent="0.2">
      <c r="A322" s="175" t="s">
        <v>1750</v>
      </c>
      <c r="B322" s="174">
        <v>1000</v>
      </c>
      <c r="C322" s="174">
        <v>3336000100</v>
      </c>
      <c r="F322" s="174" t="str">
        <f t="shared" ref="F322:F385" si="5">"Acct_"&amp;RIGHT(C322,5)</f>
        <v>Acct_00100</v>
      </c>
      <c r="G322" s="298" t="s">
        <v>1751</v>
      </c>
    </row>
    <row r="323" spans="1:7" x14ac:dyDescent="0.2">
      <c r="A323" s="175" t="s">
        <v>1752</v>
      </c>
      <c r="B323" s="174">
        <v>1000</v>
      </c>
      <c r="C323" s="174">
        <v>3337000100</v>
      </c>
      <c r="F323" s="174" t="str">
        <f t="shared" si="5"/>
        <v>Acct_00100</v>
      </c>
      <c r="G323" s="298" t="s">
        <v>1753</v>
      </c>
    </row>
    <row r="324" spans="1:7" x14ac:dyDescent="0.2">
      <c r="A324" s="175" t="s">
        <v>1754</v>
      </c>
      <c r="B324" s="174">
        <v>1000</v>
      </c>
      <c r="C324" s="174">
        <v>3338000100</v>
      </c>
      <c r="F324" s="174" t="str">
        <f t="shared" si="5"/>
        <v>Acct_00100</v>
      </c>
      <c r="G324" s="298" t="s">
        <v>1755</v>
      </c>
    </row>
    <row r="325" spans="1:7" x14ac:dyDescent="0.2">
      <c r="A325" s="175" t="s">
        <v>1756</v>
      </c>
      <c r="B325" s="174">
        <v>1000</v>
      </c>
      <c r="C325" s="174">
        <v>3339000100</v>
      </c>
      <c r="F325" s="174" t="str">
        <f t="shared" si="5"/>
        <v>Acct_00100</v>
      </c>
      <c r="G325" s="298" t="s">
        <v>1757</v>
      </c>
    </row>
    <row r="326" spans="1:7" x14ac:dyDescent="0.2">
      <c r="A326" s="175" t="s">
        <v>1758</v>
      </c>
      <c r="B326" s="174">
        <v>1000</v>
      </c>
      <c r="C326" s="174">
        <v>3341000100</v>
      </c>
      <c r="F326" s="174" t="str">
        <f t="shared" si="5"/>
        <v>Acct_00100</v>
      </c>
      <c r="G326" s="298" t="s">
        <v>1759</v>
      </c>
    </row>
    <row r="327" spans="1:7" x14ac:dyDescent="0.2">
      <c r="A327" s="175" t="s">
        <v>1760</v>
      </c>
      <c r="B327" s="174">
        <v>1000</v>
      </c>
      <c r="C327" s="174">
        <v>3348000100</v>
      </c>
      <c r="F327" s="174" t="str">
        <f t="shared" si="5"/>
        <v>Acct_00100</v>
      </c>
      <c r="G327" s="298" t="s">
        <v>1761</v>
      </c>
    </row>
    <row r="328" spans="1:7" x14ac:dyDescent="0.2">
      <c r="A328" s="175" t="s">
        <v>1762</v>
      </c>
      <c r="B328" s="174">
        <v>1000</v>
      </c>
      <c r="C328" s="174">
        <v>3351000100</v>
      </c>
      <c r="F328" s="174" t="str">
        <f t="shared" si="5"/>
        <v>Acct_00100</v>
      </c>
      <c r="G328" s="298" t="s">
        <v>1763</v>
      </c>
    </row>
    <row r="329" spans="1:7" x14ac:dyDescent="0.2">
      <c r="A329" s="175" t="s">
        <v>1764</v>
      </c>
      <c r="B329" s="174">
        <v>1000</v>
      </c>
      <c r="C329" s="174">
        <v>3352000100</v>
      </c>
      <c r="F329" s="174" t="str">
        <f t="shared" si="5"/>
        <v>Acct_00100</v>
      </c>
      <c r="G329" s="298" t="s">
        <v>1765</v>
      </c>
    </row>
    <row r="330" spans="1:7" x14ac:dyDescent="0.2">
      <c r="A330" s="175" t="s">
        <v>1766</v>
      </c>
      <c r="B330" s="174">
        <v>1000</v>
      </c>
      <c r="C330" s="174">
        <v>3358000100</v>
      </c>
      <c r="F330" s="174" t="str">
        <f t="shared" si="5"/>
        <v>Acct_00100</v>
      </c>
      <c r="G330" s="298" t="s">
        <v>1767</v>
      </c>
    </row>
    <row r="331" spans="1:7" x14ac:dyDescent="0.2">
      <c r="A331" s="175" t="s">
        <v>1768</v>
      </c>
      <c r="B331" s="174">
        <v>1000</v>
      </c>
      <c r="C331" s="174">
        <v>3358000200</v>
      </c>
      <c r="F331" s="174" t="str">
        <f t="shared" si="5"/>
        <v>Acct_00200</v>
      </c>
      <c r="G331" s="298" t="s">
        <v>1769</v>
      </c>
    </row>
    <row r="332" spans="1:7" x14ac:dyDescent="0.2">
      <c r="A332" s="175" t="s">
        <v>1770</v>
      </c>
      <c r="B332" s="174">
        <v>1000</v>
      </c>
      <c r="C332" s="174">
        <v>3358000300</v>
      </c>
      <c r="F332" s="174" t="str">
        <f t="shared" si="5"/>
        <v>Acct_00300</v>
      </c>
      <c r="G332" s="298" t="s">
        <v>1771</v>
      </c>
    </row>
    <row r="333" spans="1:7" x14ac:dyDescent="0.2">
      <c r="A333" s="175" t="s">
        <v>1772</v>
      </c>
      <c r="B333" s="174">
        <v>1000</v>
      </c>
      <c r="C333" s="174">
        <v>3358000400</v>
      </c>
      <c r="F333" s="174" t="str">
        <f t="shared" si="5"/>
        <v>Acct_00400</v>
      </c>
      <c r="G333" s="298" t="s">
        <v>1773</v>
      </c>
    </row>
    <row r="334" spans="1:7" x14ac:dyDescent="0.2">
      <c r="A334" s="175" t="s">
        <v>1774</v>
      </c>
      <c r="B334" s="174">
        <v>1000</v>
      </c>
      <c r="C334" s="174">
        <v>3358000500</v>
      </c>
      <c r="F334" s="174" t="str">
        <f t="shared" si="5"/>
        <v>Acct_00500</v>
      </c>
      <c r="G334" s="298" t="s">
        <v>1775</v>
      </c>
    </row>
    <row r="335" spans="1:7" x14ac:dyDescent="0.2">
      <c r="A335" s="175" t="s">
        <v>1776</v>
      </c>
      <c r="B335" s="174">
        <v>1000</v>
      </c>
      <c r="C335" s="174">
        <v>3358800000</v>
      </c>
      <c r="F335" s="174" t="str">
        <f t="shared" si="5"/>
        <v>Acct_00000</v>
      </c>
      <c r="G335" s="298" t="s">
        <v>1777</v>
      </c>
    </row>
    <row r="336" spans="1:7" x14ac:dyDescent="0.2">
      <c r="A336" s="175" t="s">
        <v>1778</v>
      </c>
      <c r="B336" s="174">
        <v>1000</v>
      </c>
      <c r="C336" s="174">
        <v>3358900000</v>
      </c>
      <c r="F336" s="174" t="str">
        <f t="shared" si="5"/>
        <v>Acct_00000</v>
      </c>
      <c r="G336" s="298" t="s">
        <v>1779</v>
      </c>
    </row>
    <row r="337" spans="1:7" x14ac:dyDescent="0.2">
      <c r="A337" s="175" t="s">
        <v>1780</v>
      </c>
      <c r="B337" s="174">
        <v>1000</v>
      </c>
      <c r="C337" s="174">
        <v>3360000100</v>
      </c>
      <c r="F337" s="174" t="str">
        <f t="shared" si="5"/>
        <v>Acct_00100</v>
      </c>
      <c r="G337" s="298" t="s">
        <v>1781</v>
      </c>
    </row>
    <row r="338" spans="1:7" x14ac:dyDescent="0.2">
      <c r="A338" s="175" t="s">
        <v>1782</v>
      </c>
      <c r="B338" s="174">
        <v>1000</v>
      </c>
      <c r="C338" s="174">
        <v>3360090100</v>
      </c>
      <c r="F338" s="174" t="str">
        <f t="shared" si="5"/>
        <v>Acct_90100</v>
      </c>
      <c r="G338" s="298" t="s">
        <v>1783</v>
      </c>
    </row>
    <row r="339" spans="1:7" x14ac:dyDescent="0.2">
      <c r="A339" s="175" t="s">
        <v>1784</v>
      </c>
      <c r="B339" s="174">
        <v>1000</v>
      </c>
      <c r="C339" s="174">
        <v>3360800000</v>
      </c>
      <c r="F339" s="174" t="str">
        <f t="shared" si="5"/>
        <v>Acct_00000</v>
      </c>
      <c r="G339" s="298" t="s">
        <v>1785</v>
      </c>
    </row>
    <row r="340" spans="1:7" x14ac:dyDescent="0.2">
      <c r="A340" s="175" t="s">
        <v>1786</v>
      </c>
      <c r="B340" s="174">
        <v>1000</v>
      </c>
      <c r="C340" s="174">
        <v>3360900000</v>
      </c>
      <c r="F340" s="174" t="str">
        <f t="shared" si="5"/>
        <v>Acct_00000</v>
      </c>
      <c r="G340" s="298" t="s">
        <v>1787</v>
      </c>
    </row>
    <row r="341" spans="1:7" x14ac:dyDescent="0.2">
      <c r="A341" s="175" t="s">
        <v>1788</v>
      </c>
      <c r="B341" s="174">
        <v>1000</v>
      </c>
      <c r="C341" s="174">
        <v>3370000100</v>
      </c>
      <c r="F341" s="174" t="str">
        <f t="shared" si="5"/>
        <v>Acct_00100</v>
      </c>
      <c r="G341" s="298" t="s">
        <v>1789</v>
      </c>
    </row>
    <row r="342" spans="1:7" x14ac:dyDescent="0.2">
      <c r="A342" s="175" t="s">
        <v>678</v>
      </c>
      <c r="B342" s="174">
        <v>1000</v>
      </c>
      <c r="C342" s="174">
        <v>3381000100</v>
      </c>
      <c r="F342" s="174" t="str">
        <f t="shared" si="5"/>
        <v>Acct_00100</v>
      </c>
      <c r="G342" s="298" t="s">
        <v>1790</v>
      </c>
    </row>
    <row r="343" spans="1:7" x14ac:dyDescent="0.2">
      <c r="A343" s="175" t="s">
        <v>1791</v>
      </c>
      <c r="B343" s="174">
        <v>1000</v>
      </c>
      <c r="C343" s="174">
        <v>3382000100</v>
      </c>
      <c r="F343" s="174" t="str">
        <f t="shared" si="5"/>
        <v>Acct_00100</v>
      </c>
      <c r="G343" s="298" t="s">
        <v>1792</v>
      </c>
    </row>
    <row r="344" spans="1:7" x14ac:dyDescent="0.2">
      <c r="A344" s="175" t="s">
        <v>1793</v>
      </c>
      <c r="B344" s="174">
        <v>1000</v>
      </c>
      <c r="C344" s="174">
        <v>3383000100</v>
      </c>
      <c r="F344" s="174" t="str">
        <f t="shared" si="5"/>
        <v>Acct_00100</v>
      </c>
      <c r="G344" s="298" t="s">
        <v>1794</v>
      </c>
    </row>
    <row r="345" spans="1:7" x14ac:dyDescent="0.2">
      <c r="A345" s="175" t="s">
        <v>1795</v>
      </c>
      <c r="B345" s="174">
        <v>1000</v>
      </c>
      <c r="C345" s="174">
        <v>3384000100</v>
      </c>
      <c r="F345" s="174" t="str">
        <f t="shared" si="5"/>
        <v>Acct_00100</v>
      </c>
      <c r="G345" s="298" t="s">
        <v>1796</v>
      </c>
    </row>
    <row r="346" spans="1:7" x14ac:dyDescent="0.2">
      <c r="A346" s="175" t="s">
        <v>1797</v>
      </c>
      <c r="B346" s="174">
        <v>1000</v>
      </c>
      <c r="C346" s="174">
        <v>3385000100</v>
      </c>
      <c r="F346" s="174" t="str">
        <f t="shared" si="5"/>
        <v>Acct_00100</v>
      </c>
      <c r="G346" s="298" t="s">
        <v>1798</v>
      </c>
    </row>
    <row r="347" spans="1:7" x14ac:dyDescent="0.2">
      <c r="A347" s="175" t="s">
        <v>1799</v>
      </c>
      <c r="B347" s="174">
        <v>1000</v>
      </c>
      <c r="C347" s="174">
        <v>3386000100</v>
      </c>
      <c r="F347" s="174" t="str">
        <f t="shared" si="5"/>
        <v>Acct_00100</v>
      </c>
      <c r="G347" s="298" t="s">
        <v>1800</v>
      </c>
    </row>
    <row r="348" spans="1:7" x14ac:dyDescent="0.2">
      <c r="A348" s="175" t="s">
        <v>1801</v>
      </c>
      <c r="B348" s="174">
        <v>1000</v>
      </c>
      <c r="C348" s="174">
        <v>3387000100</v>
      </c>
      <c r="F348" s="174" t="str">
        <f t="shared" si="5"/>
        <v>Acct_00100</v>
      </c>
      <c r="G348" s="298" t="s">
        <v>1802</v>
      </c>
    </row>
    <row r="349" spans="1:7" x14ac:dyDescent="0.2">
      <c r="A349" s="175" t="s">
        <v>1803</v>
      </c>
      <c r="B349" s="174">
        <v>1000</v>
      </c>
      <c r="C349" s="174">
        <v>3387800100</v>
      </c>
      <c r="F349" s="174" t="str">
        <f t="shared" si="5"/>
        <v>Acct_00100</v>
      </c>
      <c r="G349" s="298" t="s">
        <v>1804</v>
      </c>
    </row>
    <row r="350" spans="1:7" x14ac:dyDescent="0.2">
      <c r="A350" s="175" t="s">
        <v>1805</v>
      </c>
      <c r="B350" s="174">
        <v>1000</v>
      </c>
      <c r="C350" s="174">
        <v>3388100100</v>
      </c>
      <c r="F350" s="174" t="str">
        <f t="shared" si="5"/>
        <v>Acct_00100</v>
      </c>
      <c r="G350" s="298" t="s">
        <v>1806</v>
      </c>
    </row>
    <row r="351" spans="1:7" x14ac:dyDescent="0.2">
      <c r="A351" s="175" t="s">
        <v>1807</v>
      </c>
      <c r="B351" s="174">
        <v>1000</v>
      </c>
      <c r="C351" s="174">
        <v>3388100200</v>
      </c>
      <c r="F351" s="174" t="str">
        <f t="shared" si="5"/>
        <v>Acct_00200</v>
      </c>
      <c r="G351" s="298" t="s">
        <v>1808</v>
      </c>
    </row>
    <row r="352" spans="1:7" x14ac:dyDescent="0.2">
      <c r="A352" s="175" t="s">
        <v>1809</v>
      </c>
      <c r="B352" s="174">
        <v>1000</v>
      </c>
      <c r="C352" s="174">
        <v>3388190100</v>
      </c>
      <c r="F352" s="174" t="str">
        <f t="shared" si="5"/>
        <v>Acct_90100</v>
      </c>
      <c r="G352" s="298" t="s">
        <v>1810</v>
      </c>
    </row>
    <row r="353" spans="1:7" x14ac:dyDescent="0.2">
      <c r="A353" s="175" t="s">
        <v>1811</v>
      </c>
      <c r="B353" s="174">
        <v>1000</v>
      </c>
      <c r="C353" s="174">
        <v>3388800000</v>
      </c>
      <c r="F353" s="174" t="str">
        <f t="shared" si="5"/>
        <v>Acct_00000</v>
      </c>
      <c r="G353" s="298" t="s">
        <v>1812</v>
      </c>
    </row>
    <row r="354" spans="1:7" x14ac:dyDescent="0.2">
      <c r="A354" s="175" t="s">
        <v>1813</v>
      </c>
      <c r="B354" s="174">
        <v>1000</v>
      </c>
      <c r="C354" s="174">
        <v>3388800100</v>
      </c>
      <c r="F354" s="174" t="str">
        <f t="shared" si="5"/>
        <v>Acct_00100</v>
      </c>
      <c r="G354" s="298" t="s">
        <v>1814</v>
      </c>
    </row>
    <row r="355" spans="1:7" x14ac:dyDescent="0.2">
      <c r="A355" s="175" t="s">
        <v>1815</v>
      </c>
      <c r="B355" s="174">
        <v>1000</v>
      </c>
      <c r="C355" s="174">
        <v>3388900000</v>
      </c>
      <c r="F355" s="174" t="str">
        <f t="shared" si="5"/>
        <v>Acct_00000</v>
      </c>
      <c r="G355" s="298" t="s">
        <v>1816</v>
      </c>
    </row>
    <row r="356" spans="1:7" x14ac:dyDescent="0.2">
      <c r="A356" s="175" t="s">
        <v>1817</v>
      </c>
      <c r="B356" s="174">
        <v>1000</v>
      </c>
      <c r="C356" s="174">
        <v>3389000100</v>
      </c>
      <c r="F356" s="174" t="str">
        <f t="shared" si="5"/>
        <v>Acct_00100</v>
      </c>
      <c r="G356" s="298" t="s">
        <v>1818</v>
      </c>
    </row>
    <row r="357" spans="1:7" x14ac:dyDescent="0.2">
      <c r="A357" s="175" t="s">
        <v>1819</v>
      </c>
      <c r="B357" s="174">
        <v>1000</v>
      </c>
      <c r="C357" s="174">
        <v>3389000200</v>
      </c>
      <c r="F357" s="174" t="str">
        <f t="shared" si="5"/>
        <v>Acct_00200</v>
      </c>
      <c r="G357" s="298" t="s">
        <v>1820</v>
      </c>
    </row>
    <row r="358" spans="1:7" x14ac:dyDescent="0.2">
      <c r="A358" s="175" t="s">
        <v>1821</v>
      </c>
      <c r="B358" s="174">
        <v>1000</v>
      </c>
      <c r="C358" s="174">
        <v>3389000300</v>
      </c>
      <c r="F358" s="174" t="str">
        <f t="shared" si="5"/>
        <v>Acct_00300</v>
      </c>
      <c r="G358" s="298" t="s">
        <v>1822</v>
      </c>
    </row>
    <row r="359" spans="1:7" x14ac:dyDescent="0.2">
      <c r="A359" s="175" t="s">
        <v>1823</v>
      </c>
      <c r="B359" s="174">
        <v>1000</v>
      </c>
      <c r="C359" s="174">
        <v>3389090100</v>
      </c>
      <c r="F359" s="174" t="str">
        <f t="shared" si="5"/>
        <v>Acct_90100</v>
      </c>
      <c r="G359" s="298" t="s">
        <v>1824</v>
      </c>
    </row>
    <row r="360" spans="1:7" x14ac:dyDescent="0.2">
      <c r="A360" s="175" t="s">
        <v>1825</v>
      </c>
      <c r="B360" s="174">
        <v>1000</v>
      </c>
      <c r="C360" s="174">
        <v>3411110100</v>
      </c>
      <c r="F360" s="174" t="str">
        <f t="shared" si="5"/>
        <v>Acct_10100</v>
      </c>
      <c r="G360" s="298" t="s">
        <v>1826</v>
      </c>
    </row>
    <row r="361" spans="1:7" x14ac:dyDescent="0.2">
      <c r="A361" s="175" t="s">
        <v>1827</v>
      </c>
      <c r="B361" s="174">
        <v>1000</v>
      </c>
      <c r="C361" s="174">
        <v>3411190100</v>
      </c>
      <c r="F361" s="174" t="str">
        <f t="shared" si="5"/>
        <v>Acct_90100</v>
      </c>
      <c r="G361" s="298" t="s">
        <v>1828</v>
      </c>
    </row>
    <row r="362" spans="1:7" x14ac:dyDescent="0.2">
      <c r="A362" s="175" t="s">
        <v>1829</v>
      </c>
      <c r="B362" s="174">
        <v>1000</v>
      </c>
      <c r="C362" s="174">
        <v>3411210100</v>
      </c>
      <c r="F362" s="174" t="str">
        <f t="shared" si="5"/>
        <v>Acct_10100</v>
      </c>
      <c r="G362" s="298" t="s">
        <v>1830</v>
      </c>
    </row>
    <row r="363" spans="1:7" x14ac:dyDescent="0.2">
      <c r="A363" s="175" t="s">
        <v>1831</v>
      </c>
      <c r="B363" s="174">
        <v>1000</v>
      </c>
      <c r="C363" s="174">
        <v>3411290100</v>
      </c>
      <c r="F363" s="174" t="str">
        <f t="shared" si="5"/>
        <v>Acct_90100</v>
      </c>
      <c r="G363" s="298" t="s">
        <v>1832</v>
      </c>
    </row>
    <row r="364" spans="1:7" x14ac:dyDescent="0.2">
      <c r="A364" s="175" t="s">
        <v>1833</v>
      </c>
      <c r="B364" s="174">
        <v>1000</v>
      </c>
      <c r="C364" s="174">
        <v>3411310100</v>
      </c>
      <c r="F364" s="174" t="str">
        <f t="shared" si="5"/>
        <v>Acct_10100</v>
      </c>
      <c r="G364" s="298" t="s">
        <v>1834</v>
      </c>
    </row>
    <row r="365" spans="1:7" x14ac:dyDescent="0.2">
      <c r="A365" s="175" t="s">
        <v>1835</v>
      </c>
      <c r="B365" s="174">
        <v>1000</v>
      </c>
      <c r="C365" s="174">
        <v>3411390100</v>
      </c>
      <c r="F365" s="174" t="str">
        <f t="shared" si="5"/>
        <v>Acct_90100</v>
      </c>
      <c r="G365" s="298" t="s">
        <v>1836</v>
      </c>
    </row>
    <row r="366" spans="1:7" x14ac:dyDescent="0.2">
      <c r="A366" s="175" t="s">
        <v>1837</v>
      </c>
      <c r="B366" s="174">
        <v>1000</v>
      </c>
      <c r="C366" s="174">
        <v>3412100100</v>
      </c>
      <c r="F366" s="174" t="str">
        <f t="shared" si="5"/>
        <v>Acct_00100</v>
      </c>
      <c r="G366" s="298" t="s">
        <v>1838</v>
      </c>
    </row>
    <row r="367" spans="1:7" x14ac:dyDescent="0.2">
      <c r="A367" s="175" t="s">
        <v>1839</v>
      </c>
      <c r="B367" s="174">
        <v>1000</v>
      </c>
      <c r="C367" s="174">
        <v>3412190100</v>
      </c>
      <c r="F367" s="174" t="str">
        <f t="shared" si="5"/>
        <v>Acct_90100</v>
      </c>
      <c r="G367" s="298" t="s">
        <v>1840</v>
      </c>
    </row>
    <row r="368" spans="1:7" x14ac:dyDescent="0.2">
      <c r="A368" s="175" t="s">
        <v>1841</v>
      </c>
      <c r="B368" s="174">
        <v>1000</v>
      </c>
      <c r="C368" s="174">
        <v>3412800000</v>
      </c>
      <c r="F368" s="174" t="str">
        <f t="shared" si="5"/>
        <v>Acct_00000</v>
      </c>
      <c r="G368" s="298" t="s">
        <v>1842</v>
      </c>
    </row>
    <row r="369" spans="1:7" x14ac:dyDescent="0.2">
      <c r="A369" s="175" t="s">
        <v>1843</v>
      </c>
      <c r="B369" s="174">
        <v>1000</v>
      </c>
      <c r="C369" s="174">
        <v>3412900000</v>
      </c>
      <c r="F369" s="174" t="str">
        <f t="shared" si="5"/>
        <v>Acct_00000</v>
      </c>
      <c r="G369" s="298" t="s">
        <v>1844</v>
      </c>
    </row>
    <row r="370" spans="1:7" x14ac:dyDescent="0.2">
      <c r="A370" s="175" t="s">
        <v>1845</v>
      </c>
      <c r="B370" s="174">
        <v>1000</v>
      </c>
      <c r="C370" s="174">
        <v>3432000100</v>
      </c>
      <c r="F370" s="174" t="str">
        <f t="shared" si="5"/>
        <v>Acct_00100</v>
      </c>
      <c r="G370" s="298" t="s">
        <v>1846</v>
      </c>
    </row>
    <row r="371" spans="1:7" x14ac:dyDescent="0.2">
      <c r="A371" s="175" t="s">
        <v>1847</v>
      </c>
      <c r="B371" s="174">
        <v>1000</v>
      </c>
      <c r="C371" s="174">
        <v>3441000100</v>
      </c>
      <c r="F371" s="174" t="str">
        <f t="shared" si="5"/>
        <v>Acct_00100</v>
      </c>
      <c r="G371" s="298" t="s">
        <v>1848</v>
      </c>
    </row>
    <row r="372" spans="1:7" x14ac:dyDescent="0.2">
      <c r="A372" s="175" t="s">
        <v>1849</v>
      </c>
      <c r="B372" s="174">
        <v>1000</v>
      </c>
      <c r="C372" s="174">
        <v>3441090100</v>
      </c>
      <c r="F372" s="174" t="str">
        <f t="shared" si="5"/>
        <v>Acct_90100</v>
      </c>
      <c r="G372" s="298" t="s">
        <v>1850</v>
      </c>
    </row>
    <row r="373" spans="1:7" x14ac:dyDescent="0.2">
      <c r="A373" s="175" t="s">
        <v>1851</v>
      </c>
      <c r="B373" s="174">
        <v>1000</v>
      </c>
      <c r="C373" s="174">
        <v>3470000100</v>
      </c>
      <c r="F373" s="174" t="str">
        <f t="shared" si="5"/>
        <v>Acct_00100</v>
      </c>
      <c r="G373" s="298" t="s">
        <v>1852</v>
      </c>
    </row>
    <row r="374" spans="1:7" x14ac:dyDescent="0.2">
      <c r="A374" s="175" t="s">
        <v>1853</v>
      </c>
      <c r="B374" s="174">
        <v>1000</v>
      </c>
      <c r="C374" s="174">
        <v>3521000100</v>
      </c>
      <c r="F374" s="174" t="str">
        <f t="shared" si="5"/>
        <v>Acct_00100</v>
      </c>
      <c r="G374" s="298" t="s">
        <v>1854</v>
      </c>
    </row>
    <row r="375" spans="1:7" x14ac:dyDescent="0.2">
      <c r="A375" s="175" t="s">
        <v>1855</v>
      </c>
      <c r="B375" s="174">
        <v>1000</v>
      </c>
      <c r="C375" s="174">
        <v>3522000100</v>
      </c>
      <c r="F375" s="174" t="str">
        <f t="shared" si="5"/>
        <v>Acct_00100</v>
      </c>
      <c r="G375" s="298" t="s">
        <v>1856</v>
      </c>
    </row>
    <row r="376" spans="1:7" x14ac:dyDescent="0.2">
      <c r="A376" s="175" t="s">
        <v>1857</v>
      </c>
      <c r="B376" s="174">
        <v>1000</v>
      </c>
      <c r="C376" s="174">
        <v>3523000100</v>
      </c>
      <c r="F376" s="174" t="str">
        <f t="shared" si="5"/>
        <v>Acct_00100</v>
      </c>
      <c r="G376" s="298" t="s">
        <v>1858</v>
      </c>
    </row>
    <row r="377" spans="1:7" x14ac:dyDescent="0.2">
      <c r="A377" s="175" t="s">
        <v>1859</v>
      </c>
      <c r="B377" s="174">
        <v>1000</v>
      </c>
      <c r="C377" s="174">
        <v>3524100100</v>
      </c>
      <c r="F377" s="174" t="str">
        <f t="shared" si="5"/>
        <v>Acct_00100</v>
      </c>
      <c r="G377" s="298" t="s">
        <v>1860</v>
      </c>
    </row>
    <row r="378" spans="1:7" x14ac:dyDescent="0.2">
      <c r="A378" s="175" t="s">
        <v>1861</v>
      </c>
      <c r="B378" s="174">
        <v>1000</v>
      </c>
      <c r="C378" s="174">
        <v>3524200100</v>
      </c>
      <c r="F378" s="174" t="str">
        <f t="shared" si="5"/>
        <v>Acct_00100</v>
      </c>
      <c r="G378" s="298" t="s">
        <v>1862</v>
      </c>
    </row>
    <row r="379" spans="1:7" x14ac:dyDescent="0.2">
      <c r="A379" s="175" t="s">
        <v>1863</v>
      </c>
      <c r="B379" s="174">
        <v>1000</v>
      </c>
      <c r="C379" s="174">
        <v>3531000100</v>
      </c>
      <c r="F379" s="174" t="str">
        <f t="shared" si="5"/>
        <v>Acct_00100</v>
      </c>
      <c r="G379" s="298" t="s">
        <v>1864</v>
      </c>
    </row>
    <row r="380" spans="1:7" x14ac:dyDescent="0.2">
      <c r="A380" s="175" t="s">
        <v>1865</v>
      </c>
      <c r="B380" s="174">
        <v>1000</v>
      </c>
      <c r="C380" s="174">
        <v>3532000100</v>
      </c>
      <c r="F380" s="174" t="str">
        <f t="shared" si="5"/>
        <v>Acct_00100</v>
      </c>
      <c r="G380" s="298" t="s">
        <v>1866</v>
      </c>
    </row>
    <row r="381" spans="1:7" x14ac:dyDescent="0.2">
      <c r="A381" s="175" t="s">
        <v>1867</v>
      </c>
      <c r="B381" s="174">
        <v>1000</v>
      </c>
      <c r="C381" s="174">
        <v>3532004302</v>
      </c>
      <c r="F381" s="174" t="str">
        <f t="shared" si="5"/>
        <v>Acct_04302</v>
      </c>
      <c r="G381" s="298" t="s">
        <v>1868</v>
      </c>
    </row>
    <row r="382" spans="1:7" x14ac:dyDescent="0.2">
      <c r="A382" s="175" t="s">
        <v>1869</v>
      </c>
      <c r="B382" s="174">
        <v>1000</v>
      </c>
      <c r="C382" s="174">
        <v>3532005602</v>
      </c>
      <c r="F382" s="174" t="str">
        <f t="shared" si="5"/>
        <v>Acct_05602</v>
      </c>
      <c r="G382" s="298" t="s">
        <v>1870</v>
      </c>
    </row>
    <row r="383" spans="1:7" x14ac:dyDescent="0.2">
      <c r="A383" s="175" t="s">
        <v>1871</v>
      </c>
      <c r="B383" s="174">
        <v>1000</v>
      </c>
      <c r="C383" s="174">
        <v>3534000100</v>
      </c>
      <c r="F383" s="174" t="str">
        <f t="shared" si="5"/>
        <v>Acct_00100</v>
      </c>
      <c r="G383" s="298" t="s">
        <v>1872</v>
      </c>
    </row>
    <row r="384" spans="1:7" x14ac:dyDescent="0.2">
      <c r="A384" s="175" t="s">
        <v>1873</v>
      </c>
      <c r="B384" s="174">
        <v>1000</v>
      </c>
      <c r="C384" s="174">
        <v>3561000100</v>
      </c>
      <c r="F384" s="174" t="str">
        <f t="shared" si="5"/>
        <v>Acct_00100</v>
      </c>
      <c r="G384" s="298" t="s">
        <v>1874</v>
      </c>
    </row>
    <row r="385" spans="1:7" x14ac:dyDescent="0.2">
      <c r="A385" s="175" t="s">
        <v>1875</v>
      </c>
      <c r="B385" s="174">
        <v>1000</v>
      </c>
      <c r="C385" s="174">
        <v>3562000100</v>
      </c>
      <c r="F385" s="174" t="str">
        <f t="shared" si="5"/>
        <v>Acct_00100</v>
      </c>
      <c r="G385" s="298" t="s">
        <v>1876</v>
      </c>
    </row>
    <row r="386" spans="1:7" x14ac:dyDescent="0.2">
      <c r="A386" s="175" t="s">
        <v>1877</v>
      </c>
      <c r="B386" s="174">
        <v>1000</v>
      </c>
      <c r="C386" s="174">
        <v>3570000100</v>
      </c>
      <c r="F386" s="174" t="str">
        <f t="shared" ref="F386:F449" si="6">"Acct_"&amp;RIGHT(C386,5)</f>
        <v>Acct_00100</v>
      </c>
      <c r="G386" s="298" t="s">
        <v>1878</v>
      </c>
    </row>
    <row r="387" spans="1:7" x14ac:dyDescent="0.2">
      <c r="A387" s="175" t="s">
        <v>1879</v>
      </c>
      <c r="B387" s="174">
        <v>1000</v>
      </c>
      <c r="C387" s="174">
        <v>4111100100</v>
      </c>
      <c r="F387" s="174" t="str">
        <f t="shared" si="6"/>
        <v>Acct_00100</v>
      </c>
      <c r="G387" s="298" t="s">
        <v>1880</v>
      </c>
    </row>
    <row r="388" spans="1:7" x14ac:dyDescent="0.2">
      <c r="A388" s="175" t="s">
        <v>1881</v>
      </c>
      <c r="B388" s="174">
        <v>1000</v>
      </c>
      <c r="C388" s="174">
        <v>4111190100</v>
      </c>
      <c r="F388" s="174" t="str">
        <f t="shared" si="6"/>
        <v>Acct_90100</v>
      </c>
      <c r="G388" s="298" t="s">
        <v>1882</v>
      </c>
    </row>
    <row r="389" spans="1:7" x14ac:dyDescent="0.2">
      <c r="A389" s="175" t="s">
        <v>1883</v>
      </c>
      <c r="B389" s="174">
        <v>1000</v>
      </c>
      <c r="C389" s="174">
        <v>4111200100</v>
      </c>
      <c r="F389" s="174" t="str">
        <f t="shared" si="6"/>
        <v>Acct_00100</v>
      </c>
      <c r="G389" s="298" t="s">
        <v>1884</v>
      </c>
    </row>
    <row r="390" spans="1:7" x14ac:dyDescent="0.2">
      <c r="A390" s="175" t="s">
        <v>1885</v>
      </c>
      <c r="B390" s="174">
        <v>1000</v>
      </c>
      <c r="C390" s="174">
        <v>4111800000</v>
      </c>
      <c r="F390" s="174" t="str">
        <f t="shared" si="6"/>
        <v>Acct_00000</v>
      </c>
      <c r="G390" s="298" t="s">
        <v>1886</v>
      </c>
    </row>
    <row r="391" spans="1:7" x14ac:dyDescent="0.2">
      <c r="A391" s="175" t="s">
        <v>1887</v>
      </c>
      <c r="B391" s="174">
        <v>1000</v>
      </c>
      <c r="C391" s="174">
        <v>4111900000</v>
      </c>
      <c r="F391" s="174" t="str">
        <f t="shared" si="6"/>
        <v>Acct_00000</v>
      </c>
      <c r="G391" s="298" t="s">
        <v>1888</v>
      </c>
    </row>
    <row r="392" spans="1:7" x14ac:dyDescent="0.2">
      <c r="A392" s="175" t="s">
        <v>1889</v>
      </c>
      <c r="B392" s="174">
        <v>1000</v>
      </c>
      <c r="C392" s="174">
        <v>4112000100</v>
      </c>
      <c r="F392" s="174" t="str">
        <f t="shared" si="6"/>
        <v>Acct_00100</v>
      </c>
      <c r="G392" s="298" t="s">
        <v>1890</v>
      </c>
    </row>
    <row r="393" spans="1:7" x14ac:dyDescent="0.2">
      <c r="A393" s="175" t="s">
        <v>1891</v>
      </c>
      <c r="B393" s="174">
        <v>1000</v>
      </c>
      <c r="C393" s="174">
        <v>4112800000</v>
      </c>
      <c r="F393" s="174" t="str">
        <f t="shared" si="6"/>
        <v>Acct_00000</v>
      </c>
      <c r="G393" s="298" t="s">
        <v>1892</v>
      </c>
    </row>
    <row r="394" spans="1:7" x14ac:dyDescent="0.2">
      <c r="A394" s="175" t="s">
        <v>1893</v>
      </c>
      <c r="B394" s="174">
        <v>1000</v>
      </c>
      <c r="C394" s="174">
        <v>4112900000</v>
      </c>
      <c r="F394" s="174" t="str">
        <f t="shared" si="6"/>
        <v>Acct_00000</v>
      </c>
      <c r="G394" s="298" t="s">
        <v>1894</v>
      </c>
    </row>
    <row r="395" spans="1:7" x14ac:dyDescent="0.2">
      <c r="A395" s="175" t="s">
        <v>1895</v>
      </c>
      <c r="B395" s="174">
        <v>1000</v>
      </c>
      <c r="C395" s="174">
        <v>4113000100</v>
      </c>
      <c r="F395" s="174" t="str">
        <f t="shared" si="6"/>
        <v>Acct_00100</v>
      </c>
      <c r="G395" s="298" t="s">
        <v>1896</v>
      </c>
    </row>
    <row r="396" spans="1:7" x14ac:dyDescent="0.2">
      <c r="A396" s="175" t="s">
        <v>1897</v>
      </c>
      <c r="B396" s="174">
        <v>1000</v>
      </c>
      <c r="C396" s="174">
        <v>4118000100</v>
      </c>
      <c r="F396" s="174" t="str">
        <f t="shared" si="6"/>
        <v>Acct_00100</v>
      </c>
      <c r="G396" s="298" t="s">
        <v>1898</v>
      </c>
    </row>
    <row r="397" spans="1:7" x14ac:dyDescent="0.2">
      <c r="A397" s="175" t="s">
        <v>1899</v>
      </c>
      <c r="B397" s="174">
        <v>1000</v>
      </c>
      <c r="C397" s="174">
        <v>4118800000</v>
      </c>
      <c r="F397" s="174" t="str">
        <f t="shared" si="6"/>
        <v>Acct_00000</v>
      </c>
      <c r="G397" s="298" t="s">
        <v>1900</v>
      </c>
    </row>
    <row r="398" spans="1:7" x14ac:dyDescent="0.2">
      <c r="A398" s="175" t="s">
        <v>1901</v>
      </c>
      <c r="B398" s="174">
        <v>1000</v>
      </c>
      <c r="C398" s="174">
        <v>4118900000</v>
      </c>
      <c r="F398" s="174" t="str">
        <f t="shared" si="6"/>
        <v>Acct_00000</v>
      </c>
      <c r="G398" s="298" t="s">
        <v>1902</v>
      </c>
    </row>
    <row r="399" spans="1:7" x14ac:dyDescent="0.2">
      <c r="A399" s="175" t="s">
        <v>1903</v>
      </c>
      <c r="B399" s="174">
        <v>1000</v>
      </c>
      <c r="C399" s="174">
        <v>4120000100</v>
      </c>
      <c r="F399" s="174" t="str">
        <f t="shared" si="6"/>
        <v>Acct_00100</v>
      </c>
      <c r="G399" s="298" t="s">
        <v>1904</v>
      </c>
    </row>
    <row r="400" spans="1:7" x14ac:dyDescent="0.2">
      <c r="A400" s="175" t="s">
        <v>1905</v>
      </c>
      <c r="B400" s="174">
        <v>1000</v>
      </c>
      <c r="C400" s="174">
        <v>4131000100</v>
      </c>
      <c r="F400" s="174" t="str">
        <f t="shared" si="6"/>
        <v>Acct_00100</v>
      </c>
      <c r="G400" s="298" t="s">
        <v>1906</v>
      </c>
    </row>
    <row r="401" spans="1:7" x14ac:dyDescent="0.2">
      <c r="A401" s="175" t="s">
        <v>1907</v>
      </c>
      <c r="B401" s="174">
        <v>1000</v>
      </c>
      <c r="C401" s="174">
        <v>4141000100</v>
      </c>
      <c r="F401" s="174" t="str">
        <f t="shared" si="6"/>
        <v>Acct_00100</v>
      </c>
      <c r="G401" s="298" t="s">
        <v>1908</v>
      </c>
    </row>
    <row r="402" spans="1:7" x14ac:dyDescent="0.2">
      <c r="A402" s="175" t="s">
        <v>1909</v>
      </c>
      <c r="B402" s="174">
        <v>1000</v>
      </c>
      <c r="C402" s="174">
        <v>4142000100</v>
      </c>
      <c r="F402" s="174" t="str">
        <f t="shared" si="6"/>
        <v>Acct_00100</v>
      </c>
      <c r="G402" s="298" t="s">
        <v>1910</v>
      </c>
    </row>
    <row r="403" spans="1:7" x14ac:dyDescent="0.2">
      <c r="A403" s="175" t="s">
        <v>1911</v>
      </c>
      <c r="B403" s="174">
        <v>1000</v>
      </c>
      <c r="C403" s="174">
        <v>4143000100</v>
      </c>
      <c r="F403" s="174" t="str">
        <f t="shared" si="6"/>
        <v>Acct_00100</v>
      </c>
      <c r="G403" s="298" t="s">
        <v>1912</v>
      </c>
    </row>
    <row r="404" spans="1:7" x14ac:dyDescent="0.2">
      <c r="A404" s="175" t="s">
        <v>1913</v>
      </c>
      <c r="B404" s="174">
        <v>1000</v>
      </c>
      <c r="C404" s="174">
        <v>4170000100</v>
      </c>
      <c r="F404" s="174" t="str">
        <f t="shared" si="6"/>
        <v>Acct_00100</v>
      </c>
      <c r="G404" s="298" t="s">
        <v>1914</v>
      </c>
    </row>
    <row r="405" spans="1:7" x14ac:dyDescent="0.2">
      <c r="A405" s="175" t="s">
        <v>1915</v>
      </c>
      <c r="B405" s="174">
        <v>1000</v>
      </c>
      <c r="C405" s="174">
        <v>4180000100</v>
      </c>
      <c r="F405" s="174" t="str">
        <f t="shared" si="6"/>
        <v>Acct_00100</v>
      </c>
      <c r="G405" s="298" t="s">
        <v>1916</v>
      </c>
    </row>
    <row r="406" spans="1:7" x14ac:dyDescent="0.2">
      <c r="A406" s="175" t="s">
        <v>1917</v>
      </c>
      <c r="B406" s="174">
        <v>1000</v>
      </c>
      <c r="C406" s="174">
        <v>4190000100</v>
      </c>
      <c r="F406" s="174" t="str">
        <f t="shared" si="6"/>
        <v>Acct_00100</v>
      </c>
      <c r="G406" s="298" t="s">
        <v>1918</v>
      </c>
    </row>
    <row r="407" spans="1:7" x14ac:dyDescent="0.2">
      <c r="A407" s="175" t="s">
        <v>1919</v>
      </c>
      <c r="B407" s="174">
        <v>1000</v>
      </c>
      <c r="C407" s="174">
        <v>4211000100</v>
      </c>
      <c r="F407" s="174" t="str">
        <f t="shared" si="6"/>
        <v>Acct_00100</v>
      </c>
      <c r="G407" s="298" t="s">
        <v>1920</v>
      </c>
    </row>
    <row r="408" spans="1:7" x14ac:dyDescent="0.2">
      <c r="A408" s="175" t="s">
        <v>1921</v>
      </c>
      <c r="B408" s="174">
        <v>1000</v>
      </c>
      <c r="C408" s="174">
        <v>4212000100</v>
      </c>
      <c r="F408" s="174" t="str">
        <f t="shared" si="6"/>
        <v>Acct_00100</v>
      </c>
      <c r="G408" s="298" t="s">
        <v>1922</v>
      </c>
    </row>
    <row r="409" spans="1:7" x14ac:dyDescent="0.2">
      <c r="A409" s="175" t="s">
        <v>1923</v>
      </c>
      <c r="B409" s="174">
        <v>1000</v>
      </c>
      <c r="C409" s="174">
        <v>4410000100</v>
      </c>
      <c r="F409" s="174" t="str">
        <f t="shared" si="6"/>
        <v>Acct_00100</v>
      </c>
      <c r="G409" s="298" t="s">
        <v>1924</v>
      </c>
    </row>
    <row r="410" spans="1:7" x14ac:dyDescent="0.2">
      <c r="A410" s="175" t="s">
        <v>1925</v>
      </c>
      <c r="B410" s="174">
        <v>1000</v>
      </c>
      <c r="C410" s="174">
        <v>5111000100</v>
      </c>
      <c r="D410" s="174">
        <v>511</v>
      </c>
      <c r="E410" s="174">
        <f>_xlfn.XLOOKUP(C410,'Mapping account'!$C$5:$C$412,'Mapping account'!$K$5:$K$412,0)</f>
        <v>0</v>
      </c>
      <c r="F410" s="174" t="str">
        <f t="shared" si="6"/>
        <v>Acct_00100</v>
      </c>
      <c r="G410" s="298" t="s">
        <v>1926</v>
      </c>
    </row>
    <row r="411" spans="1:7" x14ac:dyDescent="0.2">
      <c r="A411" s="175" t="s">
        <v>1927</v>
      </c>
      <c r="B411" s="174">
        <v>1000</v>
      </c>
      <c r="C411" s="174">
        <v>5112100100</v>
      </c>
      <c r="D411" s="174">
        <v>511</v>
      </c>
      <c r="E411" s="174">
        <f>_xlfn.XLOOKUP(C411,'Mapping account'!$C$5:$C$412,'Mapping account'!$K$5:$K$412,0)</f>
        <v>0</v>
      </c>
      <c r="F411" s="174" t="str">
        <f t="shared" si="6"/>
        <v>Acct_00100</v>
      </c>
      <c r="G411" s="298" t="s">
        <v>1928</v>
      </c>
    </row>
    <row r="412" spans="1:7" x14ac:dyDescent="0.2">
      <c r="A412" s="175" t="s">
        <v>1929</v>
      </c>
      <c r="B412" s="174">
        <v>1000</v>
      </c>
      <c r="C412" s="174">
        <v>5112200100</v>
      </c>
      <c r="D412" s="174">
        <v>511</v>
      </c>
      <c r="E412" s="174">
        <f>_xlfn.XLOOKUP(C412,'Mapping account'!$C$5:$C$412,'Mapping account'!$K$5:$K$412,0)</f>
        <v>0</v>
      </c>
      <c r="F412" s="174" t="str">
        <f t="shared" si="6"/>
        <v>Acct_00100</v>
      </c>
      <c r="G412" s="298" t="s">
        <v>1930</v>
      </c>
    </row>
    <row r="413" spans="1:7" x14ac:dyDescent="0.2">
      <c r="A413" s="175" t="s">
        <v>1931</v>
      </c>
      <c r="B413" s="174">
        <v>1000</v>
      </c>
      <c r="C413" s="174">
        <v>5112300100</v>
      </c>
      <c r="D413" s="174">
        <v>511</v>
      </c>
      <c r="E413" s="174">
        <f>_xlfn.XLOOKUP(C413,'Mapping account'!$C$5:$C$412,'Mapping account'!$K$5:$K$412,0)</f>
        <v>0</v>
      </c>
      <c r="F413" s="174" t="str">
        <f t="shared" si="6"/>
        <v>Acct_00100</v>
      </c>
      <c r="G413" s="298" t="s">
        <v>1932</v>
      </c>
    </row>
    <row r="414" spans="1:7" x14ac:dyDescent="0.2">
      <c r="A414" s="175" t="s">
        <v>1933</v>
      </c>
      <c r="B414" s="174">
        <v>1000</v>
      </c>
      <c r="C414" s="174">
        <v>5113000100</v>
      </c>
      <c r="D414" s="174">
        <v>511</v>
      </c>
      <c r="E414" s="174">
        <f>_xlfn.XLOOKUP(C414,'Mapping account'!$C$5:$C$412,'Mapping account'!$K$5:$K$412,0)</f>
        <v>0</v>
      </c>
      <c r="F414" s="174" t="str">
        <f t="shared" si="6"/>
        <v>Acct_00100</v>
      </c>
      <c r="G414" s="298" t="s">
        <v>1934</v>
      </c>
    </row>
    <row r="415" spans="1:7" x14ac:dyDescent="0.2">
      <c r="A415" s="175" t="s">
        <v>1935</v>
      </c>
      <c r="B415" s="174">
        <v>1000</v>
      </c>
      <c r="C415" s="174">
        <v>5114000100</v>
      </c>
      <c r="D415" s="174">
        <v>511</v>
      </c>
      <c r="E415" s="174">
        <f>_xlfn.XLOOKUP(C415,'Mapping account'!$C$5:$C$412,'Mapping account'!$K$5:$K$412,0)</f>
        <v>0</v>
      </c>
      <c r="F415" s="174" t="str">
        <f t="shared" si="6"/>
        <v>Acct_00100</v>
      </c>
      <c r="G415" s="298" t="s">
        <v>1936</v>
      </c>
    </row>
    <row r="416" spans="1:7" x14ac:dyDescent="0.2">
      <c r="A416" s="175" t="s">
        <v>1937</v>
      </c>
      <c r="B416" s="174">
        <v>1000</v>
      </c>
      <c r="C416" s="174">
        <v>5115100100</v>
      </c>
      <c r="D416" s="174">
        <v>511</v>
      </c>
      <c r="E416" s="174">
        <f>_xlfn.XLOOKUP(C416,'Mapping account'!$C$5:$C$412,'Mapping account'!$K$5:$K$412,0)</f>
        <v>0</v>
      </c>
      <c r="F416" s="174" t="str">
        <f t="shared" si="6"/>
        <v>Acct_00100</v>
      </c>
      <c r="G416" s="298" t="s">
        <v>1938</v>
      </c>
    </row>
    <row r="417" spans="1:7" x14ac:dyDescent="0.2">
      <c r="A417" s="175" t="s">
        <v>1939</v>
      </c>
      <c r="B417" s="174">
        <v>1000</v>
      </c>
      <c r="C417" s="174">
        <v>5115200100</v>
      </c>
      <c r="D417" s="174">
        <v>511</v>
      </c>
      <c r="E417" s="174">
        <f>_xlfn.XLOOKUP(C417,'Mapping account'!$C$5:$C$412,'Mapping account'!$K$5:$K$412,0)</f>
        <v>0</v>
      </c>
      <c r="F417" s="174" t="str">
        <f t="shared" si="6"/>
        <v>Acct_00100</v>
      </c>
      <c r="G417" s="298" t="s">
        <v>1940</v>
      </c>
    </row>
    <row r="418" spans="1:7" x14ac:dyDescent="0.2">
      <c r="A418" s="175" t="s">
        <v>1941</v>
      </c>
      <c r="B418" s="174">
        <v>1000</v>
      </c>
      <c r="C418" s="174">
        <v>5115300100</v>
      </c>
      <c r="D418" s="174">
        <v>511</v>
      </c>
      <c r="E418" s="174">
        <f>_xlfn.XLOOKUP(C418,'Mapping account'!$C$5:$C$412,'Mapping account'!$K$5:$K$412,0)</f>
        <v>0</v>
      </c>
      <c r="F418" s="174" t="str">
        <f t="shared" si="6"/>
        <v>Acct_00100</v>
      </c>
      <c r="G418" s="298" t="s">
        <v>1942</v>
      </c>
    </row>
    <row r="419" spans="1:7" x14ac:dyDescent="0.2">
      <c r="A419" s="175" t="s">
        <v>1943</v>
      </c>
      <c r="B419" s="174">
        <v>1000</v>
      </c>
      <c r="C419" s="174">
        <v>5117000100</v>
      </c>
      <c r="D419" s="174">
        <v>511</v>
      </c>
      <c r="E419" s="174">
        <f>_xlfn.XLOOKUP(C419,'Mapping account'!$C$5:$C$412,'Mapping account'!$K$5:$K$412,0)</f>
        <v>0</v>
      </c>
      <c r="F419" s="174" t="str">
        <f t="shared" si="6"/>
        <v>Acct_00100</v>
      </c>
      <c r="G419" s="298" t="s">
        <v>1944</v>
      </c>
    </row>
    <row r="420" spans="1:7" x14ac:dyDescent="0.2">
      <c r="A420" s="175" t="s">
        <v>1945</v>
      </c>
      <c r="B420" s="174">
        <v>1000</v>
      </c>
      <c r="C420" s="174">
        <v>5118000100</v>
      </c>
      <c r="D420" s="174">
        <v>511</v>
      </c>
      <c r="E420" s="174">
        <f>_xlfn.XLOOKUP(C420,'Mapping account'!$C$5:$C$412,'Mapping account'!$K$5:$K$412,0)</f>
        <v>0</v>
      </c>
      <c r="F420" s="174" t="str">
        <f t="shared" si="6"/>
        <v>Acct_00100</v>
      </c>
      <c r="G420" s="298" t="s">
        <v>1946</v>
      </c>
    </row>
    <row r="421" spans="1:7" x14ac:dyDescent="0.2">
      <c r="A421" s="175" t="s">
        <v>1947</v>
      </c>
      <c r="B421" s="174">
        <v>1000</v>
      </c>
      <c r="C421" s="174">
        <v>5118000200</v>
      </c>
      <c r="D421" s="174">
        <v>511</v>
      </c>
      <c r="E421" s="174">
        <f>_xlfn.XLOOKUP(C421,'Mapping account'!$C$5:$C$412,'Mapping account'!$K$5:$K$412,0)</f>
        <v>0</v>
      </c>
      <c r="F421" s="174" t="str">
        <f t="shared" si="6"/>
        <v>Acct_00200</v>
      </c>
      <c r="G421" s="298" t="s">
        <v>1948</v>
      </c>
    </row>
    <row r="422" spans="1:7" x14ac:dyDescent="0.2">
      <c r="A422" s="175" t="s">
        <v>516</v>
      </c>
      <c r="B422" s="174">
        <v>1000</v>
      </c>
      <c r="C422" s="174">
        <v>5151000100</v>
      </c>
      <c r="D422" s="174">
        <v>515</v>
      </c>
      <c r="E422" s="174">
        <f>_xlfn.XLOOKUP(C422,'Mapping account'!$C$5:$C$412,'Mapping account'!$K$5:$K$412,0)</f>
        <v>0</v>
      </c>
      <c r="F422" s="174" t="str">
        <f t="shared" si="6"/>
        <v>Acct_00100</v>
      </c>
      <c r="G422" s="298" t="s">
        <v>515</v>
      </c>
    </row>
    <row r="423" spans="1:7" x14ac:dyDescent="0.2">
      <c r="A423" s="175" t="s">
        <v>513</v>
      </c>
      <c r="B423" s="174">
        <v>1000</v>
      </c>
      <c r="C423" s="174">
        <v>5152000100</v>
      </c>
      <c r="D423" s="174">
        <v>515</v>
      </c>
      <c r="E423" s="174">
        <f>_xlfn.XLOOKUP(C423,'Mapping account'!$C$5:$C$412,'Mapping account'!$K$5:$K$412,0)</f>
        <v>0</v>
      </c>
      <c r="F423" s="174" t="str">
        <f t="shared" si="6"/>
        <v>Acct_00100</v>
      </c>
      <c r="G423" s="298" t="s">
        <v>512</v>
      </c>
    </row>
    <row r="424" spans="1:7" x14ac:dyDescent="0.2">
      <c r="A424" s="175" t="s">
        <v>522</v>
      </c>
      <c r="B424" s="174">
        <v>1000</v>
      </c>
      <c r="C424" s="174">
        <v>5153000100</v>
      </c>
      <c r="D424" s="174">
        <v>515</v>
      </c>
      <c r="E424" s="174">
        <f>_xlfn.XLOOKUP(C424,'Mapping account'!$C$5:$C$412,'Mapping account'!$K$5:$K$412,0)</f>
        <v>0</v>
      </c>
      <c r="F424" s="174" t="str">
        <f t="shared" si="6"/>
        <v>Acct_00100</v>
      </c>
      <c r="G424" s="298" t="s">
        <v>521</v>
      </c>
    </row>
    <row r="425" spans="1:7" x14ac:dyDescent="0.2">
      <c r="A425" s="175" t="s">
        <v>1949</v>
      </c>
      <c r="B425" s="174">
        <v>1000</v>
      </c>
      <c r="C425" s="174">
        <v>5153090100</v>
      </c>
      <c r="D425" s="174">
        <v>515</v>
      </c>
      <c r="E425" s="174">
        <f>_xlfn.XLOOKUP(C425,'Mapping account'!$C$5:$C$412,'Mapping account'!$K$5:$K$412,0)</f>
        <v>0</v>
      </c>
      <c r="F425" s="174" t="str">
        <f t="shared" si="6"/>
        <v>Acct_90100</v>
      </c>
      <c r="G425" s="298" t="s">
        <v>524</v>
      </c>
    </row>
    <row r="426" spans="1:7" x14ac:dyDescent="0.2">
      <c r="A426" s="175" t="s">
        <v>1950</v>
      </c>
      <c r="B426" s="174">
        <v>1000</v>
      </c>
      <c r="C426" s="174">
        <v>5154000100</v>
      </c>
      <c r="D426" s="174">
        <v>515</v>
      </c>
      <c r="E426" s="174">
        <f>_xlfn.XLOOKUP(C426,'Mapping account'!$C$5:$C$412,'Mapping account'!$K$5:$K$412,0)</f>
        <v>0</v>
      </c>
      <c r="F426" s="174" t="str">
        <f t="shared" si="6"/>
        <v>Acct_00100</v>
      </c>
      <c r="G426" s="298" t="s">
        <v>1951</v>
      </c>
    </row>
    <row r="427" spans="1:7" x14ac:dyDescent="0.2">
      <c r="A427" s="175" t="s">
        <v>1952</v>
      </c>
      <c r="B427" s="174">
        <v>1000</v>
      </c>
      <c r="C427" s="174">
        <v>5158000100</v>
      </c>
      <c r="D427" s="174">
        <v>515</v>
      </c>
      <c r="E427" s="174">
        <f>_xlfn.XLOOKUP(C427,'Mapping account'!$C$5:$C$412,'Mapping account'!$K$5:$K$412,0)</f>
        <v>0</v>
      </c>
      <c r="F427" s="174" t="str">
        <f t="shared" si="6"/>
        <v>Acct_00100</v>
      </c>
      <c r="G427" s="298" t="s">
        <v>1953</v>
      </c>
    </row>
    <row r="428" spans="1:7" x14ac:dyDescent="0.2">
      <c r="A428" s="175" t="s">
        <v>1954</v>
      </c>
      <c r="B428" s="174">
        <v>1000</v>
      </c>
      <c r="C428" s="174">
        <v>5211103902</v>
      </c>
      <c r="D428" s="174">
        <v>521</v>
      </c>
      <c r="E428" s="174">
        <f>_xlfn.XLOOKUP(C428,'Mapping account'!$C$5:$C$412,'Mapping account'!$K$5:$K$412,0)</f>
        <v>0</v>
      </c>
      <c r="F428" s="174" t="str">
        <f t="shared" si="6"/>
        <v>Acct_03902</v>
      </c>
      <c r="G428" s="298" t="s">
        <v>1955</v>
      </c>
    </row>
    <row r="429" spans="1:7" x14ac:dyDescent="0.2">
      <c r="A429" s="175" t="s">
        <v>1956</v>
      </c>
      <c r="B429" s="174">
        <v>1000</v>
      </c>
      <c r="C429" s="174">
        <v>5211203902</v>
      </c>
      <c r="D429" s="174">
        <v>521</v>
      </c>
      <c r="E429" s="174">
        <f>_xlfn.XLOOKUP(C429,'Mapping account'!$C$5:$C$412,'Mapping account'!$K$5:$K$412,0)</f>
        <v>0</v>
      </c>
      <c r="F429" s="174" t="str">
        <f t="shared" si="6"/>
        <v>Acct_03902</v>
      </c>
      <c r="G429" s="298" t="s">
        <v>1957</v>
      </c>
    </row>
    <row r="430" spans="1:7" x14ac:dyDescent="0.2">
      <c r="A430" s="175" t="s">
        <v>1958</v>
      </c>
      <c r="B430" s="174">
        <v>1000</v>
      </c>
      <c r="C430" s="174">
        <v>5211303902</v>
      </c>
      <c r="D430" s="174">
        <v>521</v>
      </c>
      <c r="E430" s="174">
        <f>_xlfn.XLOOKUP(C430,'Mapping account'!$C$5:$C$412,'Mapping account'!$K$5:$K$412,0)</f>
        <v>0</v>
      </c>
      <c r="F430" s="174" t="str">
        <f t="shared" si="6"/>
        <v>Acct_03902</v>
      </c>
      <c r="G430" s="298" t="s">
        <v>1959</v>
      </c>
    </row>
    <row r="431" spans="1:7" x14ac:dyDescent="0.2">
      <c r="A431" s="175" t="s">
        <v>1960</v>
      </c>
      <c r="B431" s="174">
        <v>1000</v>
      </c>
      <c r="C431" s="174">
        <v>5211403902</v>
      </c>
      <c r="D431" s="174">
        <v>521</v>
      </c>
      <c r="E431" s="174">
        <f>_xlfn.XLOOKUP(C431,'Mapping account'!$C$5:$C$412,'Mapping account'!$K$5:$K$412,0)</f>
        <v>0</v>
      </c>
      <c r="F431" s="174" t="str">
        <f t="shared" si="6"/>
        <v>Acct_03902</v>
      </c>
      <c r="G431" s="298" t="s">
        <v>1961</v>
      </c>
    </row>
    <row r="432" spans="1:7" x14ac:dyDescent="0.2">
      <c r="A432" s="175" t="s">
        <v>1962</v>
      </c>
      <c r="B432" s="174">
        <v>1000</v>
      </c>
      <c r="C432" s="174">
        <v>5211503902</v>
      </c>
      <c r="D432" s="174">
        <v>521</v>
      </c>
      <c r="E432" s="174">
        <f>_xlfn.XLOOKUP(C432,'Mapping account'!$C$5:$C$412,'Mapping account'!$K$5:$K$412,0)</f>
        <v>0</v>
      </c>
      <c r="F432" s="174" t="str">
        <f t="shared" si="6"/>
        <v>Acct_03902</v>
      </c>
      <c r="G432" s="298" t="s">
        <v>1963</v>
      </c>
    </row>
    <row r="433" spans="1:7" x14ac:dyDescent="0.2">
      <c r="A433" s="175" t="s">
        <v>1964</v>
      </c>
      <c r="B433" s="174">
        <v>1000</v>
      </c>
      <c r="C433" s="174">
        <v>5211603902</v>
      </c>
      <c r="D433" s="174">
        <v>521</v>
      </c>
      <c r="E433" s="174">
        <f>_xlfn.XLOOKUP(C433,'Mapping account'!$C$5:$C$412,'Mapping account'!$K$5:$K$412,0)</f>
        <v>0</v>
      </c>
      <c r="F433" s="174" t="str">
        <f t="shared" si="6"/>
        <v>Acct_03902</v>
      </c>
      <c r="G433" s="298" t="s">
        <v>1965</v>
      </c>
    </row>
    <row r="434" spans="1:7" x14ac:dyDescent="0.2">
      <c r="A434" s="175" t="s">
        <v>1966</v>
      </c>
      <c r="B434" s="174">
        <v>1000</v>
      </c>
      <c r="C434" s="174">
        <v>5212104001</v>
      </c>
      <c r="D434" s="174">
        <v>521</v>
      </c>
      <c r="E434" s="174">
        <f>_xlfn.XLOOKUP(C434,'Mapping account'!$C$5:$C$412,'Mapping account'!$K$5:$K$412,0)</f>
        <v>0</v>
      </c>
      <c r="F434" s="174" t="str">
        <f t="shared" si="6"/>
        <v>Acct_04001</v>
      </c>
      <c r="G434" s="298" t="s">
        <v>1967</v>
      </c>
    </row>
    <row r="435" spans="1:7" x14ac:dyDescent="0.2">
      <c r="A435" s="175" t="s">
        <v>1968</v>
      </c>
      <c r="B435" s="174">
        <v>1000</v>
      </c>
      <c r="C435" s="174">
        <v>5212204001</v>
      </c>
      <c r="D435" s="174">
        <v>521</v>
      </c>
      <c r="E435" s="174">
        <f>_xlfn.XLOOKUP(C435,'Mapping account'!$C$5:$C$412,'Mapping account'!$K$5:$K$412,0)</f>
        <v>0</v>
      </c>
      <c r="F435" s="174" t="str">
        <f t="shared" si="6"/>
        <v>Acct_04001</v>
      </c>
      <c r="G435" s="298" t="s">
        <v>1969</v>
      </c>
    </row>
    <row r="436" spans="1:7" x14ac:dyDescent="0.2">
      <c r="A436" s="175" t="s">
        <v>1970</v>
      </c>
      <c r="B436" s="174">
        <v>1000</v>
      </c>
      <c r="C436" s="174">
        <v>5212304001</v>
      </c>
      <c r="D436" s="174">
        <v>521</v>
      </c>
      <c r="E436" s="174">
        <f>_xlfn.XLOOKUP(C436,'Mapping account'!$C$5:$C$412,'Mapping account'!$K$5:$K$412,0)</f>
        <v>0</v>
      </c>
      <c r="F436" s="174" t="str">
        <f t="shared" si="6"/>
        <v>Acct_04001</v>
      </c>
      <c r="G436" s="298" t="s">
        <v>1971</v>
      </c>
    </row>
    <row r="437" spans="1:7" x14ac:dyDescent="0.2">
      <c r="A437" s="175" t="s">
        <v>1972</v>
      </c>
      <c r="B437" s="174">
        <v>1000</v>
      </c>
      <c r="C437" s="174">
        <v>5212404001</v>
      </c>
      <c r="D437" s="174">
        <v>521</v>
      </c>
      <c r="E437" s="174">
        <f>_xlfn.XLOOKUP(C437,'Mapping account'!$C$5:$C$412,'Mapping account'!$K$5:$K$412,0)</f>
        <v>0</v>
      </c>
      <c r="F437" s="174" t="str">
        <f t="shared" si="6"/>
        <v>Acct_04001</v>
      </c>
      <c r="G437" s="298" t="s">
        <v>1973</v>
      </c>
    </row>
    <row r="438" spans="1:7" x14ac:dyDescent="0.2">
      <c r="A438" s="175" t="s">
        <v>1974</v>
      </c>
      <c r="B438" s="174">
        <v>1000</v>
      </c>
      <c r="C438" s="174">
        <v>5212504001</v>
      </c>
      <c r="D438" s="174">
        <v>521</v>
      </c>
      <c r="E438" s="174">
        <f>_xlfn.XLOOKUP(C438,'Mapping account'!$C$5:$C$412,'Mapping account'!$K$5:$K$412,0)</f>
        <v>0</v>
      </c>
      <c r="F438" s="174" t="str">
        <f t="shared" si="6"/>
        <v>Acct_04001</v>
      </c>
      <c r="G438" s="298" t="s">
        <v>1975</v>
      </c>
    </row>
    <row r="439" spans="1:7" x14ac:dyDescent="0.2">
      <c r="A439" s="175" t="s">
        <v>1976</v>
      </c>
      <c r="B439" s="174">
        <v>1000</v>
      </c>
      <c r="C439" s="174">
        <v>5212604001</v>
      </c>
      <c r="D439" s="174">
        <v>521</v>
      </c>
      <c r="E439" s="174">
        <f>_xlfn.XLOOKUP(C439,'Mapping account'!$C$5:$C$412,'Mapping account'!$K$5:$K$412,0)</f>
        <v>0</v>
      </c>
      <c r="F439" s="174" t="str">
        <f t="shared" si="6"/>
        <v>Acct_04001</v>
      </c>
      <c r="G439" s="298" t="s">
        <v>1977</v>
      </c>
    </row>
    <row r="440" spans="1:7" x14ac:dyDescent="0.2">
      <c r="A440" s="175" t="s">
        <v>1978</v>
      </c>
      <c r="B440" s="174">
        <v>1000</v>
      </c>
      <c r="C440" s="174">
        <v>5213106701</v>
      </c>
      <c r="D440" s="174">
        <v>521</v>
      </c>
      <c r="E440" s="174">
        <f>_xlfn.XLOOKUP(C440,'Mapping account'!$C$5:$C$412,'Mapping account'!$K$5:$K$412,0)</f>
        <v>0</v>
      </c>
      <c r="F440" s="174" t="str">
        <f t="shared" si="6"/>
        <v>Acct_06701</v>
      </c>
      <c r="G440" s="298" t="s">
        <v>1979</v>
      </c>
    </row>
    <row r="441" spans="1:7" x14ac:dyDescent="0.2">
      <c r="A441" s="175" t="s">
        <v>1980</v>
      </c>
      <c r="B441" s="174">
        <v>1000</v>
      </c>
      <c r="C441" s="174">
        <v>5213206701</v>
      </c>
      <c r="D441" s="174">
        <v>521</v>
      </c>
      <c r="E441" s="174">
        <f>_xlfn.XLOOKUP(C441,'Mapping account'!$C$5:$C$412,'Mapping account'!$K$5:$K$412,0)</f>
        <v>0</v>
      </c>
      <c r="F441" s="174" t="str">
        <f t="shared" si="6"/>
        <v>Acct_06701</v>
      </c>
      <c r="G441" s="298" t="s">
        <v>1981</v>
      </c>
    </row>
    <row r="442" spans="1:7" x14ac:dyDescent="0.2">
      <c r="A442" s="175" t="s">
        <v>1982</v>
      </c>
      <c r="B442" s="174">
        <v>1000</v>
      </c>
      <c r="C442" s="174">
        <v>5213306701</v>
      </c>
      <c r="D442" s="174">
        <v>521</v>
      </c>
      <c r="E442" s="174">
        <f>_xlfn.XLOOKUP(C442,'Mapping account'!$C$5:$C$412,'Mapping account'!$K$5:$K$412,0)</f>
        <v>0</v>
      </c>
      <c r="F442" s="174" t="str">
        <f t="shared" si="6"/>
        <v>Acct_06701</v>
      </c>
      <c r="G442" s="298" t="s">
        <v>1983</v>
      </c>
    </row>
    <row r="443" spans="1:7" x14ac:dyDescent="0.2">
      <c r="A443" s="175" t="s">
        <v>1984</v>
      </c>
      <c r="B443" s="174">
        <v>1000</v>
      </c>
      <c r="C443" s="174">
        <v>5213406701</v>
      </c>
      <c r="D443" s="174">
        <v>521</v>
      </c>
      <c r="E443" s="174">
        <f>_xlfn.XLOOKUP(C443,'Mapping account'!$C$5:$C$412,'Mapping account'!$K$5:$K$412,0)</f>
        <v>0</v>
      </c>
      <c r="F443" s="174" t="str">
        <f t="shared" si="6"/>
        <v>Acct_06701</v>
      </c>
      <c r="G443" s="298" t="s">
        <v>1985</v>
      </c>
    </row>
    <row r="444" spans="1:7" x14ac:dyDescent="0.2">
      <c r="A444" s="175" t="s">
        <v>1986</v>
      </c>
      <c r="B444" s="174">
        <v>1000</v>
      </c>
      <c r="C444" s="174">
        <v>5213506701</v>
      </c>
      <c r="D444" s="174">
        <v>521</v>
      </c>
      <c r="E444" s="174">
        <f>_xlfn.XLOOKUP(C444,'Mapping account'!$C$5:$C$412,'Mapping account'!$K$5:$K$412,0)</f>
        <v>0</v>
      </c>
      <c r="F444" s="174" t="str">
        <f t="shared" si="6"/>
        <v>Acct_06701</v>
      </c>
      <c r="G444" s="298" t="s">
        <v>1987</v>
      </c>
    </row>
    <row r="445" spans="1:7" x14ac:dyDescent="0.2">
      <c r="A445" s="175" t="s">
        <v>1988</v>
      </c>
      <c r="B445" s="174">
        <v>1000</v>
      </c>
      <c r="C445" s="174">
        <v>5213606701</v>
      </c>
      <c r="D445" s="174">
        <v>521</v>
      </c>
      <c r="E445" s="174">
        <f>_xlfn.XLOOKUP(C445,'Mapping account'!$C$5:$C$412,'Mapping account'!$K$5:$K$412,0)</f>
        <v>0</v>
      </c>
      <c r="F445" s="174" t="str">
        <f t="shared" si="6"/>
        <v>Acct_06701</v>
      </c>
      <c r="G445" s="298" t="s">
        <v>1989</v>
      </c>
    </row>
    <row r="446" spans="1:7" x14ac:dyDescent="0.2">
      <c r="A446" s="175" t="s">
        <v>1990</v>
      </c>
      <c r="B446" s="174">
        <v>1000</v>
      </c>
      <c r="C446" s="174">
        <v>6000000100</v>
      </c>
      <c r="D446" s="174">
        <v>600</v>
      </c>
      <c r="E446" s="174">
        <f>_xlfn.XLOOKUP(C446,'Mapping account'!$C$5:$C$412,'Mapping account'!$K$5:$K$412,0)</f>
        <v>0</v>
      </c>
      <c r="F446" s="174" t="str">
        <f t="shared" si="6"/>
        <v>Acct_00100</v>
      </c>
      <c r="G446" s="298" t="s">
        <v>720</v>
      </c>
    </row>
    <row r="447" spans="1:7" x14ac:dyDescent="0.2">
      <c r="A447" s="175" t="s">
        <v>1991</v>
      </c>
      <c r="B447" s="174">
        <v>1000</v>
      </c>
      <c r="C447" s="174">
        <v>6000000112</v>
      </c>
      <c r="D447" s="174">
        <v>600</v>
      </c>
      <c r="E447" s="174">
        <f>_xlfn.XLOOKUP(C447,'Mapping account'!$C$5:$C$412,'Mapping account'!$K$5:$K$412,0)</f>
        <v>0</v>
      </c>
      <c r="F447" s="174" t="str">
        <f t="shared" si="6"/>
        <v>Acct_00112</v>
      </c>
      <c r="G447" s="298" t="s">
        <v>1992</v>
      </c>
    </row>
    <row r="448" spans="1:7" x14ac:dyDescent="0.2">
      <c r="A448" s="175" t="s">
        <v>1993</v>
      </c>
      <c r="B448" s="174">
        <v>1000</v>
      </c>
      <c r="C448" s="174">
        <v>6000000152</v>
      </c>
      <c r="D448" s="174">
        <v>600</v>
      </c>
      <c r="E448" s="174">
        <f>_xlfn.XLOOKUP(C448,'Mapping account'!$C$5:$C$412,'Mapping account'!$K$5:$K$412,0)</f>
        <v>0</v>
      </c>
      <c r="F448" s="174" t="str">
        <f t="shared" si="6"/>
        <v>Acct_00152</v>
      </c>
      <c r="G448" s="298" t="s">
        <v>1994</v>
      </c>
    </row>
    <row r="449" spans="1:7" x14ac:dyDescent="0.2">
      <c r="A449" s="175" t="s">
        <v>1995</v>
      </c>
      <c r="B449" s="174">
        <v>1000</v>
      </c>
      <c r="C449" s="174">
        <v>6000000153</v>
      </c>
      <c r="D449" s="174">
        <v>600</v>
      </c>
      <c r="E449" s="174">
        <f>_xlfn.XLOOKUP(C449,'Mapping account'!$C$5:$C$412,'Mapping account'!$K$5:$K$412,0)</f>
        <v>0</v>
      </c>
      <c r="F449" s="174" t="str">
        <f t="shared" si="6"/>
        <v>Acct_00153</v>
      </c>
      <c r="G449" s="298" t="s">
        <v>1996</v>
      </c>
    </row>
    <row r="450" spans="1:7" x14ac:dyDescent="0.2">
      <c r="A450" s="175" t="s">
        <v>1997</v>
      </c>
      <c r="B450" s="174">
        <v>1000</v>
      </c>
      <c r="C450" s="174">
        <v>6000000211</v>
      </c>
      <c r="D450" s="174">
        <v>600</v>
      </c>
      <c r="E450" s="174">
        <f>_xlfn.XLOOKUP(C450,'Mapping account'!$C$5:$C$412,'Mapping account'!$K$5:$K$412,0)</f>
        <v>0</v>
      </c>
      <c r="F450" s="174" t="str">
        <f t="shared" ref="F450:F513" si="7">"Acct_"&amp;RIGHT(C450,5)</f>
        <v>Acct_00211</v>
      </c>
      <c r="G450" s="298" t="s">
        <v>1998</v>
      </c>
    </row>
    <row r="451" spans="1:7" x14ac:dyDescent="0.2">
      <c r="A451" s="175" t="s">
        <v>1999</v>
      </c>
      <c r="B451" s="174">
        <v>1000</v>
      </c>
      <c r="C451" s="174">
        <v>6000000213</v>
      </c>
      <c r="D451" s="174">
        <v>600</v>
      </c>
      <c r="E451" s="174">
        <f>_xlfn.XLOOKUP(C451,'Mapping account'!$C$5:$C$412,'Mapping account'!$K$5:$K$412,0)</f>
        <v>0</v>
      </c>
      <c r="F451" s="174" t="str">
        <f t="shared" si="7"/>
        <v>Acct_00213</v>
      </c>
      <c r="G451" s="298" t="s">
        <v>2000</v>
      </c>
    </row>
    <row r="452" spans="1:7" x14ac:dyDescent="0.2">
      <c r="A452" s="175" t="s">
        <v>2001</v>
      </c>
      <c r="B452" s="174">
        <v>1000</v>
      </c>
      <c r="C452" s="174">
        <v>6210000101</v>
      </c>
      <c r="D452" s="174">
        <v>621</v>
      </c>
      <c r="E452" s="174" t="str">
        <f>_xlfn.XLOOKUP(C452,'Mapping account'!$C$5:$C$412,'Mapping account'!$K$5:$K$412,0)</f>
        <v>Biến phí</v>
      </c>
      <c r="F452" s="174" t="str">
        <f t="shared" si="7"/>
        <v>Acct_00101</v>
      </c>
      <c r="G452" s="298" t="s">
        <v>2002</v>
      </c>
    </row>
    <row r="453" spans="1:7" x14ac:dyDescent="0.2">
      <c r="A453" s="175" t="s">
        <v>314</v>
      </c>
      <c r="B453" s="174">
        <v>1000</v>
      </c>
      <c r="C453" s="174">
        <v>6210000102</v>
      </c>
      <c r="D453" s="174">
        <v>621</v>
      </c>
      <c r="E453" s="174" t="str">
        <f>_xlfn.XLOOKUP(C453,'Mapping account'!$C$5:$C$412,'Mapping account'!$K$5:$K$412,0)</f>
        <v>Biến phí</v>
      </c>
      <c r="F453" s="174" t="str">
        <f t="shared" si="7"/>
        <v>Acct_00102</v>
      </c>
      <c r="G453" s="298" t="s">
        <v>2003</v>
      </c>
    </row>
    <row r="454" spans="1:7" x14ac:dyDescent="0.2">
      <c r="A454" s="175" t="s">
        <v>2004</v>
      </c>
      <c r="B454" s="174">
        <v>1000</v>
      </c>
      <c r="C454" s="174">
        <v>6210000103</v>
      </c>
      <c r="D454" s="174">
        <v>621</v>
      </c>
      <c r="E454" s="174" t="str">
        <f>_xlfn.XLOOKUP(C454,'Mapping account'!$C$5:$C$412,'Mapping account'!$K$5:$K$412,0)</f>
        <v>Biến phí</v>
      </c>
      <c r="F454" s="174" t="str">
        <f t="shared" si="7"/>
        <v>Acct_00103</v>
      </c>
      <c r="G454" s="298" t="s">
        <v>736</v>
      </c>
    </row>
    <row r="455" spans="1:7" x14ac:dyDescent="0.2">
      <c r="A455" s="175" t="s">
        <v>2005</v>
      </c>
      <c r="B455" s="174">
        <v>1000</v>
      </c>
      <c r="C455" s="174">
        <v>6210000104</v>
      </c>
      <c r="D455" s="174">
        <v>621</v>
      </c>
      <c r="E455" s="174" t="str">
        <f>_xlfn.XLOOKUP(C455,'Mapping account'!$C$5:$C$412,'Mapping account'!$K$5:$K$412,0)</f>
        <v>Biến phí</v>
      </c>
      <c r="F455" s="174" t="str">
        <f t="shared" si="7"/>
        <v>Acct_00104</v>
      </c>
      <c r="G455" s="298" t="s">
        <v>785</v>
      </c>
    </row>
    <row r="456" spans="1:7" x14ac:dyDescent="0.2">
      <c r="A456" s="175" t="s">
        <v>781</v>
      </c>
      <c r="B456" s="174">
        <v>1000</v>
      </c>
      <c r="C456" s="174">
        <v>6210000201</v>
      </c>
      <c r="D456" s="174">
        <v>621</v>
      </c>
      <c r="E456" s="174" t="str">
        <f>_xlfn.XLOOKUP(C456,'Mapping account'!$C$5:$C$412,'Mapping account'!$K$5:$K$412,0)</f>
        <v>Biến phí</v>
      </c>
      <c r="F456" s="174" t="str">
        <f t="shared" si="7"/>
        <v>Acct_00201</v>
      </c>
      <c r="G456" s="298" t="s">
        <v>782</v>
      </c>
    </row>
    <row r="457" spans="1:7" x14ac:dyDescent="0.2">
      <c r="A457" s="175" t="s">
        <v>315</v>
      </c>
      <c r="B457" s="174">
        <v>1000</v>
      </c>
      <c r="C457" s="174">
        <v>6210000301</v>
      </c>
      <c r="D457" s="174">
        <v>621</v>
      </c>
      <c r="E457" s="174" t="str">
        <f>_xlfn.XLOOKUP(C457,'Mapping account'!$C$5:$C$412,'Mapping account'!$K$5:$K$412,0)</f>
        <v>Biến phí</v>
      </c>
      <c r="F457" s="174" t="str">
        <f t="shared" si="7"/>
        <v>Acct_00301</v>
      </c>
      <c r="G457" s="298" t="s">
        <v>2006</v>
      </c>
    </row>
    <row r="458" spans="1:7" x14ac:dyDescent="0.2">
      <c r="A458" s="175" t="s">
        <v>2007</v>
      </c>
      <c r="B458" s="174">
        <v>1000</v>
      </c>
      <c r="C458" s="174">
        <v>6210000401</v>
      </c>
      <c r="D458" s="174">
        <v>621</v>
      </c>
      <c r="E458" s="174" t="str">
        <f>_xlfn.XLOOKUP(C458,'Mapping account'!$C$5:$C$412,'Mapping account'!$K$5:$K$412,0)</f>
        <v>Biến phí</v>
      </c>
      <c r="F458" s="174" t="str">
        <f t="shared" si="7"/>
        <v>Acct_00401</v>
      </c>
      <c r="G458" s="298" t="s">
        <v>780</v>
      </c>
    </row>
    <row r="459" spans="1:7" x14ac:dyDescent="0.2">
      <c r="A459" s="175" t="s">
        <v>34</v>
      </c>
      <c r="B459" s="174">
        <v>1000</v>
      </c>
      <c r="C459" s="174">
        <v>6210000701</v>
      </c>
      <c r="D459" s="174">
        <v>621</v>
      </c>
      <c r="E459" s="174" t="str">
        <f>_xlfn.XLOOKUP(C459,'Mapping account'!$C$5:$C$412,'Mapping account'!$K$5:$K$412,0)</f>
        <v>Biến phí</v>
      </c>
      <c r="F459" s="174" t="str">
        <f t="shared" si="7"/>
        <v>Acct_00701</v>
      </c>
      <c r="G459" s="298" t="s">
        <v>625</v>
      </c>
    </row>
    <row r="460" spans="1:7" x14ac:dyDescent="0.2">
      <c r="A460" s="175" t="s">
        <v>2008</v>
      </c>
      <c r="B460" s="174">
        <v>1000</v>
      </c>
      <c r="C460" s="174">
        <v>6210001201</v>
      </c>
      <c r="D460" s="174">
        <v>621</v>
      </c>
      <c r="E460" s="174" t="str">
        <f>_xlfn.XLOOKUP(C460,'Mapping account'!$C$5:$C$412,'Mapping account'!$K$5:$K$412,0)</f>
        <v>Biến phí</v>
      </c>
      <c r="F460" s="174" t="str">
        <f t="shared" si="7"/>
        <v>Acct_01201</v>
      </c>
      <c r="G460" s="298" t="s">
        <v>2009</v>
      </c>
    </row>
    <row r="461" spans="1:7" x14ac:dyDescent="0.2">
      <c r="A461" s="175" t="s">
        <v>2010</v>
      </c>
      <c r="B461" s="174">
        <v>1000</v>
      </c>
      <c r="C461" s="174">
        <v>6210001301</v>
      </c>
      <c r="D461" s="174">
        <v>621</v>
      </c>
      <c r="E461" s="174" t="str">
        <f>_xlfn.XLOOKUP(C461,'Mapping account'!$C$5:$C$412,'Mapping account'!$K$5:$K$412,0)</f>
        <v>Biến phí</v>
      </c>
      <c r="F461" s="174" t="str">
        <f t="shared" si="7"/>
        <v>Acct_01301</v>
      </c>
      <c r="G461" s="298" t="s">
        <v>2011</v>
      </c>
    </row>
    <row r="462" spans="1:7" x14ac:dyDescent="0.2">
      <c r="A462" s="175" t="s">
        <v>2012</v>
      </c>
      <c r="B462" s="174">
        <v>1000</v>
      </c>
      <c r="C462" s="174">
        <v>6210001501</v>
      </c>
      <c r="D462" s="174">
        <v>621</v>
      </c>
      <c r="E462" s="174" t="str">
        <f>_xlfn.XLOOKUP(C462,'Mapping account'!$C$5:$C$412,'Mapping account'!$K$5:$K$412,0)</f>
        <v>Biến phí</v>
      </c>
      <c r="F462" s="174" t="str">
        <f t="shared" si="7"/>
        <v>Acct_01501</v>
      </c>
      <c r="G462" s="298" t="s">
        <v>2013</v>
      </c>
    </row>
    <row r="463" spans="1:7" x14ac:dyDescent="0.2">
      <c r="A463" s="175" t="s">
        <v>2014</v>
      </c>
      <c r="B463" s="174">
        <v>1000</v>
      </c>
      <c r="C463" s="174">
        <v>6210001601</v>
      </c>
      <c r="D463" s="174">
        <v>621</v>
      </c>
      <c r="E463" s="174" t="str">
        <f>_xlfn.XLOOKUP(C463,'Mapping account'!$C$5:$C$412,'Mapping account'!$K$5:$K$412,0)</f>
        <v>Biến phí</v>
      </c>
      <c r="F463" s="174" t="str">
        <f t="shared" si="7"/>
        <v>Acct_01601</v>
      </c>
      <c r="G463" s="298" t="s">
        <v>2015</v>
      </c>
    </row>
    <row r="464" spans="1:7" x14ac:dyDescent="0.2">
      <c r="A464" s="175" t="s">
        <v>2016</v>
      </c>
      <c r="B464" s="174">
        <v>1000</v>
      </c>
      <c r="C464" s="174">
        <v>6210001602</v>
      </c>
      <c r="D464" s="174">
        <v>621</v>
      </c>
      <c r="E464" s="174" t="str">
        <f>_xlfn.XLOOKUP(C464,'Mapping account'!$C$5:$C$412,'Mapping account'!$K$5:$K$412,0)</f>
        <v>Biến phí</v>
      </c>
      <c r="F464" s="174" t="str">
        <f t="shared" si="7"/>
        <v>Acct_01602</v>
      </c>
      <c r="G464" s="298" t="s">
        <v>2017</v>
      </c>
    </row>
    <row r="465" spans="1:8" x14ac:dyDescent="0.2">
      <c r="A465" s="175" t="s">
        <v>2018</v>
      </c>
      <c r="B465" s="174">
        <v>1000</v>
      </c>
      <c r="C465" s="174">
        <v>6210001701</v>
      </c>
      <c r="D465" s="174">
        <v>621</v>
      </c>
      <c r="E465" s="174" t="str">
        <f>_xlfn.XLOOKUP(C465,'Mapping account'!$C$5:$C$412,'Mapping account'!$K$5:$K$412,0)</f>
        <v>Biến phí</v>
      </c>
      <c r="F465" s="174" t="str">
        <f t="shared" si="7"/>
        <v>Acct_01701</v>
      </c>
      <c r="G465" s="298" t="s">
        <v>783</v>
      </c>
    </row>
    <row r="466" spans="1:8" x14ac:dyDescent="0.2">
      <c r="A466" s="175" t="s">
        <v>2019</v>
      </c>
      <c r="B466" s="174">
        <v>1000</v>
      </c>
      <c r="C466" s="174">
        <v>6210002000</v>
      </c>
      <c r="D466" s="174">
        <v>621</v>
      </c>
      <c r="E466" s="174">
        <f>_xlfn.XLOOKUP(C466,'Mapping account'!$C$5:$C$412,'Mapping account'!$K$5:$K$412,0)</f>
        <v>0</v>
      </c>
      <c r="F466" s="174" t="str">
        <f t="shared" si="7"/>
        <v>Acct_02000</v>
      </c>
      <c r="G466" s="298" t="s">
        <v>2020</v>
      </c>
    </row>
    <row r="467" spans="1:8" x14ac:dyDescent="0.2">
      <c r="A467" s="175" t="s">
        <v>2021</v>
      </c>
      <c r="B467" s="174">
        <v>1000</v>
      </c>
      <c r="C467" s="174">
        <v>6218000100</v>
      </c>
      <c r="D467" s="174">
        <v>621</v>
      </c>
      <c r="E467" s="174">
        <f>_xlfn.XLOOKUP(C467,'Mapping account'!$C$5:$C$412,'Mapping account'!$K$5:$K$412,0)</f>
        <v>0</v>
      </c>
      <c r="F467" s="174" t="str">
        <f t="shared" si="7"/>
        <v>Acct_00100</v>
      </c>
      <c r="G467" s="298" t="s">
        <v>735</v>
      </c>
    </row>
    <row r="468" spans="1:8" x14ac:dyDescent="0.2">
      <c r="A468" s="175" t="s">
        <v>2022</v>
      </c>
      <c r="B468" s="174">
        <v>1000</v>
      </c>
      <c r="C468" s="174">
        <v>6218000200</v>
      </c>
      <c r="D468" s="174">
        <v>621</v>
      </c>
      <c r="E468" s="174">
        <f>_xlfn.XLOOKUP(C468,'Mapping account'!$C$5:$C$412,'Mapping account'!$K$5:$K$412,0)</f>
        <v>0</v>
      </c>
      <c r="F468" s="174" t="str">
        <f t="shared" si="7"/>
        <v>Acct_00200</v>
      </c>
      <c r="G468" s="298" t="s">
        <v>2023</v>
      </c>
    </row>
    <row r="469" spans="1:8" x14ac:dyDescent="0.2">
      <c r="A469" s="175" t="s">
        <v>2024</v>
      </c>
      <c r="B469" s="174">
        <v>1000</v>
      </c>
      <c r="C469" s="174">
        <v>6218000300</v>
      </c>
      <c r="D469" s="174">
        <v>621</v>
      </c>
      <c r="E469" s="174">
        <f>_xlfn.XLOOKUP(C469,'Mapping account'!$C$5:$C$412,'Mapping account'!$K$5:$K$412,0)</f>
        <v>0</v>
      </c>
      <c r="F469" s="174" t="str">
        <f t="shared" si="7"/>
        <v>Acct_00300</v>
      </c>
      <c r="G469" s="298" t="s">
        <v>2025</v>
      </c>
    </row>
    <row r="470" spans="1:8" x14ac:dyDescent="0.2">
      <c r="A470" s="175" t="s">
        <v>2026</v>
      </c>
      <c r="B470" s="174">
        <v>1000</v>
      </c>
      <c r="C470" s="174">
        <v>6218000400</v>
      </c>
      <c r="D470" s="174">
        <v>621</v>
      </c>
      <c r="E470" s="174">
        <f>_xlfn.XLOOKUP(C470,'Mapping account'!$C$5:$C$412,'Mapping account'!$K$5:$K$412,0)</f>
        <v>0</v>
      </c>
      <c r="F470" s="174" t="str">
        <f t="shared" si="7"/>
        <v>Acct_00400</v>
      </c>
      <c r="G470" s="298" t="s">
        <v>2027</v>
      </c>
      <c r="H470" s="175">
        <v>6218000400</v>
      </c>
    </row>
    <row r="471" spans="1:8" x14ac:dyDescent="0.2">
      <c r="A471" s="175" t="s">
        <v>2028</v>
      </c>
      <c r="B471" s="174">
        <v>1000</v>
      </c>
      <c r="C471" s="174">
        <v>6219000100</v>
      </c>
      <c r="D471" s="174">
        <v>621</v>
      </c>
      <c r="E471" s="174">
        <f>_xlfn.XLOOKUP(C471,'Mapping account'!$C$5:$C$412,'Mapping account'!$K$5:$K$412,0)</f>
        <v>0</v>
      </c>
      <c r="F471" s="174" t="str">
        <f t="shared" si="7"/>
        <v>Acct_00100</v>
      </c>
      <c r="G471" s="298" t="s">
        <v>2029</v>
      </c>
    </row>
    <row r="472" spans="1:8" x14ac:dyDescent="0.2">
      <c r="A472" s="175" t="s">
        <v>2030</v>
      </c>
      <c r="B472" s="174">
        <v>1000</v>
      </c>
      <c r="C472" s="174">
        <v>6219000200</v>
      </c>
      <c r="D472" s="174">
        <v>621</v>
      </c>
      <c r="E472" s="174">
        <f>_xlfn.XLOOKUP(C472,'Mapping account'!$C$5:$C$412,'Mapping account'!$K$5:$K$412,0)</f>
        <v>0</v>
      </c>
      <c r="F472" s="174" t="str">
        <f t="shared" si="7"/>
        <v>Acct_00200</v>
      </c>
      <c r="G472" s="298" t="s">
        <v>2031</v>
      </c>
    </row>
    <row r="473" spans="1:8" x14ac:dyDescent="0.2">
      <c r="A473" s="175" t="s">
        <v>2032</v>
      </c>
      <c r="B473" s="174">
        <v>1000</v>
      </c>
      <c r="C473" s="174">
        <v>6219000201</v>
      </c>
      <c r="D473" s="174">
        <v>621</v>
      </c>
      <c r="E473" s="174">
        <f>_xlfn.XLOOKUP(C473,'Mapping account'!$C$5:$C$412,'Mapping account'!$K$5:$K$412,0)</f>
        <v>0</v>
      </c>
      <c r="F473" s="174" t="str">
        <f t="shared" si="7"/>
        <v>Acct_00201</v>
      </c>
      <c r="G473" s="298" t="s">
        <v>2033</v>
      </c>
    </row>
    <row r="474" spans="1:8" x14ac:dyDescent="0.2">
      <c r="A474" s="175" t="s">
        <v>2034</v>
      </c>
      <c r="B474" s="174">
        <v>1000</v>
      </c>
      <c r="C474" s="174">
        <v>6219000210</v>
      </c>
      <c r="D474" s="174">
        <v>621</v>
      </c>
      <c r="E474" s="174">
        <f>_xlfn.XLOOKUP(C474,'Mapping account'!$C$5:$C$412,'Mapping account'!$K$5:$K$412,0)</f>
        <v>0</v>
      </c>
      <c r="F474" s="174" t="str">
        <f t="shared" si="7"/>
        <v>Acct_00210</v>
      </c>
      <c r="G474" s="298" t="s">
        <v>2035</v>
      </c>
    </row>
    <row r="475" spans="1:8" x14ac:dyDescent="0.2">
      <c r="A475" s="175" t="s">
        <v>2036</v>
      </c>
      <c r="B475" s="174">
        <v>1000</v>
      </c>
      <c r="C475" s="174">
        <v>6219000220</v>
      </c>
      <c r="D475" s="174">
        <v>621</v>
      </c>
      <c r="E475" s="174">
        <f>_xlfn.XLOOKUP(C475,'Mapping account'!$C$5:$C$412,'Mapping account'!$K$5:$K$412,0)</f>
        <v>0</v>
      </c>
      <c r="F475" s="174" t="str">
        <f t="shared" si="7"/>
        <v>Acct_00220</v>
      </c>
      <c r="G475" s="298" t="s">
        <v>2037</v>
      </c>
    </row>
    <row r="476" spans="1:8" x14ac:dyDescent="0.2">
      <c r="A476" s="175" t="s">
        <v>2038</v>
      </c>
      <c r="B476" s="174">
        <v>1000</v>
      </c>
      <c r="C476" s="174">
        <v>6219000900</v>
      </c>
      <c r="D476" s="174">
        <v>621</v>
      </c>
      <c r="E476" s="174">
        <f>_xlfn.XLOOKUP(C476,'Mapping account'!$C$5:$C$412,'Mapping account'!$K$5:$K$412,0)</f>
        <v>0</v>
      </c>
      <c r="F476" s="174" t="str">
        <f t="shared" si="7"/>
        <v>Acct_00900</v>
      </c>
      <c r="G476" s="298" t="s">
        <v>2039</v>
      </c>
    </row>
    <row r="477" spans="1:8" x14ac:dyDescent="0.2">
      <c r="A477" s="175" t="s">
        <v>758</v>
      </c>
      <c r="B477" s="174">
        <v>1000</v>
      </c>
      <c r="C477" s="174">
        <v>6220002601</v>
      </c>
      <c r="D477" s="174">
        <v>622</v>
      </c>
      <c r="E477" s="174" t="str">
        <f>_xlfn.XLOOKUP(C477,'Mapping account'!$C$5:$C$412,'Mapping account'!$K$5:$K$412,0)</f>
        <v>Định phí</v>
      </c>
      <c r="F477" s="174" t="str">
        <f t="shared" si="7"/>
        <v>Acct_02601</v>
      </c>
      <c r="G477" s="298" t="s">
        <v>602</v>
      </c>
    </row>
    <row r="478" spans="1:8" x14ac:dyDescent="0.2">
      <c r="A478" s="175" t="s">
        <v>759</v>
      </c>
      <c r="B478" s="174">
        <v>1000</v>
      </c>
      <c r="C478" s="174">
        <v>6220002602</v>
      </c>
      <c r="D478" s="174">
        <v>622</v>
      </c>
      <c r="E478" s="174" t="str">
        <f>_xlfn.XLOOKUP(C478,'Mapping account'!$C$5:$C$412,'Mapping account'!$K$5:$K$412,0)</f>
        <v>Định phí</v>
      </c>
      <c r="F478" s="174" t="str">
        <f t="shared" si="7"/>
        <v>Acct_02602</v>
      </c>
      <c r="G478" s="298" t="s">
        <v>617</v>
      </c>
    </row>
    <row r="479" spans="1:8" x14ac:dyDescent="0.2">
      <c r="A479" s="175" t="s">
        <v>471</v>
      </c>
      <c r="B479" s="174">
        <v>1000</v>
      </c>
      <c r="C479" s="174">
        <v>6220002603</v>
      </c>
      <c r="D479" s="174">
        <v>622</v>
      </c>
      <c r="E479" s="174" t="str">
        <f>_xlfn.XLOOKUP(C479,'Mapping account'!$C$5:$C$412,'Mapping account'!$K$5:$K$412,0)</f>
        <v>Định phí</v>
      </c>
      <c r="F479" s="174" t="str">
        <f t="shared" si="7"/>
        <v>Acct_02603</v>
      </c>
      <c r="G479" s="298" t="s">
        <v>618</v>
      </c>
    </row>
    <row r="480" spans="1:8" x14ac:dyDescent="0.2">
      <c r="A480" s="175" t="s">
        <v>620</v>
      </c>
      <c r="B480" s="174">
        <v>1000</v>
      </c>
      <c r="C480" s="174">
        <v>6220002701</v>
      </c>
      <c r="D480" s="174">
        <v>622</v>
      </c>
      <c r="E480" s="174" t="str">
        <f>_xlfn.XLOOKUP(C480,'Mapping account'!$C$5:$C$412,'Mapping account'!$K$5:$K$412,0)</f>
        <v>Định phí</v>
      </c>
      <c r="F480" s="174" t="str">
        <f t="shared" si="7"/>
        <v>Acct_02701</v>
      </c>
      <c r="G480" s="298" t="s">
        <v>619</v>
      </c>
    </row>
    <row r="481" spans="1:7" x14ac:dyDescent="0.2">
      <c r="A481" s="175" t="s">
        <v>441</v>
      </c>
      <c r="B481" s="174">
        <v>1000</v>
      </c>
      <c r="C481" s="174">
        <v>6220002802</v>
      </c>
      <c r="D481" s="174">
        <v>622</v>
      </c>
      <c r="E481" s="174" t="str">
        <f>_xlfn.XLOOKUP(C481,'Mapping account'!$C$5:$C$412,'Mapping account'!$K$5:$K$412,0)</f>
        <v>Định phí</v>
      </c>
      <c r="F481" s="174" t="str">
        <f t="shared" si="7"/>
        <v>Acct_02802</v>
      </c>
      <c r="G481" s="298" t="s">
        <v>621</v>
      </c>
    </row>
    <row r="482" spans="1:7" x14ac:dyDescent="0.2">
      <c r="A482" s="175" t="s">
        <v>397</v>
      </c>
      <c r="B482" s="174">
        <v>1000</v>
      </c>
      <c r="C482" s="174">
        <v>6220002806</v>
      </c>
      <c r="D482" s="174">
        <v>622</v>
      </c>
      <c r="E482" s="174" t="str">
        <f>_xlfn.XLOOKUP(C482,'Mapping account'!$C$5:$C$412,'Mapping account'!$K$5:$K$412,0)</f>
        <v>Định phí</v>
      </c>
      <c r="F482" s="174" t="str">
        <f t="shared" si="7"/>
        <v>Acct_02806</v>
      </c>
      <c r="G482" s="298" t="s">
        <v>622</v>
      </c>
    </row>
    <row r="483" spans="1:7" x14ac:dyDescent="0.2">
      <c r="A483" s="175" t="s">
        <v>272</v>
      </c>
      <c r="B483" s="174">
        <v>1000</v>
      </c>
      <c r="C483" s="174">
        <v>6220002901</v>
      </c>
      <c r="D483" s="174">
        <v>622</v>
      </c>
      <c r="E483" s="174" t="str">
        <f>_xlfn.XLOOKUP(C483,'Mapping account'!$C$5:$C$412,'Mapping account'!$K$5:$K$412,0)</f>
        <v>Định phí</v>
      </c>
      <c r="F483" s="174" t="str">
        <f t="shared" si="7"/>
        <v>Acct_02901</v>
      </c>
      <c r="G483" s="298" t="s">
        <v>2040</v>
      </c>
    </row>
    <row r="484" spans="1:7" x14ac:dyDescent="0.2">
      <c r="A484" s="175" t="s">
        <v>398</v>
      </c>
      <c r="B484" s="174">
        <v>1000</v>
      </c>
      <c r="C484" s="174">
        <v>6220003001</v>
      </c>
      <c r="D484" s="174">
        <v>622</v>
      </c>
      <c r="E484" s="174" t="str">
        <f>_xlfn.XLOOKUP(C484,'Mapping account'!$C$5:$C$412,'Mapping account'!$K$5:$K$412,0)</f>
        <v>Định phí</v>
      </c>
      <c r="F484" s="174" t="str">
        <f t="shared" si="7"/>
        <v>Acct_03001</v>
      </c>
      <c r="G484" s="298" t="s">
        <v>752</v>
      </c>
    </row>
    <row r="485" spans="1:7" x14ac:dyDescent="0.2">
      <c r="A485" s="175" t="s">
        <v>760</v>
      </c>
      <c r="B485" s="174">
        <v>1000</v>
      </c>
      <c r="C485" s="174">
        <v>6220003201</v>
      </c>
      <c r="D485" s="174">
        <v>622</v>
      </c>
      <c r="E485" s="174" t="str">
        <f>_xlfn.XLOOKUP(C485,'Mapping account'!$C$5:$C$412,'Mapping account'!$K$5:$K$412,0)</f>
        <v>Định phí</v>
      </c>
      <c r="F485" s="174" t="str">
        <f t="shared" si="7"/>
        <v>Acct_03201</v>
      </c>
      <c r="G485" s="298" t="s">
        <v>626</v>
      </c>
    </row>
    <row r="486" spans="1:7" x14ac:dyDescent="0.2">
      <c r="A486" s="175" t="s">
        <v>761</v>
      </c>
      <c r="B486" s="174">
        <v>1000</v>
      </c>
      <c r="C486" s="174">
        <v>6220003401</v>
      </c>
      <c r="D486" s="174">
        <v>622</v>
      </c>
      <c r="E486" s="174" t="str">
        <f>_xlfn.XLOOKUP(C486,'Mapping account'!$C$5:$C$412,'Mapping account'!$K$5:$K$412,0)</f>
        <v>Định phí</v>
      </c>
      <c r="F486" s="174" t="str">
        <f t="shared" si="7"/>
        <v>Acct_03401</v>
      </c>
      <c r="G486" s="298" t="s">
        <v>623</v>
      </c>
    </row>
    <row r="487" spans="1:7" x14ac:dyDescent="0.2">
      <c r="A487" s="175" t="s">
        <v>766</v>
      </c>
      <c r="B487" s="174">
        <v>1000</v>
      </c>
      <c r="C487" s="174">
        <v>6220007202</v>
      </c>
      <c r="D487" s="174">
        <v>622</v>
      </c>
      <c r="E487" s="174" t="str">
        <f>_xlfn.XLOOKUP(C487,'Mapping account'!$C$5:$C$412,'Mapping account'!$K$5:$K$412,0)</f>
        <v>Định phí</v>
      </c>
      <c r="F487" s="174" t="str">
        <f t="shared" si="7"/>
        <v>Acct_07202</v>
      </c>
      <c r="G487" s="298" t="s">
        <v>2041</v>
      </c>
    </row>
    <row r="488" spans="1:7" x14ac:dyDescent="0.2">
      <c r="A488" s="175" t="s">
        <v>471</v>
      </c>
      <c r="B488" s="174">
        <v>1000</v>
      </c>
      <c r="C488" s="174">
        <v>6271002603</v>
      </c>
      <c r="D488" s="174">
        <v>627</v>
      </c>
      <c r="E488" s="174" t="str">
        <f>_xlfn.XLOOKUP(C488,'Mapping account'!$C$5:$C$412,'Mapping account'!$K$5:$K$412,0)</f>
        <v>Định phí</v>
      </c>
      <c r="F488" s="174" t="str">
        <f t="shared" si="7"/>
        <v>Acct_02603</v>
      </c>
      <c r="G488" s="298" t="s">
        <v>597</v>
      </c>
    </row>
    <row r="489" spans="1:7" x14ac:dyDescent="0.2">
      <c r="A489" s="175" t="s">
        <v>756</v>
      </c>
      <c r="B489" s="174">
        <v>1000</v>
      </c>
      <c r="C489" s="174">
        <v>6271002604</v>
      </c>
      <c r="D489" s="174">
        <v>627</v>
      </c>
      <c r="E489" s="174" t="str">
        <f>_xlfn.XLOOKUP(C489,'Mapping account'!$C$5:$C$412,'Mapping account'!$K$5:$K$412,0)</f>
        <v>Định phí</v>
      </c>
      <c r="F489" s="174" t="str">
        <f t="shared" si="7"/>
        <v>Acct_02604</v>
      </c>
      <c r="G489" s="298" t="s">
        <v>465</v>
      </c>
    </row>
    <row r="490" spans="1:7" x14ac:dyDescent="0.2">
      <c r="A490" s="175" t="s">
        <v>762</v>
      </c>
      <c r="B490" s="174">
        <v>1000</v>
      </c>
      <c r="C490" s="174">
        <v>6271002605</v>
      </c>
      <c r="D490" s="174">
        <v>627</v>
      </c>
      <c r="E490" s="174" t="str">
        <f>_xlfn.XLOOKUP(C490,'Mapping account'!$C$5:$C$412,'Mapping account'!$K$5:$K$412,0)</f>
        <v>Định phí</v>
      </c>
      <c r="F490" s="174" t="str">
        <f t="shared" si="7"/>
        <v>Acct_02605</v>
      </c>
      <c r="G490" s="298" t="s">
        <v>466</v>
      </c>
    </row>
    <row r="491" spans="1:7" x14ac:dyDescent="0.2">
      <c r="A491" s="175" t="s">
        <v>396</v>
      </c>
      <c r="B491" s="174">
        <v>1000</v>
      </c>
      <c r="C491" s="174">
        <v>6271002703</v>
      </c>
      <c r="D491" s="174">
        <v>627</v>
      </c>
      <c r="E491" s="174" t="str">
        <f>_xlfn.XLOOKUP(C491,'Mapping account'!$C$5:$C$412,'Mapping account'!$K$5:$K$412,0)</f>
        <v>Định phí</v>
      </c>
      <c r="F491" s="174" t="str">
        <f t="shared" si="7"/>
        <v>Acct_02703</v>
      </c>
      <c r="G491" s="298" t="s">
        <v>598</v>
      </c>
    </row>
    <row r="492" spans="1:7" x14ac:dyDescent="0.2">
      <c r="A492" s="175" t="s">
        <v>367</v>
      </c>
      <c r="B492" s="174">
        <v>1000</v>
      </c>
      <c r="C492" s="174">
        <v>6271002801</v>
      </c>
      <c r="D492" s="174">
        <v>627</v>
      </c>
      <c r="E492" s="174" t="str">
        <f>_xlfn.XLOOKUP(C492,'Mapping account'!$C$5:$C$412,'Mapping account'!$K$5:$K$412,0)</f>
        <v>Định phí</v>
      </c>
      <c r="F492" s="174" t="str">
        <f t="shared" si="7"/>
        <v>Acct_02801</v>
      </c>
      <c r="G492" s="298" t="s">
        <v>664</v>
      </c>
    </row>
    <row r="493" spans="1:7" x14ac:dyDescent="0.2">
      <c r="A493" s="175" t="s">
        <v>441</v>
      </c>
      <c r="B493" s="174">
        <v>1000</v>
      </c>
      <c r="C493" s="174">
        <v>6271002802</v>
      </c>
      <c r="D493" s="174">
        <v>627</v>
      </c>
      <c r="E493" s="174" t="str">
        <f>_xlfn.XLOOKUP(C493,'Mapping account'!$C$5:$C$412,'Mapping account'!$K$5:$K$412,0)</f>
        <v>Định phí</v>
      </c>
      <c r="F493" s="174" t="str">
        <f t="shared" si="7"/>
        <v>Acct_02802</v>
      </c>
      <c r="G493" s="298" t="s">
        <v>599</v>
      </c>
    </row>
    <row r="494" spans="1:7" x14ac:dyDescent="0.2">
      <c r="A494" s="175" t="s">
        <v>397</v>
      </c>
      <c r="B494" s="174">
        <v>1000</v>
      </c>
      <c r="C494" s="174">
        <v>6271002806</v>
      </c>
      <c r="D494" s="174">
        <v>627</v>
      </c>
      <c r="E494" s="174" t="str">
        <f>_xlfn.XLOOKUP(C494,'Mapping account'!$C$5:$C$412,'Mapping account'!$K$5:$K$412,0)</f>
        <v>Định phí</v>
      </c>
      <c r="F494" s="174" t="str">
        <f t="shared" si="7"/>
        <v>Acct_02806</v>
      </c>
      <c r="G494" s="298" t="s">
        <v>603</v>
      </c>
    </row>
    <row r="495" spans="1:7" x14ac:dyDescent="0.2">
      <c r="A495" s="175" t="s">
        <v>272</v>
      </c>
      <c r="B495" s="174">
        <v>1000</v>
      </c>
      <c r="C495" s="174">
        <v>6271002901</v>
      </c>
      <c r="D495" s="174">
        <v>627</v>
      </c>
      <c r="E495" s="174" t="str">
        <f>_xlfn.XLOOKUP(C495,'Mapping account'!$C$5:$C$412,'Mapping account'!$K$5:$K$412,0)</f>
        <v>Định phí</v>
      </c>
      <c r="F495" s="174" t="str">
        <f t="shared" si="7"/>
        <v>Acct_02901</v>
      </c>
      <c r="G495" s="298" t="s">
        <v>2042</v>
      </c>
    </row>
    <row r="496" spans="1:7" x14ac:dyDescent="0.2">
      <c r="A496" s="175" t="s">
        <v>398</v>
      </c>
      <c r="B496" s="174">
        <v>1000</v>
      </c>
      <c r="C496" s="174">
        <v>6271003001</v>
      </c>
      <c r="D496" s="174">
        <v>627</v>
      </c>
      <c r="E496" s="174" t="str">
        <f>_xlfn.XLOOKUP(C496,'Mapping account'!$C$5:$C$412,'Mapping account'!$K$5:$K$412,0)</f>
        <v>Định phí</v>
      </c>
      <c r="F496" s="174" t="str">
        <f t="shared" si="7"/>
        <v>Acct_03001</v>
      </c>
      <c r="G496" s="298" t="s">
        <v>587</v>
      </c>
    </row>
    <row r="497" spans="1:7" x14ac:dyDescent="0.2">
      <c r="A497" s="175" t="s">
        <v>763</v>
      </c>
      <c r="B497" s="174">
        <v>1000</v>
      </c>
      <c r="C497" s="174">
        <v>6271003202</v>
      </c>
      <c r="D497" s="174">
        <v>627</v>
      </c>
      <c r="E497" s="174" t="str">
        <f>_xlfn.XLOOKUP(C497,'Mapping account'!$C$5:$C$412,'Mapping account'!$K$5:$K$412,0)</f>
        <v>Định phí</v>
      </c>
      <c r="F497" s="174" t="str">
        <f t="shared" si="7"/>
        <v>Acct_03202</v>
      </c>
      <c r="G497" s="298" t="s">
        <v>600</v>
      </c>
    </row>
    <row r="498" spans="1:7" x14ac:dyDescent="0.2">
      <c r="A498" s="175" t="s">
        <v>761</v>
      </c>
      <c r="B498" s="174">
        <v>1000</v>
      </c>
      <c r="C498" s="174">
        <v>6271003401</v>
      </c>
      <c r="D498" s="174">
        <v>627</v>
      </c>
      <c r="E498" s="174" t="str">
        <f>_xlfn.XLOOKUP(C498,'Mapping account'!$C$5:$C$412,'Mapping account'!$K$5:$K$412,0)</f>
        <v>Định phí</v>
      </c>
      <c r="F498" s="174" t="str">
        <f t="shared" si="7"/>
        <v>Acct_03401</v>
      </c>
      <c r="G498" s="298" t="s">
        <v>604</v>
      </c>
    </row>
    <row r="499" spans="1:7" x14ac:dyDescent="0.2">
      <c r="A499" s="175" t="s">
        <v>543</v>
      </c>
      <c r="B499" s="174">
        <v>1000</v>
      </c>
      <c r="C499" s="174">
        <v>6271005704</v>
      </c>
      <c r="D499" s="174">
        <v>627</v>
      </c>
      <c r="E499" s="174" t="str">
        <f>_xlfn.XLOOKUP(C499,'Mapping account'!$C$5:$C$412,'Mapping account'!$K$5:$K$412,0)</f>
        <v>Định phí</v>
      </c>
      <c r="F499" s="174" t="str">
        <f t="shared" si="7"/>
        <v>Acct_05704</v>
      </c>
      <c r="G499" s="298" t="s">
        <v>662</v>
      </c>
    </row>
    <row r="500" spans="1:7" x14ac:dyDescent="0.2">
      <c r="A500" s="175" t="s">
        <v>766</v>
      </c>
      <c r="B500" s="174">
        <v>1000</v>
      </c>
      <c r="C500" s="174">
        <v>6271007202</v>
      </c>
      <c r="D500" s="174">
        <v>627</v>
      </c>
      <c r="E500" s="174" t="str">
        <f>_xlfn.XLOOKUP(C500,'Mapping account'!$C$5:$C$412,'Mapping account'!$K$5:$K$412,0)</f>
        <v>Định phí</v>
      </c>
      <c r="F500" s="174" t="str">
        <f t="shared" si="7"/>
        <v>Acct_07202</v>
      </c>
      <c r="G500" s="298" t="s">
        <v>637</v>
      </c>
    </row>
    <row r="501" spans="1:7" x14ac:dyDescent="0.2">
      <c r="A501" s="175" t="s">
        <v>774</v>
      </c>
      <c r="B501" s="174">
        <v>1000</v>
      </c>
      <c r="C501" s="174">
        <v>6272000100</v>
      </c>
      <c r="D501" s="174">
        <v>627</v>
      </c>
      <c r="E501" s="174" t="str">
        <f>_xlfn.XLOOKUP(C501,'Mapping account'!$C$5:$C$412,'Mapping account'!$K$5:$K$412,0)</f>
        <v>Biến phí</v>
      </c>
      <c r="F501" s="174" t="str">
        <f t="shared" si="7"/>
        <v>Acct_00100</v>
      </c>
      <c r="G501" s="298" t="s">
        <v>573</v>
      </c>
    </row>
    <row r="502" spans="1:7" x14ac:dyDescent="0.2">
      <c r="A502" s="175" t="s">
        <v>2043</v>
      </c>
      <c r="B502" s="174">
        <v>1000</v>
      </c>
      <c r="C502" s="174">
        <v>6272000101</v>
      </c>
      <c r="D502" s="174">
        <v>627</v>
      </c>
      <c r="E502" s="174" t="str">
        <f>_xlfn.XLOOKUP(C502,'Mapping account'!$C$5:$C$412,'Mapping account'!$K$5:$K$412,0)</f>
        <v>Biến phí</v>
      </c>
      <c r="F502" s="174" t="str">
        <f t="shared" si="7"/>
        <v>Acct_00101</v>
      </c>
      <c r="G502" s="298" t="s">
        <v>633</v>
      </c>
    </row>
    <row r="503" spans="1:7" x14ac:dyDescent="0.2">
      <c r="A503" s="175" t="s">
        <v>2044</v>
      </c>
      <c r="B503" s="174">
        <v>1000</v>
      </c>
      <c r="C503" s="174">
        <v>6272000102</v>
      </c>
      <c r="D503" s="174">
        <v>627</v>
      </c>
      <c r="E503" s="174" t="str">
        <f>_xlfn.XLOOKUP(C503,'Mapping account'!$C$5:$C$412,'Mapping account'!$K$5:$K$412,0)</f>
        <v>Biến phí</v>
      </c>
      <c r="F503" s="174" t="str">
        <f t="shared" si="7"/>
        <v>Acct_00102</v>
      </c>
      <c r="G503" s="298" t="s">
        <v>634</v>
      </c>
    </row>
    <row r="504" spans="1:7" x14ac:dyDescent="0.2">
      <c r="A504" s="175" t="s">
        <v>2045</v>
      </c>
      <c r="B504" s="174">
        <v>1000</v>
      </c>
      <c r="C504" s="174">
        <v>6272000103</v>
      </c>
      <c r="D504" s="174">
        <v>627</v>
      </c>
      <c r="E504" s="174" t="str">
        <f>_xlfn.XLOOKUP(C504,'Mapping account'!$C$5:$C$412,'Mapping account'!$K$5:$K$412,0)</f>
        <v>Biến phí</v>
      </c>
      <c r="F504" s="174" t="str">
        <f t="shared" si="7"/>
        <v>Acct_00103</v>
      </c>
      <c r="G504" s="298" t="s">
        <v>624</v>
      </c>
    </row>
    <row r="505" spans="1:7" x14ac:dyDescent="0.2">
      <c r="A505" s="175" t="s">
        <v>2046</v>
      </c>
      <c r="B505" s="174">
        <v>1000</v>
      </c>
      <c r="C505" s="174">
        <v>6272000104</v>
      </c>
      <c r="D505" s="174">
        <v>627</v>
      </c>
      <c r="E505" s="174" t="str">
        <f>_xlfn.XLOOKUP(C505,'Mapping account'!$C$5:$C$412,'Mapping account'!$K$5:$K$412,0)</f>
        <v>Biến phí</v>
      </c>
      <c r="F505" s="174" t="str">
        <f t="shared" si="7"/>
        <v>Acct_00104</v>
      </c>
      <c r="G505" s="298" t="s">
        <v>579</v>
      </c>
    </row>
    <row r="506" spans="1:7" x14ac:dyDescent="0.2">
      <c r="A506" s="175" t="s">
        <v>733</v>
      </c>
      <c r="B506" s="174">
        <v>1000</v>
      </c>
      <c r="C506" s="174">
        <v>6272000401</v>
      </c>
      <c r="D506" s="174">
        <v>627</v>
      </c>
      <c r="E506" s="174" t="str">
        <f>_xlfn.XLOOKUP(C506,'Mapping account'!$C$5:$C$412,'Mapping account'!$K$5:$K$412,0)</f>
        <v>Biến phí</v>
      </c>
      <c r="F506" s="174" t="str">
        <f t="shared" si="7"/>
        <v>Acct_00401</v>
      </c>
      <c r="G506" s="298" t="s">
        <v>732</v>
      </c>
    </row>
    <row r="507" spans="1:7" x14ac:dyDescent="0.2">
      <c r="A507" s="175" t="s">
        <v>2047</v>
      </c>
      <c r="B507" s="174">
        <v>1000</v>
      </c>
      <c r="C507" s="174">
        <v>6272002101</v>
      </c>
      <c r="D507" s="174">
        <v>627</v>
      </c>
      <c r="E507" s="174" t="str">
        <f>_xlfn.XLOOKUP(C507,'Mapping account'!$C$5:$C$412,'Mapping account'!$K$5:$K$412,0)</f>
        <v>Biến phí</v>
      </c>
      <c r="F507" s="174" t="str">
        <f t="shared" si="7"/>
        <v>Acct_02101</v>
      </c>
      <c r="G507" s="298" t="s">
        <v>571</v>
      </c>
    </row>
    <row r="508" spans="1:7" x14ac:dyDescent="0.2">
      <c r="A508" s="175" t="s">
        <v>748</v>
      </c>
      <c r="B508" s="174">
        <v>1000</v>
      </c>
      <c r="C508" s="174">
        <v>6272002102</v>
      </c>
      <c r="D508" s="174">
        <v>627</v>
      </c>
      <c r="E508" s="174" t="str">
        <f>_xlfn.XLOOKUP(C508,'Mapping account'!$C$5:$C$412,'Mapping account'!$K$5:$K$412,0)</f>
        <v>Biến phí</v>
      </c>
      <c r="F508" s="174" t="str">
        <f t="shared" si="7"/>
        <v>Acct_02102</v>
      </c>
      <c r="G508" s="298" t="s">
        <v>747</v>
      </c>
    </row>
    <row r="509" spans="1:7" x14ac:dyDescent="0.2">
      <c r="A509" s="175" t="s">
        <v>2048</v>
      </c>
      <c r="B509" s="174">
        <v>1000</v>
      </c>
      <c r="C509" s="174">
        <v>6272002201</v>
      </c>
      <c r="D509" s="174">
        <v>627</v>
      </c>
      <c r="E509" s="174" t="str">
        <f>_xlfn.XLOOKUP(C509,'Mapping account'!$C$5:$C$412,'Mapping account'!$K$5:$K$412,0)</f>
        <v>Định phí</v>
      </c>
      <c r="F509" s="174" t="str">
        <f t="shared" si="7"/>
        <v>Acct_02201</v>
      </c>
      <c r="G509" s="298" t="s">
        <v>575</v>
      </c>
    </row>
    <row r="510" spans="1:7" x14ac:dyDescent="0.2">
      <c r="A510" s="175" t="s">
        <v>2049</v>
      </c>
      <c r="B510" s="174">
        <v>1000</v>
      </c>
      <c r="C510" s="174">
        <v>6272002503</v>
      </c>
      <c r="D510" s="174">
        <v>627</v>
      </c>
      <c r="E510" s="174">
        <f>_xlfn.XLOOKUP(C510,'Mapping account'!$C$5:$C$412,'Mapping account'!$K$5:$K$412,0)</f>
        <v>0</v>
      </c>
      <c r="F510" s="174" t="str">
        <f t="shared" si="7"/>
        <v>Acct_02503</v>
      </c>
      <c r="G510" s="298" t="s">
        <v>2050</v>
      </c>
    </row>
    <row r="511" spans="1:7" x14ac:dyDescent="0.2">
      <c r="A511" s="175" t="s">
        <v>546</v>
      </c>
      <c r="B511" s="174">
        <v>1000</v>
      </c>
      <c r="C511" s="174">
        <v>6272003502</v>
      </c>
      <c r="D511" s="174">
        <v>627</v>
      </c>
      <c r="E511" s="174" t="str">
        <f>_xlfn.XLOOKUP(C511,'Mapping account'!$C$5:$C$412,'Mapping account'!$K$5:$K$412,0)</f>
        <v>Biến phí</v>
      </c>
      <c r="F511" s="174" t="str">
        <f t="shared" si="7"/>
        <v>Acct_03502</v>
      </c>
      <c r="G511" s="298" t="s">
        <v>545</v>
      </c>
    </row>
    <row r="512" spans="1:7" x14ac:dyDescent="0.2">
      <c r="A512" s="175" t="s">
        <v>341</v>
      </c>
      <c r="B512" s="174">
        <v>1000</v>
      </c>
      <c r="C512" s="174">
        <v>6272004803</v>
      </c>
      <c r="D512" s="174">
        <v>627</v>
      </c>
      <c r="E512" s="174" t="str">
        <f>_xlfn.XLOOKUP(C512,'Mapping account'!$C$5:$C$412,'Mapping account'!$K$5:$K$412,0)</f>
        <v>Định phí</v>
      </c>
      <c r="F512" s="174" t="str">
        <f t="shared" si="7"/>
        <v>Acct_04803</v>
      </c>
      <c r="G512" s="298" t="s">
        <v>569</v>
      </c>
    </row>
    <row r="513" spans="1:7" x14ac:dyDescent="0.2">
      <c r="A513" s="175" t="s">
        <v>2051</v>
      </c>
      <c r="B513" s="174">
        <v>1000</v>
      </c>
      <c r="C513" s="174">
        <v>6272004805</v>
      </c>
      <c r="D513" s="174">
        <v>627</v>
      </c>
      <c r="E513" s="174" t="str">
        <f>_xlfn.XLOOKUP(C513,'Mapping account'!$C$5:$C$412,'Mapping account'!$K$5:$K$412,0)</f>
        <v>Định phí</v>
      </c>
      <c r="F513" s="174" t="str">
        <f t="shared" si="7"/>
        <v>Acct_04805</v>
      </c>
      <c r="G513" s="298" t="s">
        <v>716</v>
      </c>
    </row>
    <row r="514" spans="1:7" x14ac:dyDescent="0.2">
      <c r="A514" s="175" t="s">
        <v>2052</v>
      </c>
      <c r="B514" s="174">
        <v>1000</v>
      </c>
      <c r="C514" s="174">
        <v>6272006501</v>
      </c>
      <c r="D514" s="174">
        <v>627</v>
      </c>
      <c r="E514" s="174">
        <f>_xlfn.XLOOKUP(C514,'Mapping account'!$C$5:$C$412,'Mapping account'!$K$5:$K$412,0)</f>
        <v>0</v>
      </c>
      <c r="F514" s="174" t="str">
        <f t="shared" ref="F514:F577" si="8">"Acct_"&amp;RIGHT(C514,5)</f>
        <v>Acct_06501</v>
      </c>
      <c r="G514" s="298" t="s">
        <v>719</v>
      </c>
    </row>
    <row r="515" spans="1:7" x14ac:dyDescent="0.2">
      <c r="A515" s="175" t="s">
        <v>776</v>
      </c>
      <c r="B515" s="174">
        <v>1000</v>
      </c>
      <c r="C515" s="174">
        <v>6273000100</v>
      </c>
      <c r="D515" s="174">
        <v>627</v>
      </c>
      <c r="E515" s="174" t="str">
        <f>_xlfn.XLOOKUP(C515,'Mapping account'!$C$5:$C$412,'Mapping account'!$K$5:$K$412,0)</f>
        <v>Định phí</v>
      </c>
      <c r="F515" s="174" t="str">
        <f t="shared" si="8"/>
        <v>Acct_00100</v>
      </c>
      <c r="G515" s="298" t="s">
        <v>568</v>
      </c>
    </row>
    <row r="516" spans="1:7" x14ac:dyDescent="0.2">
      <c r="A516" s="175" t="s">
        <v>322</v>
      </c>
      <c r="B516" s="174">
        <v>1000</v>
      </c>
      <c r="C516" s="174">
        <v>6273000105</v>
      </c>
      <c r="D516" s="174">
        <v>627</v>
      </c>
      <c r="E516" s="174" t="str">
        <f>_xlfn.XLOOKUP(C516,'Mapping account'!$C$5:$C$412,'Mapping account'!$K$5:$K$412,0)</f>
        <v>Biến phí</v>
      </c>
      <c r="F516" s="174" t="str">
        <f t="shared" si="8"/>
        <v>Acct_00105</v>
      </c>
      <c r="G516" s="298" t="s">
        <v>2053</v>
      </c>
    </row>
    <row r="517" spans="1:7" x14ac:dyDescent="0.2">
      <c r="A517" s="175" t="s">
        <v>2054</v>
      </c>
      <c r="B517" s="174">
        <v>1000</v>
      </c>
      <c r="C517" s="174">
        <v>6273001201</v>
      </c>
      <c r="D517" s="174">
        <v>627</v>
      </c>
      <c r="E517" s="174">
        <f>_xlfn.XLOOKUP(C517,'Mapping account'!$C$5:$C$412,'Mapping account'!$K$5:$K$412,0)</f>
        <v>0</v>
      </c>
      <c r="F517" s="174" t="str">
        <f t="shared" si="8"/>
        <v>Acct_01201</v>
      </c>
      <c r="G517" s="298" t="s">
        <v>717</v>
      </c>
    </row>
    <row r="518" spans="1:7" x14ac:dyDescent="0.2">
      <c r="A518" s="175" t="s">
        <v>2010</v>
      </c>
      <c r="B518" s="174">
        <v>1000</v>
      </c>
      <c r="C518" s="174">
        <v>6273001301</v>
      </c>
      <c r="D518" s="174">
        <v>627</v>
      </c>
      <c r="E518" s="174" t="str">
        <f>_xlfn.XLOOKUP(C518,'Mapping account'!$C$5:$C$412,'Mapping account'!$K$5:$K$412,0)</f>
        <v>Biến phí</v>
      </c>
      <c r="F518" s="174" t="str">
        <f t="shared" si="8"/>
        <v>Acct_01301</v>
      </c>
      <c r="G518" s="298" t="s">
        <v>715</v>
      </c>
    </row>
    <row r="519" spans="1:7" x14ac:dyDescent="0.2">
      <c r="A519" s="175" t="s">
        <v>2055</v>
      </c>
      <c r="B519" s="174">
        <v>1000</v>
      </c>
      <c r="C519" s="174">
        <v>6273001401</v>
      </c>
      <c r="D519" s="174">
        <v>627</v>
      </c>
      <c r="E519" s="174" t="str">
        <f>_xlfn.XLOOKUP(C519,'Mapping account'!$C$5:$C$412,'Mapping account'!$K$5:$K$412,0)</f>
        <v>Biến phí</v>
      </c>
      <c r="F519" s="174" t="str">
        <f t="shared" si="8"/>
        <v>Acct_01401</v>
      </c>
      <c r="G519" s="298" t="s">
        <v>2056</v>
      </c>
    </row>
    <row r="520" spans="1:7" x14ac:dyDescent="0.2">
      <c r="A520" s="175" t="s">
        <v>2012</v>
      </c>
      <c r="B520" s="174">
        <v>1000</v>
      </c>
      <c r="C520" s="174">
        <v>6273001501</v>
      </c>
      <c r="D520" s="174">
        <v>627</v>
      </c>
      <c r="E520" s="174" t="str">
        <f>_xlfn.XLOOKUP(C520,'Mapping account'!$C$5:$C$412,'Mapping account'!$K$5:$K$412,0)</f>
        <v>Biến phí</v>
      </c>
      <c r="F520" s="174" t="str">
        <f t="shared" si="8"/>
        <v>Acct_01501</v>
      </c>
      <c r="G520" s="298" t="s">
        <v>2057</v>
      </c>
    </row>
    <row r="521" spans="1:7" x14ac:dyDescent="0.2">
      <c r="A521" s="175" t="s">
        <v>2016</v>
      </c>
      <c r="B521" s="174">
        <v>1000</v>
      </c>
      <c r="C521" s="174">
        <v>6273001602</v>
      </c>
      <c r="D521" s="174">
        <v>627</v>
      </c>
      <c r="E521" s="174" t="str">
        <f>_xlfn.XLOOKUP(C521,'Mapping account'!$C$5:$C$412,'Mapping account'!$K$5:$K$412,0)</f>
        <v>Biến phí</v>
      </c>
      <c r="F521" s="174" t="str">
        <f t="shared" si="8"/>
        <v>Acct_01602</v>
      </c>
      <c r="G521" s="298" t="s">
        <v>2058</v>
      </c>
    </row>
    <row r="522" spans="1:7" x14ac:dyDescent="0.2">
      <c r="A522" s="175" t="s">
        <v>772</v>
      </c>
      <c r="B522" s="174">
        <v>1000</v>
      </c>
      <c r="C522" s="174">
        <v>6273001908</v>
      </c>
      <c r="D522" s="174">
        <v>627</v>
      </c>
      <c r="E522" s="174" t="str">
        <f>_xlfn.XLOOKUP(C522,'Mapping account'!$C$5:$C$412,'Mapping account'!$K$5:$K$412,0)</f>
        <v>Định phí</v>
      </c>
      <c r="F522" s="174" t="str">
        <f t="shared" si="8"/>
        <v>Acct_01908</v>
      </c>
      <c r="G522" s="298" t="s">
        <v>605</v>
      </c>
    </row>
    <row r="523" spans="1:7" x14ac:dyDescent="0.2">
      <c r="A523" s="175" t="s">
        <v>771</v>
      </c>
      <c r="B523" s="174">
        <v>1000</v>
      </c>
      <c r="C523" s="174">
        <v>6273002001</v>
      </c>
      <c r="D523" s="174">
        <v>627</v>
      </c>
      <c r="E523" s="174" t="str">
        <f>_xlfn.XLOOKUP(C523,'Mapping account'!$C$5:$C$412,'Mapping account'!$K$5:$K$412,0)</f>
        <v>Đổi tên thành "Chi phí sửa chữa, bảo trì khuôn"</v>
      </c>
      <c r="F523" s="174" t="str">
        <f t="shared" si="8"/>
        <v>Acct_02001</v>
      </c>
      <c r="G523" s="298" t="s">
        <v>681</v>
      </c>
    </row>
    <row r="524" spans="1:7" x14ac:dyDescent="0.2">
      <c r="A524" s="175" t="s">
        <v>325</v>
      </c>
      <c r="B524" s="174">
        <v>1000</v>
      </c>
      <c r="C524" s="174">
        <v>6273002103</v>
      </c>
      <c r="D524" s="174">
        <v>627</v>
      </c>
      <c r="E524" s="174" t="str">
        <f>_xlfn.XLOOKUP(C524,'Mapping account'!$C$5:$C$412,'Mapping account'!$K$5:$K$412,0)</f>
        <v>Biến phí</v>
      </c>
      <c r="F524" s="174" t="str">
        <f t="shared" si="8"/>
        <v>Acct_02103</v>
      </c>
      <c r="G524" s="298" t="s">
        <v>2059</v>
      </c>
    </row>
    <row r="525" spans="1:7" x14ac:dyDescent="0.2">
      <c r="A525" s="175" t="s">
        <v>324</v>
      </c>
      <c r="B525" s="174">
        <v>1000</v>
      </c>
      <c r="C525" s="174">
        <v>6273002104</v>
      </c>
      <c r="D525" s="174">
        <v>627</v>
      </c>
      <c r="E525" s="174" t="str">
        <f>_xlfn.XLOOKUP(C525,'Mapping account'!$C$5:$C$412,'Mapping account'!$K$5:$K$412,0)</f>
        <v>Biến phí</v>
      </c>
      <c r="F525" s="174" t="str">
        <f t="shared" si="8"/>
        <v>Acct_02104</v>
      </c>
      <c r="G525" s="298" t="s">
        <v>2060</v>
      </c>
    </row>
    <row r="526" spans="1:7" x14ac:dyDescent="0.2">
      <c r="A526" s="175" t="s">
        <v>2061</v>
      </c>
      <c r="B526" s="174">
        <v>1000</v>
      </c>
      <c r="C526" s="174">
        <v>6273002202</v>
      </c>
      <c r="D526" s="174">
        <v>627</v>
      </c>
      <c r="E526" s="174" t="str">
        <f>_xlfn.XLOOKUP(C526,'Mapping account'!$C$5:$C$412,'Mapping account'!$K$5:$K$412,0)</f>
        <v>Định phí</v>
      </c>
      <c r="F526" s="174" t="str">
        <f t="shared" si="8"/>
        <v>Acct_02202</v>
      </c>
      <c r="G526" s="298" t="s">
        <v>745</v>
      </c>
    </row>
    <row r="527" spans="1:7" x14ac:dyDescent="0.2">
      <c r="A527" s="175" t="s">
        <v>2062</v>
      </c>
      <c r="B527" s="174">
        <v>1000</v>
      </c>
      <c r="C527" s="174">
        <v>6273002401</v>
      </c>
      <c r="D527" s="174">
        <v>627</v>
      </c>
      <c r="E527" s="174" t="str">
        <f>_xlfn.XLOOKUP(C527,'Mapping account'!$C$5:$C$412,'Mapping account'!$K$5:$K$412,0)</f>
        <v>Định phí</v>
      </c>
      <c r="F527" s="174" t="str">
        <f t="shared" si="8"/>
        <v>Acct_02401</v>
      </c>
      <c r="G527" s="298" t="s">
        <v>584</v>
      </c>
    </row>
    <row r="528" spans="1:7" x14ac:dyDescent="0.2">
      <c r="A528" s="175" t="s">
        <v>765</v>
      </c>
      <c r="B528" s="174">
        <v>1000</v>
      </c>
      <c r="C528" s="174">
        <v>6273002402</v>
      </c>
      <c r="D528" s="174">
        <v>627</v>
      </c>
      <c r="E528" s="174" t="str">
        <f>_xlfn.XLOOKUP(C528,'Mapping account'!$C$5:$C$412,'Mapping account'!$K$5:$K$412,0)</f>
        <v>Định phí</v>
      </c>
      <c r="F528" s="174" t="str">
        <f t="shared" si="8"/>
        <v>Acct_02402</v>
      </c>
      <c r="G528" s="298" t="s">
        <v>663</v>
      </c>
    </row>
    <row r="529" spans="1:7" x14ac:dyDescent="0.2">
      <c r="A529" s="175" t="s">
        <v>478</v>
      </c>
      <c r="B529" s="174">
        <v>1000</v>
      </c>
      <c r="C529" s="174">
        <v>6273003002</v>
      </c>
      <c r="D529" s="174">
        <v>627</v>
      </c>
      <c r="E529" s="174" t="str">
        <f>_xlfn.XLOOKUP(C529,'Mapping account'!$C$5:$C$412,'Mapping account'!$K$5:$K$412,0)</f>
        <v>Định phí</v>
      </c>
      <c r="F529" s="174" t="str">
        <f t="shared" si="8"/>
        <v>Acct_03002</v>
      </c>
      <c r="G529" s="298" t="s">
        <v>570</v>
      </c>
    </row>
    <row r="530" spans="1:7" x14ac:dyDescent="0.2">
      <c r="A530" s="175" t="s">
        <v>372</v>
      </c>
      <c r="B530" s="174">
        <v>1000</v>
      </c>
      <c r="C530" s="174">
        <v>6273005101</v>
      </c>
      <c r="D530" s="174">
        <v>627</v>
      </c>
      <c r="E530" s="174" t="str">
        <f>_xlfn.XLOOKUP(C530,'Mapping account'!$C$5:$C$412,'Mapping account'!$K$5:$K$412,0)</f>
        <v>Định phí</v>
      </c>
      <c r="F530" s="174" t="str">
        <f t="shared" si="8"/>
        <v>Acct_05101</v>
      </c>
      <c r="G530" s="298" t="s">
        <v>572</v>
      </c>
    </row>
    <row r="531" spans="1:7" x14ac:dyDescent="0.2">
      <c r="A531" s="175" t="s">
        <v>414</v>
      </c>
      <c r="B531" s="174">
        <v>1000</v>
      </c>
      <c r="C531" s="174">
        <v>6273006201</v>
      </c>
      <c r="D531" s="174">
        <v>627</v>
      </c>
      <c r="E531" s="174" t="str">
        <f>_xlfn.XLOOKUP(C531,'Mapping account'!$C$5:$C$412,'Mapping account'!$K$5:$K$412,0)</f>
        <v>Định phí</v>
      </c>
      <c r="F531" s="174" t="str">
        <f t="shared" si="8"/>
        <v>Acct_06201</v>
      </c>
      <c r="G531" s="298" t="s">
        <v>2063</v>
      </c>
    </row>
    <row r="532" spans="1:7" x14ac:dyDescent="0.2">
      <c r="A532" s="175" t="s">
        <v>586</v>
      </c>
      <c r="B532" s="174">
        <v>1000</v>
      </c>
      <c r="C532" s="174">
        <v>6273006501</v>
      </c>
      <c r="D532" s="174">
        <v>627</v>
      </c>
      <c r="E532" s="174">
        <f>_xlfn.XLOOKUP(C532,'Mapping account'!$C$5:$C$412,'Mapping account'!$K$5:$K$412,0)</f>
        <v>0</v>
      </c>
      <c r="F532" s="174" t="str">
        <f t="shared" si="8"/>
        <v>Acct_06501</v>
      </c>
      <c r="G532" s="298" t="s">
        <v>585</v>
      </c>
    </row>
    <row r="533" spans="1:7" x14ac:dyDescent="0.2">
      <c r="A533" s="175" t="s">
        <v>778</v>
      </c>
      <c r="B533" s="174">
        <v>1000</v>
      </c>
      <c r="C533" s="174">
        <v>6273006601</v>
      </c>
      <c r="D533" s="174">
        <v>627</v>
      </c>
      <c r="E533" s="174">
        <f>_xlfn.XLOOKUP(C533,'Mapping account'!$C$5:$C$412,'Mapping account'!$K$5:$K$412,0)</f>
        <v>0</v>
      </c>
      <c r="F533" s="174" t="str">
        <f t="shared" si="8"/>
        <v>Acct_06601</v>
      </c>
      <c r="G533" s="298" t="s">
        <v>615</v>
      </c>
    </row>
    <row r="534" spans="1:7" x14ac:dyDescent="0.2">
      <c r="A534" s="175" t="s">
        <v>459</v>
      </c>
      <c r="B534" s="174">
        <v>1000</v>
      </c>
      <c r="C534" s="174">
        <v>6274001901</v>
      </c>
      <c r="D534" s="174">
        <v>627</v>
      </c>
      <c r="E534" s="174" t="str">
        <f>_xlfn.XLOOKUP(C534,'Mapping account'!$C$5:$C$412,'Mapping account'!$K$5:$K$412,0)</f>
        <v>Định phí</v>
      </c>
      <c r="F534" s="174" t="str">
        <f t="shared" si="8"/>
        <v>Acct_01901</v>
      </c>
      <c r="G534" s="298" t="s">
        <v>606</v>
      </c>
    </row>
    <row r="535" spans="1:7" x14ac:dyDescent="0.2">
      <c r="A535" s="175" t="s">
        <v>413</v>
      </c>
      <c r="B535" s="174">
        <v>1000</v>
      </c>
      <c r="C535" s="174">
        <v>6274001902</v>
      </c>
      <c r="D535" s="174">
        <v>627</v>
      </c>
      <c r="E535" s="174" t="str">
        <f>_xlfn.XLOOKUP(C535,'Mapping account'!$C$5:$C$412,'Mapping account'!$K$5:$K$412,0)</f>
        <v>Định phí</v>
      </c>
      <c r="F535" s="174" t="str">
        <f t="shared" si="8"/>
        <v>Acct_01902</v>
      </c>
      <c r="G535" s="298" t="s">
        <v>2064</v>
      </c>
    </row>
    <row r="536" spans="1:7" x14ac:dyDescent="0.2">
      <c r="A536" s="175" t="s">
        <v>411</v>
      </c>
      <c r="B536" s="174">
        <v>1000</v>
      </c>
      <c r="C536" s="174">
        <v>6274001903</v>
      </c>
      <c r="D536" s="174">
        <v>627</v>
      </c>
      <c r="E536" s="174" t="str">
        <f>_xlfn.XLOOKUP(C536,'Mapping account'!$C$5:$C$412,'Mapping account'!$K$5:$K$412,0)</f>
        <v>Định phí</v>
      </c>
      <c r="F536" s="174" t="str">
        <f t="shared" si="8"/>
        <v>Acct_01903</v>
      </c>
      <c r="G536" s="298" t="s">
        <v>607</v>
      </c>
    </row>
    <row r="537" spans="1:7" x14ac:dyDescent="0.2">
      <c r="A537" s="175" t="s">
        <v>416</v>
      </c>
      <c r="B537" s="174">
        <v>1000</v>
      </c>
      <c r="C537" s="174">
        <v>6274001904</v>
      </c>
      <c r="D537" s="174">
        <v>627</v>
      </c>
      <c r="E537" s="174" t="str">
        <f>_xlfn.XLOOKUP(C537,'Mapping account'!$C$5:$C$412,'Mapping account'!$K$5:$K$412,0)</f>
        <v>Định phí</v>
      </c>
      <c r="F537" s="174" t="str">
        <f t="shared" si="8"/>
        <v>Acct_01904</v>
      </c>
      <c r="G537" s="298" t="s">
        <v>608</v>
      </c>
    </row>
    <row r="538" spans="1:7" x14ac:dyDescent="0.2">
      <c r="A538" s="175" t="s">
        <v>2065</v>
      </c>
      <c r="B538" s="174">
        <v>1000</v>
      </c>
      <c r="C538" s="174">
        <v>6274001905</v>
      </c>
      <c r="D538" s="174">
        <v>627</v>
      </c>
      <c r="E538" s="174" t="str">
        <f>_xlfn.XLOOKUP(C538,'Mapping account'!$C$5:$C$412,'Mapping account'!$K$5:$K$412,0)</f>
        <v>Định phí</v>
      </c>
      <c r="F538" s="174" t="str">
        <f t="shared" si="8"/>
        <v>Acct_01905</v>
      </c>
      <c r="G538" s="298" t="s">
        <v>561</v>
      </c>
    </row>
    <row r="539" spans="1:7" x14ac:dyDescent="0.2">
      <c r="A539" s="175" t="s">
        <v>412</v>
      </c>
      <c r="B539" s="174">
        <v>1000</v>
      </c>
      <c r="C539" s="174">
        <v>6274001906</v>
      </c>
      <c r="D539" s="174">
        <v>627</v>
      </c>
      <c r="E539" s="174" t="str">
        <f>_xlfn.XLOOKUP(C539,'Mapping account'!$C$5:$C$412,'Mapping account'!$K$5:$K$412,0)</f>
        <v>Định phí</v>
      </c>
      <c r="F539" s="174" t="str">
        <f t="shared" si="8"/>
        <v>Acct_01906</v>
      </c>
      <c r="G539" s="298" t="s">
        <v>609</v>
      </c>
    </row>
    <row r="540" spans="1:7" x14ac:dyDescent="0.2">
      <c r="A540" s="175" t="s">
        <v>1091</v>
      </c>
      <c r="B540" s="174">
        <v>1000</v>
      </c>
      <c r="C540" s="174">
        <v>6274001907</v>
      </c>
      <c r="D540" s="174">
        <v>627</v>
      </c>
      <c r="E540" s="174" t="str">
        <f>_xlfn.XLOOKUP(C540,'Mapping account'!$C$5:$C$412,'Mapping account'!$K$5:$K$412,0)</f>
        <v>Định phí</v>
      </c>
      <c r="F540" s="174" t="str">
        <f t="shared" si="8"/>
        <v>Acct_01907</v>
      </c>
      <c r="G540" s="298" t="s">
        <v>611</v>
      </c>
    </row>
    <row r="541" spans="1:7" x14ac:dyDescent="0.2">
      <c r="A541" s="175" t="s">
        <v>448</v>
      </c>
      <c r="B541" s="174">
        <v>1000</v>
      </c>
      <c r="C541" s="174">
        <v>6274001909</v>
      </c>
      <c r="D541" s="174">
        <v>627</v>
      </c>
      <c r="E541" s="174" t="str">
        <f>_xlfn.XLOOKUP(C541,'Mapping account'!$C$5:$C$412,'Mapping account'!$K$5:$K$412,0)</f>
        <v>Định phí</v>
      </c>
      <c r="F541" s="174" t="str">
        <f t="shared" si="8"/>
        <v>Acct_01909</v>
      </c>
      <c r="G541" s="298" t="s">
        <v>610</v>
      </c>
    </row>
    <row r="542" spans="1:7" x14ac:dyDescent="0.2">
      <c r="A542" s="175" t="s">
        <v>423</v>
      </c>
      <c r="B542" s="174">
        <v>1000</v>
      </c>
      <c r="C542" s="174">
        <v>6274001910</v>
      </c>
      <c r="D542" s="174">
        <v>627</v>
      </c>
      <c r="E542" s="174" t="str">
        <f>_xlfn.XLOOKUP(C542,'Mapping account'!$C$5:$C$412,'Mapping account'!$K$5:$K$412,0)</f>
        <v>Định phí</v>
      </c>
      <c r="F542" s="174" t="str">
        <f t="shared" si="8"/>
        <v>Acct_01910</v>
      </c>
      <c r="G542" s="298" t="s">
        <v>724</v>
      </c>
    </row>
    <row r="543" spans="1:7" x14ac:dyDescent="0.2">
      <c r="A543" s="175" t="s">
        <v>1096</v>
      </c>
      <c r="B543" s="174">
        <v>1000</v>
      </c>
      <c r="C543" s="174">
        <v>6274001915</v>
      </c>
      <c r="D543" s="174">
        <v>627</v>
      </c>
      <c r="E543" s="174" t="str">
        <f>_xlfn.XLOOKUP(C543,'Mapping account'!$C$5:$C$412,'Mapping account'!$K$5:$K$412,0)</f>
        <v>Định phí</v>
      </c>
      <c r="F543" s="174" t="str">
        <f t="shared" si="8"/>
        <v>Acct_01915</v>
      </c>
      <c r="G543" s="298" t="s">
        <v>630</v>
      </c>
    </row>
    <row r="544" spans="1:7" x14ac:dyDescent="0.2">
      <c r="A544" s="175" t="s">
        <v>2066</v>
      </c>
      <c r="B544" s="174">
        <v>1000</v>
      </c>
      <c r="C544" s="174">
        <v>6275001801</v>
      </c>
      <c r="D544" s="174">
        <v>627</v>
      </c>
      <c r="E544" s="174" t="str">
        <f>_xlfn.XLOOKUP(C544,'Mapping account'!$C$5:$C$412,'Mapping account'!$K$5:$K$412,0)</f>
        <v>Biến phí</v>
      </c>
      <c r="F544" s="174" t="str">
        <f t="shared" si="8"/>
        <v>Acct_01801</v>
      </c>
      <c r="G544" s="298" t="s">
        <v>628</v>
      </c>
    </row>
    <row r="545" spans="1:7" x14ac:dyDescent="0.2">
      <c r="A545" s="175" t="s">
        <v>331</v>
      </c>
      <c r="B545" s="174">
        <v>1000</v>
      </c>
      <c r="C545" s="174">
        <v>6275001803</v>
      </c>
      <c r="D545" s="174">
        <v>627</v>
      </c>
      <c r="E545" s="174" t="str">
        <f>_xlfn.XLOOKUP(C545,'Mapping account'!$C$5:$C$412,'Mapping account'!$K$5:$K$412,0)</f>
        <v>Biến phí</v>
      </c>
      <c r="F545" s="174" t="str">
        <f t="shared" si="8"/>
        <v>Acct_01803</v>
      </c>
      <c r="G545" s="298" t="s">
        <v>632</v>
      </c>
    </row>
    <row r="546" spans="1:7" x14ac:dyDescent="0.2">
      <c r="A546" s="175" t="s">
        <v>2067</v>
      </c>
      <c r="B546" s="174">
        <v>1000</v>
      </c>
      <c r="C546" s="174">
        <v>6277001501</v>
      </c>
      <c r="D546" s="174">
        <v>627</v>
      </c>
      <c r="E546" s="174" t="str">
        <f>_xlfn.XLOOKUP(C546,'Mapping account'!$C$5:$C$412,'Mapping account'!$K$5:$K$412,0)</f>
        <v>Biến phí</v>
      </c>
      <c r="F546" s="174" t="str">
        <f t="shared" si="8"/>
        <v>Acct_01501</v>
      </c>
      <c r="G546" s="298" t="s">
        <v>2068</v>
      </c>
    </row>
    <row r="547" spans="1:7" x14ac:dyDescent="0.2">
      <c r="A547" s="175" t="s">
        <v>484</v>
      </c>
      <c r="B547" s="174">
        <v>1000</v>
      </c>
      <c r="C547" s="174">
        <v>6277001802</v>
      </c>
      <c r="D547" s="174">
        <v>627</v>
      </c>
      <c r="E547" s="174" t="str">
        <f>_xlfn.XLOOKUP(C547,'Mapping account'!$C$5:$C$412,'Mapping account'!$K$5:$K$412,0)</f>
        <v>Biến phí</v>
      </c>
      <c r="F547" s="174" t="str">
        <f t="shared" si="8"/>
        <v>Acct_01802</v>
      </c>
      <c r="G547" s="298" t="s">
        <v>627</v>
      </c>
    </row>
    <row r="548" spans="1:7" x14ac:dyDescent="0.2">
      <c r="A548" s="175" t="s">
        <v>771</v>
      </c>
      <c r="B548" s="174">
        <v>1000</v>
      </c>
      <c r="C548" s="174">
        <v>6277002001</v>
      </c>
      <c r="D548" s="174">
        <v>627</v>
      </c>
      <c r="E548" s="174" t="str">
        <f>_xlfn.XLOOKUP(C548,'Mapping account'!$C$5:$C$412,'Mapping account'!$K$5:$K$412,0)</f>
        <v>Định phí</v>
      </c>
      <c r="F548" s="174" t="str">
        <f t="shared" si="8"/>
        <v>Acct_02001</v>
      </c>
      <c r="G548" s="298" t="s">
        <v>474</v>
      </c>
    </row>
    <row r="549" spans="1:7" x14ac:dyDescent="0.2">
      <c r="A549" s="175" t="s">
        <v>779</v>
      </c>
      <c r="B549" s="174">
        <v>1000</v>
      </c>
      <c r="C549" s="174">
        <v>6277002201</v>
      </c>
      <c r="D549" s="174">
        <v>627</v>
      </c>
      <c r="E549" s="174">
        <f>_xlfn.XLOOKUP(C549,'Mapping account'!$C$5:$C$412,'Mapping account'!$K$5:$K$412,0)</f>
        <v>0</v>
      </c>
      <c r="F549" s="174" t="str">
        <f t="shared" si="8"/>
        <v>Acct_02201</v>
      </c>
      <c r="G549" s="298" t="s">
        <v>657</v>
      </c>
    </row>
    <row r="550" spans="1:7" x14ac:dyDescent="0.2">
      <c r="A550" s="175" t="s">
        <v>2069</v>
      </c>
      <c r="B550" s="174">
        <v>1000</v>
      </c>
      <c r="C550" s="174">
        <v>6277002202</v>
      </c>
      <c r="D550" s="174">
        <v>627</v>
      </c>
      <c r="E550" s="174" t="str">
        <f>_xlfn.XLOOKUP(C550,'Mapping account'!$C$5:$C$412,'Mapping account'!$K$5:$K$412,0)</f>
        <v>Định phí</v>
      </c>
      <c r="F550" s="174" t="str">
        <f t="shared" si="8"/>
        <v>Acct_02202</v>
      </c>
      <c r="G550" s="298" t="s">
        <v>754</v>
      </c>
    </row>
    <row r="551" spans="1:7" x14ac:dyDescent="0.2">
      <c r="A551" s="175" t="s">
        <v>2070</v>
      </c>
      <c r="B551" s="174">
        <v>1000</v>
      </c>
      <c r="C551" s="174">
        <v>6277002203</v>
      </c>
      <c r="D551" s="174">
        <v>627</v>
      </c>
      <c r="E551" s="174" t="str">
        <f>_xlfn.XLOOKUP(C551,'Mapping account'!$C$5:$C$412,'Mapping account'!$K$5:$K$412,0)</f>
        <v>Biến phí</v>
      </c>
      <c r="F551" s="174" t="str">
        <f t="shared" si="8"/>
        <v>Acct_02203</v>
      </c>
      <c r="G551" s="298" t="s">
        <v>2071</v>
      </c>
    </row>
    <row r="552" spans="1:7" x14ac:dyDescent="0.2">
      <c r="A552" s="175" t="s">
        <v>2072</v>
      </c>
      <c r="B552" s="174">
        <v>1000</v>
      </c>
      <c r="C552" s="174">
        <v>6277002204</v>
      </c>
      <c r="D552" s="174">
        <v>627</v>
      </c>
      <c r="E552" s="174" t="str">
        <f>_xlfn.XLOOKUP(C552,'Mapping account'!$C$5:$C$412,'Mapping account'!$K$5:$K$412,0)</f>
        <v>Định phí</v>
      </c>
      <c r="F552" s="174" t="str">
        <f t="shared" si="8"/>
        <v>Acct_02204</v>
      </c>
      <c r="G552" s="298" t="s">
        <v>594</v>
      </c>
    </row>
    <row r="553" spans="1:7" x14ac:dyDescent="0.2">
      <c r="A553" s="175" t="s">
        <v>96</v>
      </c>
      <c r="B553" s="174">
        <v>1000</v>
      </c>
      <c r="C553" s="174">
        <v>6277002301</v>
      </c>
      <c r="D553" s="174">
        <v>627</v>
      </c>
      <c r="E553" s="174" t="str">
        <f>_xlfn.XLOOKUP(C553,'Mapping account'!$C$5:$C$412,'Mapping account'!$K$5:$K$412,0)</f>
        <v>Định phí</v>
      </c>
      <c r="F553" s="174" t="str">
        <f t="shared" si="8"/>
        <v>Acct_02301</v>
      </c>
      <c r="G553" s="298" t="s">
        <v>2073</v>
      </c>
    </row>
    <row r="554" spans="1:7" x14ac:dyDescent="0.2">
      <c r="A554" s="175" t="s">
        <v>501</v>
      </c>
      <c r="B554" s="174">
        <v>1000</v>
      </c>
      <c r="C554" s="174">
        <v>6277002804</v>
      </c>
      <c r="D554" s="174">
        <v>627</v>
      </c>
      <c r="E554" s="174" t="str">
        <f>_xlfn.XLOOKUP(C554,'Mapping account'!$C$5:$C$412,'Mapping account'!$K$5:$K$412,0)</f>
        <v>Định phí</v>
      </c>
      <c r="F554" s="174" t="str">
        <f t="shared" si="8"/>
        <v>Acct_02804</v>
      </c>
      <c r="G554" s="298" t="s">
        <v>2074</v>
      </c>
    </row>
    <row r="555" spans="1:7" x14ac:dyDescent="0.2">
      <c r="A555" s="175" t="s">
        <v>38</v>
      </c>
      <c r="B555" s="174">
        <v>1000</v>
      </c>
      <c r="C555" s="174">
        <v>6277002805</v>
      </c>
      <c r="D555" s="174">
        <v>627</v>
      </c>
      <c r="E555" s="174" t="str">
        <f>_xlfn.XLOOKUP(C555,'Mapping account'!$C$5:$C$412,'Mapping account'!$K$5:$K$412,0)</f>
        <v>Biến phí</v>
      </c>
      <c r="F555" s="174" t="str">
        <f t="shared" si="8"/>
        <v>Acct_02805</v>
      </c>
      <c r="G555" s="298" t="s">
        <v>2075</v>
      </c>
    </row>
    <row r="556" spans="1:7" x14ac:dyDescent="0.2">
      <c r="A556" s="175" t="s">
        <v>153</v>
      </c>
      <c r="B556" s="174">
        <v>1000</v>
      </c>
      <c r="C556" s="174">
        <v>6277003101</v>
      </c>
      <c r="D556" s="174">
        <v>627</v>
      </c>
      <c r="E556" s="174" t="str">
        <f>_xlfn.XLOOKUP(C556,'Mapping account'!$C$5:$C$412,'Mapping account'!$K$5:$K$412,0)</f>
        <v>Định phí</v>
      </c>
      <c r="F556" s="174" t="str">
        <f t="shared" si="8"/>
        <v>Acct_03101</v>
      </c>
      <c r="G556" s="298" t="s">
        <v>726</v>
      </c>
    </row>
    <row r="557" spans="1:7" x14ac:dyDescent="0.2">
      <c r="A557" s="175" t="s">
        <v>151</v>
      </c>
      <c r="B557" s="174">
        <v>1000</v>
      </c>
      <c r="C557" s="174">
        <v>6277003302</v>
      </c>
      <c r="D557" s="174">
        <v>627</v>
      </c>
      <c r="E557" s="174" t="str">
        <f>_xlfn.XLOOKUP(C557,'Mapping account'!$C$5:$C$412,'Mapping account'!$K$5:$K$412,0)</f>
        <v>Định phí</v>
      </c>
      <c r="F557" s="174" t="str">
        <f t="shared" si="8"/>
        <v>Acct_03302</v>
      </c>
      <c r="G557" s="298" t="s">
        <v>631</v>
      </c>
    </row>
    <row r="558" spans="1:7" x14ac:dyDescent="0.2">
      <c r="A558" s="175" t="s">
        <v>777</v>
      </c>
      <c r="B558" s="174">
        <v>1000</v>
      </c>
      <c r="C558" s="174">
        <v>6277003603</v>
      </c>
      <c r="D558" s="174">
        <v>627</v>
      </c>
      <c r="E558" s="174" t="str">
        <f>_xlfn.XLOOKUP(C558,'Mapping account'!$C$5:$C$412,'Mapping account'!$K$5:$K$412,0)</f>
        <v>Định phí</v>
      </c>
      <c r="F558" s="174" t="str">
        <f t="shared" si="8"/>
        <v>Acct_03603</v>
      </c>
      <c r="G558" s="298" t="s">
        <v>629</v>
      </c>
    </row>
    <row r="559" spans="1:7" x14ac:dyDescent="0.2">
      <c r="A559" s="175" t="s">
        <v>775</v>
      </c>
      <c r="B559" s="174">
        <v>1000</v>
      </c>
      <c r="C559" s="174">
        <v>6277003702</v>
      </c>
      <c r="D559" s="174">
        <v>627</v>
      </c>
      <c r="E559" s="174" t="str">
        <f>_xlfn.XLOOKUP(C559,'Mapping account'!$C$5:$C$412,'Mapping account'!$K$5:$K$412,0)</f>
        <v>Biến phí</v>
      </c>
      <c r="F559" s="174" t="str">
        <f t="shared" si="8"/>
        <v>Acct_03702</v>
      </c>
      <c r="G559" s="298" t="s">
        <v>589</v>
      </c>
    </row>
    <row r="560" spans="1:7" x14ac:dyDescent="0.2">
      <c r="A560" s="175" t="s">
        <v>2076</v>
      </c>
      <c r="B560" s="174">
        <v>1000</v>
      </c>
      <c r="C560" s="174">
        <v>6277003803</v>
      </c>
      <c r="D560" s="174">
        <v>627</v>
      </c>
      <c r="E560" s="174" t="str">
        <f>_xlfn.XLOOKUP(C560,'Mapping account'!$C$5:$C$412,'Mapping account'!$K$5:$K$412,0)</f>
        <v>Định phí</v>
      </c>
      <c r="F560" s="174" t="str">
        <f t="shared" si="8"/>
        <v>Acct_03803</v>
      </c>
      <c r="G560" s="298" t="s">
        <v>614</v>
      </c>
    </row>
    <row r="561" spans="1:7" x14ac:dyDescent="0.2">
      <c r="A561" s="175" t="s">
        <v>639</v>
      </c>
      <c r="B561" s="174">
        <v>1000</v>
      </c>
      <c r="C561" s="174">
        <v>6277004901</v>
      </c>
      <c r="D561" s="174">
        <v>627</v>
      </c>
      <c r="E561" s="174" t="str">
        <f>_xlfn.XLOOKUP(C561,'Mapping account'!$C$5:$C$412,'Mapping account'!$K$5:$K$412,0)</f>
        <v>Định phí</v>
      </c>
      <c r="F561" s="174" t="str">
        <f t="shared" si="8"/>
        <v>Acct_04901</v>
      </c>
      <c r="G561" s="298" t="s">
        <v>746</v>
      </c>
    </row>
    <row r="562" spans="1:7" x14ac:dyDescent="0.2">
      <c r="A562" s="175" t="s">
        <v>453</v>
      </c>
      <c r="B562" s="174">
        <v>1000</v>
      </c>
      <c r="C562" s="174">
        <v>6277004902</v>
      </c>
      <c r="D562" s="174">
        <v>627</v>
      </c>
      <c r="E562" s="174" t="str">
        <f>_xlfn.XLOOKUP(C562,'Mapping account'!$C$5:$C$412,'Mapping account'!$K$5:$K$412,0)</f>
        <v>Định phí</v>
      </c>
      <c r="F562" s="174" t="str">
        <f t="shared" si="8"/>
        <v>Acct_04902</v>
      </c>
      <c r="G562" s="298" t="s">
        <v>601</v>
      </c>
    </row>
    <row r="563" spans="1:7" x14ac:dyDescent="0.2">
      <c r="A563" s="175" t="s">
        <v>498</v>
      </c>
      <c r="B563" s="174">
        <v>1000</v>
      </c>
      <c r="C563" s="174">
        <v>6277004903</v>
      </c>
      <c r="D563" s="174">
        <v>627</v>
      </c>
      <c r="E563" s="174" t="str">
        <f>_xlfn.XLOOKUP(C563,'Mapping account'!$C$5:$C$412,'Mapping account'!$K$5:$K$412,0)</f>
        <v>Định phí</v>
      </c>
      <c r="F563" s="174" t="str">
        <f t="shared" si="8"/>
        <v>Acct_04903</v>
      </c>
      <c r="G563" s="298" t="s">
        <v>581</v>
      </c>
    </row>
    <row r="564" spans="1:7" x14ac:dyDescent="0.2">
      <c r="A564" s="175" t="s">
        <v>2077</v>
      </c>
      <c r="B564" s="174">
        <v>1000</v>
      </c>
      <c r="C564" s="174">
        <v>6277004904</v>
      </c>
      <c r="D564" s="174">
        <v>627</v>
      </c>
      <c r="E564" s="174" t="str">
        <f>_xlfn.XLOOKUP(C564,'Mapping account'!$C$5:$C$412,'Mapping account'!$K$5:$K$412,0)</f>
        <v>Định phí</v>
      </c>
      <c r="F564" s="174" t="str">
        <f t="shared" si="8"/>
        <v>Acct_04904</v>
      </c>
      <c r="G564" s="298" t="s">
        <v>2078</v>
      </c>
    </row>
    <row r="565" spans="1:7" x14ac:dyDescent="0.2">
      <c r="A565" s="175" t="s">
        <v>757</v>
      </c>
      <c r="B565" s="174">
        <v>1000</v>
      </c>
      <c r="C565" s="174">
        <v>6277005001</v>
      </c>
      <c r="D565" s="174">
        <v>627</v>
      </c>
      <c r="E565" s="174" t="str">
        <f>_xlfn.XLOOKUP(C565,'Mapping account'!$C$5:$C$412,'Mapping account'!$K$5:$K$412,0)</f>
        <v>Định phí</v>
      </c>
      <c r="F565" s="174" t="str">
        <f t="shared" si="8"/>
        <v>Acct_05001</v>
      </c>
      <c r="G565" s="298" t="s">
        <v>595</v>
      </c>
    </row>
    <row r="566" spans="1:7" x14ac:dyDescent="0.2">
      <c r="A566" s="175" t="s">
        <v>373</v>
      </c>
      <c r="B566" s="174">
        <v>1000</v>
      </c>
      <c r="C566" s="174">
        <v>6277005102</v>
      </c>
      <c r="D566" s="174">
        <v>627</v>
      </c>
      <c r="E566" s="174" t="str">
        <f>_xlfn.XLOOKUP(C566,'Mapping account'!$C$5:$C$412,'Mapping account'!$K$5:$K$412,0)</f>
        <v>Định phí</v>
      </c>
      <c r="F566" s="174" t="str">
        <f t="shared" si="8"/>
        <v>Acct_05102</v>
      </c>
      <c r="G566" s="298" t="s">
        <v>591</v>
      </c>
    </row>
    <row r="567" spans="1:7" x14ac:dyDescent="0.2">
      <c r="A567" s="175" t="s">
        <v>102</v>
      </c>
      <c r="B567" s="174">
        <v>1000</v>
      </c>
      <c r="C567" s="174">
        <v>6277005201</v>
      </c>
      <c r="D567" s="174">
        <v>627</v>
      </c>
      <c r="E567" s="174" t="str">
        <f>_xlfn.XLOOKUP(C567,'Mapping account'!$C$5:$C$412,'Mapping account'!$K$5:$K$412,0)</f>
        <v>Định phí</v>
      </c>
      <c r="F567" s="174" t="str">
        <f t="shared" si="8"/>
        <v>Acct_05201</v>
      </c>
      <c r="G567" s="298" t="s">
        <v>711</v>
      </c>
    </row>
    <row r="568" spans="1:7" x14ac:dyDescent="0.2">
      <c r="A568" s="175" t="s">
        <v>2079</v>
      </c>
      <c r="B568" s="174">
        <v>1000</v>
      </c>
      <c r="C568" s="174">
        <v>6277005402</v>
      </c>
      <c r="D568" s="174">
        <v>627</v>
      </c>
      <c r="E568" s="174" t="str">
        <f>_xlfn.XLOOKUP(C568,'Mapping account'!$C$5:$C$412,'Mapping account'!$K$5:$K$412,0)</f>
        <v>Định phí</v>
      </c>
      <c r="F568" s="174" t="str">
        <f t="shared" si="8"/>
        <v>Acct_05402</v>
      </c>
      <c r="G568" s="298" t="s">
        <v>582</v>
      </c>
    </row>
    <row r="569" spans="1:7" x14ac:dyDescent="0.2">
      <c r="A569" s="175" t="s">
        <v>2080</v>
      </c>
      <c r="B569" s="174">
        <v>1000</v>
      </c>
      <c r="C569" s="174">
        <v>6277005602</v>
      </c>
      <c r="D569" s="174">
        <v>627</v>
      </c>
      <c r="E569" s="174" t="str">
        <f>_xlfn.XLOOKUP(C569,'Mapping account'!$C$5:$C$412,'Mapping account'!$K$5:$K$412,0)</f>
        <v>Định phí</v>
      </c>
      <c r="F569" s="174" t="str">
        <f t="shared" si="8"/>
        <v>Acct_05602</v>
      </c>
      <c r="G569" s="298" t="s">
        <v>2081</v>
      </c>
    </row>
    <row r="570" spans="1:7" x14ac:dyDescent="0.2">
      <c r="A570" s="175" t="s">
        <v>770</v>
      </c>
      <c r="B570" s="174">
        <v>1000</v>
      </c>
      <c r="C570" s="174">
        <v>6277005701</v>
      </c>
      <c r="D570" s="174">
        <v>627</v>
      </c>
      <c r="E570" s="174" t="str">
        <f>_xlfn.XLOOKUP(C570,'Mapping account'!$C$5:$C$412,'Mapping account'!$K$5:$K$412,0)</f>
        <v>Định phí</v>
      </c>
      <c r="F570" s="174" t="str">
        <f t="shared" si="8"/>
        <v>Acct_05701</v>
      </c>
      <c r="G570" s="298" t="s">
        <v>461</v>
      </c>
    </row>
    <row r="571" spans="1:7" x14ac:dyDescent="0.2">
      <c r="A571" s="175" t="s">
        <v>541</v>
      </c>
      <c r="B571" s="174">
        <v>1000</v>
      </c>
      <c r="C571" s="174">
        <v>6277005702</v>
      </c>
      <c r="D571" s="174">
        <v>627</v>
      </c>
      <c r="E571" s="174" t="str">
        <f>_xlfn.XLOOKUP(C571,'Mapping account'!$C$5:$C$412,'Mapping account'!$K$5:$K$412,0)</f>
        <v>Định phí</v>
      </c>
      <c r="F571" s="174" t="str">
        <f t="shared" si="8"/>
        <v>Acct_05702</v>
      </c>
      <c r="G571" s="298" t="s">
        <v>574</v>
      </c>
    </row>
    <row r="572" spans="1:7" x14ac:dyDescent="0.2">
      <c r="A572" s="175" t="s">
        <v>767</v>
      </c>
      <c r="B572" s="174">
        <v>1000</v>
      </c>
      <c r="C572" s="174">
        <v>6277005801</v>
      </c>
      <c r="D572" s="174">
        <v>627</v>
      </c>
      <c r="E572" s="174" t="str">
        <f>_xlfn.XLOOKUP(C572,'Mapping account'!$C$5:$C$412,'Mapping account'!$K$5:$K$412,0)</f>
        <v>Định phí</v>
      </c>
      <c r="F572" s="174" t="str">
        <f t="shared" si="8"/>
        <v>Acct_05801</v>
      </c>
      <c r="G572" s="298" t="s">
        <v>593</v>
      </c>
    </row>
    <row r="573" spans="1:7" x14ac:dyDescent="0.2">
      <c r="A573" s="175" t="s">
        <v>2082</v>
      </c>
      <c r="B573" s="174">
        <v>1000</v>
      </c>
      <c r="C573" s="174">
        <v>6277006501</v>
      </c>
      <c r="D573" s="174">
        <v>627</v>
      </c>
      <c r="E573" s="174">
        <f>_xlfn.XLOOKUP(C573,'Mapping account'!$C$5:$C$412,'Mapping account'!$K$5:$K$412,0)</f>
        <v>0</v>
      </c>
      <c r="F573" s="174" t="str">
        <f t="shared" si="8"/>
        <v>Acct_06501</v>
      </c>
      <c r="G573" s="298" t="s">
        <v>636</v>
      </c>
    </row>
    <row r="574" spans="1:7" x14ac:dyDescent="0.2">
      <c r="A574" s="175" t="s">
        <v>2047</v>
      </c>
      <c r="B574" s="174">
        <v>1000</v>
      </c>
      <c r="C574" s="174">
        <v>6278002101</v>
      </c>
      <c r="D574" s="174">
        <v>627</v>
      </c>
      <c r="E574" s="174" t="str">
        <f>_xlfn.XLOOKUP(C574,'Mapping account'!$C$5:$C$412,'Mapping account'!$K$5:$K$412,0)</f>
        <v>Biến phí</v>
      </c>
      <c r="F574" s="174" t="str">
        <f t="shared" si="8"/>
        <v>Acct_02101</v>
      </c>
      <c r="G574" s="298" t="s">
        <v>687</v>
      </c>
    </row>
    <row r="575" spans="1:7" x14ac:dyDescent="0.2">
      <c r="A575" s="175" t="s">
        <v>765</v>
      </c>
      <c r="B575" s="174">
        <v>1000</v>
      </c>
      <c r="C575" s="174">
        <v>6278002402</v>
      </c>
      <c r="D575" s="174">
        <v>627</v>
      </c>
      <c r="E575" s="174" t="str">
        <f>_xlfn.XLOOKUP(C575,'Mapping account'!$C$5:$C$412,'Mapping account'!$K$5:$K$412,0)</f>
        <v>Định phí</v>
      </c>
      <c r="F575" s="174" t="str">
        <f t="shared" si="8"/>
        <v>Acct_02402</v>
      </c>
      <c r="G575" s="298" t="s">
        <v>723</v>
      </c>
    </row>
    <row r="576" spans="1:7" x14ac:dyDescent="0.2">
      <c r="A576" s="175" t="s">
        <v>2083</v>
      </c>
      <c r="B576" s="174">
        <v>1000</v>
      </c>
      <c r="C576" s="174">
        <v>6278002805</v>
      </c>
      <c r="D576" s="174">
        <v>627</v>
      </c>
      <c r="E576" s="174" t="str">
        <f>_xlfn.XLOOKUP(C576,'Mapping account'!$C$5:$C$412,'Mapping account'!$K$5:$K$412,0)</f>
        <v>Định phí</v>
      </c>
      <c r="F576" s="174" t="str">
        <f t="shared" si="8"/>
        <v>Acct_02805</v>
      </c>
      <c r="G576" s="298" t="s">
        <v>730</v>
      </c>
    </row>
    <row r="577" spans="1:7" x14ac:dyDescent="0.2">
      <c r="A577" s="175" t="s">
        <v>689</v>
      </c>
      <c r="B577" s="174">
        <v>1000</v>
      </c>
      <c r="C577" s="174">
        <v>6278003203</v>
      </c>
      <c r="D577" s="174">
        <v>627</v>
      </c>
      <c r="E577" s="174" t="str">
        <f>_xlfn.XLOOKUP(C577,'Mapping account'!$C$5:$C$412,'Mapping account'!$K$5:$K$412,0)</f>
        <v>Định phí</v>
      </c>
      <c r="F577" s="174" t="str">
        <f t="shared" si="8"/>
        <v>Acct_03203</v>
      </c>
      <c r="G577" s="298" t="s">
        <v>688</v>
      </c>
    </row>
    <row r="578" spans="1:7" x14ac:dyDescent="0.2">
      <c r="A578" s="175" t="s">
        <v>94</v>
      </c>
      <c r="B578" s="174">
        <v>1000</v>
      </c>
      <c r="C578" s="174">
        <v>6278004202</v>
      </c>
      <c r="D578" s="174">
        <v>627</v>
      </c>
      <c r="E578" s="174" t="str">
        <f>_xlfn.XLOOKUP(C578,'Mapping account'!$C$5:$C$412,'Mapping account'!$K$5:$K$412,0)</f>
        <v>Định phí</v>
      </c>
      <c r="F578" s="174" t="str">
        <f t="shared" ref="F578:F641" si="9">"Acct_"&amp;RIGHT(C578,5)</f>
        <v>Acct_04202</v>
      </c>
      <c r="G578" s="298" t="s">
        <v>2084</v>
      </c>
    </row>
    <row r="579" spans="1:7" x14ac:dyDescent="0.2">
      <c r="A579" s="175" t="s">
        <v>340</v>
      </c>
      <c r="B579" s="174">
        <v>1000</v>
      </c>
      <c r="C579" s="174">
        <v>6278004802</v>
      </c>
      <c r="D579" s="174">
        <v>627</v>
      </c>
      <c r="E579" s="174" t="str">
        <f>_xlfn.XLOOKUP(C579,'Mapping account'!$C$5:$C$412,'Mapping account'!$K$5:$K$412,0)</f>
        <v>Định phí</v>
      </c>
      <c r="F579" s="174" t="str">
        <f t="shared" si="9"/>
        <v>Acct_04802</v>
      </c>
      <c r="G579" s="298" t="s">
        <v>647</v>
      </c>
    </row>
    <row r="580" spans="1:7" x14ac:dyDescent="0.2">
      <c r="A580" s="175" t="s">
        <v>341</v>
      </c>
      <c r="B580" s="174">
        <v>1000</v>
      </c>
      <c r="C580" s="174">
        <v>6278004803</v>
      </c>
      <c r="D580" s="174">
        <v>627</v>
      </c>
      <c r="E580" s="174" t="str">
        <f>_xlfn.XLOOKUP(C580,'Mapping account'!$C$5:$C$412,'Mapping account'!$K$5:$K$412,0)</f>
        <v>Định phí</v>
      </c>
      <c r="F580" s="174" t="str">
        <f t="shared" si="9"/>
        <v>Acct_04803</v>
      </c>
      <c r="G580" s="298" t="s">
        <v>731</v>
      </c>
    </row>
    <row r="581" spans="1:7" x14ac:dyDescent="0.2">
      <c r="A581" s="175" t="s">
        <v>2051</v>
      </c>
      <c r="B581" s="174">
        <v>1000</v>
      </c>
      <c r="C581" s="174">
        <v>6278004805</v>
      </c>
      <c r="D581" s="174">
        <v>627</v>
      </c>
      <c r="E581" s="174" t="str">
        <f>_xlfn.XLOOKUP(C581,'Mapping account'!$C$5:$C$412,'Mapping account'!$K$5:$K$412,0)</f>
        <v>Định phí</v>
      </c>
      <c r="F581" s="174" t="str">
        <f t="shared" si="9"/>
        <v>Acct_04805</v>
      </c>
      <c r="G581" s="298" t="s">
        <v>2085</v>
      </c>
    </row>
    <row r="582" spans="1:7" x14ac:dyDescent="0.2">
      <c r="A582" s="175" t="s">
        <v>372</v>
      </c>
      <c r="B582" s="174">
        <v>1000</v>
      </c>
      <c r="C582" s="174">
        <v>6278005101</v>
      </c>
      <c r="D582" s="174">
        <v>627</v>
      </c>
      <c r="E582" s="174" t="str">
        <f>_xlfn.XLOOKUP(C582,'Mapping account'!$C$5:$C$412,'Mapping account'!$K$5:$K$412,0)</f>
        <v>Định phí</v>
      </c>
      <c r="F582" s="174" t="str">
        <f t="shared" si="9"/>
        <v>Acct_05101</v>
      </c>
      <c r="G582" s="298" t="s">
        <v>2086</v>
      </c>
    </row>
    <row r="583" spans="1:7" x14ac:dyDescent="0.2">
      <c r="A583" s="175" t="s">
        <v>86</v>
      </c>
      <c r="B583" s="174">
        <v>1000</v>
      </c>
      <c r="C583" s="174">
        <v>6278005601</v>
      </c>
      <c r="D583" s="174">
        <v>627</v>
      </c>
      <c r="E583" s="174" t="str">
        <f>_xlfn.XLOOKUP(C583,'Mapping account'!$C$5:$C$412,'Mapping account'!$K$5:$K$412,0)</f>
        <v>Định phí</v>
      </c>
      <c r="F583" s="174" t="str">
        <f t="shared" si="9"/>
        <v>Acct_05601</v>
      </c>
      <c r="G583" s="298" t="s">
        <v>578</v>
      </c>
    </row>
    <row r="584" spans="1:7" x14ac:dyDescent="0.2">
      <c r="A584" s="175" t="s">
        <v>577</v>
      </c>
      <c r="B584" s="174">
        <v>1000</v>
      </c>
      <c r="C584" s="174">
        <v>6278005703</v>
      </c>
      <c r="D584" s="174">
        <v>627</v>
      </c>
      <c r="E584" s="174" t="str">
        <f>_xlfn.XLOOKUP(C584,'Mapping account'!$C$5:$C$412,'Mapping account'!$K$5:$K$412,0)</f>
        <v>Định phí</v>
      </c>
      <c r="F584" s="174" t="str">
        <f t="shared" si="9"/>
        <v>Acct_05703</v>
      </c>
      <c r="G584" s="298" t="s">
        <v>576</v>
      </c>
    </row>
    <row r="585" spans="1:7" x14ac:dyDescent="0.2">
      <c r="A585" s="175" t="s">
        <v>778</v>
      </c>
      <c r="B585" s="174">
        <v>1000</v>
      </c>
      <c r="C585" s="174">
        <v>6278006601</v>
      </c>
      <c r="D585" s="174">
        <v>627</v>
      </c>
      <c r="E585" s="174">
        <f>_xlfn.XLOOKUP(C585,'Mapping account'!$C$5:$C$412,'Mapping account'!$K$5:$K$412,0)</f>
        <v>0</v>
      </c>
      <c r="F585" s="174" t="str">
        <f t="shared" si="9"/>
        <v>Acct_06601</v>
      </c>
      <c r="G585" s="298" t="s">
        <v>2087</v>
      </c>
    </row>
    <row r="586" spans="1:7" x14ac:dyDescent="0.2">
      <c r="A586" s="175" t="s">
        <v>389</v>
      </c>
      <c r="B586" s="174">
        <v>1000</v>
      </c>
      <c r="C586" s="174">
        <v>6278007201</v>
      </c>
      <c r="D586" s="174">
        <v>627</v>
      </c>
      <c r="E586" s="174" t="str">
        <f>_xlfn.XLOOKUP(C586,'Mapping account'!$C$5:$C$412,'Mapping account'!$K$5:$K$412,0)</f>
        <v>Định phí</v>
      </c>
      <c r="F586" s="174" t="str">
        <f t="shared" si="9"/>
        <v>Acct_07201</v>
      </c>
      <c r="G586" s="298" t="s">
        <v>588</v>
      </c>
    </row>
    <row r="587" spans="1:7" x14ac:dyDescent="0.2">
      <c r="A587" s="175" t="s">
        <v>2088</v>
      </c>
      <c r="B587" s="174">
        <v>1000</v>
      </c>
      <c r="C587" s="174">
        <v>6321000100</v>
      </c>
      <c r="D587" s="174">
        <v>632</v>
      </c>
      <c r="E587" s="174">
        <f>_xlfn.XLOOKUP(C587,'Mapping account'!$C$5:$C$412,'Mapping account'!$K$5:$K$412,0)</f>
        <v>0</v>
      </c>
      <c r="F587" s="174" t="str">
        <f t="shared" si="9"/>
        <v>Acct_00100</v>
      </c>
      <c r="G587" s="298" t="s">
        <v>2089</v>
      </c>
    </row>
    <row r="588" spans="1:7" x14ac:dyDescent="0.2">
      <c r="A588" s="175" t="s">
        <v>2090</v>
      </c>
      <c r="B588" s="174">
        <v>1000</v>
      </c>
      <c r="C588" s="174">
        <v>6321000200</v>
      </c>
      <c r="D588" s="174">
        <v>632</v>
      </c>
      <c r="E588" s="174">
        <f>_xlfn.XLOOKUP(C588,'Mapping account'!$C$5:$C$412,'Mapping account'!$K$5:$K$412,0)</f>
        <v>0</v>
      </c>
      <c r="F588" s="174" t="str">
        <f t="shared" si="9"/>
        <v>Acct_00200</v>
      </c>
      <c r="G588" s="298" t="s">
        <v>2091</v>
      </c>
    </row>
    <row r="589" spans="1:7" x14ac:dyDescent="0.2">
      <c r="A589" s="175" t="s">
        <v>2092</v>
      </c>
      <c r="B589" s="174">
        <v>1000</v>
      </c>
      <c r="C589" s="174">
        <v>6322000100</v>
      </c>
      <c r="D589" s="174">
        <v>632</v>
      </c>
      <c r="E589" s="174">
        <f>_xlfn.XLOOKUP(C589,'Mapping account'!$C$5:$C$412,'Mapping account'!$K$5:$K$412,0)</f>
        <v>0</v>
      </c>
      <c r="F589" s="174" t="str">
        <f t="shared" si="9"/>
        <v>Acct_00100</v>
      </c>
      <c r="G589" s="298" t="s">
        <v>2093</v>
      </c>
    </row>
    <row r="590" spans="1:7" x14ac:dyDescent="0.2">
      <c r="A590" s="175" t="s">
        <v>2094</v>
      </c>
      <c r="B590" s="174">
        <v>1000</v>
      </c>
      <c r="C590" s="174">
        <v>6323000100</v>
      </c>
      <c r="D590" s="174">
        <v>632</v>
      </c>
      <c r="E590" s="174">
        <f>_xlfn.XLOOKUP(C590,'Mapping account'!$C$5:$C$412,'Mapping account'!$K$5:$K$412,0)</f>
        <v>0</v>
      </c>
      <c r="F590" s="174" t="str">
        <f t="shared" si="9"/>
        <v>Acct_00100</v>
      </c>
      <c r="G590" s="298" t="s">
        <v>2095</v>
      </c>
    </row>
    <row r="591" spans="1:7" x14ac:dyDescent="0.2">
      <c r="A591" s="175" t="s">
        <v>2096</v>
      </c>
      <c r="B591" s="174">
        <v>1000</v>
      </c>
      <c r="C591" s="174">
        <v>6324000100</v>
      </c>
      <c r="D591" s="174">
        <v>632</v>
      </c>
      <c r="E591" s="174">
        <f>_xlfn.XLOOKUP(C591,'Mapping account'!$C$5:$C$412,'Mapping account'!$K$5:$K$412,0)</f>
        <v>0</v>
      </c>
      <c r="F591" s="174" t="str">
        <f t="shared" si="9"/>
        <v>Acct_00100</v>
      </c>
      <c r="G591" s="298" t="s">
        <v>2097</v>
      </c>
    </row>
    <row r="592" spans="1:7" x14ac:dyDescent="0.2">
      <c r="A592" s="175" t="s">
        <v>2098</v>
      </c>
      <c r="B592" s="174">
        <v>1000</v>
      </c>
      <c r="C592" s="174">
        <v>6325000100</v>
      </c>
      <c r="D592" s="174">
        <v>632</v>
      </c>
      <c r="E592" s="174">
        <f>_xlfn.XLOOKUP(C592,'Mapping account'!$C$5:$C$412,'Mapping account'!$K$5:$K$412,0)</f>
        <v>0</v>
      </c>
      <c r="F592" s="174" t="str">
        <f t="shared" si="9"/>
        <v>Acct_00100</v>
      </c>
      <c r="G592" s="298" t="s">
        <v>2099</v>
      </c>
    </row>
    <row r="593" spans="1:7" x14ac:dyDescent="0.2">
      <c r="A593" s="175" t="s">
        <v>2100</v>
      </c>
      <c r="B593" s="174">
        <v>1000</v>
      </c>
      <c r="C593" s="174">
        <v>6326000100</v>
      </c>
      <c r="D593" s="174">
        <v>632</v>
      </c>
      <c r="E593" s="174">
        <f>_xlfn.XLOOKUP(C593,'Mapping account'!$C$5:$C$412,'Mapping account'!$K$5:$K$412,0)</f>
        <v>0</v>
      </c>
      <c r="F593" s="174" t="str">
        <f t="shared" si="9"/>
        <v>Acct_00100</v>
      </c>
      <c r="G593" s="298" t="s">
        <v>2101</v>
      </c>
    </row>
    <row r="594" spans="1:7" x14ac:dyDescent="0.2">
      <c r="A594" s="175" t="s">
        <v>2102</v>
      </c>
      <c r="B594" s="174">
        <v>1000</v>
      </c>
      <c r="C594" s="174">
        <v>6328000100</v>
      </c>
      <c r="D594" s="174">
        <v>632</v>
      </c>
      <c r="E594" s="174">
        <f>_xlfn.XLOOKUP(C594,'Mapping account'!$C$5:$C$412,'Mapping account'!$K$5:$K$412,0)</f>
        <v>0</v>
      </c>
      <c r="F594" s="174" t="str">
        <f t="shared" si="9"/>
        <v>Acct_00100</v>
      </c>
      <c r="G594" s="298" t="s">
        <v>695</v>
      </c>
    </row>
    <row r="595" spans="1:7" x14ac:dyDescent="0.2">
      <c r="A595" s="175" t="s">
        <v>2103</v>
      </c>
      <c r="B595" s="174">
        <v>1000</v>
      </c>
      <c r="C595" s="174">
        <v>6329000100</v>
      </c>
      <c r="D595" s="174">
        <v>632</v>
      </c>
      <c r="E595" s="174">
        <f>_xlfn.XLOOKUP(C595,'Mapping account'!$C$5:$C$412,'Mapping account'!$K$5:$K$412,0)</f>
        <v>0</v>
      </c>
      <c r="F595" s="174" t="str">
        <f t="shared" si="9"/>
        <v>Acct_00100</v>
      </c>
      <c r="G595" s="298" t="s">
        <v>2104</v>
      </c>
    </row>
    <row r="596" spans="1:7" x14ac:dyDescent="0.2">
      <c r="A596" s="175" t="s">
        <v>2105</v>
      </c>
      <c r="B596" s="174">
        <v>1000</v>
      </c>
      <c r="C596" s="174">
        <v>6329000200</v>
      </c>
      <c r="D596" s="174">
        <v>632</v>
      </c>
      <c r="E596" s="174">
        <f>_xlfn.XLOOKUP(C596,'Mapping account'!$C$5:$C$412,'Mapping account'!$K$5:$K$412,0)</f>
        <v>0</v>
      </c>
      <c r="F596" s="174" t="str">
        <f t="shared" si="9"/>
        <v>Acct_00200</v>
      </c>
      <c r="G596" s="298" t="s">
        <v>2106</v>
      </c>
    </row>
    <row r="597" spans="1:7" x14ac:dyDescent="0.2">
      <c r="A597" s="175" t="s">
        <v>2107</v>
      </c>
      <c r="B597" s="174">
        <v>1000</v>
      </c>
      <c r="C597" s="174">
        <v>6329000900</v>
      </c>
      <c r="D597" s="174">
        <v>632</v>
      </c>
      <c r="E597" s="174">
        <f>_xlfn.XLOOKUP(C597,'Mapping account'!$C$5:$C$412,'Mapping account'!$K$5:$K$412,0)</f>
        <v>0</v>
      </c>
      <c r="F597" s="174" t="str">
        <f t="shared" si="9"/>
        <v>Acct_00900</v>
      </c>
      <c r="G597" s="298" t="s">
        <v>2108</v>
      </c>
    </row>
    <row r="598" spans="1:7" x14ac:dyDescent="0.2">
      <c r="A598" s="175" t="s">
        <v>157</v>
      </c>
      <c r="B598" s="174">
        <v>1000</v>
      </c>
      <c r="C598" s="174">
        <v>6351000100</v>
      </c>
      <c r="D598" s="174">
        <v>635</v>
      </c>
      <c r="E598" s="174" t="str">
        <f>_xlfn.XLOOKUP(C598,'Mapping account'!$C$5:$C$412,'Mapping account'!$K$5:$K$412,0)</f>
        <v>Định phí</v>
      </c>
      <c r="F598" s="174" t="str">
        <f t="shared" si="9"/>
        <v>Acct_00100</v>
      </c>
      <c r="G598" s="298" t="s">
        <v>2109</v>
      </c>
    </row>
    <row r="599" spans="1:7" x14ac:dyDescent="0.2">
      <c r="A599" s="175" t="s">
        <v>405</v>
      </c>
      <c r="B599" s="174">
        <v>1000</v>
      </c>
      <c r="C599" s="174">
        <v>6352006001</v>
      </c>
      <c r="D599" s="174">
        <v>635</v>
      </c>
      <c r="E599" s="174" t="str">
        <f>_xlfn.XLOOKUP(C599,'Mapping account'!$C$5:$C$412,'Mapping account'!$K$5:$K$412,0)</f>
        <v>Định phí</v>
      </c>
      <c r="F599" s="174" t="str">
        <f t="shared" si="9"/>
        <v>Acct_06001</v>
      </c>
      <c r="G599" s="298" t="s">
        <v>507</v>
      </c>
    </row>
    <row r="600" spans="1:7" x14ac:dyDescent="0.2">
      <c r="A600" s="175" t="s">
        <v>406</v>
      </c>
      <c r="B600" s="174">
        <v>1000</v>
      </c>
      <c r="C600" s="174">
        <v>6352006002</v>
      </c>
      <c r="D600" s="174">
        <v>635</v>
      </c>
      <c r="E600" s="174" t="str">
        <f>_xlfn.XLOOKUP(C600,'Mapping account'!$C$5:$C$412,'Mapping account'!$K$5:$K$412,0)</f>
        <v>Định phí</v>
      </c>
      <c r="F600" s="174" t="str">
        <f t="shared" si="9"/>
        <v>Acct_06002</v>
      </c>
      <c r="G600" s="298" t="s">
        <v>508</v>
      </c>
    </row>
    <row r="601" spans="1:7" x14ac:dyDescent="0.2">
      <c r="A601" s="175" t="s">
        <v>408</v>
      </c>
      <c r="B601" s="174">
        <v>1000</v>
      </c>
      <c r="C601" s="174">
        <v>6353006301</v>
      </c>
      <c r="D601" s="174">
        <v>635</v>
      </c>
      <c r="E601" s="174" t="str">
        <f>_xlfn.XLOOKUP(C601,'Mapping account'!$C$5:$C$412,'Mapping account'!$K$5:$K$412,0)</f>
        <v>Định phí</v>
      </c>
      <c r="F601" s="174" t="str">
        <f t="shared" si="9"/>
        <v>Acct_06301</v>
      </c>
      <c r="G601" s="298" t="s">
        <v>506</v>
      </c>
    </row>
    <row r="602" spans="1:7" x14ac:dyDescent="0.2">
      <c r="A602" s="175" t="s">
        <v>2110</v>
      </c>
      <c r="B602" s="174">
        <v>1000</v>
      </c>
      <c r="C602" s="174">
        <v>6353096301</v>
      </c>
      <c r="D602" s="174">
        <v>635</v>
      </c>
      <c r="E602" s="174" t="str">
        <f>_xlfn.XLOOKUP(C602,'Mapping account'!$C$5:$C$412,'Mapping account'!$K$5:$K$412,0)</f>
        <v>Định phí</v>
      </c>
      <c r="F602" s="174" t="str">
        <f t="shared" si="9"/>
        <v>Acct_96301</v>
      </c>
      <c r="G602" s="298" t="s">
        <v>523</v>
      </c>
    </row>
    <row r="603" spans="1:7" x14ac:dyDescent="0.2">
      <c r="A603" s="175" t="s">
        <v>2111</v>
      </c>
      <c r="B603" s="174">
        <v>1000</v>
      </c>
      <c r="C603" s="174">
        <v>6354000100</v>
      </c>
      <c r="D603" s="174">
        <v>635</v>
      </c>
      <c r="E603" s="174" t="str">
        <f>_xlfn.XLOOKUP(C603,'Mapping account'!$C$5:$C$412,'Mapping account'!$K$5:$K$412,0)</f>
        <v>Định phí</v>
      </c>
      <c r="F603" s="174" t="str">
        <f t="shared" si="9"/>
        <v>Acct_00100</v>
      </c>
      <c r="G603" s="298" t="s">
        <v>2112</v>
      </c>
    </row>
    <row r="604" spans="1:7" x14ac:dyDescent="0.2">
      <c r="A604" s="175" t="s">
        <v>2111</v>
      </c>
      <c r="B604" s="174">
        <v>1000</v>
      </c>
      <c r="C604" s="174">
        <v>6354006401</v>
      </c>
      <c r="D604" s="174">
        <v>635</v>
      </c>
      <c r="E604" s="174" t="str">
        <f>_xlfn.XLOOKUP(C604,'Mapping account'!$C$5:$C$412,'Mapping account'!$K$5:$K$412,0)</f>
        <v>Định phí</v>
      </c>
      <c r="F604" s="174" t="str">
        <f t="shared" si="9"/>
        <v>Acct_06401</v>
      </c>
      <c r="G604" s="298" t="s">
        <v>2113</v>
      </c>
    </row>
    <row r="605" spans="1:7" x14ac:dyDescent="0.2">
      <c r="A605" s="175" t="s">
        <v>2114</v>
      </c>
      <c r="B605" s="174">
        <v>1000</v>
      </c>
      <c r="C605" s="174">
        <v>6358000100</v>
      </c>
      <c r="D605" s="174">
        <v>635</v>
      </c>
      <c r="E605" s="174" t="str">
        <f>_xlfn.XLOOKUP(C605,'Mapping account'!$C$5:$C$412,'Mapping account'!$K$5:$K$412,0)</f>
        <v>Định phí</v>
      </c>
      <c r="F605" s="174" t="str">
        <f t="shared" si="9"/>
        <v>Acct_00100</v>
      </c>
      <c r="G605" s="298" t="s">
        <v>2115</v>
      </c>
    </row>
    <row r="606" spans="1:7" x14ac:dyDescent="0.2">
      <c r="A606" s="175" t="s">
        <v>407</v>
      </c>
      <c r="B606" s="174">
        <v>1000</v>
      </c>
      <c r="C606" s="174">
        <v>6358005901</v>
      </c>
      <c r="D606" s="174">
        <v>635</v>
      </c>
      <c r="E606" s="174" t="str">
        <f>_xlfn.XLOOKUP(C606,'Mapping account'!$C$5:$C$412,'Mapping account'!$K$5:$K$412,0)</f>
        <v>Định phí</v>
      </c>
      <c r="F606" s="174" t="str">
        <f t="shared" si="9"/>
        <v>Acct_05901</v>
      </c>
      <c r="G606" s="298" t="s">
        <v>2116</v>
      </c>
    </row>
    <row r="607" spans="1:7" x14ac:dyDescent="0.2">
      <c r="A607" s="175" t="s">
        <v>471</v>
      </c>
      <c r="B607" s="174">
        <v>1000</v>
      </c>
      <c r="C607" s="174">
        <v>6411002603</v>
      </c>
      <c r="D607" s="174">
        <v>641</v>
      </c>
      <c r="E607" s="174" t="str">
        <f>_xlfn.XLOOKUP(C607,'Mapping account'!$C$5:$C$412,'Mapping account'!$K$5:$K$412,0)</f>
        <v>Định phí</v>
      </c>
      <c r="F607" s="174" t="str">
        <f t="shared" si="9"/>
        <v>Acct_02603</v>
      </c>
      <c r="G607" s="298" t="s">
        <v>2117</v>
      </c>
    </row>
    <row r="608" spans="1:7" x14ac:dyDescent="0.2">
      <c r="A608" s="175" t="s">
        <v>756</v>
      </c>
      <c r="B608" s="174">
        <v>1000</v>
      </c>
      <c r="C608" s="174">
        <v>6411002604</v>
      </c>
      <c r="D608" s="174">
        <v>641</v>
      </c>
      <c r="E608" s="174" t="str">
        <f>_xlfn.XLOOKUP(C608,'Mapping account'!$C$5:$C$412,'Mapping account'!$K$5:$K$412,0)</f>
        <v>Định phí</v>
      </c>
      <c r="F608" s="174" t="str">
        <f t="shared" si="9"/>
        <v>Acct_02604</v>
      </c>
      <c r="G608" s="298" t="s">
        <v>552</v>
      </c>
    </row>
    <row r="609" spans="1:7" x14ac:dyDescent="0.2">
      <c r="A609" s="175" t="s">
        <v>762</v>
      </c>
      <c r="B609" s="174">
        <v>1000</v>
      </c>
      <c r="C609" s="174">
        <v>6411002605</v>
      </c>
      <c r="D609" s="174">
        <v>641</v>
      </c>
      <c r="E609" s="174" t="str">
        <f>_xlfn.XLOOKUP(C609,'Mapping account'!$C$5:$C$412,'Mapping account'!$K$5:$K$412,0)</f>
        <v>Định phí</v>
      </c>
      <c r="F609" s="174" t="str">
        <f t="shared" si="9"/>
        <v>Acct_02605</v>
      </c>
      <c r="G609" s="298" t="s">
        <v>553</v>
      </c>
    </row>
    <row r="610" spans="1:7" x14ac:dyDescent="0.2">
      <c r="A610" s="175" t="s">
        <v>764</v>
      </c>
      <c r="B610" s="174">
        <v>1000</v>
      </c>
      <c r="C610" s="174">
        <v>6411002703</v>
      </c>
      <c r="D610" s="174">
        <v>641</v>
      </c>
      <c r="E610" s="174" t="str">
        <f>_xlfn.XLOOKUP(C610,'Mapping account'!$C$5:$C$412,'Mapping account'!$K$5:$K$412,0)</f>
        <v>Định phí</v>
      </c>
      <c r="F610" s="174" t="str">
        <f t="shared" si="9"/>
        <v>Acct_02703</v>
      </c>
      <c r="G610" s="298" t="s">
        <v>2118</v>
      </c>
    </row>
    <row r="611" spans="1:7" x14ac:dyDescent="0.2">
      <c r="A611" s="175" t="s">
        <v>367</v>
      </c>
      <c r="B611" s="174">
        <v>1000</v>
      </c>
      <c r="C611" s="174">
        <v>6411002801</v>
      </c>
      <c r="D611" s="174">
        <v>641</v>
      </c>
      <c r="E611" s="174" t="str">
        <f>_xlfn.XLOOKUP(C611,'Mapping account'!$C$5:$C$412,'Mapping account'!$K$5:$K$412,0)</f>
        <v>Định phí</v>
      </c>
      <c r="F611" s="174" t="str">
        <f t="shared" si="9"/>
        <v>Acct_02801</v>
      </c>
      <c r="G611" s="298" t="s">
        <v>741</v>
      </c>
    </row>
    <row r="612" spans="1:7" x14ac:dyDescent="0.2">
      <c r="A612" s="175" t="s">
        <v>441</v>
      </c>
      <c r="B612" s="174">
        <v>1000</v>
      </c>
      <c r="C612" s="174">
        <v>6411002802</v>
      </c>
      <c r="D612" s="174">
        <v>641</v>
      </c>
      <c r="E612" s="174" t="str">
        <f>_xlfn.XLOOKUP(C612,'Mapping account'!$C$5:$C$412,'Mapping account'!$K$5:$K$412,0)</f>
        <v>Định phí</v>
      </c>
      <c r="F612" s="174" t="str">
        <f t="shared" si="9"/>
        <v>Acct_02802</v>
      </c>
      <c r="G612" s="298" t="s">
        <v>551</v>
      </c>
    </row>
    <row r="613" spans="1:7" x14ac:dyDescent="0.2">
      <c r="A613" s="175" t="s">
        <v>397</v>
      </c>
      <c r="B613" s="174">
        <v>1000</v>
      </c>
      <c r="C613" s="174">
        <v>6411002806</v>
      </c>
      <c r="D613" s="174">
        <v>641</v>
      </c>
      <c r="E613" s="174" t="str">
        <f>_xlfn.XLOOKUP(C613,'Mapping account'!$C$5:$C$412,'Mapping account'!$K$5:$K$412,0)</f>
        <v>Định phí</v>
      </c>
      <c r="F613" s="174" t="str">
        <f t="shared" si="9"/>
        <v>Acct_02806</v>
      </c>
      <c r="G613" s="298" t="s">
        <v>557</v>
      </c>
    </row>
    <row r="614" spans="1:7" x14ac:dyDescent="0.2">
      <c r="A614" s="175" t="s">
        <v>272</v>
      </c>
      <c r="B614" s="174">
        <v>1000</v>
      </c>
      <c r="C614" s="174">
        <v>6411002901</v>
      </c>
      <c r="D614" s="174">
        <v>641</v>
      </c>
      <c r="E614" s="174" t="str">
        <f>_xlfn.XLOOKUP(C614,'Mapping account'!$C$5:$C$412,'Mapping account'!$K$5:$K$412,0)</f>
        <v>Định phí</v>
      </c>
      <c r="F614" s="174" t="str">
        <f t="shared" si="9"/>
        <v>Acct_02901</v>
      </c>
      <c r="G614" s="298" t="s">
        <v>2119</v>
      </c>
    </row>
    <row r="615" spans="1:7" x14ac:dyDescent="0.2">
      <c r="A615" s="175" t="s">
        <v>398</v>
      </c>
      <c r="B615" s="174">
        <v>1000</v>
      </c>
      <c r="C615" s="174">
        <v>6411003001</v>
      </c>
      <c r="D615" s="174">
        <v>641</v>
      </c>
      <c r="E615" s="174" t="str">
        <f>_xlfn.XLOOKUP(C615,'Mapping account'!$C$5:$C$412,'Mapping account'!$K$5:$K$412,0)</f>
        <v>Định phí</v>
      </c>
      <c r="F615" s="174" t="str">
        <f t="shared" si="9"/>
        <v>Acct_03001</v>
      </c>
      <c r="G615" s="298" t="s">
        <v>684</v>
      </c>
    </row>
    <row r="616" spans="1:7" x14ac:dyDescent="0.2">
      <c r="A616" s="175" t="s">
        <v>763</v>
      </c>
      <c r="B616" s="174">
        <v>1000</v>
      </c>
      <c r="C616" s="174">
        <v>6411003202</v>
      </c>
      <c r="D616" s="174">
        <v>641</v>
      </c>
      <c r="E616" s="174" t="str">
        <f>_xlfn.XLOOKUP(C616,'Mapping account'!$C$5:$C$412,'Mapping account'!$K$5:$K$412,0)</f>
        <v>Định phí</v>
      </c>
      <c r="F616" s="174" t="str">
        <f t="shared" si="9"/>
        <v>Acct_03202</v>
      </c>
      <c r="G616" s="298" t="s">
        <v>537</v>
      </c>
    </row>
    <row r="617" spans="1:7" x14ac:dyDescent="0.2">
      <c r="A617" s="175" t="s">
        <v>761</v>
      </c>
      <c r="B617" s="174">
        <v>1000</v>
      </c>
      <c r="C617" s="174">
        <v>6411003401</v>
      </c>
      <c r="D617" s="174">
        <v>641</v>
      </c>
      <c r="E617" s="174" t="str">
        <f>_xlfn.XLOOKUP(C617,'Mapping account'!$C$5:$C$412,'Mapping account'!$K$5:$K$412,0)</f>
        <v>Định phí</v>
      </c>
      <c r="F617" s="174" t="str">
        <f t="shared" si="9"/>
        <v>Acct_03401</v>
      </c>
      <c r="G617" s="298" t="s">
        <v>558</v>
      </c>
    </row>
    <row r="618" spans="1:7" x14ac:dyDescent="0.2">
      <c r="A618" s="175" t="s">
        <v>543</v>
      </c>
      <c r="B618" s="174">
        <v>1000</v>
      </c>
      <c r="C618" s="174">
        <v>6411005704</v>
      </c>
      <c r="D618" s="174">
        <v>641</v>
      </c>
      <c r="E618" s="174" t="str">
        <f>_xlfn.XLOOKUP(C618,'Mapping account'!$C$5:$C$412,'Mapping account'!$K$5:$K$412,0)</f>
        <v>Định phí</v>
      </c>
      <c r="F618" s="174" t="str">
        <f t="shared" si="9"/>
        <v>Acct_05704</v>
      </c>
      <c r="G618" s="298" t="s">
        <v>701</v>
      </c>
    </row>
    <row r="619" spans="1:7" x14ac:dyDescent="0.2">
      <c r="A619" s="175" t="s">
        <v>766</v>
      </c>
      <c r="B619" s="174">
        <v>1000</v>
      </c>
      <c r="C619" s="174">
        <v>6411007202</v>
      </c>
      <c r="D619" s="174">
        <v>641</v>
      </c>
      <c r="E619" s="174" t="str">
        <f>_xlfn.XLOOKUP(C619,'Mapping account'!$C$5:$C$412,'Mapping account'!$K$5:$K$412,0)</f>
        <v>Định phí</v>
      </c>
      <c r="F619" s="174" t="str">
        <f t="shared" si="9"/>
        <v>Acct_07202</v>
      </c>
      <c r="G619" s="298" t="s">
        <v>700</v>
      </c>
    </row>
    <row r="620" spans="1:7" x14ac:dyDescent="0.2">
      <c r="A620" s="175" t="s">
        <v>2120</v>
      </c>
      <c r="B620" s="174">
        <v>1000</v>
      </c>
      <c r="C620" s="174">
        <v>6412000802</v>
      </c>
      <c r="D620" s="174">
        <v>641</v>
      </c>
      <c r="E620" s="174" t="str">
        <f>_xlfn.XLOOKUP(C620,'Mapping account'!$C$5:$C$412,'Mapping account'!$K$5:$K$412,0)</f>
        <v>Biến phí</v>
      </c>
      <c r="F620" s="174" t="str">
        <f t="shared" si="9"/>
        <v>Acct_00802</v>
      </c>
      <c r="G620" s="298" t="s">
        <v>708</v>
      </c>
    </row>
    <row r="621" spans="1:7" x14ac:dyDescent="0.2">
      <c r="A621" s="175" t="s">
        <v>2121</v>
      </c>
      <c r="B621" s="174">
        <v>1000</v>
      </c>
      <c r="C621" s="174">
        <v>6412003501</v>
      </c>
      <c r="D621" s="174">
        <v>641</v>
      </c>
      <c r="E621" s="174" t="str">
        <f>_xlfn.XLOOKUP(C621,'Mapping account'!$C$5:$C$412,'Mapping account'!$K$5:$K$412,0)</f>
        <v>Biến phí</v>
      </c>
      <c r="F621" s="174" t="str">
        <f t="shared" si="9"/>
        <v>Acct_03501</v>
      </c>
      <c r="G621" s="298" t="s">
        <v>592</v>
      </c>
    </row>
    <row r="622" spans="1:7" x14ac:dyDescent="0.2">
      <c r="A622" s="175" t="s">
        <v>2122</v>
      </c>
      <c r="B622" s="174">
        <v>1000</v>
      </c>
      <c r="C622" s="174">
        <v>6412003502</v>
      </c>
      <c r="D622" s="174">
        <v>641</v>
      </c>
      <c r="E622" s="174" t="str">
        <f>_xlfn.XLOOKUP(C622,'Mapping account'!$C$5:$C$412,'Mapping account'!$K$5:$K$412,0)</f>
        <v>Biến phí</v>
      </c>
      <c r="F622" s="174" t="str">
        <f t="shared" si="9"/>
        <v>Acct_03502</v>
      </c>
      <c r="G622" s="298" t="s">
        <v>2123</v>
      </c>
    </row>
    <row r="623" spans="1:7" x14ac:dyDescent="0.2">
      <c r="A623" s="175" t="s">
        <v>355</v>
      </c>
      <c r="B623" s="174">
        <v>1000</v>
      </c>
      <c r="C623" s="174">
        <v>6412004104</v>
      </c>
      <c r="D623" s="174">
        <v>641</v>
      </c>
      <c r="E623" s="174" t="str">
        <f>_xlfn.XLOOKUP(C623,'Mapping account'!$C$5:$C$412,'Mapping account'!$K$5:$K$412,0)</f>
        <v>Định phí</v>
      </c>
      <c r="F623" s="174" t="str">
        <f t="shared" si="9"/>
        <v>Acct_04104</v>
      </c>
      <c r="G623" s="298" t="s">
        <v>744</v>
      </c>
    </row>
    <row r="624" spans="1:7" x14ac:dyDescent="0.2">
      <c r="A624" s="175" t="s">
        <v>341</v>
      </c>
      <c r="B624" s="174">
        <v>1000</v>
      </c>
      <c r="C624" s="174">
        <v>6412004803</v>
      </c>
      <c r="D624" s="174">
        <v>641</v>
      </c>
      <c r="E624" s="174" t="str">
        <f>_xlfn.XLOOKUP(C624,'Mapping account'!$C$5:$C$412,'Mapping account'!$K$5:$K$412,0)</f>
        <v>Định phí</v>
      </c>
      <c r="F624" s="174" t="str">
        <f t="shared" si="9"/>
        <v>Acct_04803</v>
      </c>
      <c r="G624" s="298" t="s">
        <v>565</v>
      </c>
    </row>
    <row r="625" spans="1:7" x14ac:dyDescent="0.2">
      <c r="A625" s="175" t="s">
        <v>2124</v>
      </c>
      <c r="B625" s="174">
        <v>1000</v>
      </c>
      <c r="C625" s="174">
        <v>6412004805</v>
      </c>
      <c r="D625" s="174">
        <v>641</v>
      </c>
      <c r="E625" s="174" t="str">
        <f>_xlfn.XLOOKUP(C625,'Mapping account'!$C$5:$C$412,'Mapping account'!$K$5:$K$412,0)</f>
        <v>Định phí</v>
      </c>
      <c r="F625" s="174" t="str">
        <f t="shared" si="9"/>
        <v>Acct_04805</v>
      </c>
      <c r="G625" s="298" t="s">
        <v>2125</v>
      </c>
    </row>
    <row r="626" spans="1:7" x14ac:dyDescent="0.2">
      <c r="A626" s="175" t="s">
        <v>2126</v>
      </c>
      <c r="B626" s="174">
        <v>1000</v>
      </c>
      <c r="C626" s="174">
        <v>6412007101</v>
      </c>
      <c r="D626" s="174">
        <v>641</v>
      </c>
      <c r="E626" s="174" t="str">
        <f>_xlfn.XLOOKUP(C626,'Mapping account'!$C$5:$C$412,'Mapping account'!$K$5:$K$412,0)</f>
        <v>Định phí</v>
      </c>
      <c r="F626" s="174" t="str">
        <f t="shared" si="9"/>
        <v>Acct_07101</v>
      </c>
      <c r="G626" s="298" t="s">
        <v>2127</v>
      </c>
    </row>
    <row r="627" spans="1:7" x14ac:dyDescent="0.2">
      <c r="A627" s="175" t="s">
        <v>772</v>
      </c>
      <c r="B627" s="174">
        <v>1000</v>
      </c>
      <c r="C627" s="174">
        <v>6413001908</v>
      </c>
      <c r="D627" s="174">
        <v>641</v>
      </c>
      <c r="E627" s="174" t="str">
        <f>_xlfn.XLOOKUP(C627,'Mapping account'!$C$5:$C$412,'Mapping account'!$K$5:$K$412,0)</f>
        <v>Định phí</v>
      </c>
      <c r="F627" s="174" t="str">
        <f t="shared" si="9"/>
        <v>Acct_01908</v>
      </c>
      <c r="G627" s="298" t="s">
        <v>674</v>
      </c>
    </row>
    <row r="628" spans="1:7" x14ac:dyDescent="0.2">
      <c r="A628" s="175" t="s">
        <v>468</v>
      </c>
      <c r="B628" s="174">
        <v>1000</v>
      </c>
      <c r="C628" s="174">
        <v>6413002201</v>
      </c>
      <c r="D628" s="174">
        <v>641</v>
      </c>
      <c r="E628" s="174" t="str">
        <f>_xlfn.XLOOKUP(C628,'Mapping account'!$C$5:$C$412,'Mapping account'!$K$5:$K$412,0)</f>
        <v>Định phí</v>
      </c>
      <c r="F628" s="174" t="str">
        <f t="shared" si="9"/>
        <v>Acct_02201</v>
      </c>
      <c r="G628" s="298" t="s">
        <v>2128</v>
      </c>
    </row>
    <row r="629" spans="1:7" x14ac:dyDescent="0.2">
      <c r="A629" s="175" t="s">
        <v>2129</v>
      </c>
      <c r="B629" s="174">
        <v>1000</v>
      </c>
      <c r="C629" s="174">
        <v>6413002202</v>
      </c>
      <c r="D629" s="174">
        <v>641</v>
      </c>
      <c r="E629" s="174" t="str">
        <f>_xlfn.XLOOKUP(C629,'Mapping account'!$C$5:$C$412,'Mapping account'!$K$5:$K$412,0)</f>
        <v>Định phí</v>
      </c>
      <c r="F629" s="174" t="str">
        <f t="shared" si="9"/>
        <v>Acct_02202</v>
      </c>
      <c r="G629" s="298" t="s">
        <v>2130</v>
      </c>
    </row>
    <row r="630" spans="1:7" x14ac:dyDescent="0.2">
      <c r="A630" s="175" t="s">
        <v>2131</v>
      </c>
      <c r="B630" s="174">
        <v>1000</v>
      </c>
      <c r="C630" s="174">
        <v>6413002204</v>
      </c>
      <c r="D630" s="174">
        <v>641</v>
      </c>
      <c r="E630" s="174" t="str">
        <f>_xlfn.XLOOKUP(C630,'Mapping account'!$C$5:$C$412,'Mapping account'!$K$5:$K$412,0)</f>
        <v>Định phí</v>
      </c>
      <c r="F630" s="174" t="str">
        <f t="shared" si="9"/>
        <v>Acct_02204</v>
      </c>
      <c r="G630" s="298" t="s">
        <v>672</v>
      </c>
    </row>
    <row r="631" spans="1:7" x14ac:dyDescent="0.2">
      <c r="A631" s="175" t="s">
        <v>2132</v>
      </c>
      <c r="B631" s="174">
        <v>1000</v>
      </c>
      <c r="C631" s="174">
        <v>6413002206</v>
      </c>
      <c r="D631" s="174">
        <v>641</v>
      </c>
      <c r="E631" s="174">
        <f>_xlfn.XLOOKUP(C631,'Mapping account'!$C$5:$C$412,'Mapping account'!$K$5:$K$412,0)</f>
        <v>0</v>
      </c>
      <c r="F631" s="174" t="str">
        <f t="shared" si="9"/>
        <v>Acct_02206</v>
      </c>
      <c r="G631" s="298" t="s">
        <v>2133</v>
      </c>
    </row>
    <row r="632" spans="1:7" x14ac:dyDescent="0.2">
      <c r="A632" s="175" t="s">
        <v>2134</v>
      </c>
      <c r="B632" s="174">
        <v>1000</v>
      </c>
      <c r="C632" s="174">
        <v>6413002207</v>
      </c>
      <c r="D632" s="174">
        <v>641</v>
      </c>
      <c r="E632" s="174">
        <f>_xlfn.XLOOKUP(C632,'Mapping account'!$C$5:$C$412,'Mapping account'!$K$5:$K$412,0)</f>
        <v>0</v>
      </c>
      <c r="F632" s="174" t="str">
        <f t="shared" si="9"/>
        <v>Acct_02207</v>
      </c>
      <c r="G632" s="298" t="s">
        <v>2135</v>
      </c>
    </row>
    <row r="633" spans="1:7" x14ac:dyDescent="0.2">
      <c r="A633" s="175" t="s">
        <v>765</v>
      </c>
      <c r="B633" s="174">
        <v>1000</v>
      </c>
      <c r="C633" s="174">
        <v>6413002402</v>
      </c>
      <c r="D633" s="174">
        <v>641</v>
      </c>
      <c r="E633" s="174" t="str">
        <f>_xlfn.XLOOKUP(C633,'Mapping account'!$C$5:$C$412,'Mapping account'!$K$5:$K$412,0)</f>
        <v>Định phí</v>
      </c>
      <c r="F633" s="174" t="str">
        <f t="shared" si="9"/>
        <v>Acct_02402</v>
      </c>
      <c r="G633" s="298" t="s">
        <v>644</v>
      </c>
    </row>
    <row r="634" spans="1:7" x14ac:dyDescent="0.2">
      <c r="A634" s="175" t="s">
        <v>478</v>
      </c>
      <c r="B634" s="174">
        <v>1000</v>
      </c>
      <c r="C634" s="174">
        <v>6413003002</v>
      </c>
      <c r="D634" s="174">
        <v>641</v>
      </c>
      <c r="E634" s="174" t="str">
        <f>_xlfn.XLOOKUP(C634,'Mapping account'!$C$5:$C$412,'Mapping account'!$K$5:$K$412,0)</f>
        <v>Định phí</v>
      </c>
      <c r="F634" s="174" t="str">
        <f t="shared" si="9"/>
        <v>Acct_03002</v>
      </c>
      <c r="G634" s="298" t="s">
        <v>2136</v>
      </c>
    </row>
    <row r="635" spans="1:7" x14ac:dyDescent="0.2">
      <c r="A635" s="175" t="s">
        <v>2137</v>
      </c>
      <c r="B635" s="174">
        <v>1000</v>
      </c>
      <c r="C635" s="174">
        <v>6413004102</v>
      </c>
      <c r="D635" s="174">
        <v>641</v>
      </c>
      <c r="E635" s="174" t="str">
        <f>_xlfn.XLOOKUP(C635,'Mapping account'!$C$5:$C$412,'Mapping account'!$K$5:$K$412,0)</f>
        <v>Định phí</v>
      </c>
      <c r="F635" s="174" t="str">
        <f t="shared" si="9"/>
        <v>Acct_04102</v>
      </c>
      <c r="G635" s="298" t="s">
        <v>2138</v>
      </c>
    </row>
    <row r="636" spans="1:7" x14ac:dyDescent="0.2">
      <c r="A636" s="175" t="s">
        <v>2139</v>
      </c>
      <c r="B636" s="174">
        <v>1000</v>
      </c>
      <c r="C636" s="174">
        <v>6413004501</v>
      </c>
      <c r="D636" s="174">
        <v>641</v>
      </c>
      <c r="E636" s="174" t="str">
        <f>_xlfn.XLOOKUP(C636,'Mapping account'!$C$5:$C$412,'Mapping account'!$K$5:$K$412,0)</f>
        <v>Định phí</v>
      </c>
      <c r="F636" s="174" t="str">
        <f t="shared" si="9"/>
        <v>Acct_04501</v>
      </c>
      <c r="G636" s="298" t="s">
        <v>2140</v>
      </c>
    </row>
    <row r="637" spans="1:7" x14ac:dyDescent="0.2">
      <c r="A637" s="175" t="s">
        <v>360</v>
      </c>
      <c r="B637" s="174">
        <v>1000</v>
      </c>
      <c r="C637" s="174">
        <v>6413004502</v>
      </c>
      <c r="D637" s="174">
        <v>641</v>
      </c>
      <c r="E637" s="174" t="str">
        <f>_xlfn.XLOOKUP(C637,'Mapping account'!$C$5:$C$412,'Mapping account'!$K$5:$K$412,0)</f>
        <v>Định phí</v>
      </c>
      <c r="F637" s="174" t="str">
        <f t="shared" si="9"/>
        <v>Acct_04502</v>
      </c>
      <c r="G637" s="298" t="s">
        <v>560</v>
      </c>
    </row>
    <row r="638" spans="1:7" x14ac:dyDescent="0.2">
      <c r="A638" s="175" t="s">
        <v>341</v>
      </c>
      <c r="B638" s="174">
        <v>1000</v>
      </c>
      <c r="C638" s="174">
        <v>6413004803</v>
      </c>
      <c r="D638" s="174">
        <v>641</v>
      </c>
      <c r="E638" s="174" t="str">
        <f>_xlfn.XLOOKUP(C638,'Mapping account'!$C$5:$C$412,'Mapping account'!$K$5:$K$412,0)</f>
        <v>Định phí</v>
      </c>
      <c r="F638" s="174" t="str">
        <f t="shared" si="9"/>
        <v>Acct_04803</v>
      </c>
      <c r="G638" s="298" t="s">
        <v>536</v>
      </c>
    </row>
    <row r="639" spans="1:7" x14ac:dyDescent="0.2">
      <c r="A639" s="175" t="s">
        <v>2124</v>
      </c>
      <c r="B639" s="174">
        <v>1000</v>
      </c>
      <c r="C639" s="174">
        <v>6413004805</v>
      </c>
      <c r="D639" s="174">
        <v>641</v>
      </c>
      <c r="E639" s="174" t="str">
        <f>_xlfn.XLOOKUP(C639,'Mapping account'!$C$5:$C$412,'Mapping account'!$K$5:$K$412,0)</f>
        <v>Định phí</v>
      </c>
      <c r="F639" s="174" t="str">
        <f t="shared" si="9"/>
        <v>Acct_04805</v>
      </c>
      <c r="G639" s="298" t="s">
        <v>2141</v>
      </c>
    </row>
    <row r="640" spans="1:7" x14ac:dyDescent="0.2">
      <c r="A640" s="175" t="s">
        <v>372</v>
      </c>
      <c r="B640" s="174">
        <v>1000</v>
      </c>
      <c r="C640" s="174">
        <v>6413005101</v>
      </c>
      <c r="D640" s="174">
        <v>641</v>
      </c>
      <c r="E640" s="174" t="str">
        <f>_xlfn.XLOOKUP(C640,'Mapping account'!$C$5:$C$412,'Mapping account'!$K$5:$K$412,0)</f>
        <v>Định phí</v>
      </c>
      <c r="F640" s="174" t="str">
        <f t="shared" si="9"/>
        <v>Acct_05101</v>
      </c>
      <c r="G640" s="298" t="s">
        <v>698</v>
      </c>
    </row>
    <row r="641" spans="1:7" x14ac:dyDescent="0.2">
      <c r="A641" s="175" t="s">
        <v>459</v>
      </c>
      <c r="B641" s="174">
        <v>1000</v>
      </c>
      <c r="C641" s="174">
        <v>6414001901</v>
      </c>
      <c r="D641" s="174">
        <v>641</v>
      </c>
      <c r="E641" s="174" t="str">
        <f>_xlfn.XLOOKUP(C641,'Mapping account'!$C$5:$C$412,'Mapping account'!$K$5:$K$412,0)</f>
        <v>Định phí</v>
      </c>
      <c r="F641" s="174" t="str">
        <f t="shared" si="9"/>
        <v>Acct_01901</v>
      </c>
      <c r="G641" s="298" t="s">
        <v>2142</v>
      </c>
    </row>
    <row r="642" spans="1:7" x14ac:dyDescent="0.2">
      <c r="A642" s="175" t="s">
        <v>1098</v>
      </c>
      <c r="B642" s="174">
        <v>1000</v>
      </c>
      <c r="C642" s="174">
        <v>6414001903</v>
      </c>
      <c r="D642" s="174">
        <v>641</v>
      </c>
      <c r="E642" s="174" t="str">
        <f>_xlfn.XLOOKUP(C642,'Mapping account'!$C$5:$C$412,'Mapping account'!$K$5:$K$412,0)</f>
        <v>Định phí</v>
      </c>
      <c r="F642" s="174" t="str">
        <f t="shared" ref="F642:F705" si="10">"Acct_"&amp;RIGHT(C642,5)</f>
        <v>Acct_01903</v>
      </c>
      <c r="G642" s="298" t="s">
        <v>2143</v>
      </c>
    </row>
    <row r="643" spans="1:7" x14ac:dyDescent="0.2">
      <c r="A643" s="175" t="s">
        <v>416</v>
      </c>
      <c r="B643" s="174">
        <v>1000</v>
      </c>
      <c r="C643" s="174">
        <v>6414001904</v>
      </c>
      <c r="D643" s="174">
        <v>641</v>
      </c>
      <c r="E643" s="174" t="str">
        <f>_xlfn.XLOOKUP(C643,'Mapping account'!$C$5:$C$412,'Mapping account'!$K$5:$K$412,0)</f>
        <v>Định phí</v>
      </c>
      <c r="F643" s="174" t="str">
        <f t="shared" si="10"/>
        <v>Acct_01904</v>
      </c>
      <c r="G643" s="298" t="s">
        <v>2144</v>
      </c>
    </row>
    <row r="644" spans="1:7" x14ac:dyDescent="0.2">
      <c r="A644" s="175" t="s">
        <v>2065</v>
      </c>
      <c r="B644" s="174">
        <v>1000</v>
      </c>
      <c r="C644" s="174">
        <v>6414001905</v>
      </c>
      <c r="D644" s="174">
        <v>641</v>
      </c>
      <c r="E644" s="174" t="str">
        <f>_xlfn.XLOOKUP(C644,'Mapping account'!$C$5:$C$412,'Mapping account'!$K$5:$K$412,0)</f>
        <v>Định phí</v>
      </c>
      <c r="F644" s="174" t="str">
        <f t="shared" si="10"/>
        <v>Acct_01905</v>
      </c>
      <c r="G644" s="298" t="s">
        <v>562</v>
      </c>
    </row>
    <row r="645" spans="1:7" x14ac:dyDescent="0.2">
      <c r="A645" s="175" t="s">
        <v>2145</v>
      </c>
      <c r="B645" s="174">
        <v>1000</v>
      </c>
      <c r="C645" s="174">
        <v>6414001907</v>
      </c>
      <c r="D645" s="174">
        <v>641</v>
      </c>
      <c r="E645" s="174" t="str">
        <f>_xlfn.XLOOKUP(C645,'Mapping account'!$C$5:$C$412,'Mapping account'!$K$5:$K$412,0)</f>
        <v>Định phí</v>
      </c>
      <c r="F645" s="174" t="str">
        <f t="shared" si="10"/>
        <v>Acct_01907</v>
      </c>
      <c r="G645" s="298" t="s">
        <v>563</v>
      </c>
    </row>
    <row r="646" spans="1:7" x14ac:dyDescent="0.2">
      <c r="A646" s="175" t="s">
        <v>448</v>
      </c>
      <c r="B646" s="174">
        <v>1000</v>
      </c>
      <c r="C646" s="174">
        <v>6414001909</v>
      </c>
      <c r="D646" s="174">
        <v>641</v>
      </c>
      <c r="E646" s="174" t="str">
        <f>_xlfn.XLOOKUP(C646,'Mapping account'!$C$5:$C$412,'Mapping account'!$K$5:$K$412,0)</f>
        <v>Định phí</v>
      </c>
      <c r="F646" s="174" t="str">
        <f t="shared" si="10"/>
        <v>Acct_01909</v>
      </c>
      <c r="G646" s="298" t="s">
        <v>2146</v>
      </c>
    </row>
    <row r="647" spans="1:7" x14ac:dyDescent="0.2">
      <c r="A647" s="175" t="s">
        <v>423</v>
      </c>
      <c r="B647" s="174">
        <v>1000</v>
      </c>
      <c r="C647" s="174">
        <v>6414001910</v>
      </c>
      <c r="D647" s="174">
        <v>641</v>
      </c>
      <c r="E647" s="174" t="str">
        <f>_xlfn.XLOOKUP(C647,'Mapping account'!$C$5:$C$412,'Mapping account'!$K$5:$K$412,0)</f>
        <v>Định phí</v>
      </c>
      <c r="F647" s="174" t="str">
        <f t="shared" si="10"/>
        <v>Acct_01910</v>
      </c>
      <c r="G647" s="298" t="s">
        <v>2147</v>
      </c>
    </row>
    <row r="648" spans="1:7" x14ac:dyDescent="0.2">
      <c r="A648" s="175" t="s">
        <v>1101</v>
      </c>
      <c r="B648" s="174">
        <v>1000</v>
      </c>
      <c r="C648" s="174">
        <v>6414001913</v>
      </c>
      <c r="D648" s="174">
        <v>641</v>
      </c>
      <c r="E648" s="174" t="str">
        <f>_xlfn.XLOOKUP(C648,'Mapping account'!$C$5:$C$412,'Mapping account'!$K$5:$K$412,0)</f>
        <v>Định phí</v>
      </c>
      <c r="F648" s="174" t="str">
        <f t="shared" si="10"/>
        <v>Acct_01913</v>
      </c>
      <c r="G648" s="298" t="s">
        <v>2148</v>
      </c>
    </row>
    <row r="649" spans="1:7" x14ac:dyDescent="0.2">
      <c r="A649" s="175" t="s">
        <v>1096</v>
      </c>
      <c r="B649" s="174">
        <v>1000</v>
      </c>
      <c r="C649" s="174">
        <v>6414001915</v>
      </c>
      <c r="D649" s="174">
        <v>641</v>
      </c>
      <c r="E649" s="174" t="str">
        <f>_xlfn.XLOOKUP(C649,'Mapping account'!$C$5:$C$412,'Mapping account'!$K$5:$K$412,0)</f>
        <v>Định phí</v>
      </c>
      <c r="F649" s="174" t="str">
        <f t="shared" si="10"/>
        <v>Acct_01915</v>
      </c>
      <c r="G649" s="298" t="s">
        <v>2149</v>
      </c>
    </row>
    <row r="650" spans="1:7" x14ac:dyDescent="0.2">
      <c r="A650" s="175" t="s">
        <v>511</v>
      </c>
      <c r="B650" s="174">
        <v>1000</v>
      </c>
      <c r="C650" s="174">
        <v>6415006501</v>
      </c>
      <c r="D650" s="174">
        <v>641</v>
      </c>
      <c r="E650" s="174" t="str">
        <f>_xlfn.XLOOKUP(C650,'Mapping account'!$C$5:$C$412,'Mapping account'!$K$5:$K$412,0)</f>
        <v>Định phí</v>
      </c>
      <c r="F650" s="174" t="str">
        <f t="shared" si="10"/>
        <v>Acct_06501</v>
      </c>
      <c r="G650" s="298" t="s">
        <v>2150</v>
      </c>
    </row>
    <row r="651" spans="1:7" x14ac:dyDescent="0.2">
      <c r="A651" s="175" t="s">
        <v>484</v>
      </c>
      <c r="B651" s="174">
        <v>1000</v>
      </c>
      <c r="C651" s="174">
        <v>6417001802</v>
      </c>
      <c r="D651" s="174">
        <v>641</v>
      </c>
      <c r="E651" s="174" t="str">
        <f>_xlfn.XLOOKUP(C651,'Mapping account'!$C$5:$C$412,'Mapping account'!$K$5:$K$412,0)</f>
        <v>Định phí</v>
      </c>
      <c r="F651" s="174" t="str">
        <f t="shared" si="10"/>
        <v>Acct_01802</v>
      </c>
      <c r="G651" s="298" t="s">
        <v>2151</v>
      </c>
    </row>
    <row r="652" spans="1:7" x14ac:dyDescent="0.2">
      <c r="A652" s="175" t="s">
        <v>771</v>
      </c>
      <c r="B652" s="174">
        <v>1000</v>
      </c>
      <c r="C652" s="174">
        <v>6417002001</v>
      </c>
      <c r="D652" s="174">
        <v>641</v>
      </c>
      <c r="E652" s="174" t="str">
        <f>_xlfn.XLOOKUP(C652,'Mapping account'!$C$5:$C$412,'Mapping account'!$K$5:$K$412,0)</f>
        <v>Định phí</v>
      </c>
      <c r="F652" s="174" t="str">
        <f t="shared" si="10"/>
        <v>Acct_02001</v>
      </c>
      <c r="G652" s="298" t="s">
        <v>2152</v>
      </c>
    </row>
    <row r="653" spans="1:7" x14ac:dyDescent="0.2">
      <c r="A653" s="175" t="s">
        <v>468</v>
      </c>
      <c r="B653" s="174">
        <v>1000</v>
      </c>
      <c r="C653" s="174">
        <v>6417002201</v>
      </c>
      <c r="D653" s="174">
        <v>641</v>
      </c>
      <c r="E653" s="174" t="str">
        <f>_xlfn.XLOOKUP(C653,'Mapping account'!$C$5:$C$412,'Mapping account'!$K$5:$K$412,0)</f>
        <v>Định phí</v>
      </c>
      <c r="F653" s="174" t="str">
        <f t="shared" si="10"/>
        <v>Acct_02201</v>
      </c>
      <c r="G653" s="298" t="s">
        <v>2153</v>
      </c>
    </row>
    <row r="654" spans="1:7" x14ac:dyDescent="0.2">
      <c r="A654" s="175" t="s">
        <v>2129</v>
      </c>
      <c r="B654" s="174">
        <v>1000</v>
      </c>
      <c r="C654" s="174">
        <v>6417002202</v>
      </c>
      <c r="D654" s="174">
        <v>641</v>
      </c>
      <c r="E654" s="174" t="str">
        <f>_xlfn.XLOOKUP(C654,'Mapping account'!$C$5:$C$412,'Mapping account'!$K$5:$K$412,0)</f>
        <v>Định phí</v>
      </c>
      <c r="F654" s="174" t="str">
        <f t="shared" si="10"/>
        <v>Acct_02202</v>
      </c>
      <c r="G654" s="298" t="s">
        <v>2154</v>
      </c>
    </row>
    <row r="655" spans="1:7" x14ac:dyDescent="0.2">
      <c r="A655" s="175" t="s">
        <v>2131</v>
      </c>
      <c r="B655" s="174">
        <v>1000</v>
      </c>
      <c r="C655" s="174">
        <v>6417002204</v>
      </c>
      <c r="D655" s="174">
        <v>641</v>
      </c>
      <c r="E655" s="174">
        <f>_xlfn.XLOOKUP(C655,'Mapping account'!$C$5:$C$412,'Mapping account'!$K$5:$K$412,0)</f>
        <v>0</v>
      </c>
      <c r="F655" s="174" t="str">
        <f t="shared" si="10"/>
        <v>Acct_02204</v>
      </c>
      <c r="G655" s="298" t="s">
        <v>550</v>
      </c>
    </row>
    <row r="656" spans="1:7" x14ac:dyDescent="0.2">
      <c r="A656" s="175" t="s">
        <v>2155</v>
      </c>
      <c r="B656" s="174">
        <v>1000</v>
      </c>
      <c r="C656" s="174">
        <v>6417002205</v>
      </c>
      <c r="D656" s="174">
        <v>641</v>
      </c>
      <c r="E656" s="174">
        <f>_xlfn.XLOOKUP(C656,'Mapping account'!$C$5:$C$412,'Mapping account'!$K$5:$K$412,0)</f>
        <v>0</v>
      </c>
      <c r="F656" s="174" t="str">
        <f t="shared" si="10"/>
        <v>Acct_02205</v>
      </c>
      <c r="G656" s="298" t="s">
        <v>2156</v>
      </c>
    </row>
    <row r="657" spans="1:7" x14ac:dyDescent="0.2">
      <c r="A657" s="175" t="s">
        <v>2132</v>
      </c>
      <c r="B657" s="174">
        <v>1000</v>
      </c>
      <c r="C657" s="174">
        <v>6417002206</v>
      </c>
      <c r="D657" s="174">
        <v>641</v>
      </c>
      <c r="E657" s="174">
        <f>_xlfn.XLOOKUP(C657,'Mapping account'!$C$5:$C$412,'Mapping account'!$K$5:$K$412,0)</f>
        <v>0</v>
      </c>
      <c r="F657" s="174" t="str">
        <f t="shared" si="10"/>
        <v>Acct_02206</v>
      </c>
      <c r="G657" s="298" t="s">
        <v>751</v>
      </c>
    </row>
    <row r="658" spans="1:7" x14ac:dyDescent="0.2">
      <c r="A658" s="175" t="s">
        <v>501</v>
      </c>
      <c r="B658" s="174">
        <v>1000</v>
      </c>
      <c r="C658" s="174">
        <v>6417002804</v>
      </c>
      <c r="D658" s="174">
        <v>641</v>
      </c>
      <c r="E658" s="174" t="str">
        <f>_xlfn.XLOOKUP(C658,'Mapping account'!$C$5:$C$412,'Mapping account'!$K$5:$K$412,0)</f>
        <v>Định phí</v>
      </c>
      <c r="F658" s="174" t="str">
        <f t="shared" si="10"/>
        <v>Acct_02804</v>
      </c>
      <c r="G658" s="298" t="s">
        <v>2157</v>
      </c>
    </row>
    <row r="659" spans="1:7" x14ac:dyDescent="0.2">
      <c r="A659" s="175" t="s">
        <v>171</v>
      </c>
      <c r="B659" s="174">
        <v>1000</v>
      </c>
      <c r="C659" s="174">
        <v>6417003301</v>
      </c>
      <c r="D659" s="174">
        <v>641</v>
      </c>
      <c r="E659" s="174" t="str">
        <f>_xlfn.XLOOKUP(C659,'Mapping account'!$C$5:$C$412,'Mapping account'!$K$5:$K$412,0)</f>
        <v>Định phí</v>
      </c>
      <c r="F659" s="174" t="str">
        <f t="shared" si="10"/>
        <v>Acct_03301</v>
      </c>
      <c r="G659" s="298" t="s">
        <v>2158</v>
      </c>
    </row>
    <row r="660" spans="1:7" x14ac:dyDescent="0.2">
      <c r="A660" s="175" t="s">
        <v>151</v>
      </c>
      <c r="B660" s="174">
        <v>1000</v>
      </c>
      <c r="C660" s="174">
        <v>6417003302</v>
      </c>
      <c r="D660" s="174">
        <v>641</v>
      </c>
      <c r="E660" s="174" t="str">
        <f>_xlfn.XLOOKUP(C660,'Mapping account'!$C$5:$C$412,'Mapping account'!$K$5:$K$412,0)</f>
        <v>Định phí</v>
      </c>
      <c r="F660" s="174" t="str">
        <f t="shared" si="10"/>
        <v>Acct_03302</v>
      </c>
      <c r="G660" s="298" t="s">
        <v>753</v>
      </c>
    </row>
    <row r="661" spans="1:7" x14ac:dyDescent="0.2">
      <c r="A661" s="175" t="s">
        <v>2159</v>
      </c>
      <c r="B661" s="174">
        <v>1000</v>
      </c>
      <c r="C661" s="174">
        <v>6417003601</v>
      </c>
      <c r="D661" s="174">
        <v>641</v>
      </c>
      <c r="E661" s="174" t="str">
        <f>_xlfn.XLOOKUP(C661,'Mapping account'!$C$5:$C$412,'Mapping account'!$K$5:$K$412,0)</f>
        <v>Định phí</v>
      </c>
      <c r="F661" s="174" t="str">
        <f t="shared" si="10"/>
        <v>Acct_03601</v>
      </c>
      <c r="G661" s="298" t="s">
        <v>547</v>
      </c>
    </row>
    <row r="662" spans="1:7" x14ac:dyDescent="0.2">
      <c r="A662" s="175" t="s">
        <v>549</v>
      </c>
      <c r="B662" s="174">
        <v>1000</v>
      </c>
      <c r="C662" s="174">
        <v>6417003602</v>
      </c>
      <c r="D662" s="174">
        <v>641</v>
      </c>
      <c r="E662" s="174" t="str">
        <f>_xlfn.XLOOKUP(C662,'Mapping account'!$C$5:$C$412,'Mapping account'!$K$5:$K$412,0)</f>
        <v>Biến phí</v>
      </c>
      <c r="F662" s="174" t="str">
        <f t="shared" si="10"/>
        <v>Acct_03602</v>
      </c>
      <c r="G662" s="298" t="s">
        <v>548</v>
      </c>
    </row>
    <row r="663" spans="1:7" x14ac:dyDescent="0.2">
      <c r="A663" s="175" t="s">
        <v>401</v>
      </c>
      <c r="B663" s="174">
        <v>1000</v>
      </c>
      <c r="C663" s="174">
        <v>6417003604</v>
      </c>
      <c r="D663" s="174">
        <v>641</v>
      </c>
      <c r="E663" s="174" t="str">
        <f>_xlfn.XLOOKUP(C663,'Mapping account'!$C$5:$C$412,'Mapping account'!$K$5:$K$412,0)</f>
        <v>Định phí</v>
      </c>
      <c r="F663" s="174" t="str">
        <f t="shared" si="10"/>
        <v>Acct_03604</v>
      </c>
      <c r="G663" s="298" t="s">
        <v>710</v>
      </c>
    </row>
    <row r="664" spans="1:7" x14ac:dyDescent="0.2">
      <c r="A664" s="175" t="s">
        <v>2160</v>
      </c>
      <c r="B664" s="174">
        <v>1000</v>
      </c>
      <c r="C664" s="174">
        <v>6417003701</v>
      </c>
      <c r="D664" s="174">
        <v>641</v>
      </c>
      <c r="E664" s="174" t="str">
        <f>_xlfn.XLOOKUP(C664,'Mapping account'!$C$5:$C$412,'Mapping account'!$K$5:$K$412,0)</f>
        <v>Biến phí</v>
      </c>
      <c r="F664" s="174" t="str">
        <f t="shared" si="10"/>
        <v>Acct_03701</v>
      </c>
      <c r="G664" s="298" t="s">
        <v>527</v>
      </c>
    </row>
    <row r="665" spans="1:7" x14ac:dyDescent="0.2">
      <c r="A665" s="175" t="s">
        <v>775</v>
      </c>
      <c r="B665" s="174">
        <v>1000</v>
      </c>
      <c r="C665" s="174">
        <v>6417003702</v>
      </c>
      <c r="D665" s="174">
        <v>641</v>
      </c>
      <c r="E665" s="174" t="str">
        <f>_xlfn.XLOOKUP(C665,'Mapping account'!$C$5:$C$412,'Mapping account'!$K$5:$K$412,0)</f>
        <v>Biến phí</v>
      </c>
      <c r="F665" s="174" t="str">
        <f t="shared" si="10"/>
        <v>Acct_03702</v>
      </c>
      <c r="G665" s="298" t="s">
        <v>2161</v>
      </c>
    </row>
    <row r="666" spans="1:7" x14ac:dyDescent="0.2">
      <c r="A666" s="175" t="s">
        <v>2162</v>
      </c>
      <c r="B666" s="174">
        <v>1000</v>
      </c>
      <c r="C666" s="174">
        <v>6417003703</v>
      </c>
      <c r="D666" s="174">
        <v>641</v>
      </c>
      <c r="E666" s="174" t="str">
        <f>_xlfn.XLOOKUP(C666,'Mapping account'!$C$5:$C$412,'Mapping account'!$K$5:$K$412,0)</f>
        <v>Định phí</v>
      </c>
      <c r="F666" s="174" t="str">
        <f t="shared" si="10"/>
        <v>Acct_03703</v>
      </c>
      <c r="G666" s="298" t="s">
        <v>2163</v>
      </c>
    </row>
    <row r="667" spans="1:7" x14ac:dyDescent="0.2">
      <c r="A667" s="175" t="s">
        <v>496</v>
      </c>
      <c r="B667" s="174">
        <v>1000</v>
      </c>
      <c r="C667" s="174">
        <v>6417003801</v>
      </c>
      <c r="D667" s="174">
        <v>641</v>
      </c>
      <c r="E667" s="174" t="str">
        <f>_xlfn.XLOOKUP(C667,'Mapping account'!$C$5:$C$412,'Mapping account'!$K$5:$K$412,0)</f>
        <v>Biến phí</v>
      </c>
      <c r="F667" s="174" t="str">
        <f t="shared" si="10"/>
        <v>Acct_03801</v>
      </c>
      <c r="G667" s="298" t="s">
        <v>559</v>
      </c>
    </row>
    <row r="668" spans="1:7" x14ac:dyDescent="0.2">
      <c r="A668" s="175" t="s">
        <v>2164</v>
      </c>
      <c r="B668" s="174">
        <v>1000</v>
      </c>
      <c r="C668" s="174">
        <v>6417003802</v>
      </c>
      <c r="D668" s="174">
        <v>641</v>
      </c>
      <c r="E668" s="174" t="str">
        <f>_xlfn.XLOOKUP(C668,'Mapping account'!$C$5:$C$412,'Mapping account'!$K$5:$K$412,0)</f>
        <v>Định phí</v>
      </c>
      <c r="F668" s="174" t="str">
        <f t="shared" si="10"/>
        <v>Acct_03802</v>
      </c>
      <c r="G668" s="298" t="s">
        <v>645</v>
      </c>
    </row>
    <row r="669" spans="1:7" x14ac:dyDescent="0.2">
      <c r="A669" s="175" t="s">
        <v>2165</v>
      </c>
      <c r="B669" s="174">
        <v>1000</v>
      </c>
      <c r="C669" s="174">
        <v>6417003903</v>
      </c>
      <c r="D669" s="174">
        <v>641</v>
      </c>
      <c r="E669" s="174" t="str">
        <f>_xlfn.XLOOKUP(C669,'Mapping account'!$C$5:$C$412,'Mapping account'!$K$5:$K$412,0)</f>
        <v>Biến phí</v>
      </c>
      <c r="F669" s="174" t="str">
        <f t="shared" si="10"/>
        <v>Acct_03903</v>
      </c>
      <c r="G669" s="298" t="s">
        <v>555</v>
      </c>
    </row>
    <row r="670" spans="1:7" x14ac:dyDescent="0.2">
      <c r="A670" s="175" t="s">
        <v>2166</v>
      </c>
      <c r="B670" s="174">
        <v>1000</v>
      </c>
      <c r="C670" s="174">
        <v>6417004101</v>
      </c>
      <c r="D670" s="174">
        <v>641</v>
      </c>
      <c r="E670" s="174" t="str">
        <f>_xlfn.XLOOKUP(C670,'Mapping account'!$C$5:$C$412,'Mapping account'!$K$5:$K$412,0)</f>
        <v>Định phí</v>
      </c>
      <c r="F670" s="174" t="str">
        <f t="shared" si="10"/>
        <v>Acct_04101</v>
      </c>
      <c r="G670" s="298" t="s">
        <v>2167</v>
      </c>
    </row>
    <row r="671" spans="1:7" x14ac:dyDescent="0.2">
      <c r="A671" s="175" t="s">
        <v>2168</v>
      </c>
      <c r="B671" s="174">
        <v>1000</v>
      </c>
      <c r="C671" s="174">
        <v>6417004103</v>
      </c>
      <c r="D671" s="174">
        <v>641</v>
      </c>
      <c r="E671" s="174" t="str">
        <f>_xlfn.XLOOKUP(C671,'Mapping account'!$C$5:$C$412,'Mapping account'!$K$5:$K$412,0)</f>
        <v>Định phí</v>
      </c>
      <c r="F671" s="174" t="str">
        <f t="shared" si="10"/>
        <v>Acct_04103</v>
      </c>
      <c r="G671" s="298" t="s">
        <v>2169</v>
      </c>
    </row>
    <row r="672" spans="1:7" x14ac:dyDescent="0.2">
      <c r="A672" s="175" t="s">
        <v>355</v>
      </c>
      <c r="B672" s="174">
        <v>1000</v>
      </c>
      <c r="C672" s="174">
        <v>6417004104</v>
      </c>
      <c r="D672" s="174">
        <v>641</v>
      </c>
      <c r="E672" s="174" t="str">
        <f>_xlfn.XLOOKUP(C672,'Mapping account'!$C$5:$C$412,'Mapping account'!$K$5:$K$412,0)</f>
        <v>Định phí</v>
      </c>
      <c r="F672" s="174" t="str">
        <f t="shared" si="10"/>
        <v>Acct_04104</v>
      </c>
      <c r="G672" s="298" t="s">
        <v>702</v>
      </c>
    </row>
    <row r="673" spans="1:7" x14ac:dyDescent="0.2">
      <c r="A673" s="175" t="s">
        <v>2170</v>
      </c>
      <c r="B673" s="174">
        <v>1000</v>
      </c>
      <c r="C673" s="174">
        <v>6417004105</v>
      </c>
      <c r="D673" s="174">
        <v>641</v>
      </c>
      <c r="E673" s="174" t="str">
        <f>_xlfn.XLOOKUP(C673,'Mapping account'!$C$5:$C$412,'Mapping account'!$K$5:$K$412,0)</f>
        <v>Định phí</v>
      </c>
      <c r="F673" s="174" t="str">
        <f t="shared" si="10"/>
        <v>Acct_04105</v>
      </c>
      <c r="G673" s="298" t="s">
        <v>655</v>
      </c>
    </row>
    <row r="674" spans="1:7" x14ac:dyDescent="0.2">
      <c r="A674" s="175" t="s">
        <v>358</v>
      </c>
      <c r="B674" s="174">
        <v>1000</v>
      </c>
      <c r="C674" s="174">
        <v>6417004106</v>
      </c>
      <c r="D674" s="174">
        <v>641</v>
      </c>
      <c r="E674" s="174" t="str">
        <f>_xlfn.XLOOKUP(C674,'Mapping account'!$C$5:$C$412,'Mapping account'!$K$5:$K$412,0)</f>
        <v>Định phí</v>
      </c>
      <c r="F674" s="174" t="str">
        <f t="shared" si="10"/>
        <v>Acct_04106</v>
      </c>
      <c r="G674" s="298" t="s">
        <v>564</v>
      </c>
    </row>
    <row r="675" spans="1:7" x14ac:dyDescent="0.2">
      <c r="A675" s="175" t="s">
        <v>2171</v>
      </c>
      <c r="B675" s="174">
        <v>1000</v>
      </c>
      <c r="C675" s="174">
        <v>6417004107</v>
      </c>
      <c r="D675" s="174">
        <v>641</v>
      </c>
      <c r="E675" s="174" t="str">
        <f>_xlfn.XLOOKUP(C675,'Mapping account'!$C$5:$C$412,'Mapping account'!$K$5:$K$412,0)</f>
        <v>Định phí</v>
      </c>
      <c r="F675" s="174" t="str">
        <f t="shared" si="10"/>
        <v>Acct_04107</v>
      </c>
      <c r="G675" s="298" t="s">
        <v>2172</v>
      </c>
    </row>
    <row r="676" spans="1:7" x14ac:dyDescent="0.2">
      <c r="A676" s="175" t="s">
        <v>356</v>
      </c>
      <c r="B676" s="174">
        <v>1000</v>
      </c>
      <c r="C676" s="174">
        <v>6417004109</v>
      </c>
      <c r="D676" s="174">
        <v>641</v>
      </c>
      <c r="E676" s="174" t="str">
        <f>_xlfn.XLOOKUP(C676,'Mapping account'!$C$5:$C$412,'Mapping account'!$K$5:$K$412,0)</f>
        <v>Định phí</v>
      </c>
      <c r="F676" s="174" t="str">
        <f t="shared" si="10"/>
        <v>Acct_04109</v>
      </c>
      <c r="G676" s="298" t="s">
        <v>679</v>
      </c>
    </row>
    <row r="677" spans="1:7" x14ac:dyDescent="0.2">
      <c r="A677" s="175" t="s">
        <v>2139</v>
      </c>
      <c r="B677" s="174">
        <v>1000</v>
      </c>
      <c r="C677" s="174">
        <v>6417004501</v>
      </c>
      <c r="D677" s="174">
        <v>641</v>
      </c>
      <c r="E677" s="174" t="str">
        <f>_xlfn.XLOOKUP(C677,'Mapping account'!$C$5:$C$412,'Mapping account'!$K$5:$K$412,0)</f>
        <v>Định phí</v>
      </c>
      <c r="F677" s="174" t="str">
        <f t="shared" si="10"/>
        <v>Acct_04501</v>
      </c>
      <c r="G677" s="298" t="s">
        <v>685</v>
      </c>
    </row>
    <row r="678" spans="1:7" x14ac:dyDescent="0.2">
      <c r="A678" s="175" t="s">
        <v>360</v>
      </c>
      <c r="B678" s="174">
        <v>1000</v>
      </c>
      <c r="C678" s="174">
        <v>6417004502</v>
      </c>
      <c r="D678" s="174">
        <v>641</v>
      </c>
      <c r="E678" s="174" t="str">
        <f>_xlfn.XLOOKUP(C678,'Mapping account'!$C$5:$C$412,'Mapping account'!$K$5:$K$412,0)</f>
        <v>Định phí</v>
      </c>
      <c r="F678" s="174" t="str">
        <f t="shared" si="10"/>
        <v>Acct_04502</v>
      </c>
      <c r="G678" s="298" t="s">
        <v>673</v>
      </c>
    </row>
    <row r="679" spans="1:7" x14ac:dyDescent="0.2">
      <c r="A679" s="175" t="s">
        <v>769</v>
      </c>
      <c r="B679" s="174">
        <v>1000</v>
      </c>
      <c r="C679" s="174">
        <v>6417004702</v>
      </c>
      <c r="D679" s="174">
        <v>641</v>
      </c>
      <c r="E679" s="174" t="str">
        <f>_xlfn.XLOOKUP(C679,'Mapping account'!$C$5:$C$412,'Mapping account'!$K$5:$K$412,0)</f>
        <v>Định phí</v>
      </c>
      <c r="F679" s="174" t="str">
        <f t="shared" si="10"/>
        <v>Acct_04702</v>
      </c>
      <c r="G679" s="298" t="s">
        <v>530</v>
      </c>
    </row>
    <row r="680" spans="1:7" x14ac:dyDescent="0.2">
      <c r="A680" s="175" t="s">
        <v>2173</v>
      </c>
      <c r="B680" s="174">
        <v>1000</v>
      </c>
      <c r="C680" s="174">
        <v>6417004801</v>
      </c>
      <c r="D680" s="174">
        <v>641</v>
      </c>
      <c r="E680" s="174" t="str">
        <f>_xlfn.XLOOKUP(C680,'Mapping account'!$C$5:$C$412,'Mapping account'!$K$5:$K$412,0)</f>
        <v>Biến phí</v>
      </c>
      <c r="F680" s="174" t="str">
        <f t="shared" si="10"/>
        <v>Acct_04801</v>
      </c>
      <c r="G680" s="298" t="s">
        <v>2174</v>
      </c>
    </row>
    <row r="681" spans="1:7" x14ac:dyDescent="0.2">
      <c r="A681" s="175" t="s">
        <v>370</v>
      </c>
      <c r="B681" s="174">
        <v>1000</v>
      </c>
      <c r="C681" s="174">
        <v>6417004804</v>
      </c>
      <c r="D681" s="174">
        <v>641</v>
      </c>
      <c r="E681" s="174" t="str">
        <f>_xlfn.XLOOKUP(C681,'Mapping account'!$C$5:$C$412,'Mapping account'!$K$5:$K$412,0)</f>
        <v>Định phí</v>
      </c>
      <c r="F681" s="174" t="str">
        <f t="shared" si="10"/>
        <v>Acct_04804</v>
      </c>
      <c r="G681" s="298" t="s">
        <v>2175</v>
      </c>
    </row>
    <row r="682" spans="1:7" x14ac:dyDescent="0.2">
      <c r="A682" s="175" t="s">
        <v>639</v>
      </c>
      <c r="B682" s="174">
        <v>1000</v>
      </c>
      <c r="C682" s="174">
        <v>6417004901</v>
      </c>
      <c r="D682" s="174">
        <v>641</v>
      </c>
      <c r="E682" s="174" t="str">
        <f>_xlfn.XLOOKUP(C682,'Mapping account'!$C$5:$C$412,'Mapping account'!$K$5:$K$412,0)</f>
        <v>Định phí</v>
      </c>
      <c r="F682" s="174" t="str">
        <f t="shared" si="10"/>
        <v>Acct_04901</v>
      </c>
      <c r="G682" s="298" t="s">
        <v>2176</v>
      </c>
    </row>
    <row r="683" spans="1:7" x14ac:dyDescent="0.2">
      <c r="A683" s="175" t="s">
        <v>453</v>
      </c>
      <c r="B683" s="174">
        <v>1000</v>
      </c>
      <c r="C683" s="174">
        <v>6417004902</v>
      </c>
      <c r="D683" s="174">
        <v>641</v>
      </c>
      <c r="E683" s="174" t="str">
        <f>_xlfn.XLOOKUP(C683,'Mapping account'!$C$5:$C$412,'Mapping account'!$K$5:$K$412,0)</f>
        <v>Định phí</v>
      </c>
      <c r="F683" s="174" t="str">
        <f t="shared" si="10"/>
        <v>Acct_04902</v>
      </c>
      <c r="G683" s="298" t="s">
        <v>554</v>
      </c>
    </row>
    <row r="684" spans="1:7" x14ac:dyDescent="0.2">
      <c r="A684" s="175" t="s">
        <v>498</v>
      </c>
      <c r="B684" s="174">
        <v>1000</v>
      </c>
      <c r="C684" s="174">
        <v>6417004903</v>
      </c>
      <c r="D684" s="174">
        <v>641</v>
      </c>
      <c r="E684" s="174" t="str">
        <f>_xlfn.XLOOKUP(C684,'Mapping account'!$C$5:$C$412,'Mapping account'!$K$5:$K$412,0)</f>
        <v>Định phí</v>
      </c>
      <c r="F684" s="174" t="str">
        <f t="shared" si="10"/>
        <v>Acct_04903</v>
      </c>
      <c r="G684" s="298" t="s">
        <v>2177</v>
      </c>
    </row>
    <row r="685" spans="1:7" x14ac:dyDescent="0.2">
      <c r="A685" s="175" t="s">
        <v>2077</v>
      </c>
      <c r="B685" s="174">
        <v>1000</v>
      </c>
      <c r="C685" s="174">
        <v>6417004904</v>
      </c>
      <c r="D685" s="174">
        <v>641</v>
      </c>
      <c r="E685" s="174" t="str">
        <f>_xlfn.XLOOKUP(C685,'Mapping account'!$C$5:$C$412,'Mapping account'!$K$5:$K$412,0)</f>
        <v>Định phí</v>
      </c>
      <c r="F685" s="174" t="str">
        <f t="shared" si="10"/>
        <v>Acct_04904</v>
      </c>
      <c r="G685" s="298" t="s">
        <v>2178</v>
      </c>
    </row>
    <row r="686" spans="1:7" x14ac:dyDescent="0.2">
      <c r="A686" s="175" t="s">
        <v>757</v>
      </c>
      <c r="B686" s="174">
        <v>1000</v>
      </c>
      <c r="C686" s="174">
        <v>6417005001</v>
      </c>
      <c r="D686" s="174">
        <v>641</v>
      </c>
      <c r="E686" s="174" t="str">
        <f>_xlfn.XLOOKUP(C686,'Mapping account'!$C$5:$C$412,'Mapping account'!$K$5:$K$412,0)</f>
        <v>Định phí</v>
      </c>
      <c r="F686" s="174" t="str">
        <f t="shared" si="10"/>
        <v>Acct_05001</v>
      </c>
      <c r="G686" s="298" t="s">
        <v>676</v>
      </c>
    </row>
    <row r="687" spans="1:7" x14ac:dyDescent="0.2">
      <c r="A687" s="175" t="s">
        <v>373</v>
      </c>
      <c r="B687" s="174">
        <v>1000</v>
      </c>
      <c r="C687" s="174">
        <v>6417005102</v>
      </c>
      <c r="D687" s="174">
        <v>641</v>
      </c>
      <c r="E687" s="174" t="str">
        <f>_xlfn.XLOOKUP(C687,'Mapping account'!$C$5:$C$412,'Mapping account'!$K$5:$K$412,0)</f>
        <v>Định phí</v>
      </c>
      <c r="F687" s="174" t="str">
        <f t="shared" si="10"/>
        <v>Acct_05102</v>
      </c>
      <c r="G687" s="298" t="s">
        <v>2179</v>
      </c>
    </row>
    <row r="688" spans="1:7" x14ac:dyDescent="0.2">
      <c r="A688" s="175" t="s">
        <v>526</v>
      </c>
      <c r="B688" s="174">
        <v>1000</v>
      </c>
      <c r="C688" s="174">
        <v>6417005301</v>
      </c>
      <c r="D688" s="174">
        <v>641</v>
      </c>
      <c r="E688" s="174" t="str">
        <f>_xlfn.XLOOKUP(C688,'Mapping account'!$C$5:$C$412,'Mapping account'!$K$5:$K$412,0)</f>
        <v>Định phí</v>
      </c>
      <c r="F688" s="174" t="str">
        <f t="shared" si="10"/>
        <v>Acct_05301</v>
      </c>
      <c r="G688" s="298" t="s">
        <v>525</v>
      </c>
    </row>
    <row r="689" spans="1:7" x14ac:dyDescent="0.2">
      <c r="A689" s="175" t="s">
        <v>157</v>
      </c>
      <c r="B689" s="174">
        <v>1000</v>
      </c>
      <c r="C689" s="174">
        <v>6417005501</v>
      </c>
      <c r="D689" s="174">
        <v>641</v>
      </c>
      <c r="E689" s="174" t="str">
        <f>_xlfn.XLOOKUP(C689,'Mapping account'!$C$5:$C$412,'Mapping account'!$K$5:$K$412,0)</f>
        <v>Định phí</v>
      </c>
      <c r="F689" s="174" t="str">
        <f t="shared" si="10"/>
        <v>Acct_05501</v>
      </c>
      <c r="G689" s="298" t="s">
        <v>661</v>
      </c>
    </row>
    <row r="690" spans="1:7" x14ac:dyDescent="0.2">
      <c r="A690" s="175" t="s">
        <v>86</v>
      </c>
      <c r="B690" s="174">
        <v>1000</v>
      </c>
      <c r="C690" s="174">
        <v>6417005601</v>
      </c>
      <c r="D690" s="174">
        <v>641</v>
      </c>
      <c r="E690" s="174" t="str">
        <f>_xlfn.XLOOKUP(C690,'Mapping account'!$C$5:$C$412,'Mapping account'!$K$5:$K$412,0)</f>
        <v>Định phí</v>
      </c>
      <c r="F690" s="174" t="str">
        <f t="shared" si="10"/>
        <v>Acct_05601</v>
      </c>
      <c r="G690" s="298" t="s">
        <v>671</v>
      </c>
    </row>
    <row r="691" spans="1:7" x14ac:dyDescent="0.2">
      <c r="A691" s="175" t="s">
        <v>641</v>
      </c>
      <c r="B691" s="174">
        <v>1000</v>
      </c>
      <c r="C691" s="174">
        <v>6417005602</v>
      </c>
      <c r="D691" s="174">
        <v>641</v>
      </c>
      <c r="E691" s="174" t="str">
        <f>_xlfn.XLOOKUP(C691,'Mapping account'!$C$5:$C$412,'Mapping account'!$K$5:$K$412,0)</f>
        <v>Định phí</v>
      </c>
      <c r="F691" s="174" t="str">
        <f t="shared" si="10"/>
        <v>Acct_05602</v>
      </c>
      <c r="G691" s="298" t="s">
        <v>2180</v>
      </c>
    </row>
    <row r="692" spans="1:7" x14ac:dyDescent="0.2">
      <c r="A692" s="175" t="s">
        <v>770</v>
      </c>
      <c r="B692" s="174">
        <v>1000</v>
      </c>
      <c r="C692" s="174">
        <v>6417005701</v>
      </c>
      <c r="D692" s="174">
        <v>641</v>
      </c>
      <c r="E692" s="174" t="str">
        <f>_xlfn.XLOOKUP(C692,'Mapping account'!$C$5:$C$412,'Mapping account'!$K$5:$K$412,0)</f>
        <v>Định phí</v>
      </c>
      <c r="F692" s="174" t="str">
        <f t="shared" si="10"/>
        <v>Acct_05701</v>
      </c>
      <c r="G692" s="298" t="s">
        <v>653</v>
      </c>
    </row>
    <row r="693" spans="1:7" x14ac:dyDescent="0.2">
      <c r="A693" s="175" t="s">
        <v>541</v>
      </c>
      <c r="B693" s="174">
        <v>1000</v>
      </c>
      <c r="C693" s="174">
        <v>6417005702</v>
      </c>
      <c r="D693" s="174">
        <v>641</v>
      </c>
      <c r="E693" s="174" t="str">
        <f>_xlfn.XLOOKUP(C693,'Mapping account'!$C$5:$C$412,'Mapping account'!$K$5:$K$412,0)</f>
        <v>Định phí</v>
      </c>
      <c r="F693" s="174" t="str">
        <f t="shared" si="10"/>
        <v>Acct_05702</v>
      </c>
      <c r="G693" s="298" t="s">
        <v>646</v>
      </c>
    </row>
    <row r="694" spans="1:7" x14ac:dyDescent="0.2">
      <c r="A694" s="175" t="s">
        <v>767</v>
      </c>
      <c r="B694" s="174">
        <v>1000</v>
      </c>
      <c r="C694" s="174">
        <v>6417005801</v>
      </c>
      <c r="D694" s="174">
        <v>641</v>
      </c>
      <c r="E694" s="174" t="str">
        <f>_xlfn.XLOOKUP(C694,'Mapping account'!$C$5:$C$412,'Mapping account'!$K$5:$K$412,0)</f>
        <v>Định phí</v>
      </c>
      <c r="F694" s="174" t="str">
        <f t="shared" si="10"/>
        <v>Acct_05801</v>
      </c>
      <c r="G694" s="298" t="s">
        <v>566</v>
      </c>
    </row>
    <row r="695" spans="1:7" x14ac:dyDescent="0.2">
      <c r="A695" s="175" t="s">
        <v>376</v>
      </c>
      <c r="B695" s="174">
        <v>1000</v>
      </c>
      <c r="C695" s="174">
        <v>6417005803</v>
      </c>
      <c r="D695" s="174">
        <v>641</v>
      </c>
      <c r="E695" s="174" t="str">
        <f>_xlfn.XLOOKUP(C695,'Mapping account'!$C$5:$C$412,'Mapping account'!$K$5:$K$412,0)</f>
        <v>Định phí</v>
      </c>
      <c r="F695" s="174" t="str">
        <f t="shared" si="10"/>
        <v>Acct_05803</v>
      </c>
      <c r="G695" s="298" t="s">
        <v>738</v>
      </c>
    </row>
    <row r="696" spans="1:7" x14ac:dyDescent="0.2">
      <c r="A696" s="175" t="s">
        <v>511</v>
      </c>
      <c r="B696" s="174">
        <v>1000</v>
      </c>
      <c r="C696" s="174">
        <v>6417006501</v>
      </c>
      <c r="D696" s="174">
        <v>641</v>
      </c>
      <c r="E696" s="174" t="str">
        <f>_xlfn.XLOOKUP(C696,'Mapping account'!$C$5:$C$412,'Mapping account'!$K$5:$K$412,0)</f>
        <v>Định phí</v>
      </c>
      <c r="F696" s="174" t="str">
        <f t="shared" si="10"/>
        <v>Acct_06501</v>
      </c>
      <c r="G696" s="298" t="s">
        <v>2181</v>
      </c>
    </row>
    <row r="697" spans="1:7" x14ac:dyDescent="0.2">
      <c r="A697" s="175" t="s">
        <v>2126</v>
      </c>
      <c r="B697" s="174">
        <v>1000</v>
      </c>
      <c r="C697" s="174">
        <v>6417007101</v>
      </c>
      <c r="D697" s="174">
        <v>641</v>
      </c>
      <c r="E697" s="174" t="str">
        <f>_xlfn.XLOOKUP(C697,'Mapping account'!$C$5:$C$412,'Mapping account'!$K$5:$K$412,0)</f>
        <v>Định phí</v>
      </c>
      <c r="F697" s="174" t="str">
        <f t="shared" si="10"/>
        <v>Acct_07101</v>
      </c>
      <c r="G697" s="298" t="s">
        <v>712</v>
      </c>
    </row>
    <row r="698" spans="1:7" x14ac:dyDescent="0.2">
      <c r="A698" s="175" t="s">
        <v>2182</v>
      </c>
      <c r="B698" s="174">
        <v>1000</v>
      </c>
      <c r="C698" s="174">
        <v>6418002208</v>
      </c>
      <c r="D698" s="174">
        <v>641</v>
      </c>
      <c r="E698" s="174">
        <f>_xlfn.XLOOKUP(C698,'Mapping account'!$C$5:$C$412,'Mapping account'!$K$5:$K$412,0)</f>
        <v>0</v>
      </c>
      <c r="F698" s="174" t="str">
        <f t="shared" si="10"/>
        <v>Acct_02208</v>
      </c>
      <c r="G698" s="298" t="s">
        <v>2183</v>
      </c>
    </row>
    <row r="699" spans="1:7" x14ac:dyDescent="0.2">
      <c r="A699" s="175" t="s">
        <v>765</v>
      </c>
      <c r="B699" s="174">
        <v>1000</v>
      </c>
      <c r="C699" s="174">
        <v>6418002402</v>
      </c>
      <c r="D699" s="174">
        <v>641</v>
      </c>
      <c r="E699" s="174" t="str">
        <f>_xlfn.XLOOKUP(C699,'Mapping account'!$C$5:$C$412,'Mapping account'!$K$5:$K$412,0)</f>
        <v>Định phí</v>
      </c>
      <c r="F699" s="174" t="str">
        <f t="shared" si="10"/>
        <v>Acct_02402</v>
      </c>
      <c r="G699" s="298" t="s">
        <v>686</v>
      </c>
    </row>
    <row r="700" spans="1:7" x14ac:dyDescent="0.2">
      <c r="A700" s="175" t="s">
        <v>2083</v>
      </c>
      <c r="B700" s="174">
        <v>1000</v>
      </c>
      <c r="C700" s="174">
        <v>6418002805</v>
      </c>
      <c r="D700" s="174">
        <v>641</v>
      </c>
      <c r="E700" s="174" t="str">
        <f>_xlfn.XLOOKUP(C700,'Mapping account'!$C$5:$C$412,'Mapping account'!$K$5:$K$412,0)</f>
        <v>Định phí</v>
      </c>
      <c r="F700" s="174" t="str">
        <f t="shared" si="10"/>
        <v>Acct_02805</v>
      </c>
      <c r="G700" s="298" t="s">
        <v>2184</v>
      </c>
    </row>
    <row r="701" spans="1:7" x14ac:dyDescent="0.2">
      <c r="A701" s="175" t="s">
        <v>2160</v>
      </c>
      <c r="B701" s="174">
        <v>1000</v>
      </c>
      <c r="C701" s="174">
        <v>6418003701</v>
      </c>
      <c r="D701" s="174">
        <v>641</v>
      </c>
      <c r="E701" s="174" t="str">
        <f>_xlfn.XLOOKUP(C701,'Mapping account'!$C$5:$C$412,'Mapping account'!$K$5:$K$412,0)</f>
        <v>Biến phí</v>
      </c>
      <c r="F701" s="174" t="str">
        <f t="shared" si="10"/>
        <v>Acct_03701</v>
      </c>
      <c r="G701" s="298" t="s">
        <v>2185</v>
      </c>
    </row>
    <row r="702" spans="1:7" x14ac:dyDescent="0.2">
      <c r="A702" s="175" t="s">
        <v>534</v>
      </c>
      <c r="B702" s="174">
        <v>1000</v>
      </c>
      <c r="C702" s="174">
        <v>6418003901</v>
      </c>
      <c r="D702" s="174">
        <v>641</v>
      </c>
      <c r="E702" s="174" t="str">
        <f>_xlfn.XLOOKUP(C702,'Mapping account'!$C$5:$C$412,'Mapping account'!$K$5:$K$412,0)</f>
        <v>Biến phí</v>
      </c>
      <c r="F702" s="174" t="str">
        <f t="shared" si="10"/>
        <v>Acct_03901</v>
      </c>
      <c r="G702" s="298" t="s">
        <v>533</v>
      </c>
    </row>
    <row r="703" spans="1:7" x14ac:dyDescent="0.2">
      <c r="A703" s="175" t="s">
        <v>2186</v>
      </c>
      <c r="B703" s="174">
        <v>1000</v>
      </c>
      <c r="C703" s="174">
        <v>6418003902</v>
      </c>
      <c r="D703" s="174">
        <v>641</v>
      </c>
      <c r="E703" s="174" t="str">
        <f>_xlfn.XLOOKUP(C703,'Mapping account'!$C$5:$C$412,'Mapping account'!$K$5:$K$412,0)</f>
        <v>Biến phí</v>
      </c>
      <c r="F703" s="174" t="str">
        <f t="shared" si="10"/>
        <v>Acct_03902</v>
      </c>
      <c r="G703" s="298" t="s">
        <v>556</v>
      </c>
    </row>
    <row r="704" spans="1:7" x14ac:dyDescent="0.2">
      <c r="A704" s="175" t="s">
        <v>2187</v>
      </c>
      <c r="B704" s="174">
        <v>1000</v>
      </c>
      <c r="C704" s="174">
        <v>6418003903</v>
      </c>
      <c r="D704" s="174">
        <v>641</v>
      </c>
      <c r="E704" s="174" t="str">
        <f>_xlfn.XLOOKUP(C704,'Mapping account'!$C$5:$C$412,'Mapping account'!$K$5:$K$412,0)</f>
        <v>Biến phí</v>
      </c>
      <c r="F704" s="174" t="str">
        <f t="shared" si="10"/>
        <v>Acct_03903</v>
      </c>
      <c r="G704" s="298" t="s">
        <v>2188</v>
      </c>
    </row>
    <row r="705" spans="1:7" x14ac:dyDescent="0.2">
      <c r="A705" s="175" t="s">
        <v>2189</v>
      </c>
      <c r="B705" s="174">
        <v>1000</v>
      </c>
      <c r="C705" s="174">
        <v>6418003904</v>
      </c>
      <c r="D705" s="174">
        <v>641</v>
      </c>
      <c r="E705" s="174" t="str">
        <f>_xlfn.XLOOKUP(C705,'Mapping account'!$C$5:$C$412,'Mapping account'!$K$5:$K$412,0)</f>
        <v>Định phí</v>
      </c>
      <c r="F705" s="174" t="str">
        <f t="shared" si="10"/>
        <v>Acct_03904</v>
      </c>
      <c r="G705" s="298" t="s">
        <v>2190</v>
      </c>
    </row>
    <row r="706" spans="1:7" x14ac:dyDescent="0.2">
      <c r="A706" s="175" t="s">
        <v>2137</v>
      </c>
      <c r="B706" s="174">
        <v>1000</v>
      </c>
      <c r="C706" s="174">
        <v>6418004102</v>
      </c>
      <c r="D706" s="174">
        <v>641</v>
      </c>
      <c r="E706" s="174" t="str">
        <f>_xlfn.XLOOKUP(C706,'Mapping account'!$C$5:$C$412,'Mapping account'!$K$5:$K$412,0)</f>
        <v>Định phí</v>
      </c>
      <c r="F706" s="174" t="str">
        <f t="shared" ref="F706:F769" si="11">"Acct_"&amp;RIGHT(C706,5)</f>
        <v>Acct_04102</v>
      </c>
      <c r="G706" s="298" t="s">
        <v>682</v>
      </c>
    </row>
    <row r="707" spans="1:7" x14ac:dyDescent="0.2">
      <c r="A707" s="175" t="s">
        <v>2191</v>
      </c>
      <c r="B707" s="174">
        <v>1000</v>
      </c>
      <c r="C707" s="174">
        <v>6418004108</v>
      </c>
      <c r="D707" s="174">
        <v>641</v>
      </c>
      <c r="E707" s="174" t="str">
        <f>_xlfn.XLOOKUP(C707,'Mapping account'!$C$5:$C$412,'Mapping account'!$K$5:$K$412,0)</f>
        <v>Định phí</v>
      </c>
      <c r="F707" s="174" t="str">
        <f t="shared" si="11"/>
        <v>Acct_04108</v>
      </c>
      <c r="G707" s="298" t="s">
        <v>704</v>
      </c>
    </row>
    <row r="708" spans="1:7" x14ac:dyDescent="0.2">
      <c r="A708" s="175" t="s">
        <v>383</v>
      </c>
      <c r="B708" s="174">
        <v>1000</v>
      </c>
      <c r="C708" s="174">
        <v>6418004111</v>
      </c>
      <c r="D708" s="174">
        <v>641</v>
      </c>
      <c r="E708" s="174" t="str">
        <f>_xlfn.XLOOKUP(C708,'Mapping account'!$C$5:$C$412,'Mapping account'!$K$5:$K$412,0)</f>
        <v>Định phí</v>
      </c>
      <c r="F708" s="174" t="str">
        <f t="shared" si="11"/>
        <v>Acct_04111</v>
      </c>
      <c r="G708" s="298" t="s">
        <v>643</v>
      </c>
    </row>
    <row r="709" spans="1:7" x14ac:dyDescent="0.2">
      <c r="A709" s="175" t="s">
        <v>94</v>
      </c>
      <c r="B709" s="174">
        <v>1000</v>
      </c>
      <c r="C709" s="174">
        <v>6418004202</v>
      </c>
      <c r="D709" s="174">
        <v>641</v>
      </c>
      <c r="E709" s="174" t="str">
        <f>_xlfn.XLOOKUP(C709,'Mapping account'!$C$5:$C$412,'Mapping account'!$K$5:$K$412,0)</f>
        <v>Định phí</v>
      </c>
      <c r="F709" s="174" t="str">
        <f t="shared" si="11"/>
        <v>Acct_04202</v>
      </c>
      <c r="G709" s="298" t="s">
        <v>690</v>
      </c>
    </row>
    <row r="710" spans="1:7" x14ac:dyDescent="0.2">
      <c r="A710" s="175" t="s">
        <v>2192</v>
      </c>
      <c r="B710" s="174">
        <v>1000</v>
      </c>
      <c r="C710" s="174">
        <v>6418004302</v>
      </c>
      <c r="D710" s="174">
        <v>641</v>
      </c>
      <c r="E710" s="174" t="str">
        <f>_xlfn.XLOOKUP(C710,'Mapping account'!$C$5:$C$412,'Mapping account'!$K$5:$K$412,0)</f>
        <v>Định phí</v>
      </c>
      <c r="F710" s="174" t="str">
        <f t="shared" si="11"/>
        <v>Acct_04302</v>
      </c>
      <c r="G710" s="298" t="s">
        <v>2193</v>
      </c>
    </row>
    <row r="711" spans="1:7" x14ac:dyDescent="0.2">
      <c r="A711" s="175" t="s">
        <v>2139</v>
      </c>
      <c r="B711" s="174">
        <v>1000</v>
      </c>
      <c r="C711" s="174">
        <v>6418004501</v>
      </c>
      <c r="D711" s="174">
        <v>641</v>
      </c>
      <c r="E711" s="174" t="str">
        <f>_xlfn.XLOOKUP(C711,'Mapping account'!$C$5:$C$412,'Mapping account'!$K$5:$K$412,0)</f>
        <v>Định phí</v>
      </c>
      <c r="F711" s="174" t="str">
        <f t="shared" si="11"/>
        <v>Acct_04501</v>
      </c>
      <c r="G711" s="298" t="s">
        <v>2194</v>
      </c>
    </row>
    <row r="712" spans="1:7" x14ac:dyDescent="0.2">
      <c r="A712" s="175" t="s">
        <v>360</v>
      </c>
      <c r="B712" s="174">
        <v>1000</v>
      </c>
      <c r="C712" s="174">
        <v>6418004502</v>
      </c>
      <c r="D712" s="174">
        <v>641</v>
      </c>
      <c r="E712" s="174" t="str">
        <f>_xlfn.XLOOKUP(C712,'Mapping account'!$C$5:$C$412,'Mapping account'!$K$5:$K$412,0)</f>
        <v>Định phí</v>
      </c>
      <c r="F712" s="174" t="str">
        <f t="shared" si="11"/>
        <v>Acct_04502</v>
      </c>
      <c r="G712" s="298" t="s">
        <v>2195</v>
      </c>
    </row>
    <row r="713" spans="1:7" x14ac:dyDescent="0.2">
      <c r="A713" s="175" t="s">
        <v>78</v>
      </c>
      <c r="B713" s="174">
        <v>1000</v>
      </c>
      <c r="C713" s="174">
        <v>6418004701</v>
      </c>
      <c r="D713" s="174">
        <v>641</v>
      </c>
      <c r="E713" s="174" t="str">
        <f>_xlfn.XLOOKUP(C713,'Mapping account'!$C$5:$C$412,'Mapping account'!$K$5:$K$412,0)</f>
        <v>Định phí</v>
      </c>
      <c r="F713" s="174" t="str">
        <f t="shared" si="11"/>
        <v>Acct_04701</v>
      </c>
      <c r="G713" s="298" t="s">
        <v>699</v>
      </c>
    </row>
    <row r="714" spans="1:7" x14ac:dyDescent="0.2">
      <c r="A714" s="175" t="s">
        <v>340</v>
      </c>
      <c r="B714" s="174">
        <v>1000</v>
      </c>
      <c r="C714" s="174">
        <v>6418004802</v>
      </c>
      <c r="D714" s="174">
        <v>641</v>
      </c>
      <c r="E714" s="174" t="str">
        <f>_xlfn.XLOOKUP(C714,'Mapping account'!$C$5:$C$412,'Mapping account'!$K$5:$K$412,0)</f>
        <v>Định phí</v>
      </c>
      <c r="F714" s="174" t="str">
        <f t="shared" si="11"/>
        <v>Acct_04802</v>
      </c>
      <c r="G714" s="298" t="s">
        <v>532</v>
      </c>
    </row>
    <row r="715" spans="1:7" x14ac:dyDescent="0.2">
      <c r="A715" s="175" t="s">
        <v>341</v>
      </c>
      <c r="B715" s="174">
        <v>1000</v>
      </c>
      <c r="C715" s="174">
        <v>6418004803</v>
      </c>
      <c r="D715" s="174">
        <v>641</v>
      </c>
      <c r="E715" s="174" t="str">
        <f>_xlfn.XLOOKUP(C715,'Mapping account'!$C$5:$C$412,'Mapping account'!$K$5:$K$412,0)</f>
        <v>Định phí</v>
      </c>
      <c r="F715" s="174" t="str">
        <f t="shared" si="11"/>
        <v>Acct_04803</v>
      </c>
      <c r="G715" s="298" t="s">
        <v>705</v>
      </c>
    </row>
    <row r="716" spans="1:7" x14ac:dyDescent="0.2">
      <c r="A716" s="175" t="s">
        <v>2124</v>
      </c>
      <c r="B716" s="174">
        <v>1000</v>
      </c>
      <c r="C716" s="174">
        <v>6418004805</v>
      </c>
      <c r="D716" s="174">
        <v>641</v>
      </c>
      <c r="E716" s="174" t="str">
        <f>_xlfn.XLOOKUP(C716,'Mapping account'!$C$5:$C$412,'Mapping account'!$K$5:$K$412,0)</f>
        <v>Định phí</v>
      </c>
      <c r="F716" s="174" t="str">
        <f t="shared" si="11"/>
        <v>Acct_04805</v>
      </c>
      <c r="G716" s="298" t="s">
        <v>2196</v>
      </c>
    </row>
    <row r="717" spans="1:7" x14ac:dyDescent="0.2">
      <c r="A717" s="175" t="s">
        <v>372</v>
      </c>
      <c r="B717" s="174">
        <v>1000</v>
      </c>
      <c r="C717" s="174">
        <v>6418005101</v>
      </c>
      <c r="D717" s="174">
        <v>641</v>
      </c>
      <c r="E717" s="174" t="str">
        <f>_xlfn.XLOOKUP(C717,'Mapping account'!$C$5:$C$412,'Mapping account'!$K$5:$K$412,0)</f>
        <v>Định phí</v>
      </c>
      <c r="F717" s="174" t="str">
        <f t="shared" si="11"/>
        <v>Acct_05101</v>
      </c>
      <c r="G717" s="298" t="s">
        <v>713</v>
      </c>
    </row>
    <row r="718" spans="1:7" x14ac:dyDescent="0.2">
      <c r="A718" s="175" t="s">
        <v>526</v>
      </c>
      <c r="B718" s="174">
        <v>1000</v>
      </c>
      <c r="C718" s="174">
        <v>6418005301</v>
      </c>
      <c r="D718" s="174">
        <v>641</v>
      </c>
      <c r="E718" s="174" t="str">
        <f>_xlfn.XLOOKUP(C718,'Mapping account'!$C$5:$C$412,'Mapping account'!$K$5:$K$412,0)</f>
        <v>Định phí</v>
      </c>
      <c r="F718" s="174" t="str">
        <f t="shared" si="11"/>
        <v>Acct_05301</v>
      </c>
      <c r="G718" s="298" t="s">
        <v>734</v>
      </c>
    </row>
    <row r="719" spans="1:7" x14ac:dyDescent="0.2">
      <c r="A719" s="175" t="s">
        <v>86</v>
      </c>
      <c r="B719" s="174">
        <v>1000</v>
      </c>
      <c r="C719" s="174">
        <v>6418005601</v>
      </c>
      <c r="D719" s="174">
        <v>641</v>
      </c>
      <c r="E719" s="174" t="str">
        <f>_xlfn.XLOOKUP(C719,'Mapping account'!$C$5:$C$412,'Mapping account'!$K$5:$K$412,0)</f>
        <v>Định phí</v>
      </c>
      <c r="F719" s="174" t="str">
        <f t="shared" si="11"/>
        <v>Acct_05601</v>
      </c>
      <c r="G719" s="298" t="s">
        <v>528</v>
      </c>
    </row>
    <row r="720" spans="1:7" x14ac:dyDescent="0.2">
      <c r="A720" s="175" t="s">
        <v>577</v>
      </c>
      <c r="B720" s="174">
        <v>1000</v>
      </c>
      <c r="C720" s="174">
        <v>6418005703</v>
      </c>
      <c r="D720" s="174">
        <v>641</v>
      </c>
      <c r="E720" s="174" t="str">
        <f>_xlfn.XLOOKUP(C720,'Mapping account'!$C$5:$C$412,'Mapping account'!$K$5:$K$412,0)</f>
        <v>Định phí</v>
      </c>
      <c r="F720" s="174" t="str">
        <f t="shared" si="11"/>
        <v>Acct_05703</v>
      </c>
      <c r="G720" s="298" t="s">
        <v>654</v>
      </c>
    </row>
    <row r="721" spans="1:7" x14ac:dyDescent="0.2">
      <c r="A721" s="175" t="s">
        <v>2197</v>
      </c>
      <c r="B721" s="174">
        <v>1000</v>
      </c>
      <c r="C721" s="174">
        <v>6418005705</v>
      </c>
      <c r="D721" s="174">
        <v>641</v>
      </c>
      <c r="E721" s="174" t="str">
        <f>_xlfn.XLOOKUP(C721,'Mapping account'!$C$5:$C$412,'Mapping account'!$K$5:$K$412,0)</f>
        <v>Biến phí</v>
      </c>
      <c r="F721" s="174" t="str">
        <f t="shared" si="11"/>
        <v>Acct_05705</v>
      </c>
      <c r="G721" s="298" t="s">
        <v>714</v>
      </c>
    </row>
    <row r="722" spans="1:7" x14ac:dyDescent="0.2">
      <c r="A722" s="175" t="s">
        <v>2126</v>
      </c>
      <c r="B722" s="174">
        <v>1000</v>
      </c>
      <c r="C722" s="174">
        <v>6418007101</v>
      </c>
      <c r="D722" s="174">
        <v>641</v>
      </c>
      <c r="E722" s="174" t="str">
        <f>_xlfn.XLOOKUP(C722,'Mapping account'!$C$5:$C$412,'Mapping account'!$K$5:$K$412,0)</f>
        <v>Định phí</v>
      </c>
      <c r="F722" s="174" t="str">
        <f t="shared" si="11"/>
        <v>Acct_07101</v>
      </c>
      <c r="G722" s="298" t="s">
        <v>2198</v>
      </c>
    </row>
    <row r="723" spans="1:7" x14ac:dyDescent="0.2">
      <c r="A723" s="175" t="s">
        <v>389</v>
      </c>
      <c r="B723" s="174">
        <v>1000</v>
      </c>
      <c r="C723" s="174">
        <v>6418007201</v>
      </c>
      <c r="D723" s="174">
        <v>641</v>
      </c>
      <c r="E723" s="174" t="str">
        <f>_xlfn.XLOOKUP(C723,'Mapping account'!$C$5:$C$412,'Mapping account'!$K$5:$K$412,0)</f>
        <v>Định phí</v>
      </c>
      <c r="F723" s="174" t="str">
        <f t="shared" si="11"/>
        <v>Acct_07201</v>
      </c>
      <c r="G723" s="298" t="s">
        <v>697</v>
      </c>
    </row>
    <row r="724" spans="1:7" x14ac:dyDescent="0.2">
      <c r="A724" s="175" t="s">
        <v>471</v>
      </c>
      <c r="B724" s="174">
        <v>1000</v>
      </c>
      <c r="C724" s="174">
        <v>6421002603</v>
      </c>
      <c r="D724" s="174">
        <v>642</v>
      </c>
      <c r="E724" s="174" t="str">
        <f>_xlfn.XLOOKUP(C724,'Mapping account'!$C$5:$C$412,'Mapping account'!$K$5:$K$412,0)</f>
        <v>Định phí</v>
      </c>
      <c r="F724" s="174" t="str">
        <f t="shared" si="11"/>
        <v>Acct_02603</v>
      </c>
      <c r="G724" s="298" t="s">
        <v>470</v>
      </c>
    </row>
    <row r="725" spans="1:7" x14ac:dyDescent="0.2">
      <c r="A725" s="175" t="s">
        <v>756</v>
      </c>
      <c r="B725" s="174">
        <v>1000</v>
      </c>
      <c r="C725" s="174">
        <v>6421002604</v>
      </c>
      <c r="D725" s="174">
        <v>642</v>
      </c>
      <c r="E725" s="174" t="str">
        <f>_xlfn.XLOOKUP(C725,'Mapping account'!$C$5:$C$412,'Mapping account'!$K$5:$K$412,0)</f>
        <v>Định phí</v>
      </c>
      <c r="F725" s="174" t="str">
        <f t="shared" si="11"/>
        <v>Acct_02604</v>
      </c>
      <c r="G725" s="298" t="s">
        <v>437</v>
      </c>
    </row>
    <row r="726" spans="1:7" x14ac:dyDescent="0.2">
      <c r="A726" s="175" t="s">
        <v>762</v>
      </c>
      <c r="B726" s="174">
        <v>1000</v>
      </c>
      <c r="C726" s="174">
        <v>6421002605</v>
      </c>
      <c r="D726" s="174">
        <v>642</v>
      </c>
      <c r="E726" s="174" t="str">
        <f>_xlfn.XLOOKUP(C726,'Mapping account'!$C$5:$C$412,'Mapping account'!$K$5:$K$412,0)</f>
        <v>Định phí</v>
      </c>
      <c r="F726" s="174" t="str">
        <f t="shared" si="11"/>
        <v>Acct_02605</v>
      </c>
      <c r="G726" s="298" t="s">
        <v>439</v>
      </c>
    </row>
    <row r="727" spans="1:7" x14ac:dyDescent="0.2">
      <c r="A727" s="175" t="s">
        <v>764</v>
      </c>
      <c r="B727" s="174">
        <v>1000</v>
      </c>
      <c r="C727" s="174">
        <v>6421002703</v>
      </c>
      <c r="D727" s="174">
        <v>642</v>
      </c>
      <c r="E727" s="174" t="str">
        <f>_xlfn.XLOOKUP(C727,'Mapping account'!$C$5:$C$412,'Mapping account'!$K$5:$K$412,0)</f>
        <v>Định phí</v>
      </c>
      <c r="F727" s="174" t="str">
        <f t="shared" si="11"/>
        <v>Acct_02703</v>
      </c>
      <c r="G727" s="298" t="s">
        <v>472</v>
      </c>
    </row>
    <row r="728" spans="1:7" x14ac:dyDescent="0.2">
      <c r="A728" s="175" t="s">
        <v>367</v>
      </c>
      <c r="B728" s="174">
        <v>1000</v>
      </c>
      <c r="C728" s="174">
        <v>6421002801</v>
      </c>
      <c r="D728" s="174">
        <v>642</v>
      </c>
      <c r="E728" s="174" t="str">
        <f>_xlfn.XLOOKUP(C728,'Mapping account'!$C$5:$C$412,'Mapping account'!$K$5:$K$412,0)</f>
        <v>Định phí</v>
      </c>
      <c r="F728" s="174" t="str">
        <f t="shared" si="11"/>
        <v>Acct_02801</v>
      </c>
      <c r="G728" s="298" t="s">
        <v>658</v>
      </c>
    </row>
    <row r="729" spans="1:7" x14ac:dyDescent="0.2">
      <c r="A729" s="175" t="s">
        <v>441</v>
      </c>
      <c r="B729" s="174">
        <v>1000</v>
      </c>
      <c r="C729" s="174">
        <v>6421002802</v>
      </c>
      <c r="D729" s="174">
        <v>642</v>
      </c>
      <c r="E729" s="174" t="str">
        <f>_xlfn.XLOOKUP(C729,'Mapping account'!$C$5:$C$412,'Mapping account'!$K$5:$K$412,0)</f>
        <v>Định phí</v>
      </c>
      <c r="F729" s="174" t="str">
        <f t="shared" si="11"/>
        <v>Acct_02802</v>
      </c>
      <c r="G729" s="298" t="s">
        <v>440</v>
      </c>
    </row>
    <row r="730" spans="1:7" x14ac:dyDescent="0.2">
      <c r="A730" s="175" t="s">
        <v>397</v>
      </c>
      <c r="B730" s="174">
        <v>1000</v>
      </c>
      <c r="C730" s="174">
        <v>6421002806</v>
      </c>
      <c r="D730" s="174">
        <v>642</v>
      </c>
      <c r="E730" s="174" t="str">
        <f>_xlfn.XLOOKUP(C730,'Mapping account'!$C$5:$C$412,'Mapping account'!$K$5:$K$412,0)</f>
        <v>Định phí</v>
      </c>
      <c r="F730" s="174" t="str">
        <f t="shared" si="11"/>
        <v>Acct_02806</v>
      </c>
      <c r="G730" s="298" t="s">
        <v>442</v>
      </c>
    </row>
    <row r="731" spans="1:7" x14ac:dyDescent="0.2">
      <c r="A731" s="175" t="s">
        <v>272</v>
      </c>
      <c r="B731" s="174">
        <v>1000</v>
      </c>
      <c r="C731" s="174">
        <v>6421002901</v>
      </c>
      <c r="D731" s="174">
        <v>642</v>
      </c>
      <c r="E731" s="174" t="str">
        <f>_xlfn.XLOOKUP(C731,'Mapping account'!$C$5:$C$412,'Mapping account'!$K$5:$K$412,0)</f>
        <v>Định phí</v>
      </c>
      <c r="F731" s="174" t="str">
        <f t="shared" si="11"/>
        <v>Acct_02901</v>
      </c>
      <c r="G731" s="298" t="s">
        <v>2199</v>
      </c>
    </row>
    <row r="732" spans="1:7" x14ac:dyDescent="0.2">
      <c r="A732" s="175" t="s">
        <v>398</v>
      </c>
      <c r="B732" s="174">
        <v>1000</v>
      </c>
      <c r="C732" s="174">
        <v>6421003001</v>
      </c>
      <c r="D732" s="174">
        <v>642</v>
      </c>
      <c r="E732" s="174" t="str">
        <f>_xlfn.XLOOKUP(C732,'Mapping account'!$C$5:$C$412,'Mapping account'!$K$5:$K$412,0)</f>
        <v>Định phí</v>
      </c>
      <c r="F732" s="174" t="str">
        <f t="shared" si="11"/>
        <v>Acct_03001</v>
      </c>
      <c r="G732" s="298" t="s">
        <v>443</v>
      </c>
    </row>
    <row r="733" spans="1:7" x14ac:dyDescent="0.2">
      <c r="A733" s="175" t="s">
        <v>763</v>
      </c>
      <c r="B733" s="174">
        <v>1000</v>
      </c>
      <c r="C733" s="174">
        <v>6421003202</v>
      </c>
      <c r="D733" s="174">
        <v>642</v>
      </c>
      <c r="E733" s="174" t="str">
        <f>_xlfn.XLOOKUP(C733,'Mapping account'!$C$5:$C$412,'Mapping account'!$K$5:$K$412,0)</f>
        <v>Định phí</v>
      </c>
      <c r="F733" s="174" t="str">
        <f t="shared" si="11"/>
        <v>Acct_03202</v>
      </c>
      <c r="G733" s="298" t="s">
        <v>473</v>
      </c>
    </row>
    <row r="734" spans="1:7" x14ac:dyDescent="0.2">
      <c r="A734" s="175" t="s">
        <v>761</v>
      </c>
      <c r="B734" s="174">
        <v>1000</v>
      </c>
      <c r="C734" s="174">
        <v>6421003401</v>
      </c>
      <c r="D734" s="174">
        <v>642</v>
      </c>
      <c r="E734" s="174" t="str">
        <f>_xlfn.XLOOKUP(C734,'Mapping account'!$C$5:$C$412,'Mapping account'!$K$5:$K$412,0)</f>
        <v>Định phí</v>
      </c>
      <c r="F734" s="174" t="str">
        <f t="shared" si="11"/>
        <v>Acct_03401</v>
      </c>
      <c r="G734" s="298" t="s">
        <v>444</v>
      </c>
    </row>
    <row r="735" spans="1:7" x14ac:dyDescent="0.2">
      <c r="A735" s="175" t="s">
        <v>543</v>
      </c>
      <c r="B735" s="174">
        <v>1000</v>
      </c>
      <c r="C735" s="174">
        <v>6421005704</v>
      </c>
      <c r="D735" s="174">
        <v>642</v>
      </c>
      <c r="E735" s="174" t="str">
        <f>_xlfn.XLOOKUP(C735,'Mapping account'!$C$5:$C$412,'Mapping account'!$K$5:$K$412,0)</f>
        <v>Định phí</v>
      </c>
      <c r="F735" s="174" t="str">
        <f t="shared" si="11"/>
        <v>Acct_05704</v>
      </c>
      <c r="G735" s="298" t="s">
        <v>542</v>
      </c>
    </row>
    <row r="736" spans="1:7" x14ac:dyDescent="0.2">
      <c r="A736" s="175" t="s">
        <v>766</v>
      </c>
      <c r="B736" s="174">
        <v>1000</v>
      </c>
      <c r="C736" s="174">
        <v>6421007202</v>
      </c>
      <c r="D736" s="174">
        <v>642</v>
      </c>
      <c r="E736" s="174" t="str">
        <f>_xlfn.XLOOKUP(C736,'Mapping account'!$C$5:$C$412,'Mapping account'!$K$5:$K$412,0)</f>
        <v>Định phí</v>
      </c>
      <c r="F736" s="174" t="str">
        <f t="shared" si="11"/>
        <v>Acct_07202</v>
      </c>
      <c r="G736" s="298" t="s">
        <v>476</v>
      </c>
    </row>
    <row r="737" spans="1:7" x14ac:dyDescent="0.2">
      <c r="A737" s="175" t="s">
        <v>2200</v>
      </c>
      <c r="B737" s="174">
        <v>1000</v>
      </c>
      <c r="C737" s="174">
        <v>6422000100</v>
      </c>
      <c r="D737" s="174">
        <v>642</v>
      </c>
      <c r="E737" s="174" t="str">
        <f>_xlfn.XLOOKUP(C737,'Mapping account'!$C$5:$C$412,'Mapping account'!$K$5:$K$412,0)</f>
        <v>Định phí</v>
      </c>
      <c r="F737" s="174" t="str">
        <f t="shared" si="11"/>
        <v>Acct_00100</v>
      </c>
      <c r="G737" s="298" t="s">
        <v>696</v>
      </c>
    </row>
    <row r="738" spans="1:7" x14ac:dyDescent="0.2">
      <c r="A738" s="175" t="s">
        <v>2047</v>
      </c>
      <c r="B738" s="174">
        <v>1000</v>
      </c>
      <c r="C738" s="174">
        <v>6422002101</v>
      </c>
      <c r="D738" s="174">
        <v>642</v>
      </c>
      <c r="E738" s="174" t="str">
        <f>_xlfn.XLOOKUP(C738,'Mapping account'!$C$5:$C$412,'Mapping account'!$K$5:$K$412,0)</f>
        <v>Định phí</v>
      </c>
      <c r="F738" s="174" t="str">
        <f t="shared" si="11"/>
        <v>Acct_02101</v>
      </c>
      <c r="G738" s="298" t="s">
        <v>749</v>
      </c>
    </row>
    <row r="739" spans="1:7" x14ac:dyDescent="0.2">
      <c r="A739" s="175" t="s">
        <v>2122</v>
      </c>
      <c r="B739" s="174">
        <v>1000</v>
      </c>
      <c r="C739" s="174">
        <v>6422003502</v>
      </c>
      <c r="D739" s="174">
        <v>642</v>
      </c>
      <c r="E739" s="174" t="str">
        <f>_xlfn.XLOOKUP(C739,'Mapping account'!$C$5:$C$412,'Mapping account'!$K$5:$K$412,0)</f>
        <v>Biến phí</v>
      </c>
      <c r="F739" s="174" t="str">
        <f t="shared" si="11"/>
        <v>Acct_03502</v>
      </c>
      <c r="G739" s="298" t="s">
        <v>469</v>
      </c>
    </row>
    <row r="740" spans="1:7" x14ac:dyDescent="0.2">
      <c r="A740" s="175" t="s">
        <v>341</v>
      </c>
      <c r="B740" s="174">
        <v>1000</v>
      </c>
      <c r="C740" s="174">
        <v>6422004803</v>
      </c>
      <c r="D740" s="174">
        <v>642</v>
      </c>
      <c r="E740" s="174" t="str">
        <f>_xlfn.XLOOKUP(C740,'Mapping account'!$C$5:$C$412,'Mapping account'!$K$5:$K$412,0)</f>
        <v>Định phí</v>
      </c>
      <c r="F740" s="174" t="str">
        <f t="shared" si="11"/>
        <v>Acct_04803</v>
      </c>
      <c r="G740" s="298" t="s">
        <v>665</v>
      </c>
    </row>
    <row r="741" spans="1:7" x14ac:dyDescent="0.2">
      <c r="A741" s="175" t="s">
        <v>2124</v>
      </c>
      <c r="B741" s="174">
        <v>1000</v>
      </c>
      <c r="C741" s="174">
        <v>6422004805</v>
      </c>
      <c r="D741" s="174">
        <v>642</v>
      </c>
      <c r="E741" s="174" t="str">
        <f>_xlfn.XLOOKUP(C741,'Mapping account'!$C$5:$C$412,'Mapping account'!$K$5:$K$412,0)</f>
        <v>Định phí</v>
      </c>
      <c r="F741" s="174" t="str">
        <f t="shared" si="11"/>
        <v>Acct_04805</v>
      </c>
      <c r="G741" s="298" t="s">
        <v>2201</v>
      </c>
    </row>
    <row r="742" spans="1:7" x14ac:dyDescent="0.2">
      <c r="A742" s="175" t="s">
        <v>772</v>
      </c>
      <c r="B742" s="174">
        <v>1000</v>
      </c>
      <c r="C742" s="174">
        <v>6423001908</v>
      </c>
      <c r="D742" s="174">
        <v>642</v>
      </c>
      <c r="E742" s="174" t="str">
        <f>_xlfn.XLOOKUP(C742,'Mapping account'!$C$5:$C$412,'Mapping account'!$K$5:$K$412,0)</f>
        <v>Định phí</v>
      </c>
      <c r="F742" s="174" t="str">
        <f t="shared" si="11"/>
        <v>Acct_01908</v>
      </c>
      <c r="G742" s="298" t="s">
        <v>445</v>
      </c>
    </row>
    <row r="743" spans="1:7" x14ac:dyDescent="0.2">
      <c r="A743" s="175" t="s">
        <v>468</v>
      </c>
      <c r="B743" s="174">
        <v>1000</v>
      </c>
      <c r="C743" s="174">
        <v>6423002201</v>
      </c>
      <c r="D743" s="174">
        <v>642</v>
      </c>
      <c r="E743" s="174" t="str">
        <f>_xlfn.XLOOKUP(C743,'Mapping account'!$C$5:$C$412,'Mapping account'!$K$5:$K$412,0)</f>
        <v>Định phí</v>
      </c>
      <c r="F743" s="174" t="str">
        <f t="shared" si="11"/>
        <v>Acct_02201</v>
      </c>
      <c r="G743" s="298" t="s">
        <v>467</v>
      </c>
    </row>
    <row r="744" spans="1:7" x14ac:dyDescent="0.2">
      <c r="A744" s="175" t="s">
        <v>2131</v>
      </c>
      <c r="B744" s="174">
        <v>1000</v>
      </c>
      <c r="C744" s="174">
        <v>6423002204</v>
      </c>
      <c r="D744" s="174">
        <v>642</v>
      </c>
      <c r="E744" s="174">
        <f>_xlfn.XLOOKUP(C744,'Mapping account'!$C$5:$C$412,'Mapping account'!$K$5:$K$412,0)</f>
        <v>0</v>
      </c>
      <c r="F744" s="174" t="str">
        <f t="shared" si="11"/>
        <v>Acct_02204</v>
      </c>
      <c r="G744" s="298" t="s">
        <v>680</v>
      </c>
    </row>
    <row r="745" spans="1:7" x14ac:dyDescent="0.2">
      <c r="A745" s="175" t="s">
        <v>2132</v>
      </c>
      <c r="B745" s="174">
        <v>1000</v>
      </c>
      <c r="C745" s="174">
        <v>6423002206</v>
      </c>
      <c r="D745" s="174">
        <v>642</v>
      </c>
      <c r="E745" s="174">
        <f>_xlfn.XLOOKUP(C745,'Mapping account'!$C$5:$C$412,'Mapping account'!$K$5:$K$412,0)</f>
        <v>0</v>
      </c>
      <c r="F745" s="174" t="str">
        <f t="shared" si="11"/>
        <v>Acct_02206</v>
      </c>
      <c r="G745" s="298" t="s">
        <v>742</v>
      </c>
    </row>
    <row r="746" spans="1:7" x14ac:dyDescent="0.2">
      <c r="A746" s="175" t="s">
        <v>2134</v>
      </c>
      <c r="B746" s="174">
        <v>1000</v>
      </c>
      <c r="C746" s="174">
        <v>6423002207</v>
      </c>
      <c r="D746" s="174">
        <v>642</v>
      </c>
      <c r="E746" s="174">
        <f>_xlfn.XLOOKUP(C746,'Mapping account'!$C$5:$C$412,'Mapping account'!$K$5:$K$412,0)</f>
        <v>0</v>
      </c>
      <c r="F746" s="174" t="str">
        <f t="shared" si="11"/>
        <v>Acct_02207</v>
      </c>
      <c r="G746" s="298" t="s">
        <v>2202</v>
      </c>
    </row>
    <row r="747" spans="1:7" x14ac:dyDescent="0.2">
      <c r="A747" s="175" t="s">
        <v>776</v>
      </c>
      <c r="B747" s="174">
        <v>1000</v>
      </c>
      <c r="C747" s="174">
        <v>6423002401</v>
      </c>
      <c r="D747" s="174">
        <v>642</v>
      </c>
      <c r="E747" s="174" t="str">
        <f>_xlfn.XLOOKUP(C747,'Mapping account'!$C$5:$C$412,'Mapping account'!$K$5:$K$412,0)</f>
        <v>Định phí</v>
      </c>
      <c r="F747" s="174" t="str">
        <f t="shared" si="11"/>
        <v>Acct_02401</v>
      </c>
      <c r="G747" s="298" t="s">
        <v>737</v>
      </c>
    </row>
    <row r="748" spans="1:7" x14ac:dyDescent="0.2">
      <c r="A748" s="175" t="s">
        <v>765</v>
      </c>
      <c r="B748" s="174">
        <v>1000</v>
      </c>
      <c r="C748" s="174">
        <v>6423002402</v>
      </c>
      <c r="D748" s="174">
        <v>642</v>
      </c>
      <c r="E748" s="174" t="str">
        <f>_xlfn.XLOOKUP(C748,'Mapping account'!$C$5:$C$412,'Mapping account'!$K$5:$K$412,0)</f>
        <v>Định phí</v>
      </c>
      <c r="F748" s="174" t="str">
        <f t="shared" si="11"/>
        <v>Acct_02402</v>
      </c>
      <c r="G748" s="298" t="s">
        <v>479</v>
      </c>
    </row>
    <row r="749" spans="1:7" x14ac:dyDescent="0.2">
      <c r="A749" s="175" t="s">
        <v>478</v>
      </c>
      <c r="B749" s="174">
        <v>1000</v>
      </c>
      <c r="C749" s="174">
        <v>6423003002</v>
      </c>
      <c r="D749" s="174">
        <v>642</v>
      </c>
      <c r="E749" s="174" t="str">
        <f>_xlfn.XLOOKUP(C749,'Mapping account'!$C$5:$C$412,'Mapping account'!$K$5:$K$412,0)</f>
        <v>Định phí</v>
      </c>
      <c r="F749" s="174" t="str">
        <f t="shared" si="11"/>
        <v>Acct_03002</v>
      </c>
      <c r="G749" s="298" t="s">
        <v>477</v>
      </c>
    </row>
    <row r="750" spans="1:7" x14ac:dyDescent="0.2">
      <c r="A750" s="175" t="s">
        <v>341</v>
      </c>
      <c r="B750" s="174">
        <v>1000</v>
      </c>
      <c r="C750" s="174">
        <v>6423004803</v>
      </c>
      <c r="D750" s="174">
        <v>642</v>
      </c>
      <c r="E750" s="174" t="str">
        <f>_xlfn.XLOOKUP(C750,'Mapping account'!$C$5:$C$412,'Mapping account'!$K$5:$K$412,0)</f>
        <v>Định phí</v>
      </c>
      <c r="F750" s="174" t="str">
        <f t="shared" si="11"/>
        <v>Acct_04803</v>
      </c>
      <c r="G750" s="298" t="s">
        <v>2203</v>
      </c>
    </row>
    <row r="751" spans="1:7" x14ac:dyDescent="0.2">
      <c r="A751" s="175" t="s">
        <v>2124</v>
      </c>
      <c r="B751" s="174">
        <v>1000</v>
      </c>
      <c r="C751" s="174">
        <v>6423004805</v>
      </c>
      <c r="D751" s="174">
        <v>642</v>
      </c>
      <c r="E751" s="174" t="str">
        <f>_xlfn.XLOOKUP(C751,'Mapping account'!$C$5:$C$412,'Mapping account'!$K$5:$K$412,0)</f>
        <v>Định phí</v>
      </c>
      <c r="F751" s="174" t="str">
        <f t="shared" si="11"/>
        <v>Acct_04805</v>
      </c>
      <c r="G751" s="298" t="s">
        <v>2204</v>
      </c>
    </row>
    <row r="752" spans="1:7" x14ac:dyDescent="0.2">
      <c r="A752" s="175" t="s">
        <v>372</v>
      </c>
      <c r="B752" s="174">
        <v>1000</v>
      </c>
      <c r="C752" s="174">
        <v>6423005101</v>
      </c>
      <c r="D752" s="174">
        <v>642</v>
      </c>
      <c r="E752" s="174" t="str">
        <f>_xlfn.XLOOKUP(C752,'Mapping account'!$C$5:$C$412,'Mapping account'!$K$5:$K$412,0)</f>
        <v>Định phí</v>
      </c>
      <c r="F752" s="174" t="str">
        <f t="shared" si="11"/>
        <v>Acct_05101</v>
      </c>
      <c r="G752" s="298" t="s">
        <v>480</v>
      </c>
    </row>
    <row r="753" spans="1:7" x14ac:dyDescent="0.2">
      <c r="A753" s="175" t="s">
        <v>511</v>
      </c>
      <c r="B753" s="174">
        <v>1000</v>
      </c>
      <c r="C753" s="174">
        <v>6423006501</v>
      </c>
      <c r="D753" s="174">
        <v>642</v>
      </c>
      <c r="E753" s="174" t="str">
        <f>_xlfn.XLOOKUP(C753,'Mapping account'!$C$5:$C$412,'Mapping account'!$K$5:$K$412,0)</f>
        <v>Định phí</v>
      </c>
      <c r="F753" s="174" t="str">
        <f t="shared" si="11"/>
        <v>Acct_06501</v>
      </c>
      <c r="G753" s="298" t="s">
        <v>2205</v>
      </c>
    </row>
    <row r="754" spans="1:7" x14ac:dyDescent="0.2">
      <c r="A754" s="175" t="s">
        <v>459</v>
      </c>
      <c r="B754" s="174">
        <v>1000</v>
      </c>
      <c r="C754" s="174">
        <v>6424001901</v>
      </c>
      <c r="D754" s="174">
        <v>642</v>
      </c>
      <c r="E754" s="174" t="str">
        <f>_xlfn.XLOOKUP(C754,'Mapping account'!$C$5:$C$412,'Mapping account'!$K$5:$K$412,0)</f>
        <v>Định phí</v>
      </c>
      <c r="F754" s="174" t="str">
        <f t="shared" si="11"/>
        <v>Acct_01901</v>
      </c>
      <c r="G754" s="298" t="s">
        <v>458</v>
      </c>
    </row>
    <row r="755" spans="1:7" x14ac:dyDescent="0.2">
      <c r="A755" s="175" t="s">
        <v>1098</v>
      </c>
      <c r="B755" s="174">
        <v>1000</v>
      </c>
      <c r="C755" s="174">
        <v>6424001903</v>
      </c>
      <c r="D755" s="174">
        <v>642</v>
      </c>
      <c r="E755" s="174" t="str">
        <f>_xlfn.XLOOKUP(C755,'Mapping account'!$C$5:$C$412,'Mapping account'!$K$5:$K$412,0)</f>
        <v>Định phí</v>
      </c>
      <c r="F755" s="174" t="str">
        <f t="shared" si="11"/>
        <v>Acct_01903</v>
      </c>
      <c r="G755" s="298" t="s">
        <v>460</v>
      </c>
    </row>
    <row r="756" spans="1:7" x14ac:dyDescent="0.2">
      <c r="A756" s="175" t="s">
        <v>416</v>
      </c>
      <c r="B756" s="174">
        <v>1000</v>
      </c>
      <c r="C756" s="174">
        <v>6424001904</v>
      </c>
      <c r="D756" s="174">
        <v>642</v>
      </c>
      <c r="E756" s="174" t="str">
        <f>_xlfn.XLOOKUP(C756,'Mapping account'!$C$5:$C$412,'Mapping account'!$K$5:$K$412,0)</f>
        <v>Định phí</v>
      </c>
      <c r="F756" s="174" t="str">
        <f t="shared" si="11"/>
        <v>Acct_01904</v>
      </c>
      <c r="G756" s="298" t="s">
        <v>446</v>
      </c>
    </row>
    <row r="757" spans="1:7" x14ac:dyDescent="0.2">
      <c r="A757" s="175" t="s">
        <v>2065</v>
      </c>
      <c r="B757" s="174">
        <v>1000</v>
      </c>
      <c r="C757" s="174">
        <v>6424001905</v>
      </c>
      <c r="D757" s="174">
        <v>642</v>
      </c>
      <c r="E757" s="174" t="str">
        <f>_xlfn.XLOOKUP(C757,'Mapping account'!$C$5:$C$412,'Mapping account'!$K$5:$K$412,0)</f>
        <v>Định phí</v>
      </c>
      <c r="F757" s="174" t="str">
        <f t="shared" si="11"/>
        <v>Acct_01905</v>
      </c>
      <c r="G757" s="298" t="s">
        <v>493</v>
      </c>
    </row>
    <row r="758" spans="1:7" x14ac:dyDescent="0.2">
      <c r="A758" s="175" t="s">
        <v>2206</v>
      </c>
      <c r="B758" s="174">
        <v>1000</v>
      </c>
      <c r="C758" s="174">
        <v>6424001906</v>
      </c>
      <c r="D758" s="174">
        <v>642</v>
      </c>
      <c r="E758" s="174" t="str">
        <f>_xlfn.XLOOKUP(C758,'Mapping account'!$C$5:$C$412,'Mapping account'!$K$5:$K$412,0)</f>
        <v>Định phí</v>
      </c>
      <c r="F758" s="174" t="str">
        <f t="shared" si="11"/>
        <v>Acct_01906</v>
      </c>
      <c r="G758" s="298" t="s">
        <v>504</v>
      </c>
    </row>
    <row r="759" spans="1:7" x14ac:dyDescent="0.2">
      <c r="A759" s="175" t="s">
        <v>2145</v>
      </c>
      <c r="B759" s="174">
        <v>1000</v>
      </c>
      <c r="C759" s="174">
        <v>6424001907</v>
      </c>
      <c r="D759" s="174">
        <v>642</v>
      </c>
      <c r="E759" s="174" t="str">
        <f>_xlfn.XLOOKUP(C759,'Mapping account'!$C$5:$C$412,'Mapping account'!$K$5:$K$412,0)</f>
        <v>Định phí</v>
      </c>
      <c r="F759" s="174" t="str">
        <f t="shared" si="11"/>
        <v>Acct_01907</v>
      </c>
      <c r="G759" s="298" t="s">
        <v>612</v>
      </c>
    </row>
    <row r="760" spans="1:7" x14ac:dyDescent="0.2">
      <c r="A760" s="175" t="s">
        <v>448</v>
      </c>
      <c r="B760" s="174">
        <v>1000</v>
      </c>
      <c r="C760" s="174">
        <v>6424001909</v>
      </c>
      <c r="D760" s="174">
        <v>642</v>
      </c>
      <c r="E760" s="174" t="str">
        <f>_xlfn.XLOOKUP(C760,'Mapping account'!$C$5:$C$412,'Mapping account'!$K$5:$K$412,0)</f>
        <v>Định phí</v>
      </c>
      <c r="F760" s="174" t="str">
        <f t="shared" si="11"/>
        <v>Acct_01909</v>
      </c>
      <c r="G760" s="298" t="s">
        <v>447</v>
      </c>
    </row>
    <row r="761" spans="1:7" x14ac:dyDescent="0.2">
      <c r="A761" s="175" t="s">
        <v>423</v>
      </c>
      <c r="B761" s="174">
        <v>1000</v>
      </c>
      <c r="C761" s="174">
        <v>6424001910</v>
      </c>
      <c r="D761" s="174">
        <v>642</v>
      </c>
      <c r="E761" s="174" t="str">
        <f>_xlfn.XLOOKUP(C761,'Mapping account'!$C$5:$C$412,'Mapping account'!$K$5:$K$412,0)</f>
        <v>Định phí</v>
      </c>
      <c r="F761" s="174" t="str">
        <f t="shared" si="11"/>
        <v>Acct_01910</v>
      </c>
      <c r="G761" s="298" t="s">
        <v>725</v>
      </c>
    </row>
    <row r="762" spans="1:7" x14ac:dyDescent="0.2">
      <c r="A762" s="175" t="s">
        <v>422</v>
      </c>
      <c r="B762" s="174">
        <v>1000</v>
      </c>
      <c r="C762" s="174">
        <v>6424001911</v>
      </c>
      <c r="D762" s="174">
        <v>642</v>
      </c>
      <c r="E762" s="174" t="str">
        <f>_xlfn.XLOOKUP(C762,'Mapping account'!$C$5:$C$412,'Mapping account'!$K$5:$K$412,0)</f>
        <v>Định phí</v>
      </c>
      <c r="F762" s="174" t="str">
        <f t="shared" si="11"/>
        <v>Acct_01911</v>
      </c>
      <c r="G762" s="298" t="s">
        <v>2207</v>
      </c>
    </row>
    <row r="763" spans="1:7" x14ac:dyDescent="0.2">
      <c r="A763" s="175" t="s">
        <v>421</v>
      </c>
      <c r="B763" s="174">
        <v>1000</v>
      </c>
      <c r="C763" s="174">
        <v>6424001912</v>
      </c>
      <c r="D763" s="174">
        <v>642</v>
      </c>
      <c r="E763" s="174" t="str">
        <f>_xlfn.XLOOKUP(C763,'Mapping account'!$C$5:$C$412,'Mapping account'!$K$5:$K$412,0)</f>
        <v>Định phí</v>
      </c>
      <c r="F763" s="174" t="str">
        <f t="shared" si="11"/>
        <v>Acct_01912</v>
      </c>
      <c r="G763" s="298" t="s">
        <v>2208</v>
      </c>
    </row>
    <row r="764" spans="1:7" x14ac:dyDescent="0.2">
      <c r="A764" s="175" t="s">
        <v>1101</v>
      </c>
      <c r="B764" s="174">
        <v>1000</v>
      </c>
      <c r="C764" s="174">
        <v>6424001913</v>
      </c>
      <c r="D764" s="174">
        <v>642</v>
      </c>
      <c r="E764" s="174" t="str">
        <f>_xlfn.XLOOKUP(C764,'Mapping account'!$C$5:$C$412,'Mapping account'!$K$5:$K$412,0)</f>
        <v>Định phí</v>
      </c>
      <c r="F764" s="174" t="str">
        <f t="shared" si="11"/>
        <v>Acct_01913</v>
      </c>
      <c r="G764" s="298" t="s">
        <v>2209</v>
      </c>
    </row>
    <row r="765" spans="1:7" x14ac:dyDescent="0.2">
      <c r="A765" s="175" t="s">
        <v>1108</v>
      </c>
      <c r="B765" s="174">
        <v>1000</v>
      </c>
      <c r="C765" s="174">
        <v>6424001914</v>
      </c>
      <c r="D765" s="174">
        <v>642</v>
      </c>
      <c r="E765" s="174" t="str">
        <f>_xlfn.XLOOKUP(C765,'Mapping account'!$C$5:$C$412,'Mapping account'!$K$5:$K$412,0)</f>
        <v>Định phí</v>
      </c>
      <c r="F765" s="174" t="str">
        <f t="shared" si="11"/>
        <v>Acct_01914</v>
      </c>
      <c r="G765" s="298" t="s">
        <v>2210</v>
      </c>
    </row>
    <row r="766" spans="1:7" x14ac:dyDescent="0.2">
      <c r="A766" s="175" t="s">
        <v>1096</v>
      </c>
      <c r="B766" s="174">
        <v>1000</v>
      </c>
      <c r="C766" s="174">
        <v>6424001915</v>
      </c>
      <c r="D766" s="174">
        <v>642</v>
      </c>
      <c r="E766" s="174" t="str">
        <f>_xlfn.XLOOKUP(C766,'Mapping account'!$C$5:$C$412,'Mapping account'!$K$5:$K$412,0)</f>
        <v>Định phí</v>
      </c>
      <c r="F766" s="174" t="str">
        <f t="shared" si="11"/>
        <v>Acct_01915</v>
      </c>
      <c r="G766" s="298" t="s">
        <v>449</v>
      </c>
    </row>
    <row r="767" spans="1:7" x14ac:dyDescent="0.2">
      <c r="A767" s="175" t="s">
        <v>1110</v>
      </c>
      <c r="B767" s="174">
        <v>1000</v>
      </c>
      <c r="C767" s="174">
        <v>6424001916</v>
      </c>
      <c r="D767" s="174">
        <v>642</v>
      </c>
      <c r="E767" s="174" t="str">
        <f>_xlfn.XLOOKUP(C767,'Mapping account'!$C$5:$C$412,'Mapping account'!$K$5:$K$412,0)</f>
        <v>Định phí</v>
      </c>
      <c r="F767" s="174" t="str">
        <f t="shared" si="11"/>
        <v>Acct_01916</v>
      </c>
      <c r="G767" s="298" t="s">
        <v>2211</v>
      </c>
    </row>
    <row r="768" spans="1:7" x14ac:dyDescent="0.2">
      <c r="A768" s="175" t="s">
        <v>332</v>
      </c>
      <c r="B768" s="174">
        <v>1000</v>
      </c>
      <c r="C768" s="174">
        <v>6425001803</v>
      </c>
      <c r="D768" s="174">
        <v>642</v>
      </c>
      <c r="E768" s="174" t="str">
        <f>_xlfn.XLOOKUP(C768,'Mapping account'!$C$5:$C$412,'Mapping account'!$K$5:$K$412,0)</f>
        <v>Định phí</v>
      </c>
      <c r="F768" s="174" t="str">
        <f t="shared" si="11"/>
        <v>Acct_01803</v>
      </c>
      <c r="G768" s="298" t="s">
        <v>489</v>
      </c>
    </row>
    <row r="769" spans="1:7" x14ac:dyDescent="0.2">
      <c r="A769" s="175" t="s">
        <v>374</v>
      </c>
      <c r="B769" s="174">
        <v>1000</v>
      </c>
      <c r="C769" s="174">
        <v>6425006101</v>
      </c>
      <c r="D769" s="174">
        <v>642</v>
      </c>
      <c r="E769" s="174" t="str">
        <f>_xlfn.XLOOKUP(C769,'Mapping account'!$C$5:$C$412,'Mapping account'!$K$5:$K$412,0)</f>
        <v>Định phí</v>
      </c>
      <c r="F769" s="174" t="str">
        <f t="shared" si="11"/>
        <v>Acct_06101</v>
      </c>
      <c r="G769" s="298" t="s">
        <v>668</v>
      </c>
    </row>
    <row r="770" spans="1:7" x14ac:dyDescent="0.2">
      <c r="A770" s="175" t="s">
        <v>693</v>
      </c>
      <c r="B770" s="174">
        <v>1000</v>
      </c>
      <c r="C770" s="174">
        <v>6426007001</v>
      </c>
      <c r="D770" s="174">
        <v>642</v>
      </c>
      <c r="E770" s="174" t="str">
        <f>_xlfn.XLOOKUP(C770,'Mapping account'!$C$5:$C$412,'Mapping account'!$K$5:$K$412,0)</f>
        <v>Định phí</v>
      </c>
      <c r="F770" s="174" t="str">
        <f t="shared" ref="F770:F833" si="12">"Acct_"&amp;RIGHT(C770,5)</f>
        <v>Acct_07001</v>
      </c>
      <c r="G770" s="298" t="s">
        <v>692</v>
      </c>
    </row>
    <row r="771" spans="1:7" x14ac:dyDescent="0.2">
      <c r="A771" s="175" t="s">
        <v>484</v>
      </c>
      <c r="B771" s="174">
        <v>1000</v>
      </c>
      <c r="C771" s="174">
        <v>6427001802</v>
      </c>
      <c r="D771" s="174">
        <v>642</v>
      </c>
      <c r="E771" s="174" t="str">
        <f>_xlfn.XLOOKUP(C771,'Mapping account'!$C$5:$C$412,'Mapping account'!$K$5:$K$412,0)</f>
        <v>Định phí</v>
      </c>
      <c r="F771" s="174" t="str">
        <f t="shared" si="12"/>
        <v>Acct_01802</v>
      </c>
      <c r="G771" s="298" t="s">
        <v>483</v>
      </c>
    </row>
    <row r="772" spans="1:7" x14ac:dyDescent="0.2">
      <c r="A772" s="175" t="s">
        <v>771</v>
      </c>
      <c r="B772" s="174">
        <v>1000</v>
      </c>
      <c r="C772" s="174">
        <v>6427002001</v>
      </c>
      <c r="D772" s="174">
        <v>642</v>
      </c>
      <c r="E772" s="174" t="str">
        <f>_xlfn.XLOOKUP(C772,'Mapping account'!$C$5:$C$412,'Mapping account'!$K$5:$K$412,0)</f>
        <v>Định phí</v>
      </c>
      <c r="F772" s="174" t="str">
        <f t="shared" si="12"/>
        <v>Acct_02001</v>
      </c>
      <c r="G772" s="298" t="s">
        <v>450</v>
      </c>
    </row>
    <row r="773" spans="1:7" x14ac:dyDescent="0.2">
      <c r="A773" s="175" t="s">
        <v>468</v>
      </c>
      <c r="B773" s="174">
        <v>1000</v>
      </c>
      <c r="C773" s="174">
        <v>6427002201</v>
      </c>
      <c r="D773" s="174">
        <v>642</v>
      </c>
      <c r="E773" s="174" t="str">
        <f>_xlfn.XLOOKUP(C773,'Mapping account'!$C$5:$C$412,'Mapping account'!$K$5:$K$412,0)</f>
        <v>Định phí</v>
      </c>
      <c r="F773" s="174" t="str">
        <f t="shared" si="12"/>
        <v>Acct_02201</v>
      </c>
      <c r="G773" s="298" t="s">
        <v>491</v>
      </c>
    </row>
    <row r="774" spans="1:7" x14ac:dyDescent="0.2">
      <c r="A774" s="175" t="s">
        <v>2131</v>
      </c>
      <c r="B774" s="174">
        <v>1000</v>
      </c>
      <c r="C774" s="174">
        <v>6427002204</v>
      </c>
      <c r="D774" s="174">
        <v>642</v>
      </c>
      <c r="E774" s="174">
        <f>_xlfn.XLOOKUP(C774,'Mapping account'!$C$5:$C$412,'Mapping account'!$K$5:$K$412,0)</f>
        <v>0</v>
      </c>
      <c r="F774" s="174" t="str">
        <f t="shared" si="12"/>
        <v>Acct_02204</v>
      </c>
      <c r="G774" s="298" t="s">
        <v>648</v>
      </c>
    </row>
    <row r="775" spans="1:7" x14ac:dyDescent="0.2">
      <c r="A775" s="175" t="s">
        <v>2155</v>
      </c>
      <c r="B775" s="174">
        <v>1000</v>
      </c>
      <c r="C775" s="174">
        <v>6427002205</v>
      </c>
      <c r="D775" s="174">
        <v>642</v>
      </c>
      <c r="E775" s="174">
        <f>_xlfn.XLOOKUP(C775,'Mapping account'!$C$5:$C$412,'Mapping account'!$K$5:$K$412,0)</f>
        <v>0</v>
      </c>
      <c r="F775" s="174" t="str">
        <f t="shared" si="12"/>
        <v>Acct_02205</v>
      </c>
      <c r="G775" s="298" t="s">
        <v>750</v>
      </c>
    </row>
    <row r="776" spans="1:7" x14ac:dyDescent="0.2">
      <c r="A776" s="175" t="s">
        <v>2132</v>
      </c>
      <c r="B776" s="174">
        <v>1000</v>
      </c>
      <c r="C776" s="174">
        <v>6427002206</v>
      </c>
      <c r="D776" s="174">
        <v>642</v>
      </c>
      <c r="E776" s="174">
        <f>_xlfn.XLOOKUP(C776,'Mapping account'!$C$5:$C$412,'Mapping account'!$K$5:$K$412,0)</f>
        <v>0</v>
      </c>
      <c r="F776" s="174" t="str">
        <f t="shared" si="12"/>
        <v>Acct_02206</v>
      </c>
      <c r="G776" s="298" t="s">
        <v>2212</v>
      </c>
    </row>
    <row r="777" spans="1:7" x14ac:dyDescent="0.2">
      <c r="A777" s="175" t="s">
        <v>96</v>
      </c>
      <c r="B777" s="174">
        <v>1000</v>
      </c>
      <c r="C777" s="174">
        <v>6427002301</v>
      </c>
      <c r="D777" s="174">
        <v>642</v>
      </c>
      <c r="E777" s="174" t="str">
        <f>_xlfn.XLOOKUP(C777,'Mapping account'!$C$5:$C$412,'Mapping account'!$K$5:$K$412,0)</f>
        <v>Định phí</v>
      </c>
      <c r="F777" s="174" t="str">
        <f t="shared" si="12"/>
        <v>Acct_02301</v>
      </c>
      <c r="G777" s="298" t="s">
        <v>519</v>
      </c>
    </row>
    <row r="778" spans="1:7" x14ac:dyDescent="0.2">
      <c r="A778" s="175" t="s">
        <v>501</v>
      </c>
      <c r="B778" s="174">
        <v>1000</v>
      </c>
      <c r="C778" s="174">
        <v>6427002804</v>
      </c>
      <c r="D778" s="174">
        <v>642</v>
      </c>
      <c r="E778" s="174" t="str">
        <f>_xlfn.XLOOKUP(C778,'Mapping account'!$C$5:$C$412,'Mapping account'!$K$5:$K$412,0)</f>
        <v>Định phí</v>
      </c>
      <c r="F778" s="174" t="str">
        <f t="shared" si="12"/>
        <v>Acct_02804</v>
      </c>
      <c r="G778" s="298" t="s">
        <v>500</v>
      </c>
    </row>
    <row r="779" spans="1:7" x14ac:dyDescent="0.2">
      <c r="A779" s="175" t="s">
        <v>153</v>
      </c>
      <c r="B779" s="174">
        <v>1000</v>
      </c>
      <c r="C779" s="174">
        <v>6427003101</v>
      </c>
      <c r="D779" s="174">
        <v>642</v>
      </c>
      <c r="E779" s="174" t="str">
        <f>_xlfn.XLOOKUP(C779,'Mapping account'!$C$5:$C$412,'Mapping account'!$K$5:$K$412,0)</f>
        <v>Định phí</v>
      </c>
      <c r="F779" s="174" t="str">
        <f t="shared" si="12"/>
        <v>Acct_03101</v>
      </c>
      <c r="G779" s="298" t="s">
        <v>487</v>
      </c>
    </row>
    <row r="780" spans="1:7" x14ac:dyDescent="0.2">
      <c r="A780" s="175" t="s">
        <v>171</v>
      </c>
      <c r="B780" s="174">
        <v>1000</v>
      </c>
      <c r="C780" s="174">
        <v>6427003301</v>
      </c>
      <c r="D780" s="174">
        <v>642</v>
      </c>
      <c r="E780" s="174" t="str">
        <f>_xlfn.XLOOKUP(C780,'Mapping account'!$C$5:$C$412,'Mapping account'!$K$5:$K$412,0)</f>
        <v>Định phí</v>
      </c>
      <c r="F780" s="174" t="str">
        <f t="shared" si="12"/>
        <v>Acct_03301</v>
      </c>
      <c r="G780" s="298" t="s">
        <v>650</v>
      </c>
    </row>
    <row r="781" spans="1:7" x14ac:dyDescent="0.2">
      <c r="A781" s="175" t="s">
        <v>151</v>
      </c>
      <c r="B781" s="174">
        <v>1000</v>
      </c>
      <c r="C781" s="174">
        <v>6427003302</v>
      </c>
      <c r="D781" s="174">
        <v>642</v>
      </c>
      <c r="E781" s="174" t="str">
        <f>_xlfn.XLOOKUP(C781,'Mapping account'!$C$5:$C$412,'Mapping account'!$K$5:$K$412,0)</f>
        <v>Định phí</v>
      </c>
      <c r="F781" s="174" t="str">
        <f t="shared" si="12"/>
        <v>Acct_03302</v>
      </c>
      <c r="G781" s="298" t="s">
        <v>490</v>
      </c>
    </row>
    <row r="782" spans="1:7" x14ac:dyDescent="0.2">
      <c r="A782" s="175" t="s">
        <v>401</v>
      </c>
      <c r="B782" s="174">
        <v>1000</v>
      </c>
      <c r="C782" s="174">
        <v>6427003604</v>
      </c>
      <c r="D782" s="174">
        <v>642</v>
      </c>
      <c r="E782" s="174" t="str">
        <f>_xlfn.XLOOKUP(C782,'Mapping account'!$C$5:$C$412,'Mapping account'!$K$5:$K$412,0)</f>
        <v>Định phí</v>
      </c>
      <c r="F782" s="174" t="str">
        <f t="shared" si="12"/>
        <v>Acct_03604</v>
      </c>
      <c r="G782" s="298" t="s">
        <v>481</v>
      </c>
    </row>
    <row r="783" spans="1:7" x14ac:dyDescent="0.2">
      <c r="A783" s="175" t="s">
        <v>775</v>
      </c>
      <c r="B783" s="174">
        <v>1000</v>
      </c>
      <c r="C783" s="174">
        <v>6427003702</v>
      </c>
      <c r="D783" s="174">
        <v>642</v>
      </c>
      <c r="E783" s="174" t="str">
        <f>_xlfn.XLOOKUP(C783,'Mapping account'!$C$5:$C$412,'Mapping account'!$K$5:$K$412,0)</f>
        <v>Biến phí</v>
      </c>
      <c r="F783" s="174" t="str">
        <f t="shared" si="12"/>
        <v>Acct_03702</v>
      </c>
      <c r="G783" s="298" t="s">
        <v>485</v>
      </c>
    </row>
    <row r="784" spans="1:7" x14ac:dyDescent="0.2">
      <c r="A784" s="175" t="s">
        <v>2162</v>
      </c>
      <c r="B784" s="174">
        <v>1000</v>
      </c>
      <c r="C784" s="174">
        <v>6427003703</v>
      </c>
      <c r="D784" s="174">
        <v>642</v>
      </c>
      <c r="E784" s="174" t="str">
        <f>_xlfn.XLOOKUP(C784,'Mapping account'!$C$5:$C$412,'Mapping account'!$K$5:$K$412,0)</f>
        <v>Định phí</v>
      </c>
      <c r="F784" s="174" t="str">
        <f t="shared" si="12"/>
        <v>Acct_03703</v>
      </c>
      <c r="G784" s="298" t="s">
        <v>718</v>
      </c>
    </row>
    <row r="785" spans="1:7" x14ac:dyDescent="0.2">
      <c r="A785" s="175" t="s">
        <v>496</v>
      </c>
      <c r="B785" s="174">
        <v>1000</v>
      </c>
      <c r="C785" s="174">
        <v>6427003801</v>
      </c>
      <c r="D785" s="174">
        <v>642</v>
      </c>
      <c r="E785" s="174" t="str">
        <f>_xlfn.XLOOKUP(C785,'Mapping account'!$C$5:$C$412,'Mapping account'!$K$5:$K$412,0)</f>
        <v>Biến phí</v>
      </c>
      <c r="F785" s="174" t="str">
        <f t="shared" si="12"/>
        <v>Acct_03801</v>
      </c>
      <c r="G785" s="298" t="s">
        <v>495</v>
      </c>
    </row>
    <row r="786" spans="1:7" x14ac:dyDescent="0.2">
      <c r="A786" s="175" t="s">
        <v>2164</v>
      </c>
      <c r="B786" s="174">
        <v>1000</v>
      </c>
      <c r="C786" s="174">
        <v>6427003802</v>
      </c>
      <c r="D786" s="174">
        <v>642</v>
      </c>
      <c r="E786" s="174" t="str">
        <f>_xlfn.XLOOKUP(C786,'Mapping account'!$C$5:$C$412,'Mapping account'!$K$5:$K$412,0)</f>
        <v>Định phí</v>
      </c>
      <c r="F786" s="174" t="str">
        <f t="shared" si="12"/>
        <v>Acct_03802</v>
      </c>
      <c r="G786" s="298" t="s">
        <v>2213</v>
      </c>
    </row>
    <row r="787" spans="1:7" x14ac:dyDescent="0.2">
      <c r="A787" s="175" t="s">
        <v>355</v>
      </c>
      <c r="B787" s="174">
        <v>1000</v>
      </c>
      <c r="C787" s="174">
        <v>6427004104</v>
      </c>
      <c r="D787" s="174">
        <v>642</v>
      </c>
      <c r="E787" s="174" t="str">
        <f>_xlfn.XLOOKUP(C787,'Mapping account'!$C$5:$C$412,'Mapping account'!$K$5:$K$412,0)</f>
        <v>Định phí</v>
      </c>
      <c r="F787" s="174" t="str">
        <f t="shared" si="12"/>
        <v>Acct_04104</v>
      </c>
      <c r="G787" s="298" t="s">
        <v>677</v>
      </c>
    </row>
    <row r="788" spans="1:7" x14ac:dyDescent="0.2">
      <c r="A788" s="175" t="s">
        <v>2170</v>
      </c>
      <c r="B788" s="174">
        <v>1000</v>
      </c>
      <c r="C788" s="174">
        <v>6427004105</v>
      </c>
      <c r="D788" s="174">
        <v>642</v>
      </c>
      <c r="E788" s="174" t="str">
        <f>_xlfn.XLOOKUP(C788,'Mapping account'!$C$5:$C$412,'Mapping account'!$K$5:$K$412,0)</f>
        <v>Định phí</v>
      </c>
      <c r="F788" s="174" t="str">
        <f t="shared" si="12"/>
        <v>Acct_04105</v>
      </c>
      <c r="G788" s="298" t="s">
        <v>529</v>
      </c>
    </row>
    <row r="789" spans="1:7" x14ac:dyDescent="0.2">
      <c r="A789" s="175" t="s">
        <v>358</v>
      </c>
      <c r="B789" s="174">
        <v>1000</v>
      </c>
      <c r="C789" s="174">
        <v>6427004106</v>
      </c>
      <c r="D789" s="174">
        <v>642</v>
      </c>
      <c r="E789" s="174" t="str">
        <f>_xlfn.XLOOKUP(C789,'Mapping account'!$C$5:$C$412,'Mapping account'!$K$5:$K$412,0)</f>
        <v>Định phí</v>
      </c>
      <c r="F789" s="174" t="str">
        <f t="shared" si="12"/>
        <v>Acct_04106</v>
      </c>
      <c r="G789" s="298" t="s">
        <v>539</v>
      </c>
    </row>
    <row r="790" spans="1:7" x14ac:dyDescent="0.2">
      <c r="A790" s="175" t="s">
        <v>2171</v>
      </c>
      <c r="B790" s="174">
        <v>1000</v>
      </c>
      <c r="C790" s="174">
        <v>6427004107</v>
      </c>
      <c r="D790" s="174">
        <v>642</v>
      </c>
      <c r="E790" s="174" t="str">
        <f>_xlfn.XLOOKUP(C790,'Mapping account'!$C$5:$C$412,'Mapping account'!$K$5:$K$412,0)</f>
        <v>Định phí</v>
      </c>
      <c r="F790" s="174" t="str">
        <f t="shared" si="12"/>
        <v>Acct_04107</v>
      </c>
      <c r="G790" s="298" t="s">
        <v>721</v>
      </c>
    </row>
    <row r="791" spans="1:7" x14ac:dyDescent="0.2">
      <c r="A791" s="175" t="s">
        <v>356</v>
      </c>
      <c r="B791" s="174">
        <v>1000</v>
      </c>
      <c r="C791" s="174">
        <v>6427004109</v>
      </c>
      <c r="D791" s="174">
        <v>642</v>
      </c>
      <c r="E791" s="174" t="str">
        <f>_xlfn.XLOOKUP(C791,'Mapping account'!$C$5:$C$412,'Mapping account'!$K$5:$K$412,0)</f>
        <v>Định phí</v>
      </c>
      <c r="F791" s="174" t="str">
        <f t="shared" si="12"/>
        <v>Acct_04109</v>
      </c>
      <c r="G791" s="298" t="s">
        <v>703</v>
      </c>
    </row>
    <row r="792" spans="1:7" x14ac:dyDescent="0.2">
      <c r="A792" s="175" t="s">
        <v>2214</v>
      </c>
      <c r="B792" s="174">
        <v>1000</v>
      </c>
      <c r="C792" s="174">
        <v>6427004301</v>
      </c>
      <c r="D792" s="174">
        <v>642</v>
      </c>
      <c r="E792" s="174" t="str">
        <f>_xlfn.XLOOKUP(C792,'Mapping account'!$C$5:$C$412,'Mapping account'!$K$5:$K$412,0)</f>
        <v>Định phí</v>
      </c>
      <c r="F792" s="174" t="str">
        <f t="shared" si="12"/>
        <v>Acct_04301</v>
      </c>
      <c r="G792" s="298" t="s">
        <v>683</v>
      </c>
    </row>
    <row r="793" spans="1:7" x14ac:dyDescent="0.2">
      <c r="A793" s="175" t="s">
        <v>2215</v>
      </c>
      <c r="B793" s="174">
        <v>1000</v>
      </c>
      <c r="C793" s="174">
        <v>6427004503</v>
      </c>
      <c r="D793" s="174">
        <v>642</v>
      </c>
      <c r="E793" s="174" t="str">
        <f>_xlfn.XLOOKUP(C793,'Mapping account'!$C$5:$C$412,'Mapping account'!$K$5:$K$412,0)</f>
        <v>Định phí</v>
      </c>
      <c r="F793" s="174" t="str">
        <f t="shared" si="12"/>
        <v>Acct_04503</v>
      </c>
      <c r="G793" s="298" t="s">
        <v>2216</v>
      </c>
    </row>
    <row r="794" spans="1:7" x14ac:dyDescent="0.2">
      <c r="A794" s="175" t="s">
        <v>82</v>
      </c>
      <c r="B794" s="174">
        <v>1000</v>
      </c>
      <c r="C794" s="174">
        <v>6427004601</v>
      </c>
      <c r="D794" s="174">
        <v>642</v>
      </c>
      <c r="E794" s="174" t="str">
        <f>_xlfn.XLOOKUP(C794,'Mapping account'!$C$5:$C$412,'Mapping account'!$K$5:$K$412,0)</f>
        <v>Định phí</v>
      </c>
      <c r="F794" s="174" t="str">
        <f t="shared" si="12"/>
        <v>Acct_04601</v>
      </c>
      <c r="G794" s="298" t="s">
        <v>451</v>
      </c>
    </row>
    <row r="795" spans="1:7" x14ac:dyDescent="0.2">
      <c r="A795" s="175" t="s">
        <v>768</v>
      </c>
      <c r="B795" s="174">
        <v>1000</v>
      </c>
      <c r="C795" s="174">
        <v>6427004602</v>
      </c>
      <c r="D795" s="174">
        <v>642</v>
      </c>
      <c r="E795" s="174" t="str">
        <f>_xlfn.XLOOKUP(C795,'Mapping account'!$C$5:$C$412,'Mapping account'!$K$5:$K$412,0)</f>
        <v>Định phí</v>
      </c>
      <c r="F795" s="174" t="str">
        <f t="shared" si="12"/>
        <v>Acct_04602</v>
      </c>
      <c r="G795" s="298" t="s">
        <v>462</v>
      </c>
    </row>
    <row r="796" spans="1:7" x14ac:dyDescent="0.2">
      <c r="A796" s="175" t="s">
        <v>2217</v>
      </c>
      <c r="B796" s="174">
        <v>1000</v>
      </c>
      <c r="C796" s="174">
        <v>6427004603</v>
      </c>
      <c r="D796" s="174">
        <v>642</v>
      </c>
      <c r="E796" s="174" t="str">
        <f>_xlfn.XLOOKUP(C796,'Mapping account'!$C$5:$C$412,'Mapping account'!$K$5:$K$412,0)</f>
        <v>Định phí</v>
      </c>
      <c r="F796" s="174" t="str">
        <f t="shared" si="12"/>
        <v>Acct_04603</v>
      </c>
      <c r="G796" s="298" t="s">
        <v>2218</v>
      </c>
    </row>
    <row r="797" spans="1:7" x14ac:dyDescent="0.2">
      <c r="A797" s="175" t="s">
        <v>769</v>
      </c>
      <c r="B797" s="174">
        <v>1000</v>
      </c>
      <c r="C797" s="174">
        <v>6427004702</v>
      </c>
      <c r="D797" s="174">
        <v>642</v>
      </c>
      <c r="E797" s="174" t="str">
        <f>_xlfn.XLOOKUP(C797,'Mapping account'!$C$5:$C$412,'Mapping account'!$K$5:$K$412,0)</f>
        <v>Định phí</v>
      </c>
      <c r="F797" s="174" t="str">
        <f t="shared" si="12"/>
        <v>Acct_04702</v>
      </c>
      <c r="G797" s="298" t="s">
        <v>667</v>
      </c>
    </row>
    <row r="798" spans="1:7" x14ac:dyDescent="0.2">
      <c r="A798" s="175" t="s">
        <v>370</v>
      </c>
      <c r="B798" s="174">
        <v>1000</v>
      </c>
      <c r="C798" s="174">
        <v>6427004804</v>
      </c>
      <c r="D798" s="174">
        <v>642</v>
      </c>
      <c r="E798" s="174" t="str">
        <f>_xlfn.XLOOKUP(C798,'Mapping account'!$C$5:$C$412,'Mapping account'!$K$5:$K$412,0)</f>
        <v>Định phí</v>
      </c>
      <c r="F798" s="174" t="str">
        <f t="shared" si="12"/>
        <v>Acct_04804</v>
      </c>
      <c r="G798" s="298" t="s">
        <v>499</v>
      </c>
    </row>
    <row r="799" spans="1:7" x14ac:dyDescent="0.2">
      <c r="A799" s="175" t="s">
        <v>639</v>
      </c>
      <c r="B799" s="174">
        <v>1000</v>
      </c>
      <c r="C799" s="174">
        <v>6427004901</v>
      </c>
      <c r="D799" s="174">
        <v>642</v>
      </c>
      <c r="E799" s="174" t="str">
        <f>_xlfn.XLOOKUP(C799,'Mapping account'!$C$5:$C$412,'Mapping account'!$K$5:$K$412,0)</f>
        <v>Định phí</v>
      </c>
      <c r="F799" s="174" t="str">
        <f t="shared" si="12"/>
        <v>Acct_04901</v>
      </c>
      <c r="G799" s="298" t="s">
        <v>638</v>
      </c>
    </row>
    <row r="800" spans="1:7" x14ac:dyDescent="0.2">
      <c r="A800" s="175" t="s">
        <v>453</v>
      </c>
      <c r="B800" s="174">
        <v>1000</v>
      </c>
      <c r="C800" s="174">
        <v>6427004902</v>
      </c>
      <c r="D800" s="174">
        <v>642</v>
      </c>
      <c r="E800" s="174" t="str">
        <f>_xlfn.XLOOKUP(C800,'Mapping account'!$C$5:$C$412,'Mapping account'!$K$5:$K$412,0)</f>
        <v>Định phí</v>
      </c>
      <c r="F800" s="174" t="str">
        <f t="shared" si="12"/>
        <v>Acct_04902</v>
      </c>
      <c r="G800" s="298" t="s">
        <v>452</v>
      </c>
    </row>
    <row r="801" spans="1:7" x14ac:dyDescent="0.2">
      <c r="A801" s="175" t="s">
        <v>498</v>
      </c>
      <c r="B801" s="174">
        <v>1000</v>
      </c>
      <c r="C801" s="174">
        <v>6427004903</v>
      </c>
      <c r="D801" s="174">
        <v>642</v>
      </c>
      <c r="E801" s="174" t="str">
        <f>_xlfn.XLOOKUP(C801,'Mapping account'!$C$5:$C$412,'Mapping account'!$K$5:$K$412,0)</f>
        <v>Định phí</v>
      </c>
      <c r="F801" s="174" t="str">
        <f t="shared" si="12"/>
        <v>Acct_04903</v>
      </c>
      <c r="G801" s="298" t="s">
        <v>497</v>
      </c>
    </row>
    <row r="802" spans="1:7" x14ac:dyDescent="0.2">
      <c r="A802" s="175" t="s">
        <v>2077</v>
      </c>
      <c r="B802" s="174">
        <v>1000</v>
      </c>
      <c r="C802" s="174">
        <v>6427004904</v>
      </c>
      <c r="D802" s="174">
        <v>642</v>
      </c>
      <c r="E802" s="174" t="str">
        <f>_xlfn.XLOOKUP(C802,'Mapping account'!$C$5:$C$412,'Mapping account'!$K$5:$K$412,0)</f>
        <v>Định phí</v>
      </c>
      <c r="F802" s="174" t="str">
        <f t="shared" si="12"/>
        <v>Acct_04904</v>
      </c>
      <c r="G802" s="298" t="s">
        <v>2219</v>
      </c>
    </row>
    <row r="803" spans="1:7" x14ac:dyDescent="0.2">
      <c r="A803" s="175" t="s">
        <v>757</v>
      </c>
      <c r="B803" s="174">
        <v>1000</v>
      </c>
      <c r="C803" s="174">
        <v>6427005001</v>
      </c>
      <c r="D803" s="174">
        <v>642</v>
      </c>
      <c r="E803" s="174" t="str">
        <f>_xlfn.XLOOKUP(C803,'Mapping account'!$C$5:$C$412,'Mapping account'!$K$5:$K$412,0)</f>
        <v>Định phí</v>
      </c>
      <c r="F803" s="174" t="str">
        <f t="shared" si="12"/>
        <v>Acct_05001</v>
      </c>
      <c r="G803" s="298" t="s">
        <v>492</v>
      </c>
    </row>
    <row r="804" spans="1:7" x14ac:dyDescent="0.2">
      <c r="A804" s="175" t="s">
        <v>373</v>
      </c>
      <c r="B804" s="174">
        <v>1000</v>
      </c>
      <c r="C804" s="174">
        <v>6427005102</v>
      </c>
      <c r="D804" s="174">
        <v>642</v>
      </c>
      <c r="E804" s="174" t="str">
        <f>_xlfn.XLOOKUP(C804,'Mapping account'!$C$5:$C$412,'Mapping account'!$K$5:$K$412,0)</f>
        <v>Định phí</v>
      </c>
      <c r="F804" s="174" t="str">
        <f t="shared" si="12"/>
        <v>Acct_05102</v>
      </c>
      <c r="G804" s="298" t="s">
        <v>502</v>
      </c>
    </row>
    <row r="805" spans="1:7" x14ac:dyDescent="0.2">
      <c r="A805" s="175" t="s">
        <v>2220</v>
      </c>
      <c r="B805" s="174">
        <v>1000</v>
      </c>
      <c r="C805" s="174">
        <v>6427005401</v>
      </c>
      <c r="D805" s="174">
        <v>642</v>
      </c>
      <c r="E805" s="174" t="str">
        <f>_xlfn.XLOOKUP(C805,'Mapping account'!$C$5:$C$412,'Mapping account'!$K$5:$K$412,0)</f>
        <v>Định phí</v>
      </c>
      <c r="F805" s="174" t="str">
        <f t="shared" si="12"/>
        <v>Acct_05401</v>
      </c>
      <c r="G805" s="298" t="s">
        <v>538</v>
      </c>
    </row>
    <row r="806" spans="1:7" x14ac:dyDescent="0.2">
      <c r="A806" s="175" t="s">
        <v>2079</v>
      </c>
      <c r="B806" s="174">
        <v>1000</v>
      </c>
      <c r="C806" s="174">
        <v>6427005402</v>
      </c>
      <c r="D806" s="174">
        <v>642</v>
      </c>
      <c r="E806" s="174" t="str">
        <f>_xlfn.XLOOKUP(C806,'Mapping account'!$C$5:$C$412,'Mapping account'!$K$5:$K$412,0)</f>
        <v>Định phí</v>
      </c>
      <c r="F806" s="174" t="str">
        <f t="shared" si="12"/>
        <v>Acct_05402</v>
      </c>
      <c r="G806" s="298" t="s">
        <v>740</v>
      </c>
    </row>
    <row r="807" spans="1:7" x14ac:dyDescent="0.2">
      <c r="A807" s="175" t="s">
        <v>157</v>
      </c>
      <c r="B807" s="174">
        <v>1000</v>
      </c>
      <c r="C807" s="174">
        <v>6427005501</v>
      </c>
      <c r="D807" s="174">
        <v>642</v>
      </c>
      <c r="E807" s="174" t="str">
        <f>_xlfn.XLOOKUP(C807,'Mapping account'!$C$5:$C$412,'Mapping account'!$K$5:$K$412,0)</f>
        <v>Định phí</v>
      </c>
      <c r="F807" s="174" t="str">
        <f t="shared" si="12"/>
        <v>Acct_05501</v>
      </c>
      <c r="G807" s="298" t="s">
        <v>505</v>
      </c>
    </row>
    <row r="808" spans="1:7" x14ac:dyDescent="0.2">
      <c r="A808" s="175" t="s">
        <v>86</v>
      </c>
      <c r="B808" s="174">
        <v>1000</v>
      </c>
      <c r="C808" s="174">
        <v>6427005601</v>
      </c>
      <c r="D808" s="174">
        <v>642</v>
      </c>
      <c r="E808" s="174" t="str">
        <f>_xlfn.XLOOKUP(C808,'Mapping account'!$C$5:$C$412,'Mapping account'!$K$5:$K$412,0)</f>
        <v>Định phí</v>
      </c>
      <c r="F808" s="174" t="str">
        <f t="shared" si="12"/>
        <v>Acct_05601</v>
      </c>
      <c r="G808" s="298" t="s">
        <v>454</v>
      </c>
    </row>
    <row r="809" spans="1:7" x14ac:dyDescent="0.2">
      <c r="A809" s="175" t="s">
        <v>641</v>
      </c>
      <c r="B809" s="174">
        <v>1000</v>
      </c>
      <c r="C809" s="174">
        <v>6427005602</v>
      </c>
      <c r="D809" s="174">
        <v>642</v>
      </c>
      <c r="E809" s="174" t="str">
        <f>_xlfn.XLOOKUP(C809,'Mapping account'!$C$5:$C$412,'Mapping account'!$K$5:$K$412,0)</f>
        <v>Định phí</v>
      </c>
      <c r="F809" s="174" t="str">
        <f t="shared" si="12"/>
        <v>Acct_05602</v>
      </c>
      <c r="G809" s="298" t="s">
        <v>640</v>
      </c>
    </row>
    <row r="810" spans="1:7" x14ac:dyDescent="0.2">
      <c r="A810" s="175" t="s">
        <v>770</v>
      </c>
      <c r="B810" s="174">
        <v>1000</v>
      </c>
      <c r="C810" s="174">
        <v>6427005701</v>
      </c>
      <c r="D810" s="174">
        <v>642</v>
      </c>
      <c r="E810" s="174" t="str">
        <f>_xlfn.XLOOKUP(C810,'Mapping account'!$C$5:$C$412,'Mapping account'!$K$5:$K$412,0)</f>
        <v>Định phí</v>
      </c>
      <c r="F810" s="174" t="str">
        <f t="shared" si="12"/>
        <v>Acct_05701</v>
      </c>
      <c r="G810" s="298" t="s">
        <v>455</v>
      </c>
    </row>
    <row r="811" spans="1:7" x14ac:dyDescent="0.2">
      <c r="A811" s="175" t="s">
        <v>541</v>
      </c>
      <c r="B811" s="174">
        <v>1000</v>
      </c>
      <c r="C811" s="174">
        <v>6427005702</v>
      </c>
      <c r="D811" s="174">
        <v>642</v>
      </c>
      <c r="E811" s="174" t="str">
        <f>_xlfn.XLOOKUP(C811,'Mapping account'!$C$5:$C$412,'Mapping account'!$K$5:$K$412,0)</f>
        <v>Định phí</v>
      </c>
      <c r="F811" s="174" t="str">
        <f t="shared" si="12"/>
        <v>Acct_05702</v>
      </c>
      <c r="G811" s="298" t="s">
        <v>540</v>
      </c>
    </row>
    <row r="812" spans="1:7" x14ac:dyDescent="0.2">
      <c r="A812" s="175" t="s">
        <v>767</v>
      </c>
      <c r="B812" s="174">
        <v>1000</v>
      </c>
      <c r="C812" s="174">
        <v>6427005801</v>
      </c>
      <c r="D812" s="174">
        <v>642</v>
      </c>
      <c r="E812" s="174" t="str">
        <f>_xlfn.XLOOKUP(C812,'Mapping account'!$C$5:$C$412,'Mapping account'!$K$5:$K$412,0)</f>
        <v>Định phí</v>
      </c>
      <c r="F812" s="174" t="str">
        <f t="shared" si="12"/>
        <v>Acct_05801</v>
      </c>
      <c r="G812" s="298" t="s">
        <v>456</v>
      </c>
    </row>
    <row r="813" spans="1:7" x14ac:dyDescent="0.2">
      <c r="A813" s="175" t="s">
        <v>176</v>
      </c>
      <c r="B813" s="174">
        <v>1000</v>
      </c>
      <c r="C813" s="174">
        <v>6427005802</v>
      </c>
      <c r="D813" s="174">
        <v>642</v>
      </c>
      <c r="E813" s="174" t="str">
        <f>_xlfn.XLOOKUP(C813,'Mapping account'!$C$5:$C$412,'Mapping account'!$K$5:$K$412,0)</f>
        <v>Định phí</v>
      </c>
      <c r="F813" s="174" t="str">
        <f t="shared" si="12"/>
        <v>Acct_05802</v>
      </c>
      <c r="G813" s="298" t="s">
        <v>651</v>
      </c>
    </row>
    <row r="814" spans="1:7" x14ac:dyDescent="0.2">
      <c r="A814" s="175" t="s">
        <v>376</v>
      </c>
      <c r="B814" s="174">
        <v>1000</v>
      </c>
      <c r="C814" s="174">
        <v>6427005803</v>
      </c>
      <c r="D814" s="174">
        <v>642</v>
      </c>
      <c r="E814" s="174" t="str">
        <f>_xlfn.XLOOKUP(C814,'Mapping account'!$C$5:$C$412,'Mapping account'!$K$5:$K$412,0)</f>
        <v>Định phí</v>
      </c>
      <c r="F814" s="174" t="str">
        <f t="shared" si="12"/>
        <v>Acct_05803</v>
      </c>
      <c r="G814" s="298" t="s">
        <v>517</v>
      </c>
    </row>
    <row r="815" spans="1:7" x14ac:dyDescent="0.2">
      <c r="A815" s="175" t="s">
        <v>374</v>
      </c>
      <c r="B815" s="174">
        <v>1000</v>
      </c>
      <c r="C815" s="174">
        <v>6427006101</v>
      </c>
      <c r="D815" s="174">
        <v>642</v>
      </c>
      <c r="E815" s="174" t="str">
        <f>_xlfn.XLOOKUP(C815,'Mapping account'!$C$5:$C$412,'Mapping account'!$K$5:$K$412,0)</f>
        <v>Định phí</v>
      </c>
      <c r="F815" s="174" t="str">
        <f t="shared" si="12"/>
        <v>Acct_06101</v>
      </c>
      <c r="G815" s="298" t="s">
        <v>707</v>
      </c>
    </row>
    <row r="816" spans="1:7" x14ac:dyDescent="0.2">
      <c r="A816" s="175" t="s">
        <v>511</v>
      </c>
      <c r="B816" s="174">
        <v>1000</v>
      </c>
      <c r="C816" s="174">
        <v>6427006501</v>
      </c>
      <c r="D816" s="174">
        <v>642</v>
      </c>
      <c r="E816" s="174" t="str">
        <f>_xlfn.XLOOKUP(C816,'Mapping account'!$C$5:$C$412,'Mapping account'!$K$5:$K$412,0)</f>
        <v>Định phí</v>
      </c>
      <c r="F816" s="174" t="str">
        <f t="shared" si="12"/>
        <v>Acct_06501</v>
      </c>
      <c r="G816" s="298" t="s">
        <v>510</v>
      </c>
    </row>
    <row r="817" spans="1:7" x14ac:dyDescent="0.2">
      <c r="A817" s="175" t="s">
        <v>2182</v>
      </c>
      <c r="B817" s="174">
        <v>1000</v>
      </c>
      <c r="C817" s="174">
        <v>6428002208</v>
      </c>
      <c r="D817" s="174">
        <v>642</v>
      </c>
      <c r="E817" s="174">
        <f>_xlfn.XLOOKUP(C817,'Mapping account'!$C$5:$C$412,'Mapping account'!$K$5:$K$412,0)</f>
        <v>0</v>
      </c>
      <c r="F817" s="174" t="str">
        <f t="shared" si="12"/>
        <v>Acct_02208</v>
      </c>
      <c r="G817" s="298" t="s">
        <v>2221</v>
      </c>
    </row>
    <row r="818" spans="1:7" x14ac:dyDescent="0.2">
      <c r="A818" s="175" t="s">
        <v>765</v>
      </c>
      <c r="B818" s="174">
        <v>1000</v>
      </c>
      <c r="C818" s="174">
        <v>6428002402</v>
      </c>
      <c r="D818" s="174">
        <v>642</v>
      </c>
      <c r="E818" s="174" t="str">
        <f>_xlfn.XLOOKUP(C818,'Mapping account'!$C$5:$C$412,'Mapping account'!$K$5:$K$412,0)</f>
        <v>Định phí</v>
      </c>
      <c r="F818" s="174" t="str">
        <f t="shared" si="12"/>
        <v>Acct_02402</v>
      </c>
      <c r="G818" s="298" t="s">
        <v>691</v>
      </c>
    </row>
    <row r="819" spans="1:7" x14ac:dyDescent="0.2">
      <c r="A819" s="175" t="s">
        <v>2222</v>
      </c>
      <c r="B819" s="174">
        <v>1000</v>
      </c>
      <c r="C819" s="174">
        <v>6428002803</v>
      </c>
      <c r="D819" s="174">
        <v>642</v>
      </c>
      <c r="E819" s="174" t="str">
        <f>_xlfn.XLOOKUP(C819,'Mapping account'!$C$5:$C$412,'Mapping account'!$K$5:$K$412,0)</f>
        <v>Định phí</v>
      </c>
      <c r="F819" s="174" t="str">
        <f t="shared" si="12"/>
        <v>Acct_02803</v>
      </c>
      <c r="G819" s="298" t="s">
        <v>728</v>
      </c>
    </row>
    <row r="820" spans="1:7" x14ac:dyDescent="0.2">
      <c r="A820" s="175" t="s">
        <v>2083</v>
      </c>
      <c r="B820" s="174">
        <v>1000</v>
      </c>
      <c r="C820" s="174">
        <v>6428002805</v>
      </c>
      <c r="D820" s="174">
        <v>642</v>
      </c>
      <c r="E820" s="174" t="str">
        <f>_xlfn.XLOOKUP(C820,'Mapping account'!$C$5:$C$412,'Mapping account'!$K$5:$K$412,0)</f>
        <v>Định phí</v>
      </c>
      <c r="F820" s="174" t="str">
        <f t="shared" si="12"/>
        <v>Acct_02805</v>
      </c>
      <c r="G820" s="298" t="s">
        <v>743</v>
      </c>
    </row>
    <row r="821" spans="1:7" x14ac:dyDescent="0.2">
      <c r="A821" s="175" t="s">
        <v>2191</v>
      </c>
      <c r="B821" s="174">
        <v>1000</v>
      </c>
      <c r="C821" s="174">
        <v>6428004108</v>
      </c>
      <c r="D821" s="174">
        <v>642</v>
      </c>
      <c r="E821" s="174" t="str">
        <f>_xlfn.XLOOKUP(C821,'Mapping account'!$C$5:$C$412,'Mapping account'!$K$5:$K$412,0)</f>
        <v>Định phí</v>
      </c>
      <c r="F821" s="174" t="str">
        <f t="shared" si="12"/>
        <v>Acct_04108</v>
      </c>
      <c r="G821" s="298" t="s">
        <v>739</v>
      </c>
    </row>
    <row r="822" spans="1:7" x14ac:dyDescent="0.2">
      <c r="A822" s="175" t="s">
        <v>2223</v>
      </c>
      <c r="B822" s="174">
        <v>1000</v>
      </c>
      <c r="C822" s="174">
        <v>6428004110</v>
      </c>
      <c r="D822" s="174">
        <v>642</v>
      </c>
      <c r="E822" s="174" t="str">
        <f>_xlfn.XLOOKUP(C822,'Mapping account'!$C$5:$C$412,'Mapping account'!$K$5:$K$412,0)</f>
        <v>Định phí</v>
      </c>
      <c r="F822" s="174" t="str">
        <f t="shared" si="12"/>
        <v>Acct_04110</v>
      </c>
      <c r="G822" s="298" t="s">
        <v>2224</v>
      </c>
    </row>
    <row r="823" spans="1:7" x14ac:dyDescent="0.2">
      <c r="A823" s="175" t="s">
        <v>94</v>
      </c>
      <c r="B823" s="174">
        <v>1000</v>
      </c>
      <c r="C823" s="174">
        <v>6428004202</v>
      </c>
      <c r="D823" s="174">
        <v>642</v>
      </c>
      <c r="E823" s="174" t="str">
        <f>_xlfn.XLOOKUP(C823,'Mapping account'!$C$5:$C$412,'Mapping account'!$K$5:$K$412,0)</f>
        <v>Định phí</v>
      </c>
      <c r="F823" s="174" t="str">
        <f t="shared" si="12"/>
        <v>Acct_04202</v>
      </c>
      <c r="G823" s="298" t="s">
        <v>2225</v>
      </c>
    </row>
    <row r="824" spans="1:7" x14ac:dyDescent="0.2">
      <c r="A824" s="175" t="s">
        <v>2192</v>
      </c>
      <c r="B824" s="174">
        <v>1000</v>
      </c>
      <c r="C824" s="174">
        <v>6428004302</v>
      </c>
      <c r="D824" s="174">
        <v>642</v>
      </c>
      <c r="E824" s="174" t="str">
        <f>_xlfn.XLOOKUP(C824,'Mapping account'!$C$5:$C$412,'Mapping account'!$K$5:$K$412,0)</f>
        <v>Định phí</v>
      </c>
      <c r="F824" s="174" t="str">
        <f t="shared" si="12"/>
        <v>Acct_04302</v>
      </c>
      <c r="G824" s="298" t="s">
        <v>514</v>
      </c>
    </row>
    <row r="825" spans="1:7" x14ac:dyDescent="0.2">
      <c r="A825" s="175" t="s">
        <v>2215</v>
      </c>
      <c r="B825" s="174">
        <v>1000</v>
      </c>
      <c r="C825" s="174">
        <v>6428004503</v>
      </c>
      <c r="D825" s="174">
        <v>642</v>
      </c>
      <c r="E825" s="174" t="str">
        <f>_xlfn.XLOOKUP(C825,'Mapping account'!$C$5:$C$412,'Mapping account'!$K$5:$K$412,0)</f>
        <v>Định phí</v>
      </c>
      <c r="F825" s="174" t="str">
        <f t="shared" si="12"/>
        <v>Acct_04503</v>
      </c>
      <c r="G825" s="298" t="s">
        <v>709</v>
      </c>
    </row>
    <row r="826" spans="1:7" x14ac:dyDescent="0.2">
      <c r="A826" s="175" t="s">
        <v>82</v>
      </c>
      <c r="B826" s="174">
        <v>1000</v>
      </c>
      <c r="C826" s="174">
        <v>6428004601</v>
      </c>
      <c r="D826" s="174">
        <v>642</v>
      </c>
      <c r="E826" s="174" t="str">
        <f>_xlfn.XLOOKUP(C826,'Mapping account'!$C$5:$C$412,'Mapping account'!$K$5:$K$412,0)</f>
        <v>Định phí</v>
      </c>
      <c r="F826" s="174" t="str">
        <f t="shared" si="12"/>
        <v>Acct_04601</v>
      </c>
      <c r="G826" s="298" t="s">
        <v>675</v>
      </c>
    </row>
    <row r="827" spans="1:7" x14ac:dyDescent="0.2">
      <c r="A827" s="175" t="s">
        <v>2217</v>
      </c>
      <c r="B827" s="174">
        <v>1000</v>
      </c>
      <c r="C827" s="174">
        <v>6428004603</v>
      </c>
      <c r="D827" s="174">
        <v>642</v>
      </c>
      <c r="E827" s="174" t="str">
        <f>_xlfn.XLOOKUP(C827,'Mapping account'!$C$5:$C$412,'Mapping account'!$K$5:$K$412,0)</f>
        <v>Định phí</v>
      </c>
      <c r="F827" s="174" t="str">
        <f t="shared" si="12"/>
        <v>Acct_04603</v>
      </c>
      <c r="G827" s="298" t="s">
        <v>2226</v>
      </c>
    </row>
    <row r="828" spans="1:7" x14ac:dyDescent="0.2">
      <c r="A828" s="175" t="s">
        <v>78</v>
      </c>
      <c r="B828" s="174">
        <v>1000</v>
      </c>
      <c r="C828" s="174">
        <v>6428004701</v>
      </c>
      <c r="D828" s="174">
        <v>642</v>
      </c>
      <c r="E828" s="174" t="str">
        <f>_xlfn.XLOOKUP(C828,'Mapping account'!$C$5:$C$412,'Mapping account'!$K$5:$K$412,0)</f>
        <v>Định phí</v>
      </c>
      <c r="F828" s="174" t="str">
        <f t="shared" si="12"/>
        <v>Acct_04701</v>
      </c>
      <c r="G828" s="298" t="s">
        <v>666</v>
      </c>
    </row>
    <row r="829" spans="1:7" x14ac:dyDescent="0.2">
      <c r="A829" s="175" t="s">
        <v>2227</v>
      </c>
      <c r="B829" s="174">
        <v>1000</v>
      </c>
      <c r="C829" s="174">
        <v>6428004702</v>
      </c>
      <c r="D829" s="174">
        <v>642</v>
      </c>
      <c r="E829" s="174" t="str">
        <f>_xlfn.XLOOKUP(C829,'Mapping account'!$C$5:$C$412,'Mapping account'!$K$5:$K$412,0)</f>
        <v>Định phí</v>
      </c>
      <c r="F829" s="174" t="str">
        <f t="shared" si="12"/>
        <v>Acct_04702</v>
      </c>
      <c r="G829" s="298" t="s">
        <v>2228</v>
      </c>
    </row>
    <row r="830" spans="1:7" x14ac:dyDescent="0.2">
      <c r="A830" s="175" t="s">
        <v>340</v>
      </c>
      <c r="B830" s="174">
        <v>1000</v>
      </c>
      <c r="C830" s="174">
        <v>6428004802</v>
      </c>
      <c r="D830" s="174">
        <v>642</v>
      </c>
      <c r="E830" s="174" t="str">
        <f>_xlfn.XLOOKUP(C830,'Mapping account'!$C$5:$C$412,'Mapping account'!$K$5:$K$412,0)</f>
        <v>Định phí</v>
      </c>
      <c r="F830" s="174" t="str">
        <f t="shared" si="12"/>
        <v>Acct_04802</v>
      </c>
      <c r="G830" s="298" t="s">
        <v>2229</v>
      </c>
    </row>
    <row r="831" spans="1:7" x14ac:dyDescent="0.2">
      <c r="A831" s="175" t="s">
        <v>341</v>
      </c>
      <c r="B831" s="174">
        <v>1000</v>
      </c>
      <c r="C831" s="174">
        <v>6428004803</v>
      </c>
      <c r="D831" s="174">
        <v>642</v>
      </c>
      <c r="E831" s="174" t="str">
        <f>_xlfn.XLOOKUP(C831,'Mapping account'!$C$5:$C$412,'Mapping account'!$K$5:$K$412,0)</f>
        <v>Định phí</v>
      </c>
      <c r="F831" s="174" t="str">
        <f t="shared" si="12"/>
        <v>Acct_04803</v>
      </c>
      <c r="G831" s="298" t="s">
        <v>2230</v>
      </c>
    </row>
    <row r="832" spans="1:7" x14ac:dyDescent="0.2">
      <c r="A832" s="175" t="s">
        <v>2124</v>
      </c>
      <c r="B832" s="174">
        <v>1000</v>
      </c>
      <c r="C832" s="174">
        <v>6428004805</v>
      </c>
      <c r="D832" s="174">
        <v>642</v>
      </c>
      <c r="E832" s="174" t="str">
        <f>_xlfn.XLOOKUP(C832,'Mapping account'!$C$5:$C$412,'Mapping account'!$K$5:$K$412,0)</f>
        <v>Định phí</v>
      </c>
      <c r="F832" s="174" t="str">
        <f t="shared" si="12"/>
        <v>Acct_04805</v>
      </c>
      <c r="G832" s="298" t="s">
        <v>2231</v>
      </c>
    </row>
    <row r="833" spans="1:7" x14ac:dyDescent="0.2">
      <c r="A833" s="175" t="s">
        <v>372</v>
      </c>
      <c r="B833" s="174">
        <v>1000</v>
      </c>
      <c r="C833" s="174">
        <v>6428005101</v>
      </c>
      <c r="D833" s="174">
        <v>642</v>
      </c>
      <c r="E833" s="174" t="str">
        <f>_xlfn.XLOOKUP(C833,'Mapping account'!$C$5:$C$412,'Mapping account'!$K$5:$K$412,0)</f>
        <v>Định phí</v>
      </c>
      <c r="F833" s="174" t="str">
        <f t="shared" si="12"/>
        <v>Acct_05101</v>
      </c>
      <c r="G833" s="298" t="s">
        <v>727</v>
      </c>
    </row>
    <row r="834" spans="1:7" x14ac:dyDescent="0.2">
      <c r="A834" s="175" t="s">
        <v>86</v>
      </c>
      <c r="B834" s="174">
        <v>1000</v>
      </c>
      <c r="C834" s="174">
        <v>6428005601</v>
      </c>
      <c r="D834" s="174">
        <v>642</v>
      </c>
      <c r="E834" s="174" t="str">
        <f>_xlfn.XLOOKUP(C834,'Mapping account'!$C$5:$C$412,'Mapping account'!$K$5:$K$412,0)</f>
        <v>Định phí</v>
      </c>
      <c r="F834" s="174" t="str">
        <f t="shared" ref="F834:F854" si="13">"Acct_"&amp;RIGHT(C834,5)</f>
        <v>Acct_05601</v>
      </c>
      <c r="G834" s="298" t="s">
        <v>706</v>
      </c>
    </row>
    <row r="835" spans="1:7" x14ac:dyDescent="0.2">
      <c r="A835" s="175" t="s">
        <v>2232</v>
      </c>
      <c r="B835" s="174">
        <v>1000</v>
      </c>
      <c r="C835" s="174">
        <v>6428005603</v>
      </c>
      <c r="D835" s="174">
        <v>642</v>
      </c>
      <c r="E835" s="174">
        <f>_xlfn.XLOOKUP(C835,'Mapping account'!$C$5:$C$412,'Mapping account'!$K$5:$K$412,0)</f>
        <v>0</v>
      </c>
      <c r="F835" s="174" t="str">
        <f t="shared" si="13"/>
        <v>Acct_05603</v>
      </c>
      <c r="G835" s="298" t="s">
        <v>2233</v>
      </c>
    </row>
    <row r="836" spans="1:7" x14ac:dyDescent="0.2">
      <c r="A836" s="175" t="s">
        <v>577</v>
      </c>
      <c r="B836" s="174">
        <v>1000</v>
      </c>
      <c r="C836" s="174">
        <v>6428005703</v>
      </c>
      <c r="D836" s="174">
        <v>642</v>
      </c>
      <c r="E836" s="174" t="str">
        <f>_xlfn.XLOOKUP(C836,'Mapping account'!$C$5:$C$412,'Mapping account'!$K$5:$K$412,0)</f>
        <v>Định phí</v>
      </c>
      <c r="F836" s="174" t="str">
        <f t="shared" si="13"/>
        <v>Acct_05703</v>
      </c>
      <c r="G836" s="298" t="s">
        <v>583</v>
      </c>
    </row>
    <row r="837" spans="1:7" x14ac:dyDescent="0.2">
      <c r="A837" s="175" t="s">
        <v>693</v>
      </c>
      <c r="B837" s="174">
        <v>1000</v>
      </c>
      <c r="C837" s="174">
        <v>6428007001</v>
      </c>
      <c r="D837" s="174">
        <v>642</v>
      </c>
      <c r="E837" s="174" t="str">
        <f>_xlfn.XLOOKUP(C837,'Mapping account'!$C$5:$C$412,'Mapping account'!$K$5:$K$412,0)</f>
        <v>Định phí</v>
      </c>
      <c r="F837" s="174" t="str">
        <f t="shared" si="13"/>
        <v>Acct_07001</v>
      </c>
      <c r="G837" s="298" t="s">
        <v>2234</v>
      </c>
    </row>
    <row r="838" spans="1:7" x14ac:dyDescent="0.2">
      <c r="A838" s="175" t="s">
        <v>389</v>
      </c>
      <c r="B838" s="174">
        <v>1000</v>
      </c>
      <c r="C838" s="174">
        <v>6428007201</v>
      </c>
      <c r="D838" s="174">
        <v>642</v>
      </c>
      <c r="E838" s="174" t="str">
        <f>_xlfn.XLOOKUP(C838,'Mapping account'!$C$5:$C$412,'Mapping account'!$K$5:$K$412,0)</f>
        <v>Định phí</v>
      </c>
      <c r="F838" s="174" t="str">
        <f t="shared" si="13"/>
        <v>Acct_07201</v>
      </c>
      <c r="G838" s="298" t="s">
        <v>509</v>
      </c>
    </row>
    <row r="839" spans="1:7" x14ac:dyDescent="0.2">
      <c r="A839" s="175" t="s">
        <v>2235</v>
      </c>
      <c r="B839" s="174">
        <v>1000</v>
      </c>
      <c r="C839" s="174">
        <v>7111000100</v>
      </c>
      <c r="D839" s="174">
        <v>711</v>
      </c>
      <c r="E839" s="174">
        <f>_xlfn.XLOOKUP(C839,'Mapping account'!$C$5:$C$412,'Mapping account'!$K$5:$K$412,0)</f>
        <v>0</v>
      </c>
      <c r="F839" s="174" t="str">
        <f t="shared" si="13"/>
        <v>Acct_00100</v>
      </c>
      <c r="G839" s="298" t="s">
        <v>660</v>
      </c>
    </row>
    <row r="840" spans="1:7" x14ac:dyDescent="0.2">
      <c r="A840" s="175" t="s">
        <v>2236</v>
      </c>
      <c r="B840" s="174">
        <v>1000</v>
      </c>
      <c r="C840" s="174">
        <v>7112000100</v>
      </c>
      <c r="D840" s="174">
        <v>711</v>
      </c>
      <c r="E840" s="174">
        <f>_xlfn.XLOOKUP(C840,'Mapping account'!$C$5:$C$412,'Mapping account'!$K$5:$K$412,0)</f>
        <v>0</v>
      </c>
      <c r="F840" s="174" t="str">
        <f t="shared" si="13"/>
        <v>Acct_00100</v>
      </c>
      <c r="G840" s="298" t="s">
        <v>2237</v>
      </c>
    </row>
    <row r="841" spans="1:7" x14ac:dyDescent="0.2">
      <c r="A841" s="175" t="s">
        <v>2238</v>
      </c>
      <c r="B841" s="174">
        <v>1000</v>
      </c>
      <c r="C841" s="174">
        <v>7113000100</v>
      </c>
      <c r="D841" s="174">
        <v>711</v>
      </c>
      <c r="E841" s="174">
        <f>_xlfn.XLOOKUP(C841,'Mapping account'!$C$5:$C$412,'Mapping account'!$K$5:$K$412,0)</f>
        <v>0</v>
      </c>
      <c r="F841" s="174" t="str">
        <f t="shared" si="13"/>
        <v>Acct_00100</v>
      </c>
      <c r="G841" s="298" t="s">
        <v>2239</v>
      </c>
    </row>
    <row r="842" spans="1:7" x14ac:dyDescent="0.2">
      <c r="A842" s="175" t="s">
        <v>114</v>
      </c>
      <c r="B842" s="174">
        <v>1000</v>
      </c>
      <c r="C842" s="174">
        <v>7118000100</v>
      </c>
      <c r="D842" s="174">
        <v>711</v>
      </c>
      <c r="E842" s="174">
        <f>_xlfn.XLOOKUP(C842,'Mapping account'!$C$5:$C$412,'Mapping account'!$K$5:$K$412,0)</f>
        <v>0</v>
      </c>
      <c r="F842" s="174" t="str">
        <f t="shared" si="13"/>
        <v>Acct_00100</v>
      </c>
      <c r="G842" s="298" t="s">
        <v>531</v>
      </c>
    </row>
    <row r="843" spans="1:7" x14ac:dyDescent="0.2">
      <c r="A843" s="175" t="s">
        <v>2240</v>
      </c>
      <c r="B843" s="174">
        <v>1000</v>
      </c>
      <c r="C843" s="174">
        <v>7118000200</v>
      </c>
      <c r="D843" s="174">
        <v>711</v>
      </c>
      <c r="E843" s="174">
        <f>_xlfn.XLOOKUP(C843,'Mapping account'!$C$5:$C$412,'Mapping account'!$K$5:$K$412,0)</f>
        <v>0</v>
      </c>
      <c r="F843" s="174" t="str">
        <f t="shared" si="13"/>
        <v>Acct_00200</v>
      </c>
      <c r="G843" s="298" t="s">
        <v>2241</v>
      </c>
    </row>
    <row r="844" spans="1:7" x14ac:dyDescent="0.2">
      <c r="A844" s="175" t="s">
        <v>386</v>
      </c>
      <c r="B844" s="174">
        <v>1000</v>
      </c>
      <c r="C844" s="174">
        <v>8111000100</v>
      </c>
      <c r="D844" s="174">
        <v>811</v>
      </c>
      <c r="E844" s="174" t="str">
        <f>_xlfn.XLOOKUP(C844,'Mapping account'!$C$5:$C$412,'Mapping account'!$K$5:$K$412,0)</f>
        <v>Định phí</v>
      </c>
      <c r="F844" s="174" t="str">
        <f t="shared" si="13"/>
        <v>Acct_00100</v>
      </c>
      <c r="G844" s="298" t="s">
        <v>544</v>
      </c>
    </row>
    <row r="845" spans="1:7" x14ac:dyDescent="0.2">
      <c r="A845" s="175" t="s">
        <v>2242</v>
      </c>
      <c r="B845" s="174">
        <v>1000</v>
      </c>
      <c r="C845" s="174">
        <v>8112000100</v>
      </c>
      <c r="D845" s="174">
        <v>811</v>
      </c>
      <c r="E845" s="174" t="str">
        <f>_xlfn.XLOOKUP(C845,'Mapping account'!$C$5:$C$412,'Mapping account'!$K$5:$K$412,0)</f>
        <v>Định phí</v>
      </c>
      <c r="F845" s="174" t="str">
        <f t="shared" si="13"/>
        <v>Acct_00100</v>
      </c>
      <c r="G845" s="298" t="s">
        <v>2243</v>
      </c>
    </row>
    <row r="846" spans="1:7" x14ac:dyDescent="0.2">
      <c r="A846" s="175" t="s">
        <v>387</v>
      </c>
      <c r="B846" s="174">
        <v>1000</v>
      </c>
      <c r="C846" s="174">
        <v>8113000100</v>
      </c>
      <c r="D846" s="174">
        <v>811</v>
      </c>
      <c r="E846" s="174" t="str">
        <f>_xlfn.XLOOKUP(C846,'Mapping account'!$C$5:$C$412,'Mapping account'!$K$5:$K$412,0)</f>
        <v>Định phí</v>
      </c>
      <c r="F846" s="174" t="str">
        <f t="shared" si="13"/>
        <v>Acct_00100</v>
      </c>
      <c r="G846" s="298" t="s">
        <v>2244</v>
      </c>
    </row>
    <row r="847" spans="1:7" x14ac:dyDescent="0.2">
      <c r="A847" s="175" t="s">
        <v>104</v>
      </c>
      <c r="B847" s="174">
        <v>1000</v>
      </c>
      <c r="C847" s="174">
        <v>8118000100</v>
      </c>
      <c r="D847" s="174">
        <v>811</v>
      </c>
      <c r="E847" s="174" t="str">
        <f>_xlfn.XLOOKUP(C847,'Mapping account'!$C$5:$C$412,'Mapping account'!$K$5:$K$412,0)</f>
        <v>Định phí</v>
      </c>
      <c r="F847" s="174" t="str">
        <f t="shared" si="13"/>
        <v>Acct_00100</v>
      </c>
      <c r="G847" s="298" t="s">
        <v>463</v>
      </c>
    </row>
    <row r="848" spans="1:7" x14ac:dyDescent="0.2">
      <c r="A848" s="175" t="s">
        <v>94</v>
      </c>
      <c r="B848" s="174">
        <v>1000</v>
      </c>
      <c r="C848" s="174">
        <v>8118004202</v>
      </c>
      <c r="D848" s="174">
        <v>811</v>
      </c>
      <c r="E848" s="174" t="str">
        <f>_xlfn.XLOOKUP(C848,'Mapping account'!$C$5:$C$412,'Mapping account'!$K$5:$K$412,0)</f>
        <v>Định phí</v>
      </c>
      <c r="F848" s="174" t="str">
        <f t="shared" si="13"/>
        <v>Acct_04202</v>
      </c>
      <c r="G848" s="298" t="s">
        <v>669</v>
      </c>
    </row>
    <row r="849" spans="1:7" x14ac:dyDescent="0.2">
      <c r="A849" s="175" t="s">
        <v>78</v>
      </c>
      <c r="B849" s="174">
        <v>1000</v>
      </c>
      <c r="C849" s="174">
        <v>8118004701</v>
      </c>
      <c r="D849" s="174">
        <v>811</v>
      </c>
      <c r="E849" s="174" t="str">
        <f>_xlfn.XLOOKUP(C849,'Mapping account'!$C$5:$C$412,'Mapping account'!$K$5:$K$412,0)</f>
        <v>Định phí</v>
      </c>
      <c r="F849" s="174" t="str">
        <f t="shared" si="13"/>
        <v>Acct_04701</v>
      </c>
      <c r="G849" s="298" t="s">
        <v>464</v>
      </c>
    </row>
    <row r="850" spans="1:7" x14ac:dyDescent="0.2">
      <c r="A850" s="175" t="s">
        <v>767</v>
      </c>
      <c r="B850" s="174">
        <v>1000</v>
      </c>
      <c r="C850" s="174">
        <v>8118005801</v>
      </c>
      <c r="D850" s="174">
        <v>811</v>
      </c>
      <c r="E850" s="174" t="str">
        <f>_xlfn.XLOOKUP(C850,'Mapping account'!$C$5:$C$412,'Mapping account'!$K$5:$K$412,0)</f>
        <v>Định phí</v>
      </c>
      <c r="F850" s="174" t="str">
        <f t="shared" si="13"/>
        <v>Acct_05801</v>
      </c>
      <c r="G850" s="298" t="s">
        <v>694</v>
      </c>
    </row>
    <row r="851" spans="1:7" x14ac:dyDescent="0.2">
      <c r="A851" s="175" t="s">
        <v>374</v>
      </c>
      <c r="B851" s="174">
        <v>1000</v>
      </c>
      <c r="C851" s="174">
        <v>8118006101</v>
      </c>
      <c r="D851" s="174">
        <v>811</v>
      </c>
      <c r="E851" s="174" t="str">
        <f>_xlfn.XLOOKUP(C851,'Mapping account'!$C$5:$C$412,'Mapping account'!$K$5:$K$412,0)</f>
        <v>Định phí</v>
      </c>
      <c r="F851" s="174" t="str">
        <f t="shared" si="13"/>
        <v>Acct_06101</v>
      </c>
      <c r="G851" s="298" t="s">
        <v>729</v>
      </c>
    </row>
    <row r="852" spans="1:7" x14ac:dyDescent="0.2">
      <c r="A852" s="175" t="s">
        <v>2245</v>
      </c>
      <c r="B852" s="174">
        <v>1000</v>
      </c>
      <c r="C852" s="174">
        <v>8211000100</v>
      </c>
      <c r="D852" s="174">
        <v>821</v>
      </c>
      <c r="E852" s="174">
        <f>_xlfn.XLOOKUP(C852,'Mapping account'!$C$5:$C$412,'Mapping account'!$K$5:$K$412,0)</f>
        <v>0</v>
      </c>
      <c r="F852" s="174" t="str">
        <f t="shared" si="13"/>
        <v>Acct_00100</v>
      </c>
      <c r="G852" s="298" t="s">
        <v>656</v>
      </c>
    </row>
    <row r="853" spans="1:7" x14ac:dyDescent="0.2">
      <c r="A853" s="175" t="s">
        <v>2246</v>
      </c>
      <c r="B853" s="174">
        <v>1000</v>
      </c>
      <c r="C853" s="174">
        <v>8211200100</v>
      </c>
      <c r="D853" s="174">
        <v>821</v>
      </c>
      <c r="E853" s="174">
        <f>_xlfn.XLOOKUP(C853,'Mapping account'!$C$5:$C$412,'Mapping account'!$K$5:$K$412,0)</f>
        <v>0</v>
      </c>
      <c r="F853" s="174" t="str">
        <f t="shared" si="13"/>
        <v>Acct_00100</v>
      </c>
      <c r="G853" s="298" t="s">
        <v>2247</v>
      </c>
    </row>
    <row r="854" spans="1:7" x14ac:dyDescent="0.2">
      <c r="A854" s="175" t="s">
        <v>2248</v>
      </c>
      <c r="B854" s="174">
        <v>1000</v>
      </c>
      <c r="C854" s="174">
        <v>8212000100</v>
      </c>
      <c r="D854" s="174">
        <v>821</v>
      </c>
      <c r="E854" s="174">
        <f>_xlfn.XLOOKUP(C854,'Mapping account'!$C$5:$C$412,'Mapping account'!$K$5:$K$412,0)</f>
        <v>0</v>
      </c>
      <c r="F854" s="174" t="str">
        <f t="shared" si="13"/>
        <v>Acct_00100</v>
      </c>
      <c r="G854" s="298" t="s">
        <v>670</v>
      </c>
    </row>
    <row r="863" spans="1:7" ht="15" x14ac:dyDescent="0.2">
      <c r="B863" s="19"/>
    </row>
  </sheetData>
  <autoFilter ref="A1:F855" xr:uid="{50E0B070-8DA2-423C-92CE-633FF70009EE}"/>
  <conditionalFormatting sqref="B863">
    <cfRule type="duplicateValues" dxfId="9" priority="3"/>
    <cfRule type="duplicateValues" dxfId="8" priority="4"/>
  </conditionalFormatting>
  <conditionalFormatting sqref="C1:C1048576">
    <cfRule type="duplicateValues" dxfId="7" priority="2"/>
  </conditionalFormatting>
  <conditionalFormatting sqref="G1:G1048576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B6E4-749A-4EF5-B9BB-412E887D8097}">
  <sheetPr>
    <tabColor rgb="FFFFC000"/>
  </sheetPr>
  <dimension ref="A1:CX418"/>
  <sheetViews>
    <sheetView zoomScale="80" zoomScaleNormal="80" workbookViewId="0">
      <selection activeCell="P14" sqref="P14"/>
    </sheetView>
  </sheetViews>
  <sheetFormatPr defaultColWidth="8.7109375" defaultRowHeight="15" outlineLevelCol="2" x14ac:dyDescent="0.25"/>
  <cols>
    <col min="1" max="1" width="0.7109375" style="2" customWidth="1"/>
    <col min="2" max="2" width="5" style="5" customWidth="1"/>
    <col min="3" max="3" width="13.28515625" style="5" customWidth="1"/>
    <col min="4" max="4" width="22.5703125" style="1" customWidth="1"/>
    <col min="5" max="5" width="24.28515625" style="1" hidden="1" customWidth="1" outlineLevel="1"/>
    <col min="6" max="6" width="11.5703125" style="1" hidden="1" customWidth="1" outlineLevel="1"/>
    <col min="7" max="7" width="32.28515625" style="1" hidden="1" customWidth="1" outlineLevel="1"/>
    <col min="8" max="8" width="9.28515625" style="5" customWidth="1" collapsed="1"/>
    <col min="9" max="9" width="7.42578125" style="5" customWidth="1"/>
    <col min="10" max="10" width="27.28515625" style="1" customWidth="1"/>
    <col min="11" max="11" width="10.42578125" style="1" customWidth="1"/>
    <col min="12" max="12" width="13.140625" customWidth="1"/>
    <col min="13" max="13" width="19.7109375" customWidth="1"/>
    <col min="14" max="14" width="45.7109375" customWidth="1" outlineLevel="1"/>
    <col min="15" max="15" width="12.28515625" style="1" customWidth="1"/>
    <col min="16" max="16" width="14.5703125" style="1" customWidth="1" outlineLevel="1"/>
    <col min="17" max="17" width="2.7109375" style="1" customWidth="1"/>
    <col min="18" max="18" width="11.42578125" style="1" customWidth="1" outlineLevel="1"/>
    <col min="19" max="30" width="11.42578125" style="1" hidden="1" customWidth="1" outlineLevel="2"/>
    <col min="31" max="31" width="3.28515625" style="1" hidden="1" customWidth="1" outlineLevel="2"/>
    <col min="32" max="44" width="11.42578125" style="1" hidden="1" customWidth="1" outlineLevel="2"/>
    <col min="45" max="45" width="2.7109375" style="1" hidden="1" customWidth="1" outlineLevel="2"/>
    <col min="46" max="58" width="11.42578125" style="1" hidden="1" customWidth="1" outlineLevel="2"/>
    <col min="59" max="59" width="2.7109375" style="1" hidden="1" customWidth="1" outlineLevel="2"/>
    <col min="60" max="60" width="11.42578125" style="1" hidden="1" customWidth="1" outlineLevel="2" collapsed="1"/>
    <col min="61" max="72" width="11.42578125" style="1" hidden="1" customWidth="1" outlineLevel="2"/>
    <col min="73" max="73" width="2.7109375" style="1" customWidth="1" outlineLevel="1" collapsed="1"/>
    <col min="74" max="74" width="18.140625" style="1" customWidth="1" outlineLevel="1" collapsed="1"/>
    <col min="75" max="84" width="18.140625" style="1" customWidth="1" outlineLevel="2"/>
    <col min="85" max="85" width="18.140625" style="1" customWidth="1" outlineLevel="1"/>
    <col min="86" max="86" width="11.42578125" style="1" customWidth="1" outlineLevel="1"/>
    <col min="87" max="87" width="13.28515625" style="1" hidden="1" customWidth="1"/>
    <col min="88" max="92" width="13.42578125" style="1" customWidth="1" outlineLevel="1"/>
    <col min="93" max="99" width="11.42578125" style="1" customWidth="1" outlineLevel="1"/>
    <col min="100" max="100" width="11.42578125" style="1" customWidth="1"/>
    <col min="101" max="101" width="8.7109375" style="1" customWidth="1"/>
    <col min="102" max="16384" width="8.7109375" style="1"/>
  </cols>
  <sheetData>
    <row r="1" spans="1:102" x14ac:dyDescent="0.25">
      <c r="I1" s="182"/>
      <c r="J1" s="219"/>
      <c r="K1" s="182"/>
      <c r="R1" s="1" t="s">
        <v>438</v>
      </c>
      <c r="S1" s="1" t="s">
        <v>438</v>
      </c>
      <c r="T1" s="1" t="s">
        <v>438</v>
      </c>
      <c r="U1" s="1" t="s">
        <v>438</v>
      </c>
      <c r="V1" s="1" t="s">
        <v>438</v>
      </c>
      <c r="W1" s="1" t="s">
        <v>438</v>
      </c>
      <c r="X1" s="1" t="s">
        <v>438</v>
      </c>
      <c r="Y1" s="1" t="s">
        <v>438</v>
      </c>
      <c r="Z1" s="1" t="s">
        <v>438</v>
      </c>
      <c r="AA1" s="1" t="s">
        <v>438</v>
      </c>
      <c r="AB1" s="1" t="s">
        <v>438</v>
      </c>
      <c r="AC1" s="1" t="s">
        <v>438</v>
      </c>
      <c r="AF1" s="1" t="s">
        <v>438</v>
      </c>
      <c r="AG1" s="1" t="s">
        <v>438</v>
      </c>
      <c r="AH1" s="1" t="s">
        <v>438</v>
      </c>
      <c r="AI1" s="1" t="s">
        <v>438</v>
      </c>
      <c r="AJ1" s="1" t="s">
        <v>438</v>
      </c>
      <c r="AK1" s="1" t="s">
        <v>438</v>
      </c>
      <c r="AL1" s="1" t="s">
        <v>438</v>
      </c>
      <c r="AM1" s="1" t="s">
        <v>438</v>
      </c>
      <c r="AN1" s="1" t="s">
        <v>438</v>
      </c>
      <c r="AO1" s="1" t="s">
        <v>438</v>
      </c>
      <c r="AP1" s="1" t="s">
        <v>438</v>
      </c>
      <c r="AQ1" s="1" t="s">
        <v>438</v>
      </c>
      <c r="AT1" s="1" t="s">
        <v>438</v>
      </c>
      <c r="AU1" s="1" t="s">
        <v>438</v>
      </c>
      <c r="AV1" s="1" t="s">
        <v>438</v>
      </c>
      <c r="AW1" s="1" t="s">
        <v>438</v>
      </c>
      <c r="AX1" s="1" t="s">
        <v>438</v>
      </c>
      <c r="AY1" s="1" t="s">
        <v>438</v>
      </c>
      <c r="AZ1" s="1" t="s">
        <v>438</v>
      </c>
      <c r="BA1" s="1" t="s">
        <v>438</v>
      </c>
      <c r="BB1" s="1" t="s">
        <v>438</v>
      </c>
      <c r="BC1" s="1" t="s">
        <v>438</v>
      </c>
      <c r="BD1" s="1" t="s">
        <v>438</v>
      </c>
      <c r="BE1" s="1" t="s">
        <v>438</v>
      </c>
      <c r="BH1" s="1" t="s">
        <v>438</v>
      </c>
      <c r="BI1" s="1" t="s">
        <v>438</v>
      </c>
      <c r="BJ1" s="1" t="s">
        <v>438</v>
      </c>
      <c r="BK1" s="1" t="s">
        <v>438</v>
      </c>
      <c r="BL1" s="1" t="s">
        <v>438</v>
      </c>
      <c r="BM1" s="1" t="s">
        <v>438</v>
      </c>
      <c r="BN1" s="1" t="s">
        <v>438</v>
      </c>
      <c r="BO1" s="1" t="s">
        <v>438</v>
      </c>
      <c r="BP1" s="1" t="s">
        <v>438</v>
      </c>
      <c r="BQ1" s="1" t="s">
        <v>438</v>
      </c>
      <c r="BR1" s="1" t="s">
        <v>438</v>
      </c>
      <c r="BS1" s="1" t="s">
        <v>438</v>
      </c>
      <c r="BV1" s="1" t="s">
        <v>755</v>
      </c>
      <c r="BW1" s="1" t="s">
        <v>755</v>
      </c>
      <c r="BX1" s="1" t="s">
        <v>755</v>
      </c>
      <c r="BY1" s="1" t="s">
        <v>755</v>
      </c>
      <c r="BZ1" s="1" t="s">
        <v>755</v>
      </c>
      <c r="CA1" s="1" t="s">
        <v>755</v>
      </c>
      <c r="CB1" s="1" t="s">
        <v>755</v>
      </c>
      <c r="CC1" s="1" t="s">
        <v>755</v>
      </c>
      <c r="CD1" s="1" t="s">
        <v>755</v>
      </c>
      <c r="CE1" s="1" t="s">
        <v>755</v>
      </c>
      <c r="CF1" s="1" t="s">
        <v>755</v>
      </c>
      <c r="CG1" s="1" t="s">
        <v>755</v>
      </c>
      <c r="CJ1" s="1" t="s">
        <v>438</v>
      </c>
      <c r="CK1" s="1" t="s">
        <v>438</v>
      </c>
      <c r="CL1" s="1" t="s">
        <v>438</v>
      </c>
      <c r="CM1" s="1" t="s">
        <v>438</v>
      </c>
      <c r="CN1" s="1" t="s">
        <v>438</v>
      </c>
      <c r="CO1" s="1" t="s">
        <v>438</v>
      </c>
      <c r="CP1" s="1" t="s">
        <v>438</v>
      </c>
      <c r="CQ1" s="1" t="s">
        <v>438</v>
      </c>
      <c r="CR1" s="1" t="s">
        <v>438</v>
      </c>
      <c r="CS1" s="1" t="s">
        <v>438</v>
      </c>
      <c r="CT1" s="1" t="s">
        <v>438</v>
      </c>
      <c r="CU1" s="1" t="s">
        <v>438</v>
      </c>
    </row>
    <row r="2" spans="1:102" x14ac:dyDescent="0.25">
      <c r="I2" s="182"/>
      <c r="J2" s="219"/>
      <c r="K2" s="182"/>
      <c r="R2" s="1">
        <v>2022</v>
      </c>
      <c r="S2" s="1">
        <v>2022</v>
      </c>
      <c r="T2" s="1">
        <v>2022</v>
      </c>
      <c r="U2" s="1">
        <v>2022</v>
      </c>
      <c r="V2" s="1">
        <v>2022</v>
      </c>
      <c r="W2" s="1">
        <v>2022</v>
      </c>
      <c r="X2" s="1">
        <v>2022</v>
      </c>
      <c r="Y2" s="1">
        <v>2022</v>
      </c>
      <c r="Z2" s="1">
        <v>2022</v>
      </c>
      <c r="AA2" s="1">
        <v>2022</v>
      </c>
      <c r="AB2" s="1">
        <v>2022</v>
      </c>
      <c r="AC2" s="1">
        <v>2022</v>
      </c>
      <c r="AF2" s="1">
        <v>2023</v>
      </c>
      <c r="AG2" s="1">
        <v>2023</v>
      </c>
      <c r="AH2" s="1">
        <v>2023</v>
      </c>
      <c r="AI2" s="1">
        <v>2023</v>
      </c>
      <c r="AJ2" s="1">
        <v>2023</v>
      </c>
      <c r="AK2" s="1">
        <v>2023</v>
      </c>
      <c r="AL2" s="1">
        <v>2023</v>
      </c>
      <c r="AM2" s="1">
        <v>2023</v>
      </c>
      <c r="AN2" s="1">
        <v>2023</v>
      </c>
      <c r="AO2" s="1">
        <v>2023</v>
      </c>
      <c r="AP2" s="1">
        <v>2023</v>
      </c>
      <c r="AQ2" s="1">
        <v>2023</v>
      </c>
      <c r="AT2" s="1">
        <v>2024</v>
      </c>
      <c r="AU2" s="1">
        <v>2024</v>
      </c>
      <c r="AV2" s="1">
        <v>2024</v>
      </c>
      <c r="AW2" s="1">
        <v>2024</v>
      </c>
      <c r="AX2" s="1">
        <v>2024</v>
      </c>
      <c r="AY2" s="1">
        <v>2024</v>
      </c>
      <c r="AZ2" s="1">
        <v>2024</v>
      </c>
      <c r="BA2" s="1">
        <v>2024</v>
      </c>
      <c r="BB2" s="1">
        <v>2024</v>
      </c>
      <c r="BC2" s="1">
        <v>2024</v>
      </c>
      <c r="BD2" s="1">
        <v>2024</v>
      </c>
      <c r="BE2" s="1">
        <v>2024</v>
      </c>
      <c r="BH2" s="1">
        <v>2025</v>
      </c>
      <c r="BI2" s="1">
        <v>2025</v>
      </c>
      <c r="BJ2" s="1">
        <v>2025</v>
      </c>
      <c r="BK2" s="1">
        <v>2025</v>
      </c>
      <c r="BL2" s="1">
        <v>2025</v>
      </c>
      <c r="BM2" s="1">
        <v>2025</v>
      </c>
      <c r="BN2" s="1">
        <v>2025</v>
      </c>
      <c r="BO2" s="1">
        <v>2025</v>
      </c>
      <c r="BP2" s="1">
        <v>2025</v>
      </c>
      <c r="BQ2" s="1">
        <v>2025</v>
      </c>
      <c r="BR2" s="1">
        <v>2025</v>
      </c>
      <c r="BS2" s="1">
        <v>2025</v>
      </c>
      <c r="BV2" s="1">
        <v>2026</v>
      </c>
      <c r="BW2" s="1">
        <v>2026</v>
      </c>
      <c r="BX2" s="1">
        <v>2026</v>
      </c>
      <c r="BY2" s="1">
        <v>2026</v>
      </c>
      <c r="BZ2" s="1">
        <v>2026</v>
      </c>
      <c r="CA2" s="1">
        <v>2026</v>
      </c>
      <c r="CB2" s="1">
        <v>2026</v>
      </c>
      <c r="CC2" s="1">
        <v>2026</v>
      </c>
      <c r="CD2" s="1">
        <v>2026</v>
      </c>
      <c r="CE2" s="1">
        <v>2026</v>
      </c>
      <c r="CF2" s="1">
        <v>2026</v>
      </c>
      <c r="CG2" s="1">
        <v>2026</v>
      </c>
      <c r="CJ2" s="1">
        <v>2026</v>
      </c>
      <c r="CK2" s="1">
        <v>2026</v>
      </c>
      <c r="CL2" s="1">
        <v>2026</v>
      </c>
      <c r="CM2" s="1">
        <v>2026</v>
      </c>
      <c r="CN2" s="1">
        <v>2026</v>
      </c>
      <c r="CO2" s="1">
        <v>2026</v>
      </c>
      <c r="CP2" s="1">
        <v>2026</v>
      </c>
      <c r="CQ2" s="1">
        <v>2026</v>
      </c>
      <c r="CR2" s="1">
        <v>2026</v>
      </c>
      <c r="CS2" s="1">
        <v>2026</v>
      </c>
      <c r="CT2" s="1">
        <v>2026</v>
      </c>
      <c r="CU2" s="1">
        <v>2026</v>
      </c>
    </row>
    <row r="3" spans="1:102" x14ac:dyDescent="0.25">
      <c r="I3" s="182"/>
      <c r="J3" s="219"/>
      <c r="K3" s="182"/>
      <c r="R3" s="1">
        <v>1</v>
      </c>
      <c r="S3" s="1">
        <v>2</v>
      </c>
      <c r="T3" s="1">
        <v>3</v>
      </c>
      <c r="U3" s="1">
        <v>4</v>
      </c>
      <c r="V3" s="1">
        <v>5</v>
      </c>
      <c r="W3" s="1">
        <v>6</v>
      </c>
      <c r="X3" s="1">
        <v>7</v>
      </c>
      <c r="Y3" s="1">
        <v>8</v>
      </c>
      <c r="Z3" s="1">
        <v>9</v>
      </c>
      <c r="AA3" s="1">
        <v>10</v>
      </c>
      <c r="AB3" s="1">
        <v>11</v>
      </c>
      <c r="AC3" s="1">
        <v>12</v>
      </c>
      <c r="AF3" s="1">
        <v>1</v>
      </c>
      <c r="AG3" s="1">
        <v>2</v>
      </c>
      <c r="AH3" s="1">
        <v>3</v>
      </c>
      <c r="AI3" s="1">
        <v>4</v>
      </c>
      <c r="AJ3" s="1">
        <v>5</v>
      </c>
      <c r="AK3" s="1">
        <v>6</v>
      </c>
      <c r="AL3" s="1">
        <v>7</v>
      </c>
      <c r="AM3" s="1">
        <v>8</v>
      </c>
      <c r="AN3" s="1">
        <v>9</v>
      </c>
      <c r="AO3" s="1">
        <v>10</v>
      </c>
      <c r="AP3" s="1">
        <v>11</v>
      </c>
      <c r="AQ3" s="1">
        <v>12</v>
      </c>
      <c r="AT3" s="1">
        <v>1</v>
      </c>
      <c r="AU3" s="1">
        <v>2</v>
      </c>
      <c r="AV3" s="1">
        <v>3</v>
      </c>
      <c r="AW3" s="1">
        <v>4</v>
      </c>
      <c r="AX3" s="1">
        <v>5</v>
      </c>
      <c r="AY3" s="1">
        <v>6</v>
      </c>
      <c r="AZ3" s="1">
        <v>7</v>
      </c>
      <c r="BA3" s="1">
        <v>8</v>
      </c>
      <c r="BB3" s="1">
        <v>9</v>
      </c>
      <c r="BC3" s="1">
        <v>10</v>
      </c>
      <c r="BD3" s="1">
        <v>11</v>
      </c>
      <c r="BE3" s="1">
        <v>12</v>
      </c>
      <c r="BH3" s="1">
        <v>1</v>
      </c>
      <c r="BI3" s="1">
        <v>2</v>
      </c>
      <c r="BJ3" s="1">
        <v>3</v>
      </c>
      <c r="BK3" s="1">
        <v>4</v>
      </c>
      <c r="BL3" s="1">
        <v>5</v>
      </c>
      <c r="BM3" s="1">
        <v>6</v>
      </c>
      <c r="BN3" s="1">
        <v>7</v>
      </c>
      <c r="BO3" s="1">
        <v>8</v>
      </c>
      <c r="BP3" s="1">
        <v>9</v>
      </c>
      <c r="BQ3" s="1">
        <v>10</v>
      </c>
      <c r="BR3" s="1">
        <v>11</v>
      </c>
      <c r="BS3" s="1">
        <v>12</v>
      </c>
      <c r="BV3" s="1">
        <v>1</v>
      </c>
      <c r="BW3" s="1">
        <v>2</v>
      </c>
      <c r="BX3" s="1">
        <v>3</v>
      </c>
      <c r="BY3" s="1">
        <v>4</v>
      </c>
      <c r="BZ3" s="1">
        <v>5</v>
      </c>
      <c r="CA3" s="1">
        <v>6</v>
      </c>
      <c r="CB3" s="1">
        <v>7</v>
      </c>
      <c r="CC3" s="1">
        <v>8</v>
      </c>
      <c r="CD3" s="1">
        <v>9</v>
      </c>
      <c r="CE3" s="1">
        <v>10</v>
      </c>
      <c r="CF3" s="1">
        <v>11</v>
      </c>
      <c r="CG3" s="1">
        <v>12</v>
      </c>
      <c r="CJ3" s="1">
        <v>1</v>
      </c>
      <c r="CK3" s="1">
        <v>2</v>
      </c>
      <c r="CL3" s="1">
        <v>3</v>
      </c>
      <c r="CM3" s="1">
        <v>4</v>
      </c>
      <c r="CN3" s="1">
        <v>5</v>
      </c>
      <c r="CO3" s="1">
        <v>6</v>
      </c>
      <c r="CP3" s="1">
        <v>7</v>
      </c>
      <c r="CQ3" s="1">
        <v>8</v>
      </c>
      <c r="CR3" s="1">
        <v>9</v>
      </c>
      <c r="CS3" s="1">
        <v>10</v>
      </c>
      <c r="CT3" s="1">
        <v>11</v>
      </c>
      <c r="CU3" s="1">
        <v>12</v>
      </c>
    </row>
    <row r="4" spans="1:102" ht="20.65" customHeight="1" thickBot="1" x14ac:dyDescent="0.3">
      <c r="B4" s="295" t="s">
        <v>786</v>
      </c>
      <c r="C4" s="295"/>
      <c r="D4" s="295"/>
      <c r="E4" s="295"/>
      <c r="F4" s="295"/>
      <c r="G4" s="295"/>
      <c r="H4" s="295"/>
      <c r="I4" s="295"/>
      <c r="J4" s="295"/>
      <c r="K4" s="295"/>
      <c r="R4" s="387"/>
      <c r="S4" s="387"/>
      <c r="T4" s="387"/>
      <c r="U4" s="387"/>
      <c r="V4" s="387"/>
      <c r="W4" s="387"/>
      <c r="X4" s="387"/>
      <c r="Y4" s="387"/>
      <c r="Z4" s="387"/>
      <c r="AA4" s="387"/>
      <c r="AB4" s="387"/>
      <c r="AC4" s="387"/>
      <c r="AD4" s="1034">
        <f>SUBTOTAL(9,AD7:AD414)</f>
        <v>0</v>
      </c>
      <c r="AF4" s="387"/>
      <c r="AG4" s="387"/>
      <c r="AH4" s="387"/>
      <c r="AI4" s="387"/>
      <c r="AJ4" s="387"/>
      <c r="AK4" s="387"/>
      <c r="AL4" s="387"/>
      <c r="AM4" s="387"/>
      <c r="AN4" s="387"/>
      <c r="AO4" s="387"/>
      <c r="AP4" s="387"/>
      <c r="AQ4" s="387"/>
      <c r="AR4" s="1034">
        <f>SUBTOTAL(9,AR7:AR414)</f>
        <v>0</v>
      </c>
      <c r="AT4" s="387"/>
      <c r="AU4" s="387"/>
      <c r="AV4" s="387"/>
      <c r="AW4" s="387"/>
      <c r="AX4" s="387"/>
      <c r="AY4" s="387"/>
      <c r="AZ4" s="387"/>
      <c r="BA4" s="387"/>
      <c r="BB4" s="387"/>
      <c r="BC4" s="387"/>
      <c r="BD4" s="387"/>
      <c r="BE4" s="387"/>
      <c r="BF4" s="1034">
        <f>SUBTOTAL(9,BF7:BF414)</f>
        <v>0</v>
      </c>
      <c r="BH4" s="1">
        <f>SUBTOTAL(9,BH7:BH414)</f>
        <v>0</v>
      </c>
      <c r="BI4" s="1">
        <f t="shared" ref="BI4:BS4" si="0">SUBTOTAL(9,BI7:BI414)</f>
        <v>0</v>
      </c>
      <c r="BJ4" s="1">
        <f t="shared" si="0"/>
        <v>0</v>
      </c>
      <c r="BK4" s="1">
        <f t="shared" si="0"/>
        <v>0</v>
      </c>
      <c r="BL4" s="1">
        <f t="shared" si="0"/>
        <v>0</v>
      </c>
      <c r="BM4" s="1">
        <f t="shared" si="0"/>
        <v>0</v>
      </c>
      <c r="BN4" s="1">
        <f t="shared" si="0"/>
        <v>0</v>
      </c>
      <c r="BO4" s="1">
        <f t="shared" si="0"/>
        <v>0</v>
      </c>
      <c r="BP4" s="1">
        <f t="shared" si="0"/>
        <v>0</v>
      </c>
      <c r="BQ4" s="1">
        <f t="shared" si="0"/>
        <v>0</v>
      </c>
      <c r="BR4" s="1">
        <f t="shared" si="0"/>
        <v>0</v>
      </c>
      <c r="BS4" s="1">
        <f t="shared" si="0"/>
        <v>0</v>
      </c>
      <c r="BV4" s="1034">
        <f>SUBTOTAL(9,BV7:BV414)</f>
        <v>12294279539.543764</v>
      </c>
      <c r="BW4" s="1034">
        <f t="shared" ref="BW4:CG4" si="1">SUBTOTAL(9,BW7:BW414)</f>
        <v>9889917155.9106293</v>
      </c>
      <c r="BX4" s="1034">
        <f t="shared" si="1"/>
        <v>13379996698.123152</v>
      </c>
      <c r="BY4" s="1034">
        <f t="shared" si="1"/>
        <v>16104627540.825949</v>
      </c>
      <c r="BZ4" s="1034">
        <f t="shared" si="1"/>
        <v>16107072890.809446</v>
      </c>
      <c r="CA4" s="1034">
        <f t="shared" si="1"/>
        <v>16309173277.819439</v>
      </c>
      <c r="CB4" s="1034">
        <f t="shared" si="1"/>
        <v>16160766346.769009</v>
      </c>
      <c r="CC4" s="1034">
        <f t="shared" si="1"/>
        <v>16198392368.90234</v>
      </c>
      <c r="CD4" s="1034">
        <f t="shared" si="1"/>
        <v>16166336072.418581</v>
      </c>
      <c r="CE4" s="1034">
        <f t="shared" si="1"/>
        <v>17162716330.392916</v>
      </c>
      <c r="CF4" s="1034">
        <f t="shared" si="1"/>
        <v>17217421662.315994</v>
      </c>
      <c r="CG4" s="1034">
        <f t="shared" si="1"/>
        <v>17199563268.243347</v>
      </c>
      <c r="CJ4" s="1034">
        <f>SUBTOTAL(9,CJ7:CJ414)</f>
        <v>12198965304</v>
      </c>
      <c r="CK4" s="1034">
        <f t="shared" ref="CK4:CM4" si="2">SUBTOTAL(9,CK7:CK414)</f>
        <v>9232029997</v>
      </c>
      <c r="CL4" s="1034">
        <f t="shared" si="2"/>
        <v>14497410211</v>
      </c>
      <c r="CM4" s="1034">
        <f t="shared" si="2"/>
        <v>14420626788</v>
      </c>
      <c r="CN4" s="1034">
        <f>SUBTOTAL(9,CN7:CN414)</f>
        <v>13041779348</v>
      </c>
      <c r="CO4" s="1034"/>
      <c r="CP4" s="1034"/>
      <c r="CQ4" s="1034"/>
      <c r="CR4" s="1034"/>
      <c r="CS4" s="1034"/>
      <c r="CT4" s="1034"/>
      <c r="CU4" s="1034"/>
    </row>
    <row r="5" spans="1:102" s="283" customFormat="1" ht="32.25" customHeight="1" x14ac:dyDescent="0.25">
      <c r="A5" s="217"/>
      <c r="B5" s="1192" t="s">
        <v>787</v>
      </c>
      <c r="C5" s="1193"/>
      <c r="D5" s="1193"/>
      <c r="E5" s="1193"/>
      <c r="F5" s="1193"/>
      <c r="G5" s="1193"/>
      <c r="H5" s="1194"/>
      <c r="I5" s="1189" t="s">
        <v>788</v>
      </c>
      <c r="J5" s="1190"/>
      <c r="K5" s="1191"/>
      <c r="L5" s="1195" t="s">
        <v>2249</v>
      </c>
      <c r="M5" s="1196"/>
      <c r="N5" s="294"/>
      <c r="O5" s="1"/>
      <c r="R5" s="345" t="s">
        <v>2250</v>
      </c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F5" s="345" t="s">
        <v>2251</v>
      </c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T5" s="345" t="s">
        <v>2252</v>
      </c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5"/>
      <c r="BF5" s="345"/>
      <c r="BH5" s="345" t="s">
        <v>2253</v>
      </c>
      <c r="BI5" s="345"/>
      <c r="BJ5" s="345"/>
      <c r="BK5" s="345"/>
      <c r="BL5" s="345"/>
      <c r="BM5" s="345"/>
      <c r="BN5" s="345"/>
      <c r="BO5" s="345"/>
      <c r="BP5" s="345"/>
      <c r="BQ5" s="345"/>
      <c r="BR5" s="345"/>
      <c r="BS5" s="345"/>
      <c r="BT5" s="345"/>
      <c r="BV5" s="370" t="s">
        <v>2254</v>
      </c>
      <c r="BW5" s="370"/>
      <c r="BX5" s="370"/>
      <c r="BY5" s="370"/>
      <c r="BZ5" s="370"/>
      <c r="CA5" s="370"/>
      <c r="CB5" s="370"/>
      <c r="CC5" s="370"/>
      <c r="CD5" s="370"/>
      <c r="CE5" s="370"/>
      <c r="CF5" s="370"/>
      <c r="CG5" s="370"/>
      <c r="CH5" s="370"/>
      <c r="CJ5" s="345" t="s">
        <v>2255</v>
      </c>
      <c r="CK5" s="345"/>
      <c r="CL5" s="345"/>
      <c r="CM5" s="345"/>
      <c r="CN5" s="345"/>
      <c r="CO5" s="345"/>
      <c r="CP5" s="345"/>
      <c r="CQ5" s="345"/>
      <c r="CR5" s="345"/>
      <c r="CS5" s="345"/>
      <c r="CT5" s="345"/>
      <c r="CU5" s="345"/>
      <c r="CV5" s="345"/>
    </row>
    <row r="6" spans="1:102" ht="45" x14ac:dyDescent="0.25">
      <c r="B6" s="194" t="s">
        <v>2</v>
      </c>
      <c r="C6" s="195" t="s">
        <v>789</v>
      </c>
      <c r="D6" s="195" t="s">
        <v>790</v>
      </c>
      <c r="E6" s="195" t="s">
        <v>791</v>
      </c>
      <c r="F6" s="195" t="s">
        <v>792</v>
      </c>
      <c r="G6" s="218" t="s">
        <v>793</v>
      </c>
      <c r="H6" s="196" t="s">
        <v>794</v>
      </c>
      <c r="I6" s="197" t="s">
        <v>2</v>
      </c>
      <c r="J6" s="197" t="s">
        <v>795</v>
      </c>
      <c r="K6" s="183" t="s">
        <v>182</v>
      </c>
      <c r="L6" s="287" t="s">
        <v>2256</v>
      </c>
      <c r="M6" s="287" t="s">
        <v>2257</v>
      </c>
      <c r="N6" s="287"/>
      <c r="O6"/>
      <c r="R6" s="346">
        <v>1</v>
      </c>
      <c r="S6" s="346">
        <v>2</v>
      </c>
      <c r="T6" s="346">
        <v>3</v>
      </c>
      <c r="U6" s="346">
        <v>4</v>
      </c>
      <c r="V6" s="346">
        <v>5</v>
      </c>
      <c r="W6" s="346">
        <v>6</v>
      </c>
      <c r="X6" s="346">
        <v>7</v>
      </c>
      <c r="Y6" s="346">
        <v>8</v>
      </c>
      <c r="Z6" s="346">
        <v>9</v>
      </c>
      <c r="AA6" s="346">
        <v>10</v>
      </c>
      <c r="AB6" s="346">
        <v>11</v>
      </c>
      <c r="AC6" s="346">
        <v>12</v>
      </c>
      <c r="AD6" s="346" t="s">
        <v>179</v>
      </c>
      <c r="AF6" s="346">
        <v>1</v>
      </c>
      <c r="AG6" s="346">
        <v>2</v>
      </c>
      <c r="AH6" s="346">
        <v>3</v>
      </c>
      <c r="AI6" s="346">
        <v>4</v>
      </c>
      <c r="AJ6" s="346">
        <v>5</v>
      </c>
      <c r="AK6" s="346">
        <v>6</v>
      </c>
      <c r="AL6" s="346">
        <v>7</v>
      </c>
      <c r="AM6" s="346">
        <v>8</v>
      </c>
      <c r="AN6" s="346">
        <v>9</v>
      </c>
      <c r="AO6" s="346">
        <v>10</v>
      </c>
      <c r="AP6" s="346">
        <v>11</v>
      </c>
      <c r="AQ6" s="346">
        <v>12</v>
      </c>
      <c r="AR6" s="346" t="s">
        <v>179</v>
      </c>
      <c r="AT6" s="346">
        <v>1</v>
      </c>
      <c r="AU6" s="346">
        <v>2</v>
      </c>
      <c r="AV6" s="346">
        <v>3</v>
      </c>
      <c r="AW6" s="346">
        <v>4</v>
      </c>
      <c r="AX6" s="346">
        <v>5</v>
      </c>
      <c r="AY6" s="346">
        <v>6</v>
      </c>
      <c r="AZ6" s="346">
        <v>7</v>
      </c>
      <c r="BA6" s="346">
        <v>8</v>
      </c>
      <c r="BB6" s="346">
        <v>9</v>
      </c>
      <c r="BC6" s="346">
        <v>10</v>
      </c>
      <c r="BD6" s="346">
        <v>11</v>
      </c>
      <c r="BE6" s="346">
        <v>12</v>
      </c>
      <c r="BF6" s="346" t="s">
        <v>179</v>
      </c>
      <c r="BH6" s="346">
        <v>1</v>
      </c>
      <c r="BI6" s="346">
        <v>2</v>
      </c>
      <c r="BJ6" s="346">
        <v>3</v>
      </c>
      <c r="BK6" s="346">
        <v>4</v>
      </c>
      <c r="BL6" s="346">
        <v>5</v>
      </c>
      <c r="BM6" s="346">
        <v>6</v>
      </c>
      <c r="BN6" s="346">
        <v>7</v>
      </c>
      <c r="BO6" s="346">
        <v>8</v>
      </c>
      <c r="BP6" s="346">
        <v>9</v>
      </c>
      <c r="BQ6" s="346">
        <v>10</v>
      </c>
      <c r="BR6" s="346">
        <v>11</v>
      </c>
      <c r="BS6" s="346">
        <v>12</v>
      </c>
      <c r="BT6" s="346" t="s">
        <v>179</v>
      </c>
      <c r="BV6" s="371">
        <v>1</v>
      </c>
      <c r="BW6" s="371">
        <v>2</v>
      </c>
      <c r="BX6" s="371">
        <v>3</v>
      </c>
      <c r="BY6" s="371">
        <v>4</v>
      </c>
      <c r="BZ6" s="371">
        <v>5</v>
      </c>
      <c r="CA6" s="371">
        <v>6</v>
      </c>
      <c r="CB6" s="371">
        <v>7</v>
      </c>
      <c r="CC6" s="371">
        <v>8</v>
      </c>
      <c r="CD6" s="371">
        <v>9</v>
      </c>
      <c r="CE6" s="371">
        <v>10</v>
      </c>
      <c r="CF6" s="371">
        <v>11</v>
      </c>
      <c r="CG6" s="371">
        <v>12</v>
      </c>
      <c r="CH6" s="371" t="s">
        <v>179</v>
      </c>
      <c r="CJ6" s="346">
        <v>1</v>
      </c>
      <c r="CK6" s="346">
        <v>2</v>
      </c>
      <c r="CL6" s="346">
        <v>3</v>
      </c>
      <c r="CM6" s="346">
        <v>4</v>
      </c>
      <c r="CN6" s="346">
        <v>5</v>
      </c>
      <c r="CO6" s="346">
        <v>6</v>
      </c>
      <c r="CP6" s="346">
        <v>7</v>
      </c>
      <c r="CQ6" s="346">
        <v>8</v>
      </c>
      <c r="CR6" s="346">
        <v>9</v>
      </c>
      <c r="CS6" s="346">
        <v>10</v>
      </c>
      <c r="CT6" s="346">
        <v>11</v>
      </c>
      <c r="CU6" s="346">
        <v>12</v>
      </c>
      <c r="CV6" s="346" t="s">
        <v>179</v>
      </c>
    </row>
    <row r="7" spans="1:102" ht="30" x14ac:dyDescent="0.25">
      <c r="B7" s="172">
        <v>1</v>
      </c>
      <c r="C7" s="21">
        <v>6417003602</v>
      </c>
      <c r="D7" s="9" t="str">
        <f>_xlfn.XLOOKUP(C7,'COA_DTGroup_Update 20260428'!$C$410:$C$854,'COA_DTGroup_Update 20260428'!$A$410:$A$854,"")</f>
        <v>Thuê xe giao hàng</v>
      </c>
      <c r="E7" s="171" t="s">
        <v>307</v>
      </c>
      <c r="F7" s="21" t="s">
        <v>796</v>
      </c>
      <c r="G7" s="171" t="s">
        <v>797</v>
      </c>
      <c r="H7" s="179">
        <f>VLOOKUP(C7,'COA_DTGroup_Update 20260428'!C:D,2,0)</f>
        <v>641</v>
      </c>
      <c r="I7" s="179">
        <v>1</v>
      </c>
      <c r="J7" s="198" t="s">
        <v>307</v>
      </c>
      <c r="K7" s="220" t="s">
        <v>197</v>
      </c>
      <c r="L7" s="296" t="s">
        <v>548</v>
      </c>
      <c r="M7" s="306" t="s">
        <v>2258</v>
      </c>
      <c r="N7" s="285"/>
      <c r="O7" s="285" t="s">
        <v>548</v>
      </c>
      <c r="P7" s="1" t="b">
        <v>1</v>
      </c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8">
        <f>SUM(R7:AC7)</f>
        <v>0</v>
      </c>
      <c r="AF7" s="347"/>
      <c r="AG7" s="347"/>
      <c r="AH7" s="347"/>
      <c r="AI7" s="347"/>
      <c r="AJ7" s="347"/>
      <c r="AK7" s="347"/>
      <c r="AL7" s="347"/>
      <c r="AM7" s="347"/>
      <c r="AN7" s="347"/>
      <c r="AO7" s="347"/>
      <c r="AP7" s="347"/>
      <c r="AQ7" s="347"/>
      <c r="AR7" s="348">
        <f>SUM(AF7:AQ7)</f>
        <v>0</v>
      </c>
      <c r="AT7" s="347"/>
      <c r="AU7" s="347"/>
      <c r="AV7" s="347"/>
      <c r="AW7" s="347"/>
      <c r="AX7" s="347"/>
      <c r="AY7" s="347"/>
      <c r="AZ7" s="347"/>
      <c r="BA7" s="347"/>
      <c r="BB7" s="347"/>
      <c r="BC7" s="347"/>
      <c r="BD7" s="347"/>
      <c r="BE7" s="347"/>
      <c r="BF7" s="348">
        <f>SUM(AT7:BE7)</f>
        <v>0</v>
      </c>
      <c r="BH7" s="348"/>
      <c r="BI7" s="348"/>
      <c r="BJ7" s="348"/>
      <c r="BK7" s="348"/>
      <c r="BL7" s="348"/>
      <c r="BM7" s="348"/>
      <c r="BN7" s="348"/>
      <c r="BO7" s="348"/>
      <c r="BP7" s="348"/>
      <c r="BQ7" s="348"/>
      <c r="BR7" s="348"/>
      <c r="BS7" s="348"/>
      <c r="BT7" s="348">
        <f>SUM(BH7:BS7)</f>
        <v>0</v>
      </c>
      <c r="BV7" s="347">
        <v>259100625</v>
      </c>
      <c r="BW7" s="347">
        <v>201522708.33333331</v>
      </c>
      <c r="BX7" s="347">
        <v>287889583.33333331</v>
      </c>
      <c r="BY7" s="347">
        <v>359368750</v>
      </c>
      <c r="BZ7" s="347">
        <v>359368750</v>
      </c>
      <c r="CA7" s="347">
        <v>359368750</v>
      </c>
      <c r="CB7" s="347">
        <v>359368750</v>
      </c>
      <c r="CC7" s="347">
        <v>359368750</v>
      </c>
      <c r="CD7" s="347">
        <v>359368750</v>
      </c>
      <c r="CE7" s="347">
        <v>329657033.33333337</v>
      </c>
      <c r="CF7" s="347">
        <v>329657033.33333337</v>
      </c>
      <c r="CG7" s="347">
        <v>329657033.33333337</v>
      </c>
      <c r="CH7" s="348">
        <f>SUM(BV7:CG7)</f>
        <v>3893696516.666667</v>
      </c>
      <c r="CI7" s="399">
        <f>CV7/4*12/CH7-1</f>
        <v>8.1594310695101147E-2</v>
      </c>
      <c r="CJ7" s="348">
        <v>252400000</v>
      </c>
      <c r="CK7" s="348">
        <v>167700000</v>
      </c>
      <c r="CL7" s="348">
        <v>349500000</v>
      </c>
      <c r="CM7" s="348">
        <v>338100000</v>
      </c>
      <c r="CN7" s="348">
        <v>296100000</v>
      </c>
      <c r="CO7" s="348">
        <v>0</v>
      </c>
      <c r="CP7" s="348">
        <v>0</v>
      </c>
      <c r="CQ7" s="348">
        <v>0</v>
      </c>
      <c r="CR7" s="348">
        <v>0</v>
      </c>
      <c r="CS7" s="348">
        <v>0</v>
      </c>
      <c r="CT7" s="348">
        <v>0</v>
      </c>
      <c r="CU7" s="348">
        <v>0</v>
      </c>
      <c r="CV7" s="348">
        <f>SUM(CJ7:CU7)</f>
        <v>1403800000</v>
      </c>
      <c r="CX7" s="1054"/>
    </row>
    <row r="8" spans="1:102" ht="45" x14ac:dyDescent="0.25">
      <c r="B8" s="172">
        <f>IF(C8=0,"",MAX($B$7:B7)+1)</f>
        <v>2</v>
      </c>
      <c r="C8" s="21">
        <v>6417003701</v>
      </c>
      <c r="D8" s="9" t="str">
        <f>_xlfn.XLOOKUP(C8,'COA_DTGroup_Update 20260428'!$C$410:$C$854,'COA_DTGroup_Update 20260428'!$A$410:$A$854,"")</f>
        <v>Chi phí Bến bãi, bốc xếp xe giao hàng</v>
      </c>
      <c r="E8" s="284" t="s">
        <v>159</v>
      </c>
      <c r="F8" s="21" t="s">
        <v>798</v>
      </c>
      <c r="G8" s="171" t="s">
        <v>799</v>
      </c>
      <c r="H8" s="179">
        <f>VLOOKUP(C8,'COA_DTGroup_Update 20260428'!C:D,2,0)</f>
        <v>641</v>
      </c>
      <c r="I8" s="179">
        <v>5</v>
      </c>
      <c r="J8" s="284" t="s">
        <v>159</v>
      </c>
      <c r="K8" s="220" t="s">
        <v>197</v>
      </c>
      <c r="L8" s="288" t="s">
        <v>527</v>
      </c>
      <c r="M8" s="306" t="s">
        <v>2258</v>
      </c>
      <c r="N8" s="285"/>
      <c r="O8" s="285" t="s">
        <v>527</v>
      </c>
      <c r="P8" s="1" t="b">
        <v>0</v>
      </c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50">
        <f t="shared" ref="AD8:AD71" si="3">SUM(R8:AC8)</f>
        <v>0</v>
      </c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50">
        <f t="shared" ref="AR8:AR71" si="4">SUM(AF8:AQ8)</f>
        <v>0</v>
      </c>
      <c r="AT8" s="349"/>
      <c r="AU8" s="349"/>
      <c r="AV8" s="349"/>
      <c r="AW8" s="349"/>
      <c r="AX8" s="349"/>
      <c r="AY8" s="349"/>
      <c r="AZ8" s="349"/>
      <c r="BA8" s="349"/>
      <c r="BB8" s="349"/>
      <c r="BC8" s="349"/>
      <c r="BD8" s="349"/>
      <c r="BE8" s="349"/>
      <c r="BF8" s="350">
        <f t="shared" ref="BF8:BF71" si="5">SUM(AT8:BE8)</f>
        <v>0</v>
      </c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>
        <f t="shared" ref="BT8:BT71" si="6">SUM(BH8:BS8)</f>
        <v>0</v>
      </c>
      <c r="BV8" s="349"/>
      <c r="BW8" s="349"/>
      <c r="BX8" s="349"/>
      <c r="BY8" s="349"/>
      <c r="BZ8" s="349"/>
      <c r="CA8" s="349"/>
      <c r="CB8" s="349"/>
      <c r="CC8" s="349"/>
      <c r="CD8" s="349"/>
      <c r="CE8" s="349"/>
      <c r="CF8" s="349"/>
      <c r="CG8" s="349"/>
      <c r="CH8" s="350">
        <f t="shared" ref="CH8:CH71" si="7">SUM(BV8:CG8)</f>
        <v>0</v>
      </c>
      <c r="CI8" s="399" t="e">
        <f t="shared" ref="CI8:CI71" si="8">CV8/4*12/CH8-1</f>
        <v>#DIV/0!</v>
      </c>
      <c r="CJ8" s="348">
        <v>0</v>
      </c>
      <c r="CK8" s="348">
        <v>0</v>
      </c>
      <c r="CL8" s="348">
        <v>0</v>
      </c>
      <c r="CM8" s="348">
        <v>0</v>
      </c>
      <c r="CN8" s="348">
        <v>0</v>
      </c>
      <c r="CO8" s="348">
        <v>0</v>
      </c>
      <c r="CP8" s="348">
        <v>0</v>
      </c>
      <c r="CQ8" s="348">
        <v>0</v>
      </c>
      <c r="CR8" s="348">
        <v>0</v>
      </c>
      <c r="CS8" s="348">
        <v>0</v>
      </c>
      <c r="CT8" s="348">
        <v>0</v>
      </c>
      <c r="CU8" s="348">
        <v>0</v>
      </c>
      <c r="CV8" s="350">
        <f t="shared" ref="CV8:CV71" si="9">SUM(CJ8:CU8)</f>
        <v>0</v>
      </c>
      <c r="CX8" s="1054"/>
    </row>
    <row r="9" spans="1:102" s="3" customFormat="1" ht="30" x14ac:dyDescent="0.25">
      <c r="A9" s="191"/>
      <c r="B9" s="212">
        <f>IF(C9=0,"",MAX($B$7:B8)+1)</f>
        <v>3</v>
      </c>
      <c r="C9" s="204">
        <v>6418003701</v>
      </c>
      <c r="D9" s="205" t="str">
        <f>_xlfn.XLOOKUP(C9,'COA_DTGroup_Update 20260428'!$C$410:$C$854,'COA_DTGroup_Update 20260428'!$A$410:$A$854,"")</f>
        <v>Chi phí Bến bãi, bốc xếp xe giao hàng</v>
      </c>
      <c r="E9" s="205"/>
      <c r="F9" s="204" t="s">
        <v>798</v>
      </c>
      <c r="G9" s="205" t="s">
        <v>800</v>
      </c>
      <c r="H9" s="200">
        <f>VLOOKUP(C9,'COA_DTGroup_Update 20260428'!C:D,2,0)</f>
        <v>641</v>
      </c>
      <c r="I9" s="200">
        <v>1</v>
      </c>
      <c r="J9" s="201" t="s">
        <v>307</v>
      </c>
      <c r="K9" s="221" t="s">
        <v>197</v>
      </c>
      <c r="L9" s="289" t="s">
        <v>2185</v>
      </c>
      <c r="M9" s="290" t="s">
        <v>2259</v>
      </c>
      <c r="N9" s="286"/>
      <c r="O9" s="286" t="s">
        <v>2185</v>
      </c>
      <c r="P9" s="1" t="b">
        <v>0</v>
      </c>
      <c r="R9" s="351"/>
      <c r="S9" s="351"/>
      <c r="T9" s="351"/>
      <c r="U9" s="351"/>
      <c r="V9" s="351"/>
      <c r="W9" s="351"/>
      <c r="X9" s="351"/>
      <c r="Y9" s="351"/>
      <c r="Z9" s="351"/>
      <c r="AA9" s="351"/>
      <c r="AB9" s="351"/>
      <c r="AC9" s="351"/>
      <c r="AD9" s="352">
        <f t="shared" si="3"/>
        <v>0</v>
      </c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2">
        <f t="shared" si="4"/>
        <v>0</v>
      </c>
      <c r="AT9" s="351"/>
      <c r="AU9" s="351"/>
      <c r="AV9" s="351"/>
      <c r="AW9" s="351"/>
      <c r="AX9" s="351"/>
      <c r="AY9" s="351"/>
      <c r="AZ9" s="351"/>
      <c r="BA9" s="351"/>
      <c r="BB9" s="351"/>
      <c r="BC9" s="351"/>
      <c r="BD9" s="351"/>
      <c r="BE9" s="351"/>
      <c r="BF9" s="352">
        <f t="shared" si="5"/>
        <v>0</v>
      </c>
      <c r="BH9" s="352"/>
      <c r="BI9" s="352"/>
      <c r="BJ9" s="352"/>
      <c r="BK9" s="352"/>
      <c r="BL9" s="352"/>
      <c r="BM9" s="352"/>
      <c r="BN9" s="352"/>
      <c r="BO9" s="352"/>
      <c r="BP9" s="352"/>
      <c r="BQ9" s="352"/>
      <c r="BR9" s="352"/>
      <c r="BS9" s="352"/>
      <c r="BT9" s="352">
        <f t="shared" si="6"/>
        <v>0</v>
      </c>
      <c r="BV9" s="351"/>
      <c r="BW9" s="351"/>
      <c r="BX9" s="351"/>
      <c r="BY9" s="351"/>
      <c r="BZ9" s="351"/>
      <c r="CA9" s="351"/>
      <c r="CB9" s="351"/>
      <c r="CC9" s="351"/>
      <c r="CD9" s="351"/>
      <c r="CE9" s="351"/>
      <c r="CF9" s="351"/>
      <c r="CG9" s="351"/>
      <c r="CH9" s="352">
        <f t="shared" si="7"/>
        <v>0</v>
      </c>
      <c r="CI9" s="399" t="e">
        <f t="shared" si="8"/>
        <v>#DIV/0!</v>
      </c>
      <c r="CJ9" s="348">
        <v>0</v>
      </c>
      <c r="CK9" s="348">
        <v>0</v>
      </c>
      <c r="CL9" s="348">
        <v>0</v>
      </c>
      <c r="CM9" s="348">
        <v>0</v>
      </c>
      <c r="CN9" s="348">
        <v>0</v>
      </c>
      <c r="CO9" s="348">
        <v>0</v>
      </c>
      <c r="CP9" s="348">
        <v>0</v>
      </c>
      <c r="CQ9" s="348">
        <v>0</v>
      </c>
      <c r="CR9" s="348">
        <v>0</v>
      </c>
      <c r="CS9" s="348">
        <v>0</v>
      </c>
      <c r="CT9" s="348">
        <v>0</v>
      </c>
      <c r="CU9" s="348">
        <v>0</v>
      </c>
      <c r="CV9" s="352">
        <f t="shared" si="9"/>
        <v>0</v>
      </c>
      <c r="CX9" s="1054"/>
    </row>
    <row r="10" spans="1:102" s="3" customFormat="1" ht="30" x14ac:dyDescent="0.25">
      <c r="A10" s="191"/>
      <c r="B10" s="212">
        <f>IF(C10=0,"",MAX($B$7:B9)+1)</f>
        <v>4</v>
      </c>
      <c r="C10" s="204">
        <v>6418005705</v>
      </c>
      <c r="D10" s="205" t="str">
        <f>_xlfn.XLOOKUP(C10,'COA_DTGroup_Update 20260428'!$C$410:$C$854,'COA_DTGroup_Update 20260428'!$A$410:$A$854,"")</f>
        <v>Chi phí giao hàng tỉnh</v>
      </c>
      <c r="E10" s="205"/>
      <c r="F10" s="204" t="s">
        <v>801</v>
      </c>
      <c r="G10" s="205" t="s">
        <v>802</v>
      </c>
      <c r="H10" s="200">
        <f>VLOOKUP(C10,'COA_DTGroup_Update 20260428'!C:D,2,0)</f>
        <v>641</v>
      </c>
      <c r="I10" s="200">
        <v>1</v>
      </c>
      <c r="J10" s="201" t="s">
        <v>307</v>
      </c>
      <c r="K10" s="221" t="s">
        <v>197</v>
      </c>
      <c r="L10" s="289" t="s">
        <v>714</v>
      </c>
      <c r="M10" s="290" t="s">
        <v>2260</v>
      </c>
      <c r="N10" s="286"/>
      <c r="O10" s="286" t="s">
        <v>714</v>
      </c>
      <c r="P10" s="1" t="b">
        <v>1</v>
      </c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2">
        <f t="shared" si="3"/>
        <v>0</v>
      </c>
      <c r="AF10" s="351"/>
      <c r="AG10" s="351"/>
      <c r="AH10" s="351"/>
      <c r="AI10" s="351"/>
      <c r="AJ10" s="351"/>
      <c r="AK10" s="351"/>
      <c r="AL10" s="351"/>
      <c r="AM10" s="351"/>
      <c r="AN10" s="351"/>
      <c r="AO10" s="351"/>
      <c r="AP10" s="351"/>
      <c r="AQ10" s="351"/>
      <c r="AR10" s="352">
        <f t="shared" si="4"/>
        <v>0</v>
      </c>
      <c r="AT10" s="351"/>
      <c r="AU10" s="351"/>
      <c r="AV10" s="351"/>
      <c r="AW10" s="351"/>
      <c r="AX10" s="351"/>
      <c r="AY10" s="351"/>
      <c r="AZ10" s="351"/>
      <c r="BA10" s="351"/>
      <c r="BB10" s="351"/>
      <c r="BC10" s="351"/>
      <c r="BD10" s="351"/>
      <c r="BE10" s="351"/>
      <c r="BF10" s="352">
        <f t="shared" si="5"/>
        <v>0</v>
      </c>
      <c r="BH10" s="352"/>
      <c r="BI10" s="352"/>
      <c r="BJ10" s="352"/>
      <c r="BK10" s="352"/>
      <c r="BL10" s="352"/>
      <c r="BM10" s="352"/>
      <c r="BN10" s="352"/>
      <c r="BO10" s="352"/>
      <c r="BP10" s="352"/>
      <c r="BQ10" s="352"/>
      <c r="BR10" s="352"/>
      <c r="BS10" s="352"/>
      <c r="BT10" s="352">
        <f t="shared" si="6"/>
        <v>0</v>
      </c>
      <c r="BV10" s="351"/>
      <c r="BW10" s="351"/>
      <c r="BX10" s="351"/>
      <c r="BY10" s="351"/>
      <c r="BZ10" s="351"/>
      <c r="CA10" s="351"/>
      <c r="CB10" s="351"/>
      <c r="CC10" s="351"/>
      <c r="CD10" s="351"/>
      <c r="CE10" s="351"/>
      <c r="CF10" s="351"/>
      <c r="CG10" s="351"/>
      <c r="CH10" s="352">
        <f t="shared" si="7"/>
        <v>0</v>
      </c>
      <c r="CI10" s="399" t="e">
        <f t="shared" si="8"/>
        <v>#DIV/0!</v>
      </c>
      <c r="CJ10" s="348">
        <v>0</v>
      </c>
      <c r="CK10" s="348">
        <v>0</v>
      </c>
      <c r="CL10" s="348">
        <v>0</v>
      </c>
      <c r="CM10" s="348">
        <v>0</v>
      </c>
      <c r="CN10" s="348">
        <v>0</v>
      </c>
      <c r="CO10" s="348">
        <v>0</v>
      </c>
      <c r="CP10" s="348">
        <v>0</v>
      </c>
      <c r="CQ10" s="348">
        <v>0</v>
      </c>
      <c r="CR10" s="348">
        <v>0</v>
      </c>
      <c r="CS10" s="348">
        <v>0</v>
      </c>
      <c r="CT10" s="348">
        <v>0</v>
      </c>
      <c r="CU10" s="348">
        <v>0</v>
      </c>
      <c r="CV10" s="352">
        <f t="shared" si="9"/>
        <v>0</v>
      </c>
      <c r="CX10" s="1054"/>
    </row>
    <row r="11" spans="1:102" ht="30" x14ac:dyDescent="0.25">
      <c r="B11" s="172">
        <f>IF(C11=0,"",MAX($B$7:B10)+1)</f>
        <v>5</v>
      </c>
      <c r="C11" s="230" t="s">
        <v>803</v>
      </c>
      <c r="D11" s="231"/>
      <c r="E11" s="231" t="s">
        <v>308</v>
      </c>
      <c r="F11" s="230" t="s">
        <v>804</v>
      </c>
      <c r="G11" s="231" t="s">
        <v>805</v>
      </c>
      <c r="H11" s="179"/>
      <c r="I11" s="179">
        <v>2</v>
      </c>
      <c r="J11" s="198" t="s">
        <v>308</v>
      </c>
      <c r="K11" s="220" t="s">
        <v>197</v>
      </c>
      <c r="L11" s="288" t="s">
        <v>535</v>
      </c>
      <c r="M11" s="299" t="s">
        <v>2258</v>
      </c>
      <c r="N11" s="285"/>
      <c r="O11" s="285" t="s">
        <v>803</v>
      </c>
      <c r="P11" s="1" t="b">
        <v>0</v>
      </c>
      <c r="R11" s="349"/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50">
        <f t="shared" si="3"/>
        <v>0</v>
      </c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50">
        <f t="shared" si="4"/>
        <v>0</v>
      </c>
      <c r="AT11" s="349"/>
      <c r="AU11" s="349"/>
      <c r="AV11" s="349"/>
      <c r="AW11" s="349"/>
      <c r="AX11" s="349"/>
      <c r="AY11" s="349"/>
      <c r="AZ11" s="349"/>
      <c r="BA11" s="349"/>
      <c r="BB11" s="349"/>
      <c r="BC11" s="349"/>
      <c r="BD11" s="349"/>
      <c r="BE11" s="349"/>
      <c r="BF11" s="350">
        <f t="shared" si="5"/>
        <v>0</v>
      </c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>
        <f t="shared" si="6"/>
        <v>0</v>
      </c>
      <c r="BV11" s="349"/>
      <c r="BW11" s="349"/>
      <c r="BX11" s="349"/>
      <c r="BY11" s="349"/>
      <c r="BZ11" s="349"/>
      <c r="CA11" s="349"/>
      <c r="CB11" s="349"/>
      <c r="CC11" s="349"/>
      <c r="CD11" s="349"/>
      <c r="CE11" s="349"/>
      <c r="CF11" s="349"/>
      <c r="CG11" s="349"/>
      <c r="CH11" s="350">
        <f t="shared" si="7"/>
        <v>0</v>
      </c>
      <c r="CI11" s="399" t="e">
        <f t="shared" si="8"/>
        <v>#DIV/0!</v>
      </c>
      <c r="CJ11" s="348">
        <v>0</v>
      </c>
      <c r="CK11" s="348">
        <v>0</v>
      </c>
      <c r="CL11" s="348">
        <v>0</v>
      </c>
      <c r="CM11" s="348">
        <v>0</v>
      </c>
      <c r="CN11" s="348">
        <v>0</v>
      </c>
      <c r="CO11" s="348">
        <v>0</v>
      </c>
      <c r="CP11" s="348">
        <v>0</v>
      </c>
      <c r="CQ11" s="348">
        <v>0</v>
      </c>
      <c r="CR11" s="348">
        <v>0</v>
      </c>
      <c r="CS11" s="348">
        <v>0</v>
      </c>
      <c r="CT11" s="348">
        <v>0</v>
      </c>
      <c r="CU11" s="348">
        <v>0</v>
      </c>
      <c r="CV11" s="350">
        <f t="shared" si="9"/>
        <v>0</v>
      </c>
      <c r="CX11" s="1054"/>
    </row>
    <row r="12" spans="1:102" x14ac:dyDescent="0.25">
      <c r="B12" s="172">
        <f>IF(C12=0,"",MAX($B$7:B11)+1)</f>
        <v>6</v>
      </c>
      <c r="C12" s="21">
        <v>6418003901</v>
      </c>
      <c r="D12" s="9" t="str">
        <f>_xlfn.XLOOKUP(C12,'COA_DTGroup_Update 20260428'!$C$410:$C$854,'COA_DTGroup_Update 20260428'!$A$410:$A$854,"")</f>
        <v>Chi phí hoa hồng</v>
      </c>
      <c r="E12" s="9" t="s">
        <v>309</v>
      </c>
      <c r="F12" s="21" t="s">
        <v>806</v>
      </c>
      <c r="G12" s="171"/>
      <c r="H12" s="179">
        <f>VLOOKUP(C12,'COA_DTGroup_Update 20260428'!C:D,2,0)</f>
        <v>641</v>
      </c>
      <c r="I12" s="179">
        <v>3</v>
      </c>
      <c r="J12" s="198" t="s">
        <v>309</v>
      </c>
      <c r="K12" s="220" t="s">
        <v>197</v>
      </c>
      <c r="L12" s="288" t="s">
        <v>533</v>
      </c>
      <c r="M12" s="299" t="s">
        <v>2258</v>
      </c>
      <c r="N12" s="285"/>
      <c r="O12" s="285" t="s">
        <v>533</v>
      </c>
      <c r="P12" s="1" t="b">
        <v>1</v>
      </c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50">
        <f t="shared" si="3"/>
        <v>0</v>
      </c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50">
        <f t="shared" si="4"/>
        <v>0</v>
      </c>
      <c r="AT12" s="349"/>
      <c r="AU12" s="349"/>
      <c r="AV12" s="349"/>
      <c r="AW12" s="349"/>
      <c r="AX12" s="349"/>
      <c r="AY12" s="349"/>
      <c r="AZ12" s="349"/>
      <c r="BA12" s="349"/>
      <c r="BB12" s="349"/>
      <c r="BC12" s="349"/>
      <c r="BD12" s="349"/>
      <c r="BE12" s="349"/>
      <c r="BF12" s="350">
        <f t="shared" si="5"/>
        <v>0</v>
      </c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>
        <f t="shared" si="6"/>
        <v>0</v>
      </c>
      <c r="BV12" s="349"/>
      <c r="BW12" s="349"/>
      <c r="BX12" s="349"/>
      <c r="BY12" s="349"/>
      <c r="BZ12" s="349"/>
      <c r="CA12" s="349"/>
      <c r="CB12" s="349"/>
      <c r="CC12" s="349"/>
      <c r="CD12" s="349"/>
      <c r="CE12" s="349"/>
      <c r="CF12" s="349"/>
      <c r="CG12" s="349"/>
      <c r="CH12" s="350">
        <f t="shared" si="7"/>
        <v>0</v>
      </c>
      <c r="CI12" s="399" t="e">
        <f t="shared" si="8"/>
        <v>#DIV/0!</v>
      </c>
      <c r="CJ12" s="348">
        <v>0</v>
      </c>
      <c r="CK12" s="348">
        <v>0</v>
      </c>
      <c r="CL12" s="348">
        <v>0</v>
      </c>
      <c r="CM12" s="348">
        <v>0</v>
      </c>
      <c r="CN12" s="348">
        <v>0</v>
      </c>
      <c r="CO12" s="348">
        <v>0</v>
      </c>
      <c r="CP12" s="348">
        <v>0</v>
      </c>
      <c r="CQ12" s="348">
        <v>0</v>
      </c>
      <c r="CR12" s="348">
        <v>0</v>
      </c>
      <c r="CS12" s="348">
        <v>0</v>
      </c>
      <c r="CT12" s="348">
        <v>0</v>
      </c>
      <c r="CU12" s="348">
        <v>0</v>
      </c>
      <c r="CV12" s="350">
        <f t="shared" si="9"/>
        <v>0</v>
      </c>
      <c r="CX12" s="1054"/>
    </row>
    <row r="13" spans="1:102" s="3" customFormat="1" ht="105" x14ac:dyDescent="0.25">
      <c r="A13" s="191"/>
      <c r="B13" s="212">
        <f>IF(C13=0,"",MAX($B$7:B12)+1)</f>
        <v>7</v>
      </c>
      <c r="C13" s="204">
        <v>6417003903</v>
      </c>
      <c r="D13" s="205" t="str">
        <f>_xlfn.XLOOKUP(C13,'COA_DTGroup_Update 20260428'!$C$410:$C$854,'COA_DTGroup_Update 20260428'!$A$410:$A$854,"")</f>
        <v>Chi phí hỗ trợ bán hàng</v>
      </c>
      <c r="E13" s="205"/>
      <c r="F13" s="204" t="s">
        <v>807</v>
      </c>
      <c r="G13" s="205" t="s">
        <v>800</v>
      </c>
      <c r="H13" s="200">
        <f>VLOOKUP(C13,'COA_DTGroup_Update 20260428'!C:D,2,0)</f>
        <v>641</v>
      </c>
      <c r="I13" s="200">
        <v>5</v>
      </c>
      <c r="J13" s="284" t="s">
        <v>159</v>
      </c>
      <c r="K13" s="221" t="s">
        <v>197</v>
      </c>
      <c r="L13" s="291" t="s">
        <v>555</v>
      </c>
      <c r="M13" s="292" t="s">
        <v>2261</v>
      </c>
      <c r="N13" s="286"/>
      <c r="O13" s="286" t="s">
        <v>555</v>
      </c>
      <c r="P13" s="1" t="b">
        <v>1</v>
      </c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2">
        <f t="shared" si="3"/>
        <v>0</v>
      </c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2">
        <f t="shared" si="4"/>
        <v>0</v>
      </c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2">
        <f t="shared" si="5"/>
        <v>0</v>
      </c>
      <c r="BH13" s="352"/>
      <c r="BI13" s="352"/>
      <c r="BJ13" s="352"/>
      <c r="BK13" s="352"/>
      <c r="BL13" s="352"/>
      <c r="BM13" s="352"/>
      <c r="BN13" s="352"/>
      <c r="BO13" s="352"/>
      <c r="BP13" s="352"/>
      <c r="BQ13" s="352"/>
      <c r="BR13" s="352"/>
      <c r="BS13" s="352"/>
      <c r="BT13" s="352">
        <f t="shared" si="6"/>
        <v>0</v>
      </c>
      <c r="BV13" s="351"/>
      <c r="BW13" s="351"/>
      <c r="BX13" s="351"/>
      <c r="BY13" s="351"/>
      <c r="BZ13" s="351"/>
      <c r="CA13" s="351"/>
      <c r="CB13" s="351"/>
      <c r="CC13" s="351"/>
      <c r="CD13" s="351"/>
      <c r="CE13" s="351"/>
      <c r="CF13" s="351"/>
      <c r="CG13" s="351"/>
      <c r="CH13" s="352">
        <f t="shared" si="7"/>
        <v>0</v>
      </c>
      <c r="CI13" s="399" t="e">
        <f t="shared" si="8"/>
        <v>#DIV/0!</v>
      </c>
      <c r="CJ13" s="348">
        <v>0</v>
      </c>
      <c r="CK13" s="348">
        <v>0</v>
      </c>
      <c r="CL13" s="348">
        <v>0</v>
      </c>
      <c r="CM13" s="348">
        <v>0</v>
      </c>
      <c r="CN13" s="348">
        <v>0</v>
      </c>
      <c r="CO13" s="348">
        <v>0</v>
      </c>
      <c r="CP13" s="348">
        <v>0</v>
      </c>
      <c r="CQ13" s="348">
        <v>0</v>
      </c>
      <c r="CR13" s="348">
        <v>0</v>
      </c>
      <c r="CS13" s="348">
        <v>0</v>
      </c>
      <c r="CT13" s="348">
        <v>0</v>
      </c>
      <c r="CU13" s="348">
        <v>0</v>
      </c>
      <c r="CV13" s="352">
        <f t="shared" si="9"/>
        <v>0</v>
      </c>
      <c r="CX13" s="1054"/>
    </row>
    <row r="14" spans="1:102" s="3" customFormat="1" ht="30" x14ac:dyDescent="0.25">
      <c r="A14" s="191"/>
      <c r="B14" s="212">
        <f>IF(C14=0,"",MAX($B$7:B13)+1)</f>
        <v>8</v>
      </c>
      <c r="C14" s="204">
        <v>6418003903</v>
      </c>
      <c r="D14" s="205" t="str">
        <f>_xlfn.XLOOKUP(C14,'COA_DTGroup_Update 20260428'!$C$410:$C$854,'COA_DTGroup_Update 20260428'!$A$410:$A$854,"")</f>
        <v>Chi phí hỗ trợ bán hàng siêu thị</v>
      </c>
      <c r="E14" s="205"/>
      <c r="F14" s="204" t="s">
        <v>807</v>
      </c>
      <c r="G14" s="205" t="s">
        <v>800</v>
      </c>
      <c r="H14" s="200">
        <f>VLOOKUP(C14,'COA_DTGroup_Update 20260428'!C:D,2,0)</f>
        <v>641</v>
      </c>
      <c r="I14" s="200">
        <v>5</v>
      </c>
      <c r="J14" s="284" t="s">
        <v>159</v>
      </c>
      <c r="K14" s="221" t="s">
        <v>197</v>
      </c>
      <c r="L14" s="289" t="s">
        <v>2188</v>
      </c>
      <c r="M14" s="290" t="s">
        <v>2259</v>
      </c>
      <c r="N14" s="286"/>
      <c r="O14" s="286" t="s">
        <v>2188</v>
      </c>
      <c r="P14" s="1" t="b">
        <v>0</v>
      </c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2">
        <f t="shared" si="3"/>
        <v>0</v>
      </c>
      <c r="AF14" s="351"/>
      <c r="AG14" s="351"/>
      <c r="AH14" s="351"/>
      <c r="AI14" s="351"/>
      <c r="AJ14" s="351"/>
      <c r="AK14" s="351"/>
      <c r="AL14" s="351"/>
      <c r="AM14" s="351"/>
      <c r="AN14" s="351"/>
      <c r="AO14" s="351"/>
      <c r="AP14" s="351"/>
      <c r="AQ14" s="351"/>
      <c r="AR14" s="352">
        <f t="shared" si="4"/>
        <v>0</v>
      </c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2">
        <f t="shared" si="5"/>
        <v>0</v>
      </c>
      <c r="BH14" s="352"/>
      <c r="BI14" s="352"/>
      <c r="BJ14" s="352"/>
      <c r="BK14" s="352"/>
      <c r="BL14" s="352"/>
      <c r="BM14" s="352"/>
      <c r="BN14" s="352"/>
      <c r="BO14" s="352"/>
      <c r="BP14" s="352"/>
      <c r="BQ14" s="352"/>
      <c r="BR14" s="352"/>
      <c r="BS14" s="352"/>
      <c r="BT14" s="352">
        <f t="shared" si="6"/>
        <v>0</v>
      </c>
      <c r="BV14" s="351"/>
      <c r="BW14" s="351"/>
      <c r="BX14" s="351"/>
      <c r="BY14" s="351"/>
      <c r="BZ14" s="351"/>
      <c r="CA14" s="351"/>
      <c r="CB14" s="351"/>
      <c r="CC14" s="351"/>
      <c r="CD14" s="351"/>
      <c r="CE14" s="351"/>
      <c r="CF14" s="351"/>
      <c r="CG14" s="351"/>
      <c r="CH14" s="352">
        <f t="shared" si="7"/>
        <v>0</v>
      </c>
      <c r="CI14" s="399" t="e">
        <f t="shared" si="8"/>
        <v>#DIV/0!</v>
      </c>
      <c r="CJ14" s="348">
        <v>0</v>
      </c>
      <c r="CK14" s="348">
        <v>0</v>
      </c>
      <c r="CL14" s="348">
        <v>0</v>
      </c>
      <c r="CM14" s="348">
        <v>0</v>
      </c>
      <c r="CN14" s="348">
        <v>0</v>
      </c>
      <c r="CO14" s="348">
        <v>0</v>
      </c>
      <c r="CP14" s="348">
        <v>0</v>
      </c>
      <c r="CQ14" s="348">
        <v>0</v>
      </c>
      <c r="CR14" s="348">
        <v>0</v>
      </c>
      <c r="CS14" s="348">
        <v>0</v>
      </c>
      <c r="CT14" s="348">
        <v>0</v>
      </c>
      <c r="CU14" s="348">
        <v>0</v>
      </c>
      <c r="CV14" s="352">
        <f t="shared" si="9"/>
        <v>0</v>
      </c>
      <c r="CX14" s="1054"/>
    </row>
    <row r="15" spans="1:102" s="3" customFormat="1" ht="30" x14ac:dyDescent="0.25">
      <c r="A15" s="191"/>
      <c r="B15" s="212">
        <f>IF(C15=0,"",MAX($B$7:B14)+1)</f>
        <v>9</v>
      </c>
      <c r="C15" s="228">
        <v>6417004801</v>
      </c>
      <c r="D15" s="205" t="str">
        <f>_xlfn.XLOOKUP(C15,'COA_DTGroup_Update 20260428'!$C$410:$C$854,'COA_DTGroup_Update 20260428'!$A$410:$A$854,"")</f>
        <v>Chi phí thu tiền</v>
      </c>
      <c r="E15" s="205"/>
      <c r="F15" s="228" t="s">
        <v>808</v>
      </c>
      <c r="G15" s="205" t="s">
        <v>800</v>
      </c>
      <c r="H15" s="200">
        <f>VLOOKUP(C15,'COA_DTGroup_Update 20260428'!C:D,2,0)</f>
        <v>641</v>
      </c>
      <c r="I15" s="200">
        <v>5</v>
      </c>
      <c r="J15" s="284" t="s">
        <v>159</v>
      </c>
      <c r="K15" s="221" t="s">
        <v>197</v>
      </c>
      <c r="L15" s="289" t="s">
        <v>2174</v>
      </c>
      <c r="M15" s="290" t="s">
        <v>2259</v>
      </c>
      <c r="N15" s="286"/>
      <c r="O15" s="286" t="s">
        <v>2174</v>
      </c>
      <c r="P15" s="1" t="b">
        <v>0</v>
      </c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2">
        <f t="shared" si="3"/>
        <v>0</v>
      </c>
      <c r="AF15" s="351"/>
      <c r="AG15" s="351"/>
      <c r="AH15" s="351"/>
      <c r="AI15" s="351"/>
      <c r="AJ15" s="351"/>
      <c r="AK15" s="351"/>
      <c r="AL15" s="351"/>
      <c r="AM15" s="351"/>
      <c r="AN15" s="351"/>
      <c r="AO15" s="351"/>
      <c r="AP15" s="351"/>
      <c r="AQ15" s="351"/>
      <c r="AR15" s="352">
        <f t="shared" si="4"/>
        <v>0</v>
      </c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352">
        <f t="shared" si="5"/>
        <v>0</v>
      </c>
      <c r="BH15" s="352"/>
      <c r="BI15" s="352"/>
      <c r="BJ15" s="352"/>
      <c r="BK15" s="352"/>
      <c r="BL15" s="352"/>
      <c r="BM15" s="352"/>
      <c r="BN15" s="352"/>
      <c r="BO15" s="352"/>
      <c r="BP15" s="352"/>
      <c r="BQ15" s="352"/>
      <c r="BR15" s="352"/>
      <c r="BS15" s="352"/>
      <c r="BT15" s="352">
        <f t="shared" si="6"/>
        <v>0</v>
      </c>
      <c r="BV15" s="351"/>
      <c r="BW15" s="351"/>
      <c r="BX15" s="351"/>
      <c r="BY15" s="351"/>
      <c r="BZ15" s="351"/>
      <c r="CA15" s="351"/>
      <c r="CB15" s="351"/>
      <c r="CC15" s="351"/>
      <c r="CD15" s="351"/>
      <c r="CE15" s="351"/>
      <c r="CF15" s="351"/>
      <c r="CG15" s="351"/>
      <c r="CH15" s="352">
        <f t="shared" si="7"/>
        <v>0</v>
      </c>
      <c r="CI15" s="399" t="e">
        <f t="shared" si="8"/>
        <v>#DIV/0!</v>
      </c>
      <c r="CJ15" s="348">
        <v>0</v>
      </c>
      <c r="CK15" s="348">
        <v>0</v>
      </c>
      <c r="CL15" s="348">
        <v>0</v>
      </c>
      <c r="CM15" s="348">
        <v>0</v>
      </c>
      <c r="CN15" s="348">
        <v>0</v>
      </c>
      <c r="CO15" s="348">
        <v>0</v>
      </c>
      <c r="CP15" s="348">
        <v>0</v>
      </c>
      <c r="CQ15" s="348">
        <v>0</v>
      </c>
      <c r="CR15" s="348">
        <v>0</v>
      </c>
      <c r="CS15" s="348">
        <v>0</v>
      </c>
      <c r="CT15" s="348">
        <v>0</v>
      </c>
      <c r="CU15" s="348">
        <v>0</v>
      </c>
      <c r="CV15" s="352">
        <f t="shared" si="9"/>
        <v>0</v>
      </c>
      <c r="CX15" s="1054"/>
    </row>
    <row r="16" spans="1:102" ht="75" x14ac:dyDescent="0.25">
      <c r="B16" s="172">
        <f>IF(C16=0,"",MAX($B$7:B15)+1)</f>
        <v>10</v>
      </c>
      <c r="C16" s="203">
        <v>6418003902</v>
      </c>
      <c r="D16" s="9" t="str">
        <f>_xlfn.XLOOKUP(C16,'COA_DTGroup_Update 20260428'!$C$410:$C$854,'COA_DTGroup_Update 20260428'!$A$410:$A$854,"")</f>
        <v>Chi phí chiết khấu bán hàng, thanh toán</v>
      </c>
      <c r="E16" s="9" t="s">
        <v>310</v>
      </c>
      <c r="F16" s="203" t="s">
        <v>809</v>
      </c>
      <c r="G16" s="171"/>
      <c r="H16" s="179">
        <f>VLOOKUP(C16,'COA_DTGroup_Update 20260428'!C:D,2,0)</f>
        <v>641</v>
      </c>
      <c r="I16" s="179">
        <v>4</v>
      </c>
      <c r="J16" s="198" t="s">
        <v>310</v>
      </c>
      <c r="K16" s="220" t="s">
        <v>197</v>
      </c>
      <c r="L16" s="288" t="s">
        <v>556</v>
      </c>
      <c r="M16" s="308" t="s">
        <v>2262</v>
      </c>
      <c r="N16" s="285" t="s">
        <v>2263</v>
      </c>
      <c r="O16" s="285" t="s">
        <v>556</v>
      </c>
      <c r="P16" s="1" t="b">
        <v>0</v>
      </c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50">
        <f t="shared" si="3"/>
        <v>0</v>
      </c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50">
        <f t="shared" si="4"/>
        <v>0</v>
      </c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50">
        <f t="shared" si="5"/>
        <v>0</v>
      </c>
      <c r="BH16" s="350"/>
      <c r="BI16" s="350"/>
      <c r="BJ16" s="350"/>
      <c r="BK16" s="350"/>
      <c r="BL16" s="350"/>
      <c r="BM16" s="350"/>
      <c r="BN16" s="350"/>
      <c r="BO16" s="350"/>
      <c r="BP16" s="350"/>
      <c r="BQ16" s="350"/>
      <c r="BR16" s="350"/>
      <c r="BS16" s="350"/>
      <c r="BT16" s="350">
        <f t="shared" si="6"/>
        <v>0</v>
      </c>
      <c r="BV16" s="349"/>
      <c r="BW16" s="349"/>
      <c r="BX16" s="349"/>
      <c r="BY16" s="349"/>
      <c r="BZ16" s="349"/>
      <c r="CA16" s="349"/>
      <c r="CB16" s="349"/>
      <c r="CC16" s="349"/>
      <c r="CD16" s="349"/>
      <c r="CE16" s="349"/>
      <c r="CF16" s="349"/>
      <c r="CG16" s="349"/>
      <c r="CH16" s="350">
        <f t="shared" si="7"/>
        <v>0</v>
      </c>
      <c r="CI16" s="399" t="e">
        <f t="shared" si="8"/>
        <v>#DIV/0!</v>
      </c>
      <c r="CJ16" s="348">
        <v>0</v>
      </c>
      <c r="CK16" s="348">
        <v>0</v>
      </c>
      <c r="CL16" s="348">
        <v>0</v>
      </c>
      <c r="CM16" s="348">
        <v>0</v>
      </c>
      <c r="CN16" s="348">
        <v>0</v>
      </c>
      <c r="CO16" s="348">
        <v>0</v>
      </c>
      <c r="CP16" s="348">
        <v>0</v>
      </c>
      <c r="CQ16" s="348">
        <v>0</v>
      </c>
      <c r="CR16" s="348">
        <v>0</v>
      </c>
      <c r="CS16" s="348">
        <v>0</v>
      </c>
      <c r="CT16" s="348">
        <v>0</v>
      </c>
      <c r="CU16" s="348">
        <v>0</v>
      </c>
      <c r="CV16" s="350">
        <f t="shared" si="9"/>
        <v>0</v>
      </c>
      <c r="CX16" s="1054"/>
    </row>
    <row r="17" spans="1:102" ht="60" x14ac:dyDescent="0.25">
      <c r="B17" s="172">
        <f>IF(C17=0,"",MAX($B$7:B16)+1)</f>
        <v>11</v>
      </c>
      <c r="C17" s="21">
        <v>6210000103</v>
      </c>
      <c r="D17" s="9" t="str">
        <f>_xlfn.XLOOKUP(C17,'COA_DTGroup_Update 20260428'!$C$410:$C$854,'COA_DTGroup_Update 20260428'!$A$410:$A$854,"")</f>
        <v>Chi phí Nhựa phế</v>
      </c>
      <c r="E17" s="9" t="s">
        <v>311</v>
      </c>
      <c r="F17" s="21" t="s">
        <v>810</v>
      </c>
      <c r="G17" s="171" t="s">
        <v>811</v>
      </c>
      <c r="H17" s="179">
        <f>VLOOKUP(C17,'COA_DTGroup_Update 20260428'!C:D,2,0)</f>
        <v>621</v>
      </c>
      <c r="I17" s="179">
        <v>6</v>
      </c>
      <c r="J17" s="198" t="s">
        <v>311</v>
      </c>
      <c r="K17" s="220" t="s">
        <v>197</v>
      </c>
      <c r="L17" s="288" t="s">
        <v>736</v>
      </c>
      <c r="M17" s="307" t="s">
        <v>2264</v>
      </c>
      <c r="N17" s="285" t="s">
        <v>2265</v>
      </c>
      <c r="O17" s="285" t="s">
        <v>736</v>
      </c>
      <c r="P17" s="1" t="b">
        <v>0</v>
      </c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50">
        <f t="shared" si="3"/>
        <v>0</v>
      </c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50">
        <f t="shared" si="4"/>
        <v>0</v>
      </c>
      <c r="AT17" s="349"/>
      <c r="AU17" s="349"/>
      <c r="AV17" s="349"/>
      <c r="AW17" s="349"/>
      <c r="AX17" s="349"/>
      <c r="AY17" s="349"/>
      <c r="AZ17" s="349"/>
      <c r="BA17" s="349"/>
      <c r="BB17" s="349"/>
      <c r="BC17" s="349"/>
      <c r="BD17" s="349"/>
      <c r="BE17" s="349"/>
      <c r="BF17" s="350">
        <f t="shared" si="5"/>
        <v>0</v>
      </c>
      <c r="BH17" s="350"/>
      <c r="BI17" s="350"/>
      <c r="BJ17" s="350"/>
      <c r="BK17" s="350"/>
      <c r="BL17" s="350"/>
      <c r="BM17" s="350"/>
      <c r="BN17" s="350"/>
      <c r="BO17" s="350"/>
      <c r="BP17" s="350"/>
      <c r="BQ17" s="350"/>
      <c r="BR17" s="350"/>
      <c r="BS17" s="350"/>
      <c r="BT17" s="350">
        <f t="shared" si="6"/>
        <v>0</v>
      </c>
      <c r="BV17" s="349">
        <v>9000000000</v>
      </c>
      <c r="BW17" s="349">
        <v>7000000000</v>
      </c>
      <c r="BX17" s="349">
        <v>10000000000</v>
      </c>
      <c r="BY17" s="349">
        <v>12500000000</v>
      </c>
      <c r="BZ17" s="349">
        <v>12500000000</v>
      </c>
      <c r="CA17" s="349">
        <v>12500000000</v>
      </c>
      <c r="CB17" s="349">
        <v>12500000000</v>
      </c>
      <c r="CC17" s="349">
        <v>12500000000</v>
      </c>
      <c r="CD17" s="349">
        <v>12500000000</v>
      </c>
      <c r="CE17" s="349">
        <v>13000000000</v>
      </c>
      <c r="CF17" s="349">
        <v>13000000000</v>
      </c>
      <c r="CG17" s="349">
        <v>13000000000</v>
      </c>
      <c r="CH17" s="350">
        <f t="shared" si="7"/>
        <v>140000000000</v>
      </c>
      <c r="CI17" s="399">
        <f t="shared" si="8"/>
        <v>-3.2146334071428972E-3</v>
      </c>
      <c r="CJ17" s="348">
        <v>9069607859</v>
      </c>
      <c r="CK17" s="348">
        <v>5963035131</v>
      </c>
      <c r="CL17" s="348">
        <v>11064188424</v>
      </c>
      <c r="CM17" s="348">
        <v>10571670369</v>
      </c>
      <c r="CN17" s="348">
        <v>9848148658</v>
      </c>
      <c r="CO17" s="348">
        <v>0</v>
      </c>
      <c r="CP17" s="348">
        <v>0</v>
      </c>
      <c r="CQ17" s="348">
        <v>0</v>
      </c>
      <c r="CR17" s="348">
        <v>0</v>
      </c>
      <c r="CS17" s="348">
        <v>0</v>
      </c>
      <c r="CT17" s="348">
        <v>0</v>
      </c>
      <c r="CU17" s="348">
        <v>0</v>
      </c>
      <c r="CV17" s="350">
        <f t="shared" si="9"/>
        <v>46516650441</v>
      </c>
      <c r="CX17" s="1054"/>
    </row>
    <row r="18" spans="1:102" ht="120" x14ac:dyDescent="0.25">
      <c r="B18" s="172">
        <f>IF(C18=0,"",MAX($B$7:B17)+1)</f>
        <v>12</v>
      </c>
      <c r="C18" s="21">
        <v>6210000104</v>
      </c>
      <c r="D18" s="9" t="str">
        <f>_xlfn.XLOOKUP(C18,'COA_DTGroup_Update 20260428'!$C$410:$C$854,'COA_DTGroup_Update 20260428'!$A$410:$A$854,"")</f>
        <v>Chi phí Vảy mua ngoài</v>
      </c>
      <c r="E18" s="9" t="s">
        <v>312</v>
      </c>
      <c r="F18" s="21" t="s">
        <v>812</v>
      </c>
      <c r="G18" s="171" t="s">
        <v>813</v>
      </c>
      <c r="H18" s="179">
        <f>VLOOKUP(C18,'COA_DTGroup_Update 20260428'!C:D,2,0)</f>
        <v>621</v>
      </c>
      <c r="I18" s="179">
        <v>7</v>
      </c>
      <c r="J18" s="198" t="s">
        <v>312</v>
      </c>
      <c r="K18" s="220" t="s">
        <v>197</v>
      </c>
      <c r="L18" s="288" t="s">
        <v>785</v>
      </c>
      <c r="M18" s="307" t="s">
        <v>2266</v>
      </c>
      <c r="N18" s="285" t="s">
        <v>2267</v>
      </c>
      <c r="O18" s="285" t="s">
        <v>785</v>
      </c>
      <c r="P18" s="1" t="b">
        <v>0</v>
      </c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50">
        <f t="shared" si="3"/>
        <v>0</v>
      </c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50">
        <f t="shared" si="4"/>
        <v>0</v>
      </c>
      <c r="AT18" s="349"/>
      <c r="AU18" s="349"/>
      <c r="AV18" s="349"/>
      <c r="AW18" s="349"/>
      <c r="AX18" s="349"/>
      <c r="AY18" s="349"/>
      <c r="AZ18" s="349"/>
      <c r="BA18" s="349"/>
      <c r="BB18" s="349"/>
      <c r="BC18" s="349"/>
      <c r="BD18" s="349"/>
      <c r="BE18" s="349"/>
      <c r="BF18" s="350">
        <f t="shared" si="5"/>
        <v>0</v>
      </c>
      <c r="BH18" s="350"/>
      <c r="BI18" s="350"/>
      <c r="BJ18" s="350"/>
      <c r="BK18" s="350"/>
      <c r="BL18" s="350"/>
      <c r="BM18" s="350"/>
      <c r="BN18" s="350"/>
      <c r="BO18" s="350"/>
      <c r="BP18" s="350"/>
      <c r="BQ18" s="350"/>
      <c r="BR18" s="350"/>
      <c r="BS18" s="350"/>
      <c r="BT18" s="350">
        <f t="shared" si="6"/>
        <v>0</v>
      </c>
      <c r="BV18" s="349"/>
      <c r="BW18" s="349"/>
      <c r="BX18" s="349"/>
      <c r="BY18" s="349"/>
      <c r="BZ18" s="349"/>
      <c r="CA18" s="349"/>
      <c r="CB18" s="349"/>
      <c r="CC18" s="349"/>
      <c r="CD18" s="349"/>
      <c r="CE18" s="349"/>
      <c r="CF18" s="349"/>
      <c r="CG18" s="349"/>
      <c r="CH18" s="350">
        <f t="shared" si="7"/>
        <v>0</v>
      </c>
      <c r="CI18" s="399" t="e">
        <f t="shared" si="8"/>
        <v>#DIV/0!</v>
      </c>
      <c r="CJ18" s="348">
        <v>0</v>
      </c>
      <c r="CK18" s="348">
        <v>0</v>
      </c>
      <c r="CL18" s="348">
        <v>0</v>
      </c>
      <c r="CM18" s="348">
        <v>0</v>
      </c>
      <c r="CN18" s="348">
        <v>0</v>
      </c>
      <c r="CO18" s="348">
        <v>0</v>
      </c>
      <c r="CP18" s="348">
        <v>0</v>
      </c>
      <c r="CQ18" s="348">
        <v>0</v>
      </c>
      <c r="CR18" s="348">
        <v>0</v>
      </c>
      <c r="CS18" s="348">
        <v>0</v>
      </c>
      <c r="CT18" s="348">
        <v>0</v>
      </c>
      <c r="CU18" s="348">
        <v>0</v>
      </c>
      <c r="CV18" s="350">
        <f t="shared" si="9"/>
        <v>0</v>
      </c>
      <c r="CX18" s="1054"/>
    </row>
    <row r="19" spans="1:102" ht="30" x14ac:dyDescent="0.25">
      <c r="B19" s="172">
        <f>IF(C19=0,"",MAX($B$7:B18)+1)</f>
        <v>13</v>
      </c>
      <c r="C19" s="21">
        <v>6210000101</v>
      </c>
      <c r="D19" s="9" t="str">
        <f>_xlfn.XLOOKUP(C19,'COA_DTGroup_Update 20260428'!$C$410:$C$854,'COA_DTGroup_Update 20260428'!$A$410:$A$854,"")</f>
        <v>Chi phí hạt nhựa cho SP nhựa</v>
      </c>
      <c r="E19" s="9" t="s">
        <v>313</v>
      </c>
      <c r="F19" s="21" t="s">
        <v>814</v>
      </c>
      <c r="G19" s="171"/>
      <c r="H19" s="179">
        <f>VLOOKUP(C19,'COA_DTGroup_Update 20260428'!C:D,2,0)</f>
        <v>621</v>
      </c>
      <c r="I19" s="179">
        <v>8</v>
      </c>
      <c r="J19" s="198" t="s">
        <v>313</v>
      </c>
      <c r="K19" s="220" t="s">
        <v>197</v>
      </c>
      <c r="L19" s="309" t="s">
        <v>2002</v>
      </c>
      <c r="M19" s="310" t="s">
        <v>2259</v>
      </c>
      <c r="N19" s="285"/>
      <c r="O19" s="285" t="s">
        <v>2002</v>
      </c>
      <c r="P19" s="1" t="b">
        <v>0</v>
      </c>
      <c r="R19" s="349"/>
      <c r="S19" s="349"/>
      <c r="T19" s="349"/>
      <c r="U19" s="349"/>
      <c r="V19" s="349"/>
      <c r="W19" s="349"/>
      <c r="X19" s="349"/>
      <c r="Y19" s="349"/>
      <c r="Z19" s="349"/>
      <c r="AA19" s="349"/>
      <c r="AB19" s="349"/>
      <c r="AC19" s="349"/>
      <c r="AD19" s="350">
        <f t="shared" si="3"/>
        <v>0</v>
      </c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50">
        <f t="shared" si="4"/>
        <v>0</v>
      </c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50">
        <f t="shared" si="5"/>
        <v>0</v>
      </c>
      <c r="BH19" s="350"/>
      <c r="BI19" s="350"/>
      <c r="BJ19" s="350"/>
      <c r="BK19" s="350"/>
      <c r="BL19" s="350"/>
      <c r="BM19" s="350"/>
      <c r="BN19" s="350"/>
      <c r="BO19" s="350"/>
      <c r="BP19" s="350"/>
      <c r="BQ19" s="350"/>
      <c r="BR19" s="350"/>
      <c r="BS19" s="350"/>
      <c r="BT19" s="350">
        <f t="shared" si="6"/>
        <v>0</v>
      </c>
      <c r="BV19" s="349"/>
      <c r="BW19" s="349"/>
      <c r="BX19" s="349"/>
      <c r="BY19" s="349"/>
      <c r="BZ19" s="349"/>
      <c r="CA19" s="349"/>
      <c r="CB19" s="349"/>
      <c r="CC19" s="349"/>
      <c r="CD19" s="349"/>
      <c r="CE19" s="349"/>
      <c r="CF19" s="349"/>
      <c r="CG19" s="349"/>
      <c r="CH19" s="350">
        <f t="shared" si="7"/>
        <v>0</v>
      </c>
      <c r="CI19" s="399" t="e">
        <f t="shared" si="8"/>
        <v>#DIV/0!</v>
      </c>
      <c r="CJ19" s="348">
        <v>0</v>
      </c>
      <c r="CK19" s="348">
        <v>0</v>
      </c>
      <c r="CL19" s="348">
        <v>0</v>
      </c>
      <c r="CM19" s="348">
        <v>0</v>
      </c>
      <c r="CN19" s="348">
        <v>0</v>
      </c>
      <c r="CO19" s="348">
        <v>0</v>
      </c>
      <c r="CP19" s="348">
        <v>0</v>
      </c>
      <c r="CQ19" s="348">
        <v>0</v>
      </c>
      <c r="CR19" s="348">
        <v>0</v>
      </c>
      <c r="CS19" s="348">
        <v>0</v>
      </c>
      <c r="CT19" s="348">
        <v>0</v>
      </c>
      <c r="CU19" s="348">
        <v>0</v>
      </c>
      <c r="CV19" s="350">
        <f t="shared" si="9"/>
        <v>0</v>
      </c>
      <c r="CX19" s="1054"/>
    </row>
    <row r="20" spans="1:102" ht="30" x14ac:dyDescent="0.25">
      <c r="B20" s="172">
        <f>IF(C20=0,"",MAX($B$7:B19)+1)</f>
        <v>14</v>
      </c>
      <c r="C20" s="21">
        <v>6210000102</v>
      </c>
      <c r="D20" s="9" t="str">
        <f>_xlfn.XLOOKUP(C20,'COA_DTGroup_Update 20260428'!$C$410:$C$854,'COA_DTGroup_Update 20260428'!$A$410:$A$854,"")</f>
        <v>Chi phí hỗn hợp trộn</v>
      </c>
      <c r="E20" s="9" t="s">
        <v>314</v>
      </c>
      <c r="F20" s="21" t="s">
        <v>815</v>
      </c>
      <c r="G20" s="171"/>
      <c r="H20" s="179">
        <f>VLOOKUP(C20,'COA_DTGroup_Update 20260428'!C:D,2,0)</f>
        <v>621</v>
      </c>
      <c r="I20" s="179">
        <v>9</v>
      </c>
      <c r="J20" s="198" t="s">
        <v>314</v>
      </c>
      <c r="K20" s="220" t="s">
        <v>197</v>
      </c>
      <c r="L20" s="309" t="s">
        <v>2003</v>
      </c>
      <c r="M20" s="310" t="s">
        <v>2259</v>
      </c>
      <c r="N20" s="285"/>
      <c r="O20" s="285" t="s">
        <v>2003</v>
      </c>
      <c r="P20" s="1" t="b">
        <v>0</v>
      </c>
      <c r="R20" s="349"/>
      <c r="S20" s="349"/>
      <c r="T20" s="349"/>
      <c r="U20" s="349"/>
      <c r="V20" s="349"/>
      <c r="W20" s="349"/>
      <c r="X20" s="349"/>
      <c r="Y20" s="349"/>
      <c r="Z20" s="349"/>
      <c r="AA20" s="349"/>
      <c r="AB20" s="349"/>
      <c r="AC20" s="349"/>
      <c r="AD20" s="350">
        <f t="shared" si="3"/>
        <v>0</v>
      </c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50">
        <f t="shared" si="4"/>
        <v>0</v>
      </c>
      <c r="AT20" s="349"/>
      <c r="AU20" s="349"/>
      <c r="AV20" s="349"/>
      <c r="AW20" s="349"/>
      <c r="AX20" s="349"/>
      <c r="AY20" s="349"/>
      <c r="AZ20" s="349"/>
      <c r="BA20" s="349"/>
      <c r="BB20" s="349"/>
      <c r="BC20" s="349"/>
      <c r="BD20" s="349"/>
      <c r="BE20" s="349"/>
      <c r="BF20" s="350">
        <f t="shared" si="5"/>
        <v>0</v>
      </c>
      <c r="BH20" s="350"/>
      <c r="BI20" s="350"/>
      <c r="BJ20" s="350"/>
      <c r="BK20" s="350"/>
      <c r="BL20" s="350"/>
      <c r="BM20" s="350"/>
      <c r="BN20" s="350"/>
      <c r="BO20" s="350"/>
      <c r="BP20" s="350"/>
      <c r="BQ20" s="350"/>
      <c r="BR20" s="350"/>
      <c r="BS20" s="350"/>
      <c r="BT20" s="350">
        <f t="shared" si="6"/>
        <v>0</v>
      </c>
      <c r="BV20" s="349"/>
      <c r="BW20" s="349"/>
      <c r="BX20" s="349"/>
      <c r="BY20" s="349"/>
      <c r="BZ20" s="349"/>
      <c r="CA20" s="349"/>
      <c r="CB20" s="349"/>
      <c r="CC20" s="349"/>
      <c r="CD20" s="349"/>
      <c r="CE20" s="349"/>
      <c r="CF20" s="349"/>
      <c r="CG20" s="349"/>
      <c r="CH20" s="350">
        <f t="shared" si="7"/>
        <v>0</v>
      </c>
      <c r="CI20" s="399" t="e">
        <f t="shared" si="8"/>
        <v>#DIV/0!</v>
      </c>
      <c r="CJ20" s="348">
        <v>0</v>
      </c>
      <c r="CK20" s="348">
        <v>0</v>
      </c>
      <c r="CL20" s="348">
        <v>0</v>
      </c>
      <c r="CM20" s="348">
        <v>0</v>
      </c>
      <c r="CN20" s="348">
        <v>0</v>
      </c>
      <c r="CO20" s="348">
        <v>0</v>
      </c>
      <c r="CP20" s="348">
        <v>0</v>
      </c>
      <c r="CQ20" s="348">
        <v>0</v>
      </c>
      <c r="CR20" s="348">
        <v>0</v>
      </c>
      <c r="CS20" s="348">
        <v>0</v>
      </c>
      <c r="CT20" s="348">
        <v>0</v>
      </c>
      <c r="CU20" s="348">
        <v>0</v>
      </c>
      <c r="CV20" s="350">
        <f t="shared" si="9"/>
        <v>0</v>
      </c>
      <c r="CX20" s="1054"/>
    </row>
    <row r="21" spans="1:102" ht="30" x14ac:dyDescent="0.25">
      <c r="B21" s="172">
        <f>IF(C21=0,"",MAX($B$7:B20)+1)</f>
        <v>15</v>
      </c>
      <c r="C21" s="21">
        <v>6210000301</v>
      </c>
      <c r="D21" s="9" t="str">
        <f>_xlfn.XLOOKUP(C21,'COA_DTGroup_Update 20260428'!$C$410:$C$854,'COA_DTGroup_Update 20260428'!$A$410:$A$854,"")</f>
        <v>Chi phí keo xay</v>
      </c>
      <c r="E21" s="9" t="s">
        <v>315</v>
      </c>
      <c r="F21" s="21" t="s">
        <v>816</v>
      </c>
      <c r="G21" s="171"/>
      <c r="H21" s="179">
        <f>VLOOKUP(C21,'COA_DTGroup_Update 20260428'!C:D,2,0)</f>
        <v>621</v>
      </c>
      <c r="I21" s="179">
        <v>10</v>
      </c>
      <c r="J21" s="198" t="s">
        <v>315</v>
      </c>
      <c r="K21" s="220" t="s">
        <v>197</v>
      </c>
      <c r="L21" s="309" t="s">
        <v>2006</v>
      </c>
      <c r="M21" s="310" t="s">
        <v>2259</v>
      </c>
      <c r="N21" s="285"/>
      <c r="O21" s="285" t="s">
        <v>2006</v>
      </c>
      <c r="P21" s="1" t="b">
        <v>0</v>
      </c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50">
        <f t="shared" si="3"/>
        <v>0</v>
      </c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50">
        <f t="shared" si="4"/>
        <v>0</v>
      </c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  <c r="BF21" s="350">
        <f t="shared" si="5"/>
        <v>0</v>
      </c>
      <c r="BH21" s="350"/>
      <c r="BI21" s="350"/>
      <c r="BJ21" s="350"/>
      <c r="BK21" s="350"/>
      <c r="BL21" s="350"/>
      <c r="BM21" s="350"/>
      <c r="BN21" s="350"/>
      <c r="BO21" s="350"/>
      <c r="BP21" s="350"/>
      <c r="BQ21" s="350"/>
      <c r="BR21" s="350"/>
      <c r="BS21" s="350"/>
      <c r="BT21" s="350">
        <f t="shared" si="6"/>
        <v>0</v>
      </c>
      <c r="BV21" s="349"/>
      <c r="BW21" s="349"/>
      <c r="BX21" s="349"/>
      <c r="BY21" s="349"/>
      <c r="BZ21" s="349"/>
      <c r="CA21" s="349"/>
      <c r="CB21" s="349"/>
      <c r="CC21" s="349"/>
      <c r="CD21" s="349"/>
      <c r="CE21" s="349"/>
      <c r="CF21" s="349"/>
      <c r="CG21" s="349"/>
      <c r="CH21" s="350">
        <f t="shared" si="7"/>
        <v>0</v>
      </c>
      <c r="CI21" s="399" t="e">
        <f t="shared" si="8"/>
        <v>#DIV/0!</v>
      </c>
      <c r="CJ21" s="348">
        <v>0</v>
      </c>
      <c r="CK21" s="348">
        <v>0</v>
      </c>
      <c r="CL21" s="348">
        <v>0</v>
      </c>
      <c r="CM21" s="348">
        <v>0</v>
      </c>
      <c r="CN21" s="348">
        <v>0</v>
      </c>
      <c r="CO21" s="348">
        <v>0</v>
      </c>
      <c r="CP21" s="348">
        <v>0</v>
      </c>
      <c r="CQ21" s="348">
        <v>0</v>
      </c>
      <c r="CR21" s="348">
        <v>0</v>
      </c>
      <c r="CS21" s="348">
        <v>0</v>
      </c>
      <c r="CT21" s="348">
        <v>0</v>
      </c>
      <c r="CU21" s="348">
        <v>0</v>
      </c>
      <c r="CV21" s="350">
        <f t="shared" si="9"/>
        <v>0</v>
      </c>
      <c r="CX21" s="1054"/>
    </row>
    <row r="22" spans="1:102" ht="45" x14ac:dyDescent="0.25">
      <c r="B22" s="172">
        <f>IF(C22=0,"",MAX($B$7:B21)+1)</f>
        <v>16</v>
      </c>
      <c r="C22" s="21">
        <v>6210001201</v>
      </c>
      <c r="D22" s="9" t="str">
        <f>_xlfn.XLOOKUP(C22,'COA_DTGroup_Update 20260428'!$C$410:$C$854,'COA_DTGroup_Update 20260428'!$A$410:$A$854,"")</f>
        <v>Chi phí sắt thép, nhôm, đồng, thau SX Khuôn,Máy</v>
      </c>
      <c r="E22" s="9" t="s">
        <v>316</v>
      </c>
      <c r="F22" s="21" t="s">
        <v>817</v>
      </c>
      <c r="G22" s="171"/>
      <c r="H22" s="179">
        <f>VLOOKUP(C22,'COA_DTGroup_Update 20260428'!C:D,2,0)</f>
        <v>621</v>
      </c>
      <c r="I22" s="179">
        <v>11</v>
      </c>
      <c r="J22" s="198" t="s">
        <v>316</v>
      </c>
      <c r="K22" s="220" t="s">
        <v>197</v>
      </c>
      <c r="L22" s="309" t="s">
        <v>2009</v>
      </c>
      <c r="M22" s="310" t="s">
        <v>2259</v>
      </c>
      <c r="N22" s="285"/>
      <c r="O22" s="285" t="s">
        <v>2009</v>
      </c>
      <c r="P22" s="1" t="b">
        <v>0</v>
      </c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50">
        <f t="shared" si="3"/>
        <v>0</v>
      </c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50">
        <f t="shared" si="4"/>
        <v>0</v>
      </c>
      <c r="AT22" s="349"/>
      <c r="AU22" s="349"/>
      <c r="AV22" s="349"/>
      <c r="AW22" s="349"/>
      <c r="AX22" s="349"/>
      <c r="AY22" s="349"/>
      <c r="AZ22" s="349"/>
      <c r="BA22" s="349"/>
      <c r="BB22" s="349"/>
      <c r="BC22" s="349"/>
      <c r="BD22" s="349"/>
      <c r="BE22" s="349"/>
      <c r="BF22" s="350">
        <f t="shared" si="5"/>
        <v>0</v>
      </c>
      <c r="BH22" s="350"/>
      <c r="BI22" s="350"/>
      <c r="BJ22" s="350"/>
      <c r="BK22" s="350"/>
      <c r="BL22" s="350"/>
      <c r="BM22" s="350"/>
      <c r="BN22" s="350"/>
      <c r="BO22" s="350"/>
      <c r="BP22" s="350"/>
      <c r="BQ22" s="350"/>
      <c r="BR22" s="350"/>
      <c r="BS22" s="350"/>
      <c r="BT22" s="350">
        <f t="shared" si="6"/>
        <v>0</v>
      </c>
      <c r="BV22" s="349"/>
      <c r="BW22" s="349"/>
      <c r="BX22" s="349"/>
      <c r="BY22" s="349"/>
      <c r="BZ22" s="349"/>
      <c r="CA22" s="349"/>
      <c r="CB22" s="349"/>
      <c r="CC22" s="349"/>
      <c r="CD22" s="349"/>
      <c r="CE22" s="349"/>
      <c r="CF22" s="349"/>
      <c r="CG22" s="349"/>
      <c r="CH22" s="350">
        <f t="shared" si="7"/>
        <v>0</v>
      </c>
      <c r="CI22" s="399" t="e">
        <f t="shared" si="8"/>
        <v>#DIV/0!</v>
      </c>
      <c r="CJ22" s="348">
        <v>0</v>
      </c>
      <c r="CK22" s="348">
        <v>0</v>
      </c>
      <c r="CL22" s="348">
        <v>0</v>
      </c>
      <c r="CM22" s="348">
        <v>0</v>
      </c>
      <c r="CN22" s="348">
        <v>0</v>
      </c>
      <c r="CO22" s="348">
        <v>0</v>
      </c>
      <c r="CP22" s="348">
        <v>0</v>
      </c>
      <c r="CQ22" s="348">
        <v>0</v>
      </c>
      <c r="CR22" s="348">
        <v>0</v>
      </c>
      <c r="CS22" s="348">
        <v>0</v>
      </c>
      <c r="CT22" s="348">
        <v>0</v>
      </c>
      <c r="CU22" s="348">
        <v>0</v>
      </c>
      <c r="CV22" s="350">
        <f t="shared" si="9"/>
        <v>0</v>
      </c>
      <c r="CX22" s="1054"/>
    </row>
    <row r="23" spans="1:102" ht="30" x14ac:dyDescent="0.25">
      <c r="B23" s="172">
        <f>IF(C23=0,"",MAX($B$7:B22)+1)</f>
        <v>17</v>
      </c>
      <c r="C23" s="230" t="s">
        <v>818</v>
      </c>
      <c r="D23" s="231"/>
      <c r="E23" s="231" t="s">
        <v>317</v>
      </c>
      <c r="F23" s="230" t="s">
        <v>819</v>
      </c>
      <c r="G23" s="231" t="s">
        <v>805</v>
      </c>
      <c r="H23" s="179"/>
      <c r="I23" s="179">
        <v>12</v>
      </c>
      <c r="J23" s="198" t="s">
        <v>317</v>
      </c>
      <c r="K23" s="220" t="s">
        <v>197</v>
      </c>
      <c r="L23" s="297" t="s">
        <v>784</v>
      </c>
      <c r="M23" s="299" t="s">
        <v>2268</v>
      </c>
      <c r="N23" s="285"/>
      <c r="O23" s="285" t="s">
        <v>818</v>
      </c>
      <c r="P23" s="1" t="b">
        <v>0</v>
      </c>
      <c r="R23" s="349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50">
        <f t="shared" si="3"/>
        <v>0</v>
      </c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50">
        <f t="shared" si="4"/>
        <v>0</v>
      </c>
      <c r="AT23" s="349"/>
      <c r="AU23" s="349"/>
      <c r="AV23" s="349"/>
      <c r="AW23" s="349"/>
      <c r="AX23" s="349"/>
      <c r="AY23" s="349"/>
      <c r="AZ23" s="349"/>
      <c r="BA23" s="349"/>
      <c r="BB23" s="349"/>
      <c r="BC23" s="349"/>
      <c r="BD23" s="349"/>
      <c r="BE23" s="349"/>
      <c r="BF23" s="350">
        <f t="shared" si="5"/>
        <v>0</v>
      </c>
      <c r="BH23" s="350"/>
      <c r="BI23" s="350"/>
      <c r="BJ23" s="350"/>
      <c r="BK23" s="350"/>
      <c r="BL23" s="350"/>
      <c r="BM23" s="350"/>
      <c r="BN23" s="350"/>
      <c r="BO23" s="350"/>
      <c r="BP23" s="350"/>
      <c r="BQ23" s="350"/>
      <c r="BR23" s="350"/>
      <c r="BS23" s="350"/>
      <c r="BT23" s="350">
        <f t="shared" si="6"/>
        <v>0</v>
      </c>
      <c r="BV23" s="349"/>
      <c r="BW23" s="349"/>
      <c r="BX23" s="349"/>
      <c r="BY23" s="349"/>
      <c r="BZ23" s="349"/>
      <c r="CA23" s="349"/>
      <c r="CB23" s="349"/>
      <c r="CC23" s="349"/>
      <c r="CD23" s="349"/>
      <c r="CE23" s="349"/>
      <c r="CF23" s="349"/>
      <c r="CG23" s="349"/>
      <c r="CH23" s="350">
        <f t="shared" si="7"/>
        <v>0</v>
      </c>
      <c r="CI23" s="399" t="e">
        <f t="shared" si="8"/>
        <v>#DIV/0!</v>
      </c>
      <c r="CJ23" s="348">
        <v>0</v>
      </c>
      <c r="CK23" s="348">
        <v>0</v>
      </c>
      <c r="CL23" s="348">
        <v>0</v>
      </c>
      <c r="CM23" s="348">
        <v>0</v>
      </c>
      <c r="CN23" s="348">
        <v>0</v>
      </c>
      <c r="CO23" s="348">
        <v>0</v>
      </c>
      <c r="CP23" s="348">
        <v>0</v>
      </c>
      <c r="CQ23" s="348">
        <v>0</v>
      </c>
      <c r="CR23" s="348">
        <v>0</v>
      </c>
      <c r="CS23" s="348">
        <v>0</v>
      </c>
      <c r="CT23" s="348">
        <v>0</v>
      </c>
      <c r="CU23" s="348">
        <v>0</v>
      </c>
      <c r="CV23" s="350">
        <f t="shared" si="9"/>
        <v>0</v>
      </c>
      <c r="CX23" s="1054"/>
    </row>
    <row r="24" spans="1:102" ht="30" x14ac:dyDescent="0.25">
      <c r="B24" s="172">
        <f>IF(C24=0,"",MAX($B$7:B23)+1)</f>
        <v>18</v>
      </c>
      <c r="C24" s="21">
        <v>6272000401</v>
      </c>
      <c r="D24" s="9" t="str">
        <f>_xlfn.XLOOKUP(C24,'COA_DTGroup_Update 20260428'!$C$410:$C$854,'COA_DTGroup_Update 20260428'!$A$410:$A$854,"")</f>
        <v>Chi phí mực, nhũ in</v>
      </c>
      <c r="E24" s="9" t="s">
        <v>318</v>
      </c>
      <c r="F24" s="21" t="s">
        <v>820</v>
      </c>
      <c r="G24" s="171"/>
      <c r="H24" s="179">
        <f>VLOOKUP(C24,'COA_DTGroup_Update 20260428'!C:D,2,0)</f>
        <v>627</v>
      </c>
      <c r="I24" s="179">
        <v>13</v>
      </c>
      <c r="J24" s="198" t="s">
        <v>318</v>
      </c>
      <c r="K24" s="220" t="s">
        <v>197</v>
      </c>
      <c r="L24" s="309" t="s">
        <v>732</v>
      </c>
      <c r="M24" s="310" t="s">
        <v>2259</v>
      </c>
      <c r="N24" s="285"/>
      <c r="O24" s="285" t="s">
        <v>732</v>
      </c>
      <c r="P24" s="1" t="b">
        <v>1</v>
      </c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50">
        <f t="shared" si="3"/>
        <v>0</v>
      </c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50">
        <f t="shared" si="4"/>
        <v>0</v>
      </c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50">
        <f t="shared" si="5"/>
        <v>0</v>
      </c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>
        <f t="shared" si="6"/>
        <v>0</v>
      </c>
      <c r="BV24" s="349"/>
      <c r="BW24" s="349"/>
      <c r="BX24" s="349"/>
      <c r="BY24" s="349"/>
      <c r="BZ24" s="349"/>
      <c r="CA24" s="349"/>
      <c r="CB24" s="349"/>
      <c r="CC24" s="349"/>
      <c r="CD24" s="349"/>
      <c r="CE24" s="349"/>
      <c r="CF24" s="349"/>
      <c r="CG24" s="349"/>
      <c r="CH24" s="350">
        <f t="shared" si="7"/>
        <v>0</v>
      </c>
      <c r="CI24" s="399" t="e">
        <f t="shared" si="8"/>
        <v>#DIV/0!</v>
      </c>
      <c r="CJ24" s="348">
        <v>0</v>
      </c>
      <c r="CK24" s="348">
        <v>0</v>
      </c>
      <c r="CL24" s="348">
        <v>0</v>
      </c>
      <c r="CM24" s="348">
        <v>0</v>
      </c>
      <c r="CN24" s="348">
        <v>0</v>
      </c>
      <c r="CO24" s="348">
        <v>0</v>
      </c>
      <c r="CP24" s="348">
        <v>0</v>
      </c>
      <c r="CQ24" s="348">
        <v>0</v>
      </c>
      <c r="CR24" s="348">
        <v>0</v>
      </c>
      <c r="CS24" s="348">
        <v>0</v>
      </c>
      <c r="CT24" s="348">
        <v>0</v>
      </c>
      <c r="CU24" s="348">
        <v>0</v>
      </c>
      <c r="CV24" s="350">
        <f t="shared" si="9"/>
        <v>0</v>
      </c>
      <c r="CX24" s="1054"/>
    </row>
    <row r="25" spans="1:102" ht="30" x14ac:dyDescent="0.25">
      <c r="B25" s="172">
        <f>IF(C25=0,"",MAX($B$7:B24)+1)</f>
        <v>19</v>
      </c>
      <c r="C25" s="21">
        <v>6210000201</v>
      </c>
      <c r="D25" s="9" t="str">
        <f>_xlfn.XLOOKUP(C25,'COA_DTGroup_Update 20260428'!$C$410:$C$854,'COA_DTGroup_Update 20260428'!$A$410:$A$854,"")</f>
        <v>Chi phí màu</v>
      </c>
      <c r="E25" s="9" t="s">
        <v>319</v>
      </c>
      <c r="F25" s="21" t="s">
        <v>821</v>
      </c>
      <c r="G25" s="171"/>
      <c r="H25" s="179">
        <f>VLOOKUP(C25,'COA_DTGroup_Update 20260428'!C:D,2,0)</f>
        <v>621</v>
      </c>
      <c r="I25" s="179">
        <v>14</v>
      </c>
      <c r="J25" s="198" t="s">
        <v>319</v>
      </c>
      <c r="K25" s="220" t="s">
        <v>197</v>
      </c>
      <c r="L25" s="288" t="s">
        <v>782</v>
      </c>
      <c r="M25" s="299" t="s">
        <v>2269</v>
      </c>
      <c r="N25" s="285"/>
      <c r="O25" s="285" t="s">
        <v>782</v>
      </c>
      <c r="P25" s="1" t="b">
        <v>0</v>
      </c>
      <c r="R25" s="349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50">
        <f t="shared" si="3"/>
        <v>0</v>
      </c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50">
        <f t="shared" si="4"/>
        <v>0</v>
      </c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50">
        <f t="shared" si="5"/>
        <v>0</v>
      </c>
      <c r="BH25" s="350"/>
      <c r="BI25" s="350"/>
      <c r="BJ25" s="350"/>
      <c r="BK25" s="350"/>
      <c r="BL25" s="350"/>
      <c r="BM25" s="350"/>
      <c r="BN25" s="350"/>
      <c r="BO25" s="350"/>
      <c r="BP25" s="350"/>
      <c r="BQ25" s="350"/>
      <c r="BR25" s="350"/>
      <c r="BS25" s="350"/>
      <c r="BT25" s="350">
        <f t="shared" si="6"/>
        <v>0</v>
      </c>
      <c r="BV25" s="349"/>
      <c r="BW25" s="349"/>
      <c r="BX25" s="349"/>
      <c r="BY25" s="349"/>
      <c r="BZ25" s="349"/>
      <c r="CA25" s="349"/>
      <c r="CB25" s="349"/>
      <c r="CC25" s="349"/>
      <c r="CD25" s="349"/>
      <c r="CE25" s="349"/>
      <c r="CF25" s="349"/>
      <c r="CG25" s="349"/>
      <c r="CH25" s="350">
        <f t="shared" si="7"/>
        <v>0</v>
      </c>
      <c r="CI25" s="399" t="e">
        <f t="shared" si="8"/>
        <v>#DIV/0!</v>
      </c>
      <c r="CJ25" s="348">
        <v>0</v>
      </c>
      <c r="CK25" s="348">
        <v>0</v>
      </c>
      <c r="CL25" s="348">
        <v>0</v>
      </c>
      <c r="CM25" s="348">
        <v>0</v>
      </c>
      <c r="CN25" s="348">
        <v>0</v>
      </c>
      <c r="CO25" s="348">
        <v>0</v>
      </c>
      <c r="CP25" s="348">
        <v>0</v>
      </c>
      <c r="CQ25" s="348">
        <v>0</v>
      </c>
      <c r="CR25" s="348">
        <v>0</v>
      </c>
      <c r="CS25" s="348">
        <v>0</v>
      </c>
      <c r="CT25" s="348">
        <v>0</v>
      </c>
      <c r="CU25" s="348">
        <v>0</v>
      </c>
      <c r="CV25" s="350">
        <f t="shared" si="9"/>
        <v>0</v>
      </c>
      <c r="CX25" s="1054"/>
    </row>
    <row r="26" spans="1:102" ht="30" x14ac:dyDescent="0.25">
      <c r="B26" s="172">
        <f>IF(C26=0,"",MAX($B$7:B25)+1)</f>
        <v>20</v>
      </c>
      <c r="C26" s="21">
        <v>6210000401</v>
      </c>
      <c r="D26" s="9" t="str">
        <f>_xlfn.XLOOKUP(C26,'COA_DTGroup_Update 20260428'!$C$410:$C$854,'COA_DTGroup_Update 20260428'!$A$410:$A$854,"")</f>
        <v>Chi phí vật liệu phụ</v>
      </c>
      <c r="E26" s="9" t="s">
        <v>142</v>
      </c>
      <c r="F26" s="21" t="s">
        <v>820</v>
      </c>
      <c r="G26" s="171" t="s">
        <v>822</v>
      </c>
      <c r="H26" s="179">
        <f>VLOOKUP(C26,'COA_DTGroup_Update 20260428'!C:D,2,0)</f>
        <v>621</v>
      </c>
      <c r="I26" s="179">
        <v>15</v>
      </c>
      <c r="J26" s="15" t="s">
        <v>142</v>
      </c>
      <c r="K26" s="220" t="s">
        <v>197</v>
      </c>
      <c r="L26" s="288" t="s">
        <v>780</v>
      </c>
      <c r="M26" s="299" t="s">
        <v>2270</v>
      </c>
      <c r="N26" s="285" t="s">
        <v>2270</v>
      </c>
      <c r="O26" s="285" t="s">
        <v>780</v>
      </c>
      <c r="P26" s="1" t="b">
        <v>0</v>
      </c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50">
        <f t="shared" si="3"/>
        <v>0</v>
      </c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50">
        <f t="shared" si="4"/>
        <v>0</v>
      </c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50">
        <f t="shared" si="5"/>
        <v>0</v>
      </c>
      <c r="BH26" s="350"/>
      <c r="BI26" s="350"/>
      <c r="BJ26" s="350"/>
      <c r="BK26" s="350"/>
      <c r="BL26" s="350"/>
      <c r="BM26" s="350"/>
      <c r="BN26" s="350"/>
      <c r="BO26" s="350"/>
      <c r="BP26" s="350"/>
      <c r="BQ26" s="350"/>
      <c r="BR26" s="350"/>
      <c r="BS26" s="350"/>
      <c r="BT26" s="350">
        <f t="shared" si="6"/>
        <v>0</v>
      </c>
      <c r="BV26" s="349"/>
      <c r="BW26" s="349"/>
      <c r="BX26" s="349"/>
      <c r="BY26" s="349"/>
      <c r="BZ26" s="349"/>
      <c r="CA26" s="349"/>
      <c r="CB26" s="349"/>
      <c r="CC26" s="349"/>
      <c r="CD26" s="349"/>
      <c r="CE26" s="349"/>
      <c r="CF26" s="349"/>
      <c r="CG26" s="349"/>
      <c r="CH26" s="350">
        <f t="shared" si="7"/>
        <v>0</v>
      </c>
      <c r="CI26" s="399" t="e">
        <f t="shared" si="8"/>
        <v>#DIV/0!</v>
      </c>
      <c r="CJ26" s="348">
        <v>0</v>
      </c>
      <c r="CK26" s="348">
        <v>0</v>
      </c>
      <c r="CL26" s="348">
        <v>0</v>
      </c>
      <c r="CM26" s="348">
        <v>0</v>
      </c>
      <c r="CN26" s="348">
        <v>0</v>
      </c>
      <c r="CO26" s="348">
        <v>0</v>
      </c>
      <c r="CP26" s="348">
        <v>0</v>
      </c>
      <c r="CQ26" s="348">
        <v>0</v>
      </c>
      <c r="CR26" s="348">
        <v>0</v>
      </c>
      <c r="CS26" s="348">
        <v>0</v>
      </c>
      <c r="CT26" s="348">
        <v>0</v>
      </c>
      <c r="CU26" s="348">
        <v>0</v>
      </c>
      <c r="CV26" s="350">
        <f t="shared" si="9"/>
        <v>0</v>
      </c>
      <c r="CX26" s="1054"/>
    </row>
    <row r="27" spans="1:102" ht="30" x14ac:dyDescent="0.25">
      <c r="B27" s="172">
        <f>IF(C27=0,"",MAX($B$7:B26)+1)</f>
        <v>21</v>
      </c>
      <c r="C27" s="21">
        <v>6272000100</v>
      </c>
      <c r="D27" s="9" t="str">
        <f>_xlfn.XLOOKUP(C27,'COA_DTGroup_Update 20260428'!$C$410:$C$854,'COA_DTGroup_Update 20260428'!$A$410:$A$854,"")</f>
        <v>Chi phí vật liệu phục vụ SX</v>
      </c>
      <c r="E27" s="9" t="s">
        <v>142</v>
      </c>
      <c r="F27" s="21" t="s">
        <v>823</v>
      </c>
      <c r="G27" s="171" t="s">
        <v>822</v>
      </c>
      <c r="H27" s="179">
        <f>VLOOKUP(C27,'COA_DTGroup_Update 20260428'!C:D,2,0)</f>
        <v>627</v>
      </c>
      <c r="I27" s="179">
        <v>15</v>
      </c>
      <c r="J27" s="15" t="s">
        <v>142</v>
      </c>
      <c r="K27" s="220" t="s">
        <v>197</v>
      </c>
      <c r="L27" s="288" t="s">
        <v>573</v>
      </c>
      <c r="M27" s="299" t="s">
        <v>2258</v>
      </c>
      <c r="N27" s="285"/>
      <c r="O27" s="285" t="s">
        <v>573</v>
      </c>
      <c r="P27" s="1" t="b">
        <v>1</v>
      </c>
      <c r="R27" s="349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50">
        <f t="shared" si="3"/>
        <v>0</v>
      </c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50">
        <f t="shared" si="4"/>
        <v>0</v>
      </c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50">
        <f t="shared" si="5"/>
        <v>0</v>
      </c>
      <c r="BH27" s="350"/>
      <c r="BI27" s="350"/>
      <c r="BJ27" s="350"/>
      <c r="BK27" s="350"/>
      <c r="BL27" s="350"/>
      <c r="BM27" s="350"/>
      <c r="BN27" s="350"/>
      <c r="BO27" s="350"/>
      <c r="BP27" s="350"/>
      <c r="BQ27" s="350"/>
      <c r="BR27" s="350"/>
      <c r="BS27" s="350"/>
      <c r="BT27" s="350">
        <f t="shared" si="6"/>
        <v>0</v>
      </c>
      <c r="BV27" s="349"/>
      <c r="BW27" s="349"/>
      <c r="BX27" s="349"/>
      <c r="BY27" s="349"/>
      <c r="BZ27" s="349"/>
      <c r="CA27" s="349"/>
      <c r="CB27" s="349"/>
      <c r="CC27" s="349"/>
      <c r="CD27" s="349"/>
      <c r="CE27" s="349"/>
      <c r="CF27" s="349"/>
      <c r="CG27" s="349"/>
      <c r="CH27" s="350">
        <f t="shared" si="7"/>
        <v>0</v>
      </c>
      <c r="CI27" s="399" t="e">
        <f t="shared" si="8"/>
        <v>#DIV/0!</v>
      </c>
      <c r="CJ27" s="348">
        <v>1000000</v>
      </c>
      <c r="CK27" s="348">
        <v>1000000</v>
      </c>
      <c r="CL27" s="348">
        <v>2000000</v>
      </c>
      <c r="CM27" s="348">
        <v>14346564</v>
      </c>
      <c r="CN27" s="348">
        <v>1000000</v>
      </c>
      <c r="CO27" s="348">
        <v>0</v>
      </c>
      <c r="CP27" s="348">
        <v>0</v>
      </c>
      <c r="CQ27" s="348">
        <v>0</v>
      </c>
      <c r="CR27" s="348">
        <v>0</v>
      </c>
      <c r="CS27" s="348">
        <v>0</v>
      </c>
      <c r="CT27" s="348">
        <v>0</v>
      </c>
      <c r="CU27" s="348">
        <v>0</v>
      </c>
      <c r="CV27" s="350">
        <f t="shared" si="9"/>
        <v>19346564</v>
      </c>
      <c r="CX27" s="1054"/>
    </row>
    <row r="28" spans="1:102" ht="30" x14ac:dyDescent="0.25">
      <c r="B28" s="172">
        <f>IF(C28=0,"",MAX($B$7:B27)+1)</f>
        <v>22</v>
      </c>
      <c r="C28" s="21">
        <v>6272000101</v>
      </c>
      <c r="D28" s="9" t="str">
        <f>_xlfn.XLOOKUP(C28,'COA_DTGroup_Update 20260428'!$C$410:$C$854,'COA_DTGroup_Update 20260428'!$A$410:$A$854,"")</f>
        <v>Chi phí Lưới</v>
      </c>
      <c r="E28" s="9" t="s">
        <v>320</v>
      </c>
      <c r="F28" s="21" t="s">
        <v>814</v>
      </c>
      <c r="G28" s="171" t="s">
        <v>824</v>
      </c>
      <c r="H28" s="179">
        <f>VLOOKUP(C28,'COA_DTGroup_Update 20260428'!C:D,2,0)</f>
        <v>627</v>
      </c>
      <c r="I28" s="179">
        <v>16</v>
      </c>
      <c r="J28" s="198" t="s">
        <v>320</v>
      </c>
      <c r="K28" s="220" t="s">
        <v>197</v>
      </c>
      <c r="L28" s="288" t="s">
        <v>633</v>
      </c>
      <c r="M28" s="299" t="s">
        <v>2258</v>
      </c>
      <c r="N28" s="285"/>
      <c r="O28" s="285" t="s">
        <v>633</v>
      </c>
      <c r="P28" s="1" t="b">
        <v>0</v>
      </c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50">
        <f t="shared" si="3"/>
        <v>0</v>
      </c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50">
        <f t="shared" si="4"/>
        <v>0</v>
      </c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50">
        <f t="shared" si="5"/>
        <v>0</v>
      </c>
      <c r="BH28" s="350"/>
      <c r="BI28" s="350"/>
      <c r="BJ28" s="350"/>
      <c r="BK28" s="350"/>
      <c r="BL28" s="350"/>
      <c r="BM28" s="350"/>
      <c r="BN28" s="350"/>
      <c r="BO28" s="350"/>
      <c r="BP28" s="350"/>
      <c r="BQ28" s="350"/>
      <c r="BR28" s="350"/>
      <c r="BS28" s="350"/>
      <c r="BT28" s="350">
        <f t="shared" si="6"/>
        <v>0</v>
      </c>
      <c r="BV28" s="349"/>
      <c r="BW28" s="349"/>
      <c r="BX28" s="349"/>
      <c r="BY28" s="349"/>
      <c r="BZ28" s="349"/>
      <c r="CA28" s="349"/>
      <c r="CB28" s="349"/>
      <c r="CC28" s="349"/>
      <c r="CD28" s="349"/>
      <c r="CE28" s="349"/>
      <c r="CF28" s="349"/>
      <c r="CG28" s="349"/>
      <c r="CH28" s="350">
        <f t="shared" si="7"/>
        <v>0</v>
      </c>
      <c r="CI28" s="399" t="e">
        <f t="shared" si="8"/>
        <v>#DIV/0!</v>
      </c>
      <c r="CJ28" s="348">
        <v>1936667</v>
      </c>
      <c r="CK28" s="348">
        <v>1550000</v>
      </c>
      <c r="CL28" s="348">
        <v>1550000</v>
      </c>
      <c r="CM28" s="348">
        <v>2096665</v>
      </c>
      <c r="CN28" s="348">
        <v>2096667</v>
      </c>
      <c r="CO28" s="348">
        <v>0</v>
      </c>
      <c r="CP28" s="348">
        <v>0</v>
      </c>
      <c r="CQ28" s="348">
        <v>0</v>
      </c>
      <c r="CR28" s="348">
        <v>0</v>
      </c>
      <c r="CS28" s="348">
        <v>0</v>
      </c>
      <c r="CT28" s="348">
        <v>0</v>
      </c>
      <c r="CU28" s="348">
        <v>0</v>
      </c>
      <c r="CV28" s="350">
        <f t="shared" si="9"/>
        <v>9229999</v>
      </c>
      <c r="CX28" s="1054"/>
    </row>
    <row r="29" spans="1:102" s="1057" customFormat="1" ht="30" x14ac:dyDescent="0.25">
      <c r="B29" s="1058">
        <f>IF(C29=0,"",MAX($B$7:B28)+1)</f>
        <v>23</v>
      </c>
      <c r="C29" s="1059">
        <v>6272000102</v>
      </c>
      <c r="D29" s="1060" t="str">
        <f>_xlfn.XLOOKUP(C29,'COA_DTGroup_Update 20260428'!$C$410:$C$854,'COA_DTGroup_Update 20260428'!$A$410:$A$854,"")</f>
        <v>Chi phí dao (Băm, tạo hạt)</v>
      </c>
      <c r="E29" s="1060" t="s">
        <v>321</v>
      </c>
      <c r="F29" s="1059" t="s">
        <v>815</v>
      </c>
      <c r="G29" s="1060" t="s">
        <v>825</v>
      </c>
      <c r="H29" s="179">
        <f>VLOOKUP(C29,'COA_DTGroup_Update 20260428'!C:D,2,0)</f>
        <v>627</v>
      </c>
      <c r="I29" s="1059">
        <v>17</v>
      </c>
      <c r="J29" s="1061" t="s">
        <v>321</v>
      </c>
      <c r="K29" s="1062" t="s">
        <v>197</v>
      </c>
      <c r="L29" s="288" t="s">
        <v>634</v>
      </c>
      <c r="M29" s="299" t="s">
        <v>2258</v>
      </c>
      <c r="N29" s="285"/>
      <c r="O29" s="1063" t="s">
        <v>634</v>
      </c>
      <c r="P29" s="1057" t="b">
        <v>0</v>
      </c>
      <c r="R29" s="349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50">
        <f t="shared" si="3"/>
        <v>0</v>
      </c>
      <c r="AE29" s="1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50">
        <f t="shared" si="4"/>
        <v>0</v>
      </c>
      <c r="AS29" s="1"/>
      <c r="AT29" s="349"/>
      <c r="AU29" s="349"/>
      <c r="AV29" s="349"/>
      <c r="AW29" s="349"/>
      <c r="AX29" s="349"/>
      <c r="AY29" s="349"/>
      <c r="AZ29" s="349"/>
      <c r="BA29" s="349"/>
      <c r="BB29" s="349"/>
      <c r="BC29" s="349"/>
      <c r="BD29" s="349"/>
      <c r="BE29" s="349"/>
      <c r="BF29" s="350">
        <f t="shared" si="5"/>
        <v>0</v>
      </c>
      <c r="BG29" s="1"/>
      <c r="BH29" s="350"/>
      <c r="BI29" s="350"/>
      <c r="BJ29" s="350"/>
      <c r="BK29" s="350"/>
      <c r="BL29" s="350"/>
      <c r="BM29" s="350"/>
      <c r="BN29" s="350"/>
      <c r="BO29" s="350"/>
      <c r="BP29" s="350"/>
      <c r="BQ29" s="350"/>
      <c r="BR29" s="350"/>
      <c r="BS29" s="350"/>
      <c r="BT29" s="350">
        <f t="shared" si="6"/>
        <v>0</v>
      </c>
      <c r="BV29" s="1064">
        <v>130098137.93103448</v>
      </c>
      <c r="BW29" s="1064">
        <v>101187440.61302683</v>
      </c>
      <c r="BX29" s="1064">
        <v>144553486.5900383</v>
      </c>
      <c r="BY29" s="1064">
        <v>180670153.25670499</v>
      </c>
      <c r="BZ29" s="1064">
        <v>180670153.25670499</v>
      </c>
      <c r="CA29" s="1064">
        <v>180670153.25670499</v>
      </c>
      <c r="CB29" s="1064">
        <v>180670153.25670499</v>
      </c>
      <c r="CC29" s="1064">
        <v>180670153.25670499</v>
      </c>
      <c r="CD29" s="1064">
        <v>180670153.25670499</v>
      </c>
      <c r="CE29" s="1064">
        <v>342769380.43960476</v>
      </c>
      <c r="CF29" s="1064">
        <v>342769380.43960476</v>
      </c>
      <c r="CG29" s="1064">
        <v>342769380.43960476</v>
      </c>
      <c r="CH29" s="1065">
        <f t="shared" si="7"/>
        <v>2488168125.993144</v>
      </c>
      <c r="CI29" s="1066">
        <f t="shared" si="8"/>
        <v>-0.15179766835184705</v>
      </c>
      <c r="CJ29" s="348">
        <v>122893334</v>
      </c>
      <c r="CK29" s="348">
        <v>140613333</v>
      </c>
      <c r="CL29" s="348">
        <v>123948333</v>
      </c>
      <c r="CM29" s="348">
        <v>164588335</v>
      </c>
      <c r="CN29" s="348">
        <v>151446667</v>
      </c>
      <c r="CO29" s="348">
        <v>0</v>
      </c>
      <c r="CP29" s="348">
        <v>0</v>
      </c>
      <c r="CQ29" s="348">
        <v>0</v>
      </c>
      <c r="CR29" s="348">
        <v>0</v>
      </c>
      <c r="CS29" s="348">
        <v>0</v>
      </c>
      <c r="CT29" s="348">
        <v>0</v>
      </c>
      <c r="CU29" s="348">
        <v>0</v>
      </c>
      <c r="CV29" s="1065">
        <f t="shared" si="9"/>
        <v>703490002</v>
      </c>
      <c r="CX29" s="1067"/>
    </row>
    <row r="30" spans="1:102" s="3" customFormat="1" ht="30" x14ac:dyDescent="0.25">
      <c r="A30" s="191"/>
      <c r="B30" s="212">
        <f>IF(C30=0,"",MAX($B$7:B29)+1)</f>
        <v>24</v>
      </c>
      <c r="C30" s="204">
        <v>6273001401</v>
      </c>
      <c r="D30" s="205" t="str">
        <f>_xlfn.XLOOKUP(C30,'COA_DTGroup_Update 20260428'!$C$410:$C$854,'COA_DTGroup_Update 20260428'!$A$410:$A$854,"")</f>
        <v>Chi phí dao cụ CNC</v>
      </c>
      <c r="E30" s="205"/>
      <c r="F30" s="204" t="s">
        <v>826</v>
      </c>
      <c r="G30" s="205" t="s">
        <v>827</v>
      </c>
      <c r="H30" s="200"/>
      <c r="I30" s="200">
        <v>17</v>
      </c>
      <c r="J30" s="201" t="s">
        <v>321</v>
      </c>
      <c r="K30" s="221" t="s">
        <v>197</v>
      </c>
      <c r="L30" s="289" t="s">
        <v>2056</v>
      </c>
      <c r="M30" s="290" t="s">
        <v>2259</v>
      </c>
      <c r="N30" s="286"/>
      <c r="O30" s="286" t="s">
        <v>2056</v>
      </c>
      <c r="P30" s="1" t="b">
        <v>0</v>
      </c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  <c r="AC30" s="351"/>
      <c r="AD30" s="352">
        <f t="shared" si="3"/>
        <v>0</v>
      </c>
      <c r="AF30" s="351"/>
      <c r="AG30" s="351"/>
      <c r="AH30" s="351"/>
      <c r="AI30" s="351"/>
      <c r="AJ30" s="351"/>
      <c r="AK30" s="351"/>
      <c r="AL30" s="351"/>
      <c r="AM30" s="351"/>
      <c r="AN30" s="351"/>
      <c r="AO30" s="351"/>
      <c r="AP30" s="351"/>
      <c r="AQ30" s="351"/>
      <c r="AR30" s="352">
        <f t="shared" si="4"/>
        <v>0</v>
      </c>
      <c r="AT30" s="351"/>
      <c r="AU30" s="351"/>
      <c r="AV30" s="351"/>
      <c r="AW30" s="351"/>
      <c r="AX30" s="351"/>
      <c r="AY30" s="351"/>
      <c r="AZ30" s="351"/>
      <c r="BA30" s="351"/>
      <c r="BB30" s="351"/>
      <c r="BC30" s="351"/>
      <c r="BD30" s="351"/>
      <c r="BE30" s="351"/>
      <c r="BF30" s="352">
        <f t="shared" si="5"/>
        <v>0</v>
      </c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>
        <f t="shared" si="6"/>
        <v>0</v>
      </c>
      <c r="BV30" s="351"/>
      <c r="BW30" s="351"/>
      <c r="BX30" s="351"/>
      <c r="BY30" s="351"/>
      <c r="BZ30" s="351"/>
      <c r="CA30" s="351"/>
      <c r="CB30" s="351"/>
      <c r="CC30" s="351"/>
      <c r="CD30" s="351"/>
      <c r="CE30" s="351"/>
      <c r="CF30" s="351"/>
      <c r="CG30" s="351"/>
      <c r="CH30" s="352">
        <f t="shared" si="7"/>
        <v>0</v>
      </c>
      <c r="CI30" s="399" t="e">
        <f t="shared" si="8"/>
        <v>#DIV/0!</v>
      </c>
      <c r="CJ30" s="348">
        <v>0</v>
      </c>
      <c r="CK30" s="348">
        <v>0</v>
      </c>
      <c r="CL30" s="348">
        <v>0</v>
      </c>
      <c r="CM30" s="348">
        <v>0</v>
      </c>
      <c r="CN30" s="348">
        <v>0</v>
      </c>
      <c r="CO30" s="348">
        <v>0</v>
      </c>
      <c r="CP30" s="348">
        <v>0</v>
      </c>
      <c r="CQ30" s="348">
        <v>0</v>
      </c>
      <c r="CR30" s="348">
        <v>0</v>
      </c>
      <c r="CS30" s="348">
        <v>0</v>
      </c>
      <c r="CT30" s="348">
        <v>0</v>
      </c>
      <c r="CU30" s="348">
        <v>0</v>
      </c>
      <c r="CV30" s="352">
        <f t="shared" si="9"/>
        <v>0</v>
      </c>
      <c r="CX30" s="1054"/>
    </row>
    <row r="31" spans="1:102" x14ac:dyDescent="0.25">
      <c r="B31" s="172">
        <f>IF(C31=0,"",MAX($B$7:B30)+1)</f>
        <v>25</v>
      </c>
      <c r="C31" s="21">
        <v>6273000105</v>
      </c>
      <c r="D31" s="9" t="str">
        <f>_xlfn.XLOOKUP(C31,'COA_DTGroup_Update 20260428'!$C$410:$C$854,'COA_DTGroup_Update 20260428'!$A$410:$A$854,"")</f>
        <v>Chi phí khuôn tạo hạt</v>
      </c>
      <c r="E31" s="9" t="s">
        <v>322</v>
      </c>
      <c r="F31" s="21" t="s">
        <v>828</v>
      </c>
      <c r="G31" s="171"/>
      <c r="H31" s="179">
        <f>VLOOKUP(C31,'COA_DTGroup_Update 20260428'!C:D,2,0)</f>
        <v>627</v>
      </c>
      <c r="I31" s="179">
        <v>18</v>
      </c>
      <c r="J31" s="198" t="s">
        <v>322</v>
      </c>
      <c r="K31" s="220" t="s">
        <v>197</v>
      </c>
      <c r="L31" s="288" t="s">
        <v>635</v>
      </c>
      <c r="M31" s="308" t="s">
        <v>2271</v>
      </c>
      <c r="N31" s="285"/>
      <c r="O31" s="285" t="s">
        <v>2053</v>
      </c>
      <c r="P31" s="1" t="b">
        <v>0</v>
      </c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50">
        <f t="shared" si="3"/>
        <v>0</v>
      </c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50">
        <f t="shared" si="4"/>
        <v>0</v>
      </c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50">
        <f t="shared" si="5"/>
        <v>0</v>
      </c>
      <c r="BH31" s="350"/>
      <c r="BI31" s="350"/>
      <c r="BJ31" s="350"/>
      <c r="BK31" s="350"/>
      <c r="BL31" s="350"/>
      <c r="BM31" s="350"/>
      <c r="BN31" s="350"/>
      <c r="BO31" s="350"/>
      <c r="BP31" s="350"/>
      <c r="BQ31" s="350"/>
      <c r="BR31" s="350"/>
      <c r="BS31" s="350"/>
      <c r="BT31" s="350">
        <f t="shared" si="6"/>
        <v>0</v>
      </c>
      <c r="BV31" s="349"/>
      <c r="BW31" s="349"/>
      <c r="BX31" s="349"/>
      <c r="BY31" s="349"/>
      <c r="BZ31" s="349"/>
      <c r="CA31" s="349"/>
      <c r="CB31" s="349"/>
      <c r="CC31" s="349"/>
      <c r="CD31" s="349"/>
      <c r="CE31" s="349"/>
      <c r="CF31" s="349"/>
      <c r="CG31" s="349"/>
      <c r="CH31" s="350">
        <f t="shared" si="7"/>
        <v>0</v>
      </c>
      <c r="CI31" s="399" t="e">
        <f t="shared" si="8"/>
        <v>#DIV/0!</v>
      </c>
      <c r="CJ31" s="348">
        <v>0</v>
      </c>
      <c r="CK31" s="348">
        <v>0</v>
      </c>
      <c r="CL31" s="348">
        <v>0</v>
      </c>
      <c r="CM31" s="348">
        <v>0</v>
      </c>
      <c r="CN31" s="348">
        <v>0</v>
      </c>
      <c r="CO31" s="348">
        <v>0</v>
      </c>
      <c r="CP31" s="348">
        <v>0</v>
      </c>
      <c r="CQ31" s="348">
        <v>0</v>
      </c>
      <c r="CR31" s="348">
        <v>0</v>
      </c>
      <c r="CS31" s="348">
        <v>0</v>
      </c>
      <c r="CT31" s="348">
        <v>0</v>
      </c>
      <c r="CU31" s="348">
        <v>0</v>
      </c>
      <c r="CV31" s="350">
        <f t="shared" si="9"/>
        <v>0</v>
      </c>
      <c r="CX31" s="1054"/>
    </row>
    <row r="32" spans="1:102" ht="30" x14ac:dyDescent="0.25">
      <c r="B32" s="172">
        <f>IF(C32=0,"",MAX($B$7:B31)+1)</f>
        <v>26</v>
      </c>
      <c r="C32" s="21">
        <v>6210001501</v>
      </c>
      <c r="D32" s="9" t="str">
        <f>_xlfn.XLOOKUP(C32,'COA_DTGroup_Update 20260428'!$C$410:$C$854,'COA_DTGroup_Update 20260428'!$A$410:$A$854,"")</f>
        <v>Chi phí xi, khắc ,tôi thép</v>
      </c>
      <c r="E32" s="9" t="s">
        <v>323</v>
      </c>
      <c r="F32" s="21" t="s">
        <v>829</v>
      </c>
      <c r="G32" s="171"/>
      <c r="H32" s="179">
        <f>VLOOKUP(C32,'COA_DTGroup_Update 20260428'!C:D,2,0)</f>
        <v>621</v>
      </c>
      <c r="I32" s="179">
        <v>19</v>
      </c>
      <c r="J32" s="198" t="s">
        <v>323</v>
      </c>
      <c r="K32" s="220" t="s">
        <v>197</v>
      </c>
      <c r="L32" s="309" t="s">
        <v>2013</v>
      </c>
      <c r="M32" s="310" t="s">
        <v>2259</v>
      </c>
      <c r="N32" s="285"/>
      <c r="O32" s="285" t="s">
        <v>2013</v>
      </c>
      <c r="P32" s="1" t="b">
        <v>0</v>
      </c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50">
        <f t="shared" si="3"/>
        <v>0</v>
      </c>
      <c r="AF32" s="349"/>
      <c r="AG32" s="349"/>
      <c r="AH32" s="349"/>
      <c r="AI32" s="349"/>
      <c r="AJ32" s="349"/>
      <c r="AK32" s="349"/>
      <c r="AL32" s="349"/>
      <c r="AM32" s="349"/>
      <c r="AN32" s="349"/>
      <c r="AO32" s="349"/>
      <c r="AP32" s="349"/>
      <c r="AQ32" s="349"/>
      <c r="AR32" s="350">
        <f t="shared" si="4"/>
        <v>0</v>
      </c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50">
        <f t="shared" si="5"/>
        <v>0</v>
      </c>
      <c r="BH32" s="350"/>
      <c r="BI32" s="350"/>
      <c r="BJ32" s="350"/>
      <c r="BK32" s="350"/>
      <c r="BL32" s="350"/>
      <c r="BM32" s="350"/>
      <c r="BN32" s="350"/>
      <c r="BO32" s="350"/>
      <c r="BP32" s="350"/>
      <c r="BQ32" s="350"/>
      <c r="BR32" s="350"/>
      <c r="BS32" s="350"/>
      <c r="BT32" s="350">
        <f t="shared" si="6"/>
        <v>0</v>
      </c>
      <c r="BV32" s="349"/>
      <c r="BW32" s="349"/>
      <c r="BX32" s="349"/>
      <c r="BY32" s="349"/>
      <c r="BZ32" s="349"/>
      <c r="CA32" s="349"/>
      <c r="CB32" s="349"/>
      <c r="CC32" s="349"/>
      <c r="CD32" s="349"/>
      <c r="CE32" s="349"/>
      <c r="CF32" s="349"/>
      <c r="CG32" s="349"/>
      <c r="CH32" s="350">
        <f t="shared" si="7"/>
        <v>0</v>
      </c>
      <c r="CI32" s="399" t="e">
        <f t="shared" si="8"/>
        <v>#DIV/0!</v>
      </c>
      <c r="CJ32" s="348">
        <v>0</v>
      </c>
      <c r="CK32" s="348">
        <v>0</v>
      </c>
      <c r="CL32" s="348">
        <v>0</v>
      </c>
      <c r="CM32" s="348">
        <v>0</v>
      </c>
      <c r="CN32" s="348">
        <v>0</v>
      </c>
      <c r="CO32" s="348">
        <v>0</v>
      </c>
      <c r="CP32" s="348">
        <v>0</v>
      </c>
      <c r="CQ32" s="348">
        <v>0</v>
      </c>
      <c r="CR32" s="348">
        <v>0</v>
      </c>
      <c r="CS32" s="348">
        <v>0</v>
      </c>
      <c r="CT32" s="348">
        <v>0</v>
      </c>
      <c r="CU32" s="348">
        <v>0</v>
      </c>
      <c r="CV32" s="350">
        <f t="shared" si="9"/>
        <v>0</v>
      </c>
      <c r="CX32" s="1054"/>
    </row>
    <row r="33" spans="1:102" ht="30" x14ac:dyDescent="0.25">
      <c r="B33" s="172">
        <f>IF(C33=0,"",MAX($B$7:B32)+1)</f>
        <v>27</v>
      </c>
      <c r="C33" s="21">
        <v>6273001501</v>
      </c>
      <c r="D33" s="9" t="str">
        <f>_xlfn.XLOOKUP(C33,'COA_DTGroup_Update 20260428'!$C$410:$C$854,'COA_DTGroup_Update 20260428'!$A$410:$A$854,"")</f>
        <v>Chi phí xi, khắc ,tôi thép</v>
      </c>
      <c r="E33" s="9" t="s">
        <v>323</v>
      </c>
      <c r="F33" s="21" t="s">
        <v>829</v>
      </c>
      <c r="G33" s="171"/>
      <c r="H33" s="179">
        <f>VLOOKUP(C33,'COA_DTGroup_Update 20260428'!C:D,2,0)</f>
        <v>627</v>
      </c>
      <c r="I33" s="179">
        <v>19</v>
      </c>
      <c r="J33" s="198" t="s">
        <v>323</v>
      </c>
      <c r="K33" s="220" t="s">
        <v>197</v>
      </c>
      <c r="L33" s="309" t="s">
        <v>2057</v>
      </c>
      <c r="M33" s="310" t="s">
        <v>2259</v>
      </c>
      <c r="N33" s="285"/>
      <c r="O33" s="285" t="s">
        <v>2057</v>
      </c>
      <c r="P33" s="1" t="b">
        <v>0</v>
      </c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50">
        <f t="shared" si="3"/>
        <v>0</v>
      </c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50">
        <f t="shared" si="4"/>
        <v>0</v>
      </c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50">
        <f t="shared" si="5"/>
        <v>0</v>
      </c>
      <c r="BH33" s="350"/>
      <c r="BI33" s="350"/>
      <c r="BJ33" s="350"/>
      <c r="BK33" s="350"/>
      <c r="BL33" s="350"/>
      <c r="BM33" s="350"/>
      <c r="BN33" s="350"/>
      <c r="BO33" s="350"/>
      <c r="BP33" s="350"/>
      <c r="BQ33" s="350"/>
      <c r="BR33" s="350"/>
      <c r="BS33" s="350"/>
      <c r="BT33" s="350">
        <f t="shared" si="6"/>
        <v>0</v>
      </c>
      <c r="BV33" s="349"/>
      <c r="BW33" s="349"/>
      <c r="BX33" s="349"/>
      <c r="BY33" s="349"/>
      <c r="BZ33" s="349"/>
      <c r="CA33" s="349"/>
      <c r="CB33" s="349"/>
      <c r="CC33" s="349"/>
      <c r="CD33" s="349"/>
      <c r="CE33" s="349"/>
      <c r="CF33" s="349"/>
      <c r="CG33" s="349"/>
      <c r="CH33" s="350">
        <f t="shared" si="7"/>
        <v>0</v>
      </c>
      <c r="CI33" s="399" t="e">
        <f t="shared" si="8"/>
        <v>#DIV/0!</v>
      </c>
      <c r="CJ33" s="348">
        <v>0</v>
      </c>
      <c r="CK33" s="348">
        <v>0</v>
      </c>
      <c r="CL33" s="348">
        <v>0</v>
      </c>
      <c r="CM33" s="348">
        <v>0</v>
      </c>
      <c r="CN33" s="348">
        <v>0</v>
      </c>
      <c r="CO33" s="348">
        <v>0</v>
      </c>
      <c r="CP33" s="348">
        <v>0</v>
      </c>
      <c r="CQ33" s="348">
        <v>0</v>
      </c>
      <c r="CR33" s="348">
        <v>0</v>
      </c>
      <c r="CS33" s="348">
        <v>0</v>
      </c>
      <c r="CT33" s="348">
        <v>0</v>
      </c>
      <c r="CU33" s="348">
        <v>0</v>
      </c>
      <c r="CV33" s="350">
        <f t="shared" si="9"/>
        <v>0</v>
      </c>
      <c r="CX33" s="1054"/>
    </row>
    <row r="34" spans="1:102" s="3" customFormat="1" ht="30" x14ac:dyDescent="0.25">
      <c r="A34" s="191"/>
      <c r="B34" s="212">
        <f>IF(C34=0,"",MAX($B$7:B33)+1)</f>
        <v>28</v>
      </c>
      <c r="C34" s="204">
        <v>6277001501</v>
      </c>
      <c r="D34" s="205" t="str">
        <f>_xlfn.XLOOKUP(C34,'COA_DTGroup_Update 20260428'!$C$410:$C$854,'COA_DTGroup_Update 20260428'!$A$410:$A$854,"")</f>
        <v>Chi phí xi, khắc khuôn,tôi thép</v>
      </c>
      <c r="E34" s="205"/>
      <c r="F34" s="204" t="s">
        <v>829</v>
      </c>
      <c r="G34" s="205" t="s">
        <v>830</v>
      </c>
      <c r="H34" s="200">
        <f>VLOOKUP(C34,'COA_DTGroup_Update 20260428'!C:D,2,0)</f>
        <v>627</v>
      </c>
      <c r="I34" s="200">
        <v>19</v>
      </c>
      <c r="J34" s="201" t="s">
        <v>323</v>
      </c>
      <c r="K34" s="221" t="s">
        <v>197</v>
      </c>
      <c r="L34" s="289" t="s">
        <v>2068</v>
      </c>
      <c r="M34" s="290" t="s">
        <v>2259</v>
      </c>
      <c r="N34" s="286"/>
      <c r="O34" s="286" t="s">
        <v>2068</v>
      </c>
      <c r="P34" s="1" t="b">
        <v>0</v>
      </c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  <c r="AC34" s="351"/>
      <c r="AD34" s="352">
        <f t="shared" si="3"/>
        <v>0</v>
      </c>
      <c r="AF34" s="351"/>
      <c r="AG34" s="351"/>
      <c r="AH34" s="351"/>
      <c r="AI34" s="351"/>
      <c r="AJ34" s="351"/>
      <c r="AK34" s="351"/>
      <c r="AL34" s="351"/>
      <c r="AM34" s="351"/>
      <c r="AN34" s="351"/>
      <c r="AO34" s="351"/>
      <c r="AP34" s="351"/>
      <c r="AQ34" s="351"/>
      <c r="AR34" s="352">
        <f t="shared" si="4"/>
        <v>0</v>
      </c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2">
        <f t="shared" si="5"/>
        <v>0</v>
      </c>
      <c r="BH34" s="352"/>
      <c r="BI34" s="352"/>
      <c r="BJ34" s="352"/>
      <c r="BK34" s="352"/>
      <c r="BL34" s="352"/>
      <c r="BM34" s="352"/>
      <c r="BN34" s="352"/>
      <c r="BO34" s="352"/>
      <c r="BP34" s="352"/>
      <c r="BQ34" s="352"/>
      <c r="BR34" s="352"/>
      <c r="BS34" s="352"/>
      <c r="BT34" s="352">
        <f t="shared" si="6"/>
        <v>0</v>
      </c>
      <c r="BV34" s="351"/>
      <c r="BW34" s="351"/>
      <c r="BX34" s="351"/>
      <c r="BY34" s="351"/>
      <c r="BZ34" s="351"/>
      <c r="CA34" s="351"/>
      <c r="CB34" s="351"/>
      <c r="CC34" s="351"/>
      <c r="CD34" s="351"/>
      <c r="CE34" s="351"/>
      <c r="CF34" s="351"/>
      <c r="CG34" s="351"/>
      <c r="CH34" s="352">
        <f t="shared" si="7"/>
        <v>0</v>
      </c>
      <c r="CI34" s="399" t="e">
        <f t="shared" si="8"/>
        <v>#DIV/0!</v>
      </c>
      <c r="CJ34" s="348">
        <v>0</v>
      </c>
      <c r="CK34" s="348">
        <v>0</v>
      </c>
      <c r="CL34" s="348">
        <v>0</v>
      </c>
      <c r="CM34" s="348">
        <v>0</v>
      </c>
      <c r="CN34" s="348">
        <v>0</v>
      </c>
      <c r="CO34" s="348">
        <v>0</v>
      </c>
      <c r="CP34" s="348">
        <v>0</v>
      </c>
      <c r="CQ34" s="348">
        <v>0</v>
      </c>
      <c r="CR34" s="348">
        <v>0</v>
      </c>
      <c r="CS34" s="348">
        <v>0</v>
      </c>
      <c r="CT34" s="348">
        <v>0</v>
      </c>
      <c r="CU34" s="348">
        <v>0</v>
      </c>
      <c r="CV34" s="352">
        <f t="shared" si="9"/>
        <v>0</v>
      </c>
      <c r="CX34" s="1054"/>
    </row>
    <row r="35" spans="1:102" s="3" customFormat="1" ht="30" x14ac:dyDescent="0.25">
      <c r="A35" s="191"/>
      <c r="B35" s="212">
        <f>IF(C35=0,"",MAX($B$7:B34)+1)</f>
        <v>29</v>
      </c>
      <c r="C35" s="204">
        <v>6277002203</v>
      </c>
      <c r="D35" s="205" t="str">
        <f>_xlfn.XLOOKUP(C35,'COA_DTGroup_Update 20260428'!$C$410:$C$854,'COA_DTGroup_Update 20260428'!$A$410:$A$854,"")</f>
        <v>Chi phí Xi khuôn cũ</v>
      </c>
      <c r="E35" s="205"/>
      <c r="F35" s="204" t="s">
        <v>831</v>
      </c>
      <c r="G35" s="205" t="s">
        <v>830</v>
      </c>
      <c r="H35" s="200">
        <f>VLOOKUP(C35,'COA_DTGroup_Update 20260428'!C:D,2,0)</f>
        <v>627</v>
      </c>
      <c r="I35" s="200">
        <v>19</v>
      </c>
      <c r="J35" s="201" t="s">
        <v>323</v>
      </c>
      <c r="K35" s="221" t="s">
        <v>197</v>
      </c>
      <c r="L35" s="289" t="s">
        <v>2071</v>
      </c>
      <c r="M35" s="290" t="s">
        <v>2259</v>
      </c>
      <c r="N35" s="286"/>
      <c r="O35" s="286" t="s">
        <v>2071</v>
      </c>
      <c r="P35" s="1" t="b">
        <v>0</v>
      </c>
      <c r="R35" s="351"/>
      <c r="S35" s="351"/>
      <c r="T35" s="351"/>
      <c r="U35" s="351"/>
      <c r="V35" s="351"/>
      <c r="W35" s="351"/>
      <c r="X35" s="351"/>
      <c r="Y35" s="351"/>
      <c r="Z35" s="351"/>
      <c r="AA35" s="351"/>
      <c r="AB35" s="351"/>
      <c r="AC35" s="351"/>
      <c r="AD35" s="352">
        <f t="shared" si="3"/>
        <v>0</v>
      </c>
      <c r="AF35" s="351"/>
      <c r="AG35" s="351"/>
      <c r="AH35" s="351"/>
      <c r="AI35" s="351"/>
      <c r="AJ35" s="351"/>
      <c r="AK35" s="351"/>
      <c r="AL35" s="351"/>
      <c r="AM35" s="351"/>
      <c r="AN35" s="351"/>
      <c r="AO35" s="351"/>
      <c r="AP35" s="351"/>
      <c r="AQ35" s="351"/>
      <c r="AR35" s="352">
        <f t="shared" si="4"/>
        <v>0</v>
      </c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2">
        <f t="shared" si="5"/>
        <v>0</v>
      </c>
      <c r="BH35" s="352"/>
      <c r="BI35" s="352"/>
      <c r="BJ35" s="352"/>
      <c r="BK35" s="352"/>
      <c r="BL35" s="352"/>
      <c r="BM35" s="352"/>
      <c r="BN35" s="352"/>
      <c r="BO35" s="352"/>
      <c r="BP35" s="352"/>
      <c r="BQ35" s="352"/>
      <c r="BR35" s="352"/>
      <c r="BS35" s="352"/>
      <c r="BT35" s="352">
        <f t="shared" si="6"/>
        <v>0</v>
      </c>
      <c r="BV35" s="351"/>
      <c r="BW35" s="351"/>
      <c r="BX35" s="351"/>
      <c r="BY35" s="351"/>
      <c r="BZ35" s="351"/>
      <c r="CA35" s="351"/>
      <c r="CB35" s="351"/>
      <c r="CC35" s="351"/>
      <c r="CD35" s="351"/>
      <c r="CE35" s="351"/>
      <c r="CF35" s="351"/>
      <c r="CG35" s="351"/>
      <c r="CH35" s="352">
        <f t="shared" si="7"/>
        <v>0</v>
      </c>
      <c r="CI35" s="399" t="e">
        <f t="shared" si="8"/>
        <v>#DIV/0!</v>
      </c>
      <c r="CJ35" s="348">
        <v>0</v>
      </c>
      <c r="CK35" s="348">
        <v>0</v>
      </c>
      <c r="CL35" s="348">
        <v>0</v>
      </c>
      <c r="CM35" s="348">
        <v>0</v>
      </c>
      <c r="CN35" s="348">
        <v>0</v>
      </c>
      <c r="CO35" s="348">
        <v>0</v>
      </c>
      <c r="CP35" s="348">
        <v>0</v>
      </c>
      <c r="CQ35" s="348">
        <v>0</v>
      </c>
      <c r="CR35" s="348">
        <v>0</v>
      </c>
      <c r="CS35" s="348">
        <v>0</v>
      </c>
      <c r="CT35" s="348">
        <v>0</v>
      </c>
      <c r="CU35" s="348">
        <v>0</v>
      </c>
      <c r="CV35" s="352">
        <f t="shared" si="9"/>
        <v>0</v>
      </c>
      <c r="CX35" s="1054"/>
    </row>
    <row r="36" spans="1:102" ht="30" x14ac:dyDescent="0.25">
      <c r="B36" s="172">
        <f>IF(C36=0,"",MAX($B$7:B35)+1)</f>
        <v>30</v>
      </c>
      <c r="C36" s="21">
        <v>6273002104</v>
      </c>
      <c r="D36" s="9" t="str">
        <f>_xlfn.XLOOKUP(C36,'COA_DTGroup_Update 20260428'!$C$410:$C$854,'COA_DTGroup_Update 20260428'!$A$410:$A$854,"")</f>
        <v>Chi phí vật tư đánh bóng</v>
      </c>
      <c r="E36" s="9" t="s">
        <v>324</v>
      </c>
      <c r="F36" s="21" t="s">
        <v>832</v>
      </c>
      <c r="G36" s="171"/>
      <c r="H36" s="179">
        <f>VLOOKUP(C36,'COA_DTGroup_Update 20260428'!C:D,2,0)</f>
        <v>627</v>
      </c>
      <c r="I36" s="179">
        <v>20</v>
      </c>
      <c r="J36" s="198" t="s">
        <v>324</v>
      </c>
      <c r="K36" s="220" t="s">
        <v>197</v>
      </c>
      <c r="L36" s="309" t="s">
        <v>2060</v>
      </c>
      <c r="M36" s="310" t="s">
        <v>2259</v>
      </c>
      <c r="N36" s="285"/>
      <c r="O36" s="285" t="s">
        <v>2060</v>
      </c>
      <c r="P36" s="1" t="b">
        <v>0</v>
      </c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50">
        <f t="shared" si="3"/>
        <v>0</v>
      </c>
      <c r="AF36" s="349"/>
      <c r="AG36" s="349"/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50">
        <f t="shared" si="4"/>
        <v>0</v>
      </c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50">
        <f t="shared" si="5"/>
        <v>0</v>
      </c>
      <c r="BH36" s="350"/>
      <c r="BI36" s="350"/>
      <c r="BJ36" s="350"/>
      <c r="BK36" s="350"/>
      <c r="BL36" s="350"/>
      <c r="BM36" s="350"/>
      <c r="BN36" s="350"/>
      <c r="BO36" s="350"/>
      <c r="BP36" s="350"/>
      <c r="BQ36" s="350"/>
      <c r="BR36" s="350"/>
      <c r="BS36" s="350"/>
      <c r="BT36" s="350">
        <f t="shared" si="6"/>
        <v>0</v>
      </c>
      <c r="BV36" s="349"/>
      <c r="BW36" s="349"/>
      <c r="BX36" s="349"/>
      <c r="BY36" s="349"/>
      <c r="BZ36" s="349"/>
      <c r="CA36" s="349"/>
      <c r="CB36" s="349"/>
      <c r="CC36" s="349"/>
      <c r="CD36" s="349"/>
      <c r="CE36" s="349"/>
      <c r="CF36" s="349"/>
      <c r="CG36" s="349"/>
      <c r="CH36" s="350">
        <f t="shared" si="7"/>
        <v>0</v>
      </c>
      <c r="CI36" s="399" t="e">
        <f t="shared" si="8"/>
        <v>#DIV/0!</v>
      </c>
      <c r="CJ36" s="348">
        <v>0</v>
      </c>
      <c r="CK36" s="348">
        <v>0</v>
      </c>
      <c r="CL36" s="348">
        <v>0</v>
      </c>
      <c r="CM36" s="348">
        <v>0</v>
      </c>
      <c r="CN36" s="348">
        <v>0</v>
      </c>
      <c r="CO36" s="348">
        <v>0</v>
      </c>
      <c r="CP36" s="348">
        <v>0</v>
      </c>
      <c r="CQ36" s="348">
        <v>0</v>
      </c>
      <c r="CR36" s="348">
        <v>0</v>
      </c>
      <c r="CS36" s="348">
        <v>0</v>
      </c>
      <c r="CT36" s="348">
        <v>0</v>
      </c>
      <c r="CU36" s="348">
        <v>0</v>
      </c>
      <c r="CV36" s="350">
        <f t="shared" si="9"/>
        <v>0</v>
      </c>
      <c r="CX36" s="1054"/>
    </row>
    <row r="37" spans="1:102" ht="75" x14ac:dyDescent="0.25">
      <c r="B37" s="172">
        <f>IF(C37=0,"",MAX($B$7:B36)+1)</f>
        <v>31</v>
      </c>
      <c r="C37" s="21">
        <v>6272002101</v>
      </c>
      <c r="D37" s="9" t="str">
        <f>_xlfn.XLOOKUP(C37,'COA_DTGroup_Update 20260428'!$C$410:$C$854,'COA_DTGroup_Update 20260428'!$A$410:$A$854,"")</f>
        <v>Chi phí vật tư phân xưởng.</v>
      </c>
      <c r="E37" s="9" t="s">
        <v>144</v>
      </c>
      <c r="F37" s="21" t="s">
        <v>833</v>
      </c>
      <c r="G37" s="171" t="s">
        <v>834</v>
      </c>
      <c r="H37" s="179">
        <f>VLOOKUP(C37,'COA_DTGroup_Update 20260428'!C:D,2,0)</f>
        <v>627</v>
      </c>
      <c r="I37" s="179">
        <v>23</v>
      </c>
      <c r="J37" s="198" t="s">
        <v>144</v>
      </c>
      <c r="K37" s="220" t="s">
        <v>197</v>
      </c>
      <c r="L37" s="288" t="s">
        <v>571</v>
      </c>
      <c r="M37" s="299" t="s">
        <v>2272</v>
      </c>
      <c r="N37" s="285"/>
      <c r="O37" s="285" t="s">
        <v>571</v>
      </c>
      <c r="P37" s="1" t="b">
        <v>1</v>
      </c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50">
        <f t="shared" si="3"/>
        <v>0</v>
      </c>
      <c r="AF37" s="349"/>
      <c r="AG37" s="349"/>
      <c r="AH37" s="349"/>
      <c r="AI37" s="349"/>
      <c r="AJ37" s="349"/>
      <c r="AK37" s="349"/>
      <c r="AL37" s="349"/>
      <c r="AM37" s="349"/>
      <c r="AN37" s="349"/>
      <c r="AO37" s="349"/>
      <c r="AP37" s="349"/>
      <c r="AQ37" s="349"/>
      <c r="AR37" s="350">
        <f t="shared" si="4"/>
        <v>0</v>
      </c>
      <c r="AT37" s="349"/>
      <c r="AU37" s="349"/>
      <c r="AV37" s="349"/>
      <c r="AW37" s="349"/>
      <c r="AX37" s="349"/>
      <c r="AY37" s="349"/>
      <c r="AZ37" s="349"/>
      <c r="BA37" s="349"/>
      <c r="BB37" s="349"/>
      <c r="BC37" s="349"/>
      <c r="BD37" s="349"/>
      <c r="BE37" s="349"/>
      <c r="BF37" s="350">
        <f t="shared" si="5"/>
        <v>0</v>
      </c>
      <c r="BH37" s="350"/>
      <c r="BI37" s="350"/>
      <c r="BJ37" s="350"/>
      <c r="BK37" s="350"/>
      <c r="BL37" s="350"/>
      <c r="BM37" s="350"/>
      <c r="BN37" s="350"/>
      <c r="BO37" s="350"/>
      <c r="BP37" s="350"/>
      <c r="BQ37" s="350"/>
      <c r="BR37" s="350"/>
      <c r="BS37" s="350"/>
      <c r="BT37" s="350">
        <f t="shared" si="6"/>
        <v>0</v>
      </c>
      <c r="BV37" s="349">
        <v>10025500</v>
      </c>
      <c r="BW37" s="349">
        <v>7116500</v>
      </c>
      <c r="BX37" s="349">
        <v>7001500</v>
      </c>
      <c r="BY37" s="349">
        <v>8541500</v>
      </c>
      <c r="BZ37" s="349">
        <v>7241500</v>
      </c>
      <c r="CA37" s="349">
        <v>6899833</v>
      </c>
      <c r="CB37" s="349">
        <v>6276500</v>
      </c>
      <c r="CC37" s="349">
        <v>6391500</v>
      </c>
      <c r="CD37" s="349">
        <v>6126500</v>
      </c>
      <c r="CE37" s="349">
        <v>7666500</v>
      </c>
      <c r="CF37" s="349">
        <v>6126500</v>
      </c>
      <c r="CG37" s="349">
        <v>6241500</v>
      </c>
      <c r="CH37" s="350">
        <f t="shared" si="7"/>
        <v>85655333</v>
      </c>
      <c r="CI37" s="399">
        <f t="shared" si="8"/>
        <v>1.0213860122404754</v>
      </c>
      <c r="CJ37" s="348">
        <v>10800856</v>
      </c>
      <c r="CK37" s="348">
        <v>10513707</v>
      </c>
      <c r="CL37" s="348">
        <v>13477838</v>
      </c>
      <c r="CM37" s="348">
        <v>13594734</v>
      </c>
      <c r="CN37" s="348">
        <v>9327029</v>
      </c>
      <c r="CO37" s="348">
        <v>0</v>
      </c>
      <c r="CP37" s="348">
        <v>0</v>
      </c>
      <c r="CQ37" s="348">
        <v>0</v>
      </c>
      <c r="CR37" s="348">
        <v>0</v>
      </c>
      <c r="CS37" s="348">
        <v>0</v>
      </c>
      <c r="CT37" s="348">
        <v>0</v>
      </c>
      <c r="CU37" s="348">
        <v>0</v>
      </c>
      <c r="CV37" s="350">
        <f t="shared" si="9"/>
        <v>57714164</v>
      </c>
      <c r="CX37" s="1054"/>
    </row>
    <row r="38" spans="1:102" s="3" customFormat="1" ht="30" x14ac:dyDescent="0.25">
      <c r="A38" s="191"/>
      <c r="B38" s="212">
        <f>IF(C38=0,"",MAX($B$7:B37)+1)</f>
        <v>32</v>
      </c>
      <c r="C38" s="204">
        <v>6278002101</v>
      </c>
      <c r="D38" s="205" t="str">
        <f>_xlfn.XLOOKUP(C38,'COA_DTGroup_Update 20260428'!$C$410:$C$854,'COA_DTGroup_Update 20260428'!$A$410:$A$854,"")</f>
        <v>Chi phí vật tư phân xưởng.</v>
      </c>
      <c r="E38" s="205"/>
      <c r="F38" s="204" t="s">
        <v>833</v>
      </c>
      <c r="G38" s="205" t="s">
        <v>835</v>
      </c>
      <c r="H38" s="200">
        <f>VLOOKUP(C38,'COA_DTGroup_Update 20260428'!C:D,2,0)</f>
        <v>627</v>
      </c>
      <c r="I38" s="200">
        <v>23</v>
      </c>
      <c r="J38" s="201" t="s">
        <v>144</v>
      </c>
      <c r="K38" s="221" t="s">
        <v>197</v>
      </c>
      <c r="L38" s="289" t="s">
        <v>687</v>
      </c>
      <c r="M38" s="290" t="s">
        <v>2260</v>
      </c>
      <c r="N38" s="286"/>
      <c r="O38" s="286" t="s">
        <v>687</v>
      </c>
      <c r="P38" s="1" t="b">
        <v>1</v>
      </c>
      <c r="R38" s="351"/>
      <c r="S38" s="351"/>
      <c r="T38" s="351"/>
      <c r="U38" s="351"/>
      <c r="V38" s="351"/>
      <c r="W38" s="351"/>
      <c r="X38" s="351"/>
      <c r="Y38" s="351"/>
      <c r="Z38" s="351"/>
      <c r="AA38" s="351"/>
      <c r="AB38" s="351"/>
      <c r="AC38" s="351"/>
      <c r="AD38" s="352">
        <f t="shared" si="3"/>
        <v>0</v>
      </c>
      <c r="AF38" s="351"/>
      <c r="AG38" s="351"/>
      <c r="AH38" s="351"/>
      <c r="AI38" s="351"/>
      <c r="AJ38" s="351"/>
      <c r="AK38" s="351"/>
      <c r="AL38" s="351"/>
      <c r="AM38" s="351"/>
      <c r="AN38" s="351"/>
      <c r="AO38" s="351"/>
      <c r="AP38" s="351"/>
      <c r="AQ38" s="351"/>
      <c r="AR38" s="352">
        <f t="shared" si="4"/>
        <v>0</v>
      </c>
      <c r="AT38" s="351"/>
      <c r="AU38" s="351"/>
      <c r="AV38" s="351"/>
      <c r="AW38" s="351"/>
      <c r="AX38" s="351"/>
      <c r="AY38" s="351"/>
      <c r="AZ38" s="351"/>
      <c r="BA38" s="351"/>
      <c r="BB38" s="351"/>
      <c r="BC38" s="351"/>
      <c r="BD38" s="351"/>
      <c r="BE38" s="351"/>
      <c r="BF38" s="352">
        <f t="shared" si="5"/>
        <v>0</v>
      </c>
      <c r="BH38" s="352"/>
      <c r="BI38" s="352"/>
      <c r="BJ38" s="352"/>
      <c r="BK38" s="352"/>
      <c r="BL38" s="352"/>
      <c r="BM38" s="352"/>
      <c r="BN38" s="352"/>
      <c r="BO38" s="352"/>
      <c r="BP38" s="352"/>
      <c r="BQ38" s="352"/>
      <c r="BR38" s="352"/>
      <c r="BS38" s="352"/>
      <c r="BT38" s="352">
        <f t="shared" si="6"/>
        <v>0</v>
      </c>
      <c r="BV38" s="351"/>
      <c r="BW38" s="351"/>
      <c r="BX38" s="351"/>
      <c r="BY38" s="351"/>
      <c r="BZ38" s="351"/>
      <c r="CA38" s="351"/>
      <c r="CB38" s="351"/>
      <c r="CC38" s="351"/>
      <c r="CD38" s="351"/>
      <c r="CE38" s="351"/>
      <c r="CF38" s="351"/>
      <c r="CG38" s="351"/>
      <c r="CH38" s="352">
        <f t="shared" si="7"/>
        <v>0</v>
      </c>
      <c r="CI38" s="399" t="e">
        <f t="shared" si="8"/>
        <v>#DIV/0!</v>
      </c>
      <c r="CJ38" s="348">
        <v>0</v>
      </c>
      <c r="CK38" s="348">
        <v>0</v>
      </c>
      <c r="CL38" s="348">
        <v>0</v>
      </c>
      <c r="CM38" s="348">
        <v>0</v>
      </c>
      <c r="CN38" s="348">
        <v>0</v>
      </c>
      <c r="CO38" s="348">
        <v>0</v>
      </c>
      <c r="CP38" s="348">
        <v>0</v>
      </c>
      <c r="CQ38" s="348">
        <v>0</v>
      </c>
      <c r="CR38" s="348">
        <v>0</v>
      </c>
      <c r="CS38" s="348">
        <v>0</v>
      </c>
      <c r="CT38" s="348">
        <v>0</v>
      </c>
      <c r="CU38" s="348">
        <v>0</v>
      </c>
      <c r="CV38" s="352">
        <f t="shared" si="9"/>
        <v>0</v>
      </c>
      <c r="CX38" s="1054"/>
    </row>
    <row r="39" spans="1:102" ht="30" x14ac:dyDescent="0.25">
      <c r="B39" s="172">
        <f>IF(C39=0,"",MAX($B$7:B38)+1)</f>
        <v>33</v>
      </c>
      <c r="C39" s="203">
        <v>6273002103</v>
      </c>
      <c r="D39" s="9" t="str">
        <f>_xlfn.XLOOKUP(C39,'COA_DTGroup_Update 20260428'!$C$410:$C$854,'COA_DTGroup_Update 20260428'!$A$410:$A$854,"")</f>
        <v>Chi phí dây cắt</v>
      </c>
      <c r="E39" s="9" t="s">
        <v>325</v>
      </c>
      <c r="F39" s="203" t="s">
        <v>836</v>
      </c>
      <c r="G39" s="171"/>
      <c r="H39" s="179">
        <f>VLOOKUP(C39,'COA_DTGroup_Update 20260428'!C:D,2,0)</f>
        <v>627</v>
      </c>
      <c r="I39" s="179">
        <v>21</v>
      </c>
      <c r="J39" s="198" t="s">
        <v>325</v>
      </c>
      <c r="K39" s="220" t="s">
        <v>197</v>
      </c>
      <c r="L39" s="289" t="s">
        <v>2059</v>
      </c>
      <c r="M39" s="290" t="s">
        <v>2259</v>
      </c>
      <c r="N39" s="285"/>
      <c r="O39" s="285" t="s">
        <v>2059</v>
      </c>
      <c r="P39" s="1" t="b">
        <v>1</v>
      </c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50">
        <f t="shared" si="3"/>
        <v>0</v>
      </c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50">
        <f t="shared" si="4"/>
        <v>0</v>
      </c>
      <c r="AT39" s="349"/>
      <c r="AU39" s="349"/>
      <c r="AV39" s="349"/>
      <c r="AW39" s="349"/>
      <c r="AX39" s="349"/>
      <c r="AY39" s="349"/>
      <c r="AZ39" s="349"/>
      <c r="BA39" s="349"/>
      <c r="BB39" s="349"/>
      <c r="BC39" s="349"/>
      <c r="BD39" s="349"/>
      <c r="BE39" s="349"/>
      <c r="BF39" s="350">
        <f t="shared" si="5"/>
        <v>0</v>
      </c>
      <c r="BH39" s="350"/>
      <c r="BI39" s="350"/>
      <c r="BJ39" s="350"/>
      <c r="BK39" s="350"/>
      <c r="BL39" s="350"/>
      <c r="BM39" s="350"/>
      <c r="BN39" s="350"/>
      <c r="BO39" s="350"/>
      <c r="BP39" s="350"/>
      <c r="BQ39" s="350"/>
      <c r="BR39" s="350"/>
      <c r="BS39" s="350"/>
      <c r="BT39" s="350">
        <f t="shared" si="6"/>
        <v>0</v>
      </c>
      <c r="BV39" s="349"/>
      <c r="BW39" s="349"/>
      <c r="BX39" s="349"/>
      <c r="BY39" s="349"/>
      <c r="BZ39" s="349"/>
      <c r="CA39" s="349"/>
      <c r="CB39" s="349"/>
      <c r="CC39" s="349"/>
      <c r="CD39" s="349"/>
      <c r="CE39" s="349"/>
      <c r="CF39" s="349"/>
      <c r="CG39" s="349"/>
      <c r="CH39" s="350">
        <f t="shared" si="7"/>
        <v>0</v>
      </c>
      <c r="CI39" s="399" t="e">
        <f t="shared" si="8"/>
        <v>#DIV/0!</v>
      </c>
      <c r="CJ39" s="348">
        <v>0</v>
      </c>
      <c r="CK39" s="348">
        <v>0</v>
      </c>
      <c r="CL39" s="348">
        <v>0</v>
      </c>
      <c r="CM39" s="348">
        <v>0</v>
      </c>
      <c r="CN39" s="348">
        <v>0</v>
      </c>
      <c r="CO39" s="348">
        <v>0</v>
      </c>
      <c r="CP39" s="348">
        <v>0</v>
      </c>
      <c r="CQ39" s="348">
        <v>0</v>
      </c>
      <c r="CR39" s="348">
        <v>0</v>
      </c>
      <c r="CS39" s="348">
        <v>0</v>
      </c>
      <c r="CT39" s="348">
        <v>0</v>
      </c>
      <c r="CU39" s="348">
        <v>0</v>
      </c>
      <c r="CV39" s="350">
        <f t="shared" si="9"/>
        <v>0</v>
      </c>
      <c r="CX39" s="1054"/>
    </row>
    <row r="40" spans="1:102" ht="30" x14ac:dyDescent="0.25">
      <c r="B40" s="172">
        <f>IF(C40=0,"",MAX($B$7:B39)+1)</f>
        <v>34</v>
      </c>
      <c r="C40" s="21">
        <v>6273001301</v>
      </c>
      <c r="D40" s="9" t="str">
        <f>_xlfn.XLOOKUP(C40,'COA_DTGroup_Update 20260428'!$C$410:$C$854,'COA_DTGroup_Update 20260428'!$A$410:$A$854,"")</f>
        <v>Chi phí phụ tùng khuôn,máy</v>
      </c>
      <c r="E40" s="9" t="s">
        <v>326</v>
      </c>
      <c r="F40" s="21" t="s">
        <v>837</v>
      </c>
      <c r="G40" s="171"/>
      <c r="H40" s="179">
        <f>VLOOKUP(C40,'COA_DTGroup_Update 20260428'!C:D,2,0)</f>
        <v>627</v>
      </c>
      <c r="I40" s="179">
        <v>22</v>
      </c>
      <c r="J40" s="198" t="s">
        <v>326</v>
      </c>
      <c r="K40" s="220" t="s">
        <v>197</v>
      </c>
      <c r="L40" s="289" t="s">
        <v>715</v>
      </c>
      <c r="M40" s="290" t="s">
        <v>2259</v>
      </c>
      <c r="N40" s="285"/>
      <c r="O40" s="285" t="s">
        <v>715</v>
      </c>
      <c r="P40" s="1" t="b">
        <v>1</v>
      </c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50">
        <f t="shared" si="3"/>
        <v>0</v>
      </c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  <c r="AR40" s="350">
        <f t="shared" si="4"/>
        <v>0</v>
      </c>
      <c r="AT40" s="349"/>
      <c r="AU40" s="349"/>
      <c r="AV40" s="349"/>
      <c r="AW40" s="349"/>
      <c r="AX40" s="349"/>
      <c r="AY40" s="349"/>
      <c r="AZ40" s="349"/>
      <c r="BA40" s="349"/>
      <c r="BB40" s="349"/>
      <c r="BC40" s="349"/>
      <c r="BD40" s="349"/>
      <c r="BE40" s="349"/>
      <c r="BF40" s="350">
        <f t="shared" si="5"/>
        <v>0</v>
      </c>
      <c r="BH40" s="350"/>
      <c r="BI40" s="350"/>
      <c r="BJ40" s="350"/>
      <c r="BK40" s="350"/>
      <c r="BL40" s="350"/>
      <c r="BM40" s="350"/>
      <c r="BN40" s="350"/>
      <c r="BO40" s="350"/>
      <c r="BP40" s="350"/>
      <c r="BQ40" s="350"/>
      <c r="BR40" s="350"/>
      <c r="BS40" s="350"/>
      <c r="BT40" s="350">
        <f t="shared" si="6"/>
        <v>0</v>
      </c>
      <c r="BV40" s="349"/>
      <c r="BW40" s="349"/>
      <c r="BX40" s="349"/>
      <c r="BY40" s="349"/>
      <c r="BZ40" s="349"/>
      <c r="CA40" s="349"/>
      <c r="CB40" s="349"/>
      <c r="CC40" s="349"/>
      <c r="CD40" s="349"/>
      <c r="CE40" s="349"/>
      <c r="CF40" s="349"/>
      <c r="CG40" s="349"/>
      <c r="CH40" s="350">
        <f t="shared" si="7"/>
        <v>0</v>
      </c>
      <c r="CI40" s="399" t="e">
        <f t="shared" si="8"/>
        <v>#DIV/0!</v>
      </c>
      <c r="CJ40" s="348">
        <v>0</v>
      </c>
      <c r="CK40" s="348">
        <v>0</v>
      </c>
      <c r="CL40" s="348">
        <v>0</v>
      </c>
      <c r="CM40" s="348">
        <v>0</v>
      </c>
      <c r="CN40" s="348">
        <v>0</v>
      </c>
      <c r="CO40" s="348">
        <v>0</v>
      </c>
      <c r="CP40" s="348">
        <v>0</v>
      </c>
      <c r="CQ40" s="348">
        <v>0</v>
      </c>
      <c r="CR40" s="348">
        <v>0</v>
      </c>
      <c r="CS40" s="348">
        <v>0</v>
      </c>
      <c r="CT40" s="348">
        <v>0</v>
      </c>
      <c r="CU40" s="348">
        <v>0</v>
      </c>
      <c r="CV40" s="350">
        <f t="shared" si="9"/>
        <v>0</v>
      </c>
      <c r="CX40" s="1054"/>
    </row>
    <row r="41" spans="1:102" ht="30" x14ac:dyDescent="0.25">
      <c r="B41" s="172">
        <f>IF(C41=0,"",MAX($B$7:B40)+1)</f>
        <v>35</v>
      </c>
      <c r="C41" s="21">
        <v>6210001301</v>
      </c>
      <c r="D41" s="9" t="str">
        <f>_xlfn.XLOOKUP(C41,'COA_DTGroup_Update 20260428'!$C$410:$C$854,'COA_DTGroup_Update 20260428'!$A$410:$A$854,"")</f>
        <v>Chi phí phụ tùng khuôn,máy</v>
      </c>
      <c r="E41" s="9" t="s">
        <v>326</v>
      </c>
      <c r="F41" s="21" t="s">
        <v>837</v>
      </c>
      <c r="G41" s="171"/>
      <c r="H41" s="179">
        <f>VLOOKUP(C41,'COA_DTGroup_Update 20260428'!C:D,2,0)</f>
        <v>621</v>
      </c>
      <c r="I41" s="179">
        <v>22</v>
      </c>
      <c r="J41" s="198" t="s">
        <v>326</v>
      </c>
      <c r="K41" s="220" t="s">
        <v>197</v>
      </c>
      <c r="L41" s="309" t="s">
        <v>2011</v>
      </c>
      <c r="M41" s="310" t="s">
        <v>2259</v>
      </c>
      <c r="N41" s="285"/>
      <c r="O41" s="285" t="s">
        <v>2011</v>
      </c>
      <c r="P41" s="1" t="b">
        <v>0</v>
      </c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50">
        <f t="shared" si="3"/>
        <v>0</v>
      </c>
      <c r="AF41" s="349"/>
      <c r="AG41" s="349"/>
      <c r="AH41" s="349"/>
      <c r="AI41" s="349"/>
      <c r="AJ41" s="349"/>
      <c r="AK41" s="349"/>
      <c r="AL41" s="349"/>
      <c r="AM41" s="349"/>
      <c r="AN41" s="349"/>
      <c r="AO41" s="349"/>
      <c r="AP41" s="349"/>
      <c r="AQ41" s="349"/>
      <c r="AR41" s="350">
        <f t="shared" si="4"/>
        <v>0</v>
      </c>
      <c r="AT41" s="349"/>
      <c r="AU41" s="349"/>
      <c r="AV41" s="349"/>
      <c r="AW41" s="349"/>
      <c r="AX41" s="349"/>
      <c r="AY41" s="349"/>
      <c r="AZ41" s="349"/>
      <c r="BA41" s="349"/>
      <c r="BB41" s="349"/>
      <c r="BC41" s="349"/>
      <c r="BD41" s="349"/>
      <c r="BE41" s="349"/>
      <c r="BF41" s="350">
        <f t="shared" si="5"/>
        <v>0</v>
      </c>
      <c r="BH41" s="350"/>
      <c r="BI41" s="350"/>
      <c r="BJ41" s="350"/>
      <c r="BK41" s="350"/>
      <c r="BL41" s="350"/>
      <c r="BM41" s="350"/>
      <c r="BN41" s="350"/>
      <c r="BO41" s="350"/>
      <c r="BP41" s="350"/>
      <c r="BQ41" s="350"/>
      <c r="BR41" s="350"/>
      <c r="BS41" s="350"/>
      <c r="BT41" s="350">
        <f t="shared" si="6"/>
        <v>0</v>
      </c>
      <c r="BV41" s="349"/>
      <c r="BW41" s="349"/>
      <c r="BX41" s="349"/>
      <c r="BY41" s="349"/>
      <c r="BZ41" s="349"/>
      <c r="CA41" s="349"/>
      <c r="CB41" s="349"/>
      <c r="CC41" s="349"/>
      <c r="CD41" s="349"/>
      <c r="CE41" s="349"/>
      <c r="CF41" s="349"/>
      <c r="CG41" s="349"/>
      <c r="CH41" s="350">
        <f t="shared" si="7"/>
        <v>0</v>
      </c>
      <c r="CI41" s="399" t="e">
        <f t="shared" si="8"/>
        <v>#DIV/0!</v>
      </c>
      <c r="CJ41" s="348">
        <v>0</v>
      </c>
      <c r="CK41" s="348">
        <v>0</v>
      </c>
      <c r="CL41" s="348">
        <v>0</v>
      </c>
      <c r="CM41" s="348">
        <v>0</v>
      </c>
      <c r="CN41" s="348">
        <v>0</v>
      </c>
      <c r="CO41" s="348">
        <v>0</v>
      </c>
      <c r="CP41" s="348">
        <v>0</v>
      </c>
      <c r="CQ41" s="348">
        <v>0</v>
      </c>
      <c r="CR41" s="348">
        <v>0</v>
      </c>
      <c r="CS41" s="348">
        <v>0</v>
      </c>
      <c r="CT41" s="348">
        <v>0</v>
      </c>
      <c r="CU41" s="348">
        <v>0</v>
      </c>
      <c r="CV41" s="350">
        <f t="shared" si="9"/>
        <v>0</v>
      </c>
      <c r="CX41" s="1054"/>
    </row>
    <row r="42" spans="1:102" ht="30" x14ac:dyDescent="0.25">
      <c r="B42" s="172">
        <f>IF(C42=0,"",MAX($B$7:B41)+1)</f>
        <v>36</v>
      </c>
      <c r="C42" s="21">
        <v>6412000802</v>
      </c>
      <c r="D42" s="9" t="str">
        <f>_xlfn.XLOOKUP(C42,'COA_DTGroup_Update 20260428'!$C$410:$C$854,'COA_DTGroup_Update 20260428'!$A$410:$A$854,"")</f>
        <v>Chi phí bao tải (bao dệt)-Kho TP</v>
      </c>
      <c r="E42" s="9" t="s">
        <v>155</v>
      </c>
      <c r="F42" s="21" t="s">
        <v>838</v>
      </c>
      <c r="G42" s="171" t="s">
        <v>839</v>
      </c>
      <c r="H42" s="179">
        <f>VLOOKUP(C42,'COA_DTGroup_Update 20260428'!C:D,2,0)</f>
        <v>641</v>
      </c>
      <c r="I42" s="179">
        <v>30</v>
      </c>
      <c r="J42" s="198" t="s">
        <v>155</v>
      </c>
      <c r="K42" s="220" t="s">
        <v>197</v>
      </c>
      <c r="L42" s="309" t="s">
        <v>708</v>
      </c>
      <c r="M42" s="310" t="s">
        <v>2260</v>
      </c>
      <c r="N42" s="285"/>
      <c r="O42" s="285" t="s">
        <v>708</v>
      </c>
      <c r="P42" s="1" t="b">
        <v>1</v>
      </c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50">
        <f t="shared" si="3"/>
        <v>0</v>
      </c>
      <c r="AF42" s="349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50">
        <f t="shared" si="4"/>
        <v>0</v>
      </c>
      <c r="AT42" s="349"/>
      <c r="AU42" s="349"/>
      <c r="AV42" s="349"/>
      <c r="AW42" s="349"/>
      <c r="AX42" s="349"/>
      <c r="AY42" s="349"/>
      <c r="AZ42" s="349"/>
      <c r="BA42" s="349"/>
      <c r="BB42" s="349"/>
      <c r="BC42" s="349"/>
      <c r="BD42" s="349"/>
      <c r="BE42" s="349"/>
      <c r="BF42" s="350">
        <f t="shared" si="5"/>
        <v>0</v>
      </c>
      <c r="BH42" s="350"/>
      <c r="BI42" s="350"/>
      <c r="BJ42" s="350"/>
      <c r="BK42" s="350"/>
      <c r="BL42" s="350"/>
      <c r="BM42" s="350"/>
      <c r="BN42" s="350"/>
      <c r="BO42" s="350"/>
      <c r="BP42" s="350"/>
      <c r="BQ42" s="350"/>
      <c r="BR42" s="350"/>
      <c r="BS42" s="350"/>
      <c r="BT42" s="350">
        <f t="shared" si="6"/>
        <v>0</v>
      </c>
      <c r="BV42" s="349"/>
      <c r="BW42" s="349"/>
      <c r="BX42" s="349"/>
      <c r="BY42" s="349"/>
      <c r="BZ42" s="349"/>
      <c r="CA42" s="349"/>
      <c r="CB42" s="349"/>
      <c r="CC42" s="349"/>
      <c r="CD42" s="349"/>
      <c r="CE42" s="349"/>
      <c r="CF42" s="349"/>
      <c r="CG42" s="349"/>
      <c r="CH42" s="350">
        <f t="shared" si="7"/>
        <v>0</v>
      </c>
      <c r="CI42" s="399" t="e">
        <f t="shared" si="8"/>
        <v>#DIV/0!</v>
      </c>
      <c r="CJ42" s="348">
        <v>0</v>
      </c>
      <c r="CK42" s="348">
        <v>0</v>
      </c>
      <c r="CL42" s="348">
        <v>0</v>
      </c>
      <c r="CM42" s="348">
        <v>0</v>
      </c>
      <c r="CN42" s="348">
        <v>0</v>
      </c>
      <c r="CO42" s="348">
        <v>0</v>
      </c>
      <c r="CP42" s="348">
        <v>0</v>
      </c>
      <c r="CQ42" s="348">
        <v>0</v>
      </c>
      <c r="CR42" s="348">
        <v>0</v>
      </c>
      <c r="CS42" s="348">
        <v>0</v>
      </c>
      <c r="CT42" s="348">
        <v>0</v>
      </c>
      <c r="CU42" s="348">
        <v>0</v>
      </c>
      <c r="CV42" s="350">
        <f t="shared" si="9"/>
        <v>0</v>
      </c>
      <c r="CX42" s="1054"/>
    </row>
    <row r="43" spans="1:102" ht="105" x14ac:dyDescent="0.25">
      <c r="B43" s="172">
        <f>IF(C43=0,"",MAX($B$7:B42)+1)</f>
        <v>37</v>
      </c>
      <c r="C43" s="21">
        <v>6272000103</v>
      </c>
      <c r="D43" s="9" t="str">
        <f>_xlfn.XLOOKUP(C43,'COA_DTGroup_Update 20260428'!$C$410:$C$854,'COA_DTGroup_Update 20260428'!$A$410:$A$854,"")</f>
        <v>Chi phí Bao jumbo quay đầu</v>
      </c>
      <c r="E43" s="9" t="s">
        <v>141</v>
      </c>
      <c r="F43" s="21" t="s">
        <v>810</v>
      </c>
      <c r="G43" s="171" t="s">
        <v>840</v>
      </c>
      <c r="H43" s="179">
        <f>VLOOKUP(C43,'COA_DTGroup_Update 20260428'!C:D,2,0)</f>
        <v>627</v>
      </c>
      <c r="I43" s="179">
        <v>24</v>
      </c>
      <c r="J43" s="198" t="s">
        <v>141</v>
      </c>
      <c r="K43" s="220" t="s">
        <v>197</v>
      </c>
      <c r="L43" s="293" t="s">
        <v>624</v>
      </c>
      <c r="M43" s="308" t="s">
        <v>2273</v>
      </c>
      <c r="N43" s="285"/>
      <c r="O43" s="285" t="s">
        <v>624</v>
      </c>
      <c r="P43" s="1" t="b">
        <v>1</v>
      </c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50">
        <f t="shared" si="3"/>
        <v>0</v>
      </c>
      <c r="AF43" s="349"/>
      <c r="AG43" s="349"/>
      <c r="AH43" s="349"/>
      <c r="AI43" s="349"/>
      <c r="AJ43" s="349"/>
      <c r="AK43" s="349"/>
      <c r="AL43" s="349"/>
      <c r="AM43" s="349"/>
      <c r="AN43" s="349"/>
      <c r="AO43" s="349"/>
      <c r="AP43" s="349"/>
      <c r="AQ43" s="349"/>
      <c r="AR43" s="350">
        <f t="shared" si="4"/>
        <v>0</v>
      </c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50">
        <f t="shared" si="5"/>
        <v>0</v>
      </c>
      <c r="BH43" s="350"/>
      <c r="BI43" s="350"/>
      <c r="BJ43" s="350"/>
      <c r="BK43" s="350"/>
      <c r="BL43" s="350"/>
      <c r="BM43" s="350"/>
      <c r="BN43" s="350"/>
      <c r="BO43" s="350"/>
      <c r="BP43" s="350"/>
      <c r="BQ43" s="350"/>
      <c r="BR43" s="350"/>
      <c r="BS43" s="350"/>
      <c r="BT43" s="350">
        <f t="shared" si="6"/>
        <v>0</v>
      </c>
      <c r="BV43" s="349"/>
      <c r="BW43" s="349"/>
      <c r="BX43" s="349"/>
      <c r="BY43" s="349"/>
      <c r="BZ43" s="349"/>
      <c r="CA43" s="349"/>
      <c r="CB43" s="349"/>
      <c r="CC43" s="349"/>
      <c r="CD43" s="349"/>
      <c r="CE43" s="349"/>
      <c r="CF43" s="349"/>
      <c r="CG43" s="349"/>
      <c r="CH43" s="350">
        <f t="shared" si="7"/>
        <v>0</v>
      </c>
      <c r="CI43" s="399" t="e">
        <f t="shared" si="8"/>
        <v>#DIV/0!</v>
      </c>
      <c r="CJ43" s="348">
        <v>0</v>
      </c>
      <c r="CK43" s="348">
        <v>0</v>
      </c>
      <c r="CL43" s="348">
        <v>0</v>
      </c>
      <c r="CM43" s="348">
        <v>0</v>
      </c>
      <c r="CN43" s="348">
        <v>0</v>
      </c>
      <c r="CO43" s="348">
        <v>0</v>
      </c>
      <c r="CP43" s="348">
        <v>0</v>
      </c>
      <c r="CQ43" s="348">
        <v>0</v>
      </c>
      <c r="CR43" s="348">
        <v>0</v>
      </c>
      <c r="CS43" s="348">
        <v>0</v>
      </c>
      <c r="CT43" s="348">
        <v>0</v>
      </c>
      <c r="CU43" s="348">
        <v>0</v>
      </c>
      <c r="CV43" s="350">
        <f t="shared" si="9"/>
        <v>0</v>
      </c>
      <c r="CX43" s="1054"/>
    </row>
    <row r="44" spans="1:102" ht="75" x14ac:dyDescent="0.25">
      <c r="B44" s="172"/>
      <c r="C44" s="230" t="s">
        <v>841</v>
      </c>
      <c r="D44" s="231"/>
      <c r="E44" s="232" t="s">
        <v>149</v>
      </c>
      <c r="F44" s="230" t="s">
        <v>842</v>
      </c>
      <c r="G44" s="231" t="s">
        <v>805</v>
      </c>
      <c r="H44" s="179"/>
      <c r="I44" s="179">
        <v>25</v>
      </c>
      <c r="J44" s="198" t="s">
        <v>149</v>
      </c>
      <c r="K44" s="220"/>
      <c r="L44" s="288" t="s">
        <v>580</v>
      </c>
      <c r="M44" s="308" t="s">
        <v>2274</v>
      </c>
      <c r="N44" s="285"/>
      <c r="O44" s="285" t="s">
        <v>841</v>
      </c>
      <c r="P44" s="1" t="b">
        <v>0</v>
      </c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50">
        <f t="shared" si="3"/>
        <v>0</v>
      </c>
      <c r="AF44" s="349"/>
      <c r="AG44" s="349"/>
      <c r="AH44" s="349"/>
      <c r="AI44" s="349"/>
      <c r="AJ44" s="349"/>
      <c r="AK44" s="349"/>
      <c r="AL44" s="349"/>
      <c r="AM44" s="349"/>
      <c r="AN44" s="349"/>
      <c r="AO44" s="349"/>
      <c r="AP44" s="349"/>
      <c r="AQ44" s="349"/>
      <c r="AR44" s="350">
        <f t="shared" si="4"/>
        <v>0</v>
      </c>
      <c r="AT44" s="349"/>
      <c r="AU44" s="349"/>
      <c r="AV44" s="349"/>
      <c r="AW44" s="349"/>
      <c r="AX44" s="349"/>
      <c r="AY44" s="349"/>
      <c r="AZ44" s="349"/>
      <c r="BA44" s="349"/>
      <c r="BB44" s="349"/>
      <c r="BC44" s="349"/>
      <c r="BD44" s="349"/>
      <c r="BE44" s="349"/>
      <c r="BF44" s="350">
        <f t="shared" si="5"/>
        <v>0</v>
      </c>
      <c r="BH44" s="350"/>
      <c r="BI44" s="350"/>
      <c r="BJ44" s="350"/>
      <c r="BK44" s="350"/>
      <c r="BL44" s="350"/>
      <c r="BM44" s="350"/>
      <c r="BN44" s="350"/>
      <c r="BO44" s="350"/>
      <c r="BP44" s="350"/>
      <c r="BQ44" s="350"/>
      <c r="BR44" s="350"/>
      <c r="BS44" s="350"/>
      <c r="BT44" s="350">
        <f t="shared" si="6"/>
        <v>0</v>
      </c>
      <c r="BV44" s="349"/>
      <c r="BW44" s="349"/>
      <c r="BX44" s="349"/>
      <c r="BY44" s="349"/>
      <c r="BZ44" s="349"/>
      <c r="CA44" s="349"/>
      <c r="CB44" s="349"/>
      <c r="CC44" s="349"/>
      <c r="CD44" s="349"/>
      <c r="CE44" s="349"/>
      <c r="CF44" s="349"/>
      <c r="CG44" s="349"/>
      <c r="CH44" s="350">
        <f t="shared" si="7"/>
        <v>0</v>
      </c>
      <c r="CI44" s="399" t="e">
        <f t="shared" si="8"/>
        <v>#DIV/0!</v>
      </c>
      <c r="CJ44" s="348">
        <v>0</v>
      </c>
      <c r="CK44" s="348">
        <v>0</v>
      </c>
      <c r="CL44" s="348">
        <v>0</v>
      </c>
      <c r="CM44" s="348">
        <v>0</v>
      </c>
      <c r="CN44" s="348">
        <v>0</v>
      </c>
      <c r="CO44" s="348">
        <v>0</v>
      </c>
      <c r="CP44" s="348">
        <v>0</v>
      </c>
      <c r="CQ44" s="348">
        <v>0</v>
      </c>
      <c r="CR44" s="348">
        <v>0</v>
      </c>
      <c r="CS44" s="348">
        <v>0</v>
      </c>
      <c r="CT44" s="348">
        <v>0</v>
      </c>
      <c r="CU44" s="348">
        <v>0</v>
      </c>
      <c r="CV44" s="350">
        <f t="shared" si="9"/>
        <v>0</v>
      </c>
      <c r="CX44" s="1054"/>
    </row>
    <row r="45" spans="1:102" ht="165" x14ac:dyDescent="0.25">
      <c r="B45" s="172">
        <f>IF(C45=0,"",MAX($B$7:B42)+1)</f>
        <v>37</v>
      </c>
      <c r="C45" s="202">
        <v>6210000701</v>
      </c>
      <c r="D45" s="192" t="str">
        <f>_xlfn.XLOOKUP(C45,'COA_DTGroup_Update 20260428'!$C$410:$C$854,'COA_DTGroup_Update 20260428'!$A$410:$A$854,"")</f>
        <v>Chi phí bao bì</v>
      </c>
      <c r="E45" s="192" t="s">
        <v>135</v>
      </c>
      <c r="F45" s="202" t="s">
        <v>843</v>
      </c>
      <c r="G45" s="192" t="s">
        <v>844</v>
      </c>
      <c r="H45" s="179">
        <f>VLOOKUP(C45,'COA_DTGroup_Update 20260428'!C:D,2,0)</f>
        <v>621</v>
      </c>
      <c r="I45" s="179">
        <v>26</v>
      </c>
      <c r="J45" s="198" t="s">
        <v>135</v>
      </c>
      <c r="K45" s="220" t="s">
        <v>197</v>
      </c>
      <c r="L45" s="288" t="s">
        <v>625</v>
      </c>
      <c r="M45" s="588" t="s">
        <v>2275</v>
      </c>
      <c r="N45" s="285" t="s">
        <v>2276</v>
      </c>
      <c r="O45" s="285" t="s">
        <v>625</v>
      </c>
      <c r="P45" s="1" t="b">
        <v>0</v>
      </c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50">
        <f t="shared" si="3"/>
        <v>0</v>
      </c>
      <c r="AF45" s="349"/>
      <c r="AG45" s="349"/>
      <c r="AH45" s="349"/>
      <c r="AI45" s="349"/>
      <c r="AJ45" s="349"/>
      <c r="AK45" s="349"/>
      <c r="AL45" s="349"/>
      <c r="AM45" s="349"/>
      <c r="AN45" s="349"/>
      <c r="AO45" s="349"/>
      <c r="AP45" s="349"/>
      <c r="AQ45" s="349"/>
      <c r="AR45" s="350">
        <f t="shared" si="4"/>
        <v>0</v>
      </c>
      <c r="AT45" s="349"/>
      <c r="AU45" s="349"/>
      <c r="AV45" s="349"/>
      <c r="AW45" s="349"/>
      <c r="AX45" s="349"/>
      <c r="AY45" s="349"/>
      <c r="AZ45" s="349"/>
      <c r="BA45" s="349"/>
      <c r="BB45" s="349"/>
      <c r="BC45" s="349"/>
      <c r="BD45" s="349"/>
      <c r="BE45" s="349"/>
      <c r="BF45" s="350">
        <f t="shared" si="5"/>
        <v>0</v>
      </c>
      <c r="BH45" s="350"/>
      <c r="BI45" s="350"/>
      <c r="BJ45" s="350"/>
      <c r="BK45" s="350"/>
      <c r="BL45" s="350"/>
      <c r="BM45" s="350"/>
      <c r="BN45" s="350"/>
      <c r="BO45" s="350"/>
      <c r="BP45" s="350"/>
      <c r="BQ45" s="350"/>
      <c r="BR45" s="350"/>
      <c r="BS45" s="350"/>
      <c r="BT45" s="350">
        <f t="shared" si="6"/>
        <v>0</v>
      </c>
      <c r="BV45" s="349">
        <v>77386422.413793117</v>
      </c>
      <c r="BW45" s="349">
        <v>60189439.655172423</v>
      </c>
      <c r="BX45" s="349">
        <v>85984913.793103456</v>
      </c>
      <c r="BY45" s="349">
        <v>107459556.65024632</v>
      </c>
      <c r="BZ45" s="349">
        <v>107459556.65024632</v>
      </c>
      <c r="CA45" s="349">
        <v>107459556.65024632</v>
      </c>
      <c r="CB45" s="349">
        <v>107459556.65024632</v>
      </c>
      <c r="CC45" s="349">
        <v>107459556.65024632</v>
      </c>
      <c r="CD45" s="349">
        <v>107459556.65024632</v>
      </c>
      <c r="CE45" s="349">
        <v>142116326.60098523</v>
      </c>
      <c r="CF45" s="349">
        <v>142116326.60098523</v>
      </c>
      <c r="CG45" s="349">
        <v>142116326.60098523</v>
      </c>
      <c r="CH45" s="350">
        <f t="shared" si="7"/>
        <v>1294667095.566503</v>
      </c>
      <c r="CI45" s="399">
        <f t="shared" si="8"/>
        <v>-0.48561462457760296</v>
      </c>
      <c r="CJ45" s="348">
        <v>34725069</v>
      </c>
      <c r="CK45" s="348">
        <v>23690775</v>
      </c>
      <c r="CL45" s="348">
        <v>83036407</v>
      </c>
      <c r="CM45" s="348">
        <v>46534296</v>
      </c>
      <c r="CN45" s="348">
        <v>33999393</v>
      </c>
      <c r="CO45" s="348">
        <v>0</v>
      </c>
      <c r="CP45" s="348">
        <v>0</v>
      </c>
      <c r="CQ45" s="348">
        <v>0</v>
      </c>
      <c r="CR45" s="348">
        <v>0</v>
      </c>
      <c r="CS45" s="348">
        <v>0</v>
      </c>
      <c r="CT45" s="348">
        <v>0</v>
      </c>
      <c r="CU45" s="348">
        <v>0</v>
      </c>
      <c r="CV45" s="350">
        <f t="shared" si="9"/>
        <v>221985940</v>
      </c>
      <c r="CX45" s="1054"/>
    </row>
    <row r="46" spans="1:102" x14ac:dyDescent="0.25">
      <c r="B46" s="172">
        <f>IF(C46=0,"",MAX($B$7:B45)+1)</f>
        <v>38</v>
      </c>
      <c r="C46" s="230" t="s">
        <v>841</v>
      </c>
      <c r="D46" s="231"/>
      <c r="E46" s="231" t="s">
        <v>212</v>
      </c>
      <c r="F46" s="230" t="s">
        <v>845</v>
      </c>
      <c r="G46" s="231" t="s">
        <v>805</v>
      </c>
      <c r="H46" s="179">
        <v>621</v>
      </c>
      <c r="I46" s="179">
        <v>27</v>
      </c>
      <c r="J46" s="198" t="s">
        <v>212</v>
      </c>
      <c r="K46" s="220" t="s">
        <v>197</v>
      </c>
      <c r="L46" s="288" t="s">
        <v>2277</v>
      </c>
      <c r="M46" s="299"/>
      <c r="N46" s="285"/>
      <c r="O46" s="285" t="s">
        <v>841</v>
      </c>
      <c r="P46" s="1" t="b">
        <v>0</v>
      </c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50">
        <f t="shared" si="3"/>
        <v>0</v>
      </c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50">
        <f t="shared" si="4"/>
        <v>0</v>
      </c>
      <c r="AT46" s="349"/>
      <c r="AU46" s="349"/>
      <c r="AV46" s="349"/>
      <c r="AW46" s="349"/>
      <c r="AX46" s="349"/>
      <c r="AY46" s="349"/>
      <c r="AZ46" s="349"/>
      <c r="BA46" s="349"/>
      <c r="BB46" s="349"/>
      <c r="BC46" s="349"/>
      <c r="BD46" s="349"/>
      <c r="BE46" s="349"/>
      <c r="BF46" s="350">
        <f t="shared" si="5"/>
        <v>0</v>
      </c>
      <c r="BH46" s="350"/>
      <c r="BI46" s="350"/>
      <c r="BJ46" s="350"/>
      <c r="BK46" s="350"/>
      <c r="BL46" s="350"/>
      <c r="BM46" s="350"/>
      <c r="BN46" s="350"/>
      <c r="BO46" s="350"/>
      <c r="BP46" s="350"/>
      <c r="BQ46" s="350"/>
      <c r="BR46" s="350"/>
      <c r="BS46" s="350"/>
      <c r="BT46" s="350">
        <f t="shared" si="6"/>
        <v>0</v>
      </c>
      <c r="BV46" s="349"/>
      <c r="BW46" s="349"/>
      <c r="BX46" s="349"/>
      <c r="BY46" s="349"/>
      <c r="BZ46" s="349"/>
      <c r="CA46" s="349"/>
      <c r="CB46" s="349"/>
      <c r="CC46" s="349"/>
      <c r="CD46" s="349"/>
      <c r="CE46" s="349"/>
      <c r="CF46" s="349"/>
      <c r="CG46" s="349"/>
      <c r="CH46" s="350">
        <f t="shared" si="7"/>
        <v>0</v>
      </c>
      <c r="CI46" s="399" t="e">
        <f t="shared" si="8"/>
        <v>#DIV/0!</v>
      </c>
      <c r="CJ46" s="348">
        <v>0</v>
      </c>
      <c r="CK46" s="348">
        <v>0</v>
      </c>
      <c r="CL46" s="348">
        <v>0</v>
      </c>
      <c r="CM46" s="348">
        <v>0</v>
      </c>
      <c r="CN46" s="348">
        <v>0</v>
      </c>
      <c r="CO46" s="348">
        <v>0</v>
      </c>
      <c r="CP46" s="348">
        <v>0</v>
      </c>
      <c r="CQ46" s="348">
        <v>0</v>
      </c>
      <c r="CR46" s="348">
        <v>0</v>
      </c>
      <c r="CS46" s="348">
        <v>0</v>
      </c>
      <c r="CT46" s="348">
        <v>0</v>
      </c>
      <c r="CU46" s="348">
        <v>0</v>
      </c>
      <c r="CV46" s="350">
        <f t="shared" si="9"/>
        <v>0</v>
      </c>
      <c r="CX46" s="1054"/>
    </row>
    <row r="47" spans="1:102" ht="30" x14ac:dyDescent="0.25">
      <c r="B47" s="172">
        <f>IF(C47=0,"",MAX($B$7:B46)+1)</f>
        <v>39</v>
      </c>
      <c r="C47" s="230" t="s">
        <v>841</v>
      </c>
      <c r="D47" s="231"/>
      <c r="E47" s="231" t="s">
        <v>327</v>
      </c>
      <c r="F47" s="230" t="s">
        <v>846</v>
      </c>
      <c r="G47" s="231" t="s">
        <v>805</v>
      </c>
      <c r="H47" s="179">
        <v>621</v>
      </c>
      <c r="I47" s="179">
        <v>28</v>
      </c>
      <c r="J47" s="198" t="s">
        <v>327</v>
      </c>
      <c r="K47" s="220" t="s">
        <v>197</v>
      </c>
      <c r="L47" s="288" t="s">
        <v>2278</v>
      </c>
      <c r="M47" s="299" t="s">
        <v>2279</v>
      </c>
      <c r="N47" s="285"/>
      <c r="O47" s="285" t="s">
        <v>841</v>
      </c>
      <c r="P47" s="1" t="b">
        <v>0</v>
      </c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50">
        <f t="shared" si="3"/>
        <v>0</v>
      </c>
      <c r="AF47" s="349"/>
      <c r="AG47" s="349"/>
      <c r="AH47" s="349"/>
      <c r="AI47" s="349"/>
      <c r="AJ47" s="349"/>
      <c r="AK47" s="349"/>
      <c r="AL47" s="349"/>
      <c r="AM47" s="349"/>
      <c r="AN47" s="349"/>
      <c r="AO47" s="349"/>
      <c r="AP47" s="349"/>
      <c r="AQ47" s="349"/>
      <c r="AR47" s="350">
        <f t="shared" si="4"/>
        <v>0</v>
      </c>
      <c r="AT47" s="349"/>
      <c r="AU47" s="349"/>
      <c r="AV47" s="349"/>
      <c r="AW47" s="349"/>
      <c r="AX47" s="349"/>
      <c r="AY47" s="349"/>
      <c r="AZ47" s="349"/>
      <c r="BA47" s="349"/>
      <c r="BB47" s="349"/>
      <c r="BC47" s="349"/>
      <c r="BD47" s="349"/>
      <c r="BE47" s="349"/>
      <c r="BF47" s="350">
        <f t="shared" si="5"/>
        <v>0</v>
      </c>
      <c r="BH47" s="350"/>
      <c r="BI47" s="350"/>
      <c r="BJ47" s="350"/>
      <c r="BK47" s="350"/>
      <c r="BL47" s="350"/>
      <c r="BM47" s="350"/>
      <c r="BN47" s="350"/>
      <c r="BO47" s="350"/>
      <c r="BP47" s="350"/>
      <c r="BQ47" s="350"/>
      <c r="BR47" s="350"/>
      <c r="BS47" s="350"/>
      <c r="BT47" s="350">
        <f t="shared" si="6"/>
        <v>0</v>
      </c>
      <c r="BV47" s="349"/>
      <c r="BW47" s="349"/>
      <c r="BX47" s="349"/>
      <c r="BY47" s="349"/>
      <c r="BZ47" s="349"/>
      <c r="CA47" s="349"/>
      <c r="CB47" s="349"/>
      <c r="CC47" s="349"/>
      <c r="CD47" s="349"/>
      <c r="CE47" s="349"/>
      <c r="CF47" s="349"/>
      <c r="CG47" s="349"/>
      <c r="CH47" s="350">
        <f t="shared" si="7"/>
        <v>0</v>
      </c>
      <c r="CI47" s="399" t="e">
        <f t="shared" si="8"/>
        <v>#DIV/0!</v>
      </c>
      <c r="CJ47" s="348">
        <v>0</v>
      </c>
      <c r="CK47" s="348">
        <v>0</v>
      </c>
      <c r="CL47" s="348">
        <v>0</v>
      </c>
      <c r="CM47" s="348">
        <v>0</v>
      </c>
      <c r="CN47" s="348">
        <v>0</v>
      </c>
      <c r="CO47" s="348">
        <v>0</v>
      </c>
      <c r="CP47" s="348">
        <v>0</v>
      </c>
      <c r="CQ47" s="348">
        <v>0</v>
      </c>
      <c r="CR47" s="348">
        <v>0</v>
      </c>
      <c r="CS47" s="348">
        <v>0</v>
      </c>
      <c r="CT47" s="348">
        <v>0</v>
      </c>
      <c r="CU47" s="348">
        <v>0</v>
      </c>
      <c r="CV47" s="350">
        <f t="shared" si="9"/>
        <v>0</v>
      </c>
      <c r="CX47" s="1054"/>
    </row>
    <row r="48" spans="1:102" ht="30" x14ac:dyDescent="0.25">
      <c r="B48" s="172">
        <f>IF(C48=0,"",MAX($B$7:B47)+1)</f>
        <v>40</v>
      </c>
      <c r="C48" s="21">
        <v>6272002102</v>
      </c>
      <c r="D48" s="9" t="str">
        <f>_xlfn.XLOOKUP(C48,'COA_DTGroup_Update 20260428'!$C$410:$C$854,'COA_DTGroup_Update 20260428'!$A$410:$A$854,"")</f>
        <v>Chi phí Băng keo</v>
      </c>
      <c r="E48" s="9" t="s">
        <v>328</v>
      </c>
      <c r="F48" s="21" t="s">
        <v>847</v>
      </c>
      <c r="G48" s="171"/>
      <c r="H48" s="179">
        <f>VLOOKUP(C48,'COA_DTGroup_Update 20260428'!C:D,2,0)</f>
        <v>627</v>
      </c>
      <c r="I48" s="179">
        <v>29</v>
      </c>
      <c r="J48" s="198" t="s">
        <v>328</v>
      </c>
      <c r="K48" s="220" t="s">
        <v>197</v>
      </c>
      <c r="L48" s="309" t="s">
        <v>747</v>
      </c>
      <c r="M48" s="310" t="s">
        <v>2259</v>
      </c>
      <c r="N48" s="285"/>
      <c r="O48" s="285" t="s">
        <v>747</v>
      </c>
      <c r="P48" s="1" t="b">
        <v>1</v>
      </c>
      <c r="R48" s="349"/>
      <c r="S48" s="349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50">
        <f t="shared" si="3"/>
        <v>0</v>
      </c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50">
        <f t="shared" si="4"/>
        <v>0</v>
      </c>
      <c r="AT48" s="349"/>
      <c r="AU48" s="349"/>
      <c r="AV48" s="349"/>
      <c r="AW48" s="349"/>
      <c r="AX48" s="349"/>
      <c r="AY48" s="349"/>
      <c r="AZ48" s="349"/>
      <c r="BA48" s="349"/>
      <c r="BB48" s="349"/>
      <c r="BC48" s="349"/>
      <c r="BD48" s="349"/>
      <c r="BE48" s="349"/>
      <c r="BF48" s="350">
        <f t="shared" si="5"/>
        <v>0</v>
      </c>
      <c r="BH48" s="350"/>
      <c r="BI48" s="350"/>
      <c r="BJ48" s="350"/>
      <c r="BK48" s="350"/>
      <c r="BL48" s="350"/>
      <c r="BM48" s="350"/>
      <c r="BN48" s="350"/>
      <c r="BO48" s="350"/>
      <c r="BP48" s="350"/>
      <c r="BQ48" s="350"/>
      <c r="BR48" s="350"/>
      <c r="BS48" s="350"/>
      <c r="BT48" s="350">
        <f t="shared" si="6"/>
        <v>0</v>
      </c>
      <c r="BV48" s="349"/>
      <c r="BW48" s="349"/>
      <c r="BX48" s="349"/>
      <c r="BY48" s="349"/>
      <c r="BZ48" s="349"/>
      <c r="CA48" s="349"/>
      <c r="CB48" s="349"/>
      <c r="CC48" s="349"/>
      <c r="CD48" s="349"/>
      <c r="CE48" s="349"/>
      <c r="CF48" s="349"/>
      <c r="CG48" s="349"/>
      <c r="CH48" s="350">
        <f t="shared" si="7"/>
        <v>0</v>
      </c>
      <c r="CI48" s="399" t="e">
        <f t="shared" si="8"/>
        <v>#DIV/0!</v>
      </c>
      <c r="CJ48" s="348">
        <v>0</v>
      </c>
      <c r="CK48" s="348">
        <v>0</v>
      </c>
      <c r="CL48" s="348">
        <v>0</v>
      </c>
      <c r="CM48" s="348">
        <v>0</v>
      </c>
      <c r="CN48" s="348">
        <v>0</v>
      </c>
      <c r="CO48" s="348">
        <v>0</v>
      </c>
      <c r="CP48" s="348">
        <v>0</v>
      </c>
      <c r="CQ48" s="348">
        <v>0</v>
      </c>
      <c r="CR48" s="348">
        <v>0</v>
      </c>
      <c r="CS48" s="348">
        <v>0</v>
      </c>
      <c r="CT48" s="348">
        <v>0</v>
      </c>
      <c r="CU48" s="348">
        <v>0</v>
      </c>
      <c r="CV48" s="350">
        <f t="shared" si="9"/>
        <v>0</v>
      </c>
      <c r="CX48" s="1054"/>
    </row>
    <row r="49" spans="1:102" x14ac:dyDescent="0.25">
      <c r="B49" s="172">
        <f>IF(C49=0,"",MAX($B$7:B48)+1)</f>
        <v>41</v>
      </c>
      <c r="C49" s="21">
        <v>6275001801</v>
      </c>
      <c r="D49" s="9" t="str">
        <f>_xlfn.XLOOKUP(C49,'COA_DTGroup_Update 20260428'!$C$410:$C$854,'COA_DTGroup_Update 20260428'!$A$410:$A$854,"")</f>
        <v>Chi phí điện Sản xuất</v>
      </c>
      <c r="E49" s="9" t="s">
        <v>329</v>
      </c>
      <c r="F49" s="21" t="s">
        <v>848</v>
      </c>
      <c r="G49" s="171"/>
      <c r="H49" s="179">
        <f>VLOOKUP(C49,'COA_DTGroup_Update 20260428'!C:D,2,0)</f>
        <v>627</v>
      </c>
      <c r="I49" s="179">
        <v>31</v>
      </c>
      <c r="J49" s="198" t="s">
        <v>329</v>
      </c>
      <c r="K49" s="220" t="s">
        <v>197</v>
      </c>
      <c r="L49" s="288" t="s">
        <v>628</v>
      </c>
      <c r="M49" s="299" t="s">
        <v>2258</v>
      </c>
      <c r="N49" s="285"/>
      <c r="O49" s="285" t="s">
        <v>628</v>
      </c>
      <c r="P49" s="1" t="b">
        <v>1</v>
      </c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50">
        <f t="shared" si="3"/>
        <v>0</v>
      </c>
      <c r="AF49" s="349"/>
      <c r="AG49" s="349"/>
      <c r="AH49" s="349"/>
      <c r="AI49" s="349"/>
      <c r="AJ49" s="349"/>
      <c r="AK49" s="349"/>
      <c r="AL49" s="349"/>
      <c r="AM49" s="349"/>
      <c r="AN49" s="349"/>
      <c r="AO49" s="349"/>
      <c r="AP49" s="349"/>
      <c r="AQ49" s="349"/>
      <c r="AR49" s="350">
        <f t="shared" si="4"/>
        <v>0</v>
      </c>
      <c r="AT49" s="349"/>
      <c r="AU49" s="349"/>
      <c r="AV49" s="349"/>
      <c r="AW49" s="349"/>
      <c r="AX49" s="349"/>
      <c r="AY49" s="349"/>
      <c r="AZ49" s="349"/>
      <c r="BA49" s="349"/>
      <c r="BB49" s="349"/>
      <c r="BC49" s="349"/>
      <c r="BD49" s="349"/>
      <c r="BE49" s="349"/>
      <c r="BF49" s="350">
        <f t="shared" si="5"/>
        <v>0</v>
      </c>
      <c r="BH49" s="350"/>
      <c r="BI49" s="350"/>
      <c r="BJ49" s="350"/>
      <c r="BK49" s="350"/>
      <c r="BL49" s="350"/>
      <c r="BM49" s="350"/>
      <c r="BN49" s="350"/>
      <c r="BO49" s="350"/>
      <c r="BP49" s="350"/>
      <c r="BQ49" s="350"/>
      <c r="BR49" s="350"/>
      <c r="BS49" s="350"/>
      <c r="BT49" s="350">
        <f t="shared" si="6"/>
        <v>0</v>
      </c>
      <c r="BV49" s="349">
        <v>115678431.81818181</v>
      </c>
      <c r="BW49" s="349">
        <v>89972113.63636364</v>
      </c>
      <c r="BX49" s="349">
        <v>128531590.90909091</v>
      </c>
      <c r="BY49" s="349">
        <v>160712922.07792208</v>
      </c>
      <c r="BZ49" s="349">
        <v>160712922.07792208</v>
      </c>
      <c r="CA49" s="349">
        <v>160712922.07792208</v>
      </c>
      <c r="CB49" s="349">
        <v>160712922.07792208</v>
      </c>
      <c r="CC49" s="349">
        <v>160712922.07792208</v>
      </c>
      <c r="CD49" s="349">
        <v>160712922.07792208</v>
      </c>
      <c r="CE49" s="349">
        <v>340096038.96103895</v>
      </c>
      <c r="CF49" s="349">
        <v>340096038.96103895</v>
      </c>
      <c r="CG49" s="349">
        <v>340096038.96103895</v>
      </c>
      <c r="CH49" s="350">
        <f t="shared" si="7"/>
        <v>2318747785.7142859</v>
      </c>
      <c r="CI49" s="399">
        <f t="shared" si="8"/>
        <v>-1.3111171858185E-2</v>
      </c>
      <c r="CJ49" s="348">
        <v>143712301</v>
      </c>
      <c r="CK49" s="348">
        <v>97799305</v>
      </c>
      <c r="CL49" s="348">
        <v>189407823</v>
      </c>
      <c r="CM49" s="348">
        <v>173664681</v>
      </c>
      <c r="CN49" s="348">
        <v>158197985</v>
      </c>
      <c r="CO49" s="348">
        <v>0</v>
      </c>
      <c r="CP49" s="348">
        <v>0</v>
      </c>
      <c r="CQ49" s="348">
        <v>0</v>
      </c>
      <c r="CR49" s="348">
        <v>0</v>
      </c>
      <c r="CS49" s="348">
        <v>0</v>
      </c>
      <c r="CT49" s="348">
        <v>0</v>
      </c>
      <c r="CU49" s="348">
        <v>0</v>
      </c>
      <c r="CV49" s="350">
        <f t="shared" si="9"/>
        <v>762782095</v>
      </c>
      <c r="CX49" s="1054"/>
    </row>
    <row r="50" spans="1:102" x14ac:dyDescent="0.25">
      <c r="B50" s="172">
        <f>IF(C50=0,"",MAX($B$7:B49)+1)</f>
        <v>42</v>
      </c>
      <c r="C50" s="21">
        <v>6277001802</v>
      </c>
      <c r="D50" s="9" t="str">
        <f>_xlfn.XLOOKUP(C50,'COA_DTGroup_Update 20260428'!$C$410:$C$854,'COA_DTGroup_Update 20260428'!$A$410:$A$854,"")</f>
        <v>Chi phí điện Quản lý</v>
      </c>
      <c r="E50" s="9" t="s">
        <v>330</v>
      </c>
      <c r="F50" s="21" t="s">
        <v>849</v>
      </c>
      <c r="G50" s="171"/>
      <c r="H50" s="179">
        <f>VLOOKUP(C50,'COA_DTGroup_Update 20260428'!C:D,2,0)</f>
        <v>627</v>
      </c>
      <c r="I50" s="1051">
        <v>99</v>
      </c>
      <c r="J50" s="1052" t="s">
        <v>330</v>
      </c>
      <c r="K50" s="220" t="s">
        <v>197</v>
      </c>
      <c r="L50" s="288" t="s">
        <v>627</v>
      </c>
      <c r="M50" s="299" t="s">
        <v>2258</v>
      </c>
      <c r="N50" s="285"/>
      <c r="O50" s="285" t="s">
        <v>627</v>
      </c>
      <c r="P50" s="1" t="b">
        <v>1</v>
      </c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50">
        <f t="shared" si="3"/>
        <v>0</v>
      </c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50">
        <f t="shared" si="4"/>
        <v>0</v>
      </c>
      <c r="AT50" s="349"/>
      <c r="AU50" s="349"/>
      <c r="AV50" s="349"/>
      <c r="AW50" s="349"/>
      <c r="AX50" s="349"/>
      <c r="AY50" s="349"/>
      <c r="AZ50" s="349"/>
      <c r="BA50" s="349"/>
      <c r="BB50" s="349"/>
      <c r="BC50" s="349"/>
      <c r="BD50" s="349"/>
      <c r="BE50" s="349"/>
      <c r="BF50" s="350">
        <f t="shared" si="5"/>
        <v>0</v>
      </c>
      <c r="BH50" s="350"/>
      <c r="BI50" s="350"/>
      <c r="BJ50" s="350"/>
      <c r="BK50" s="350"/>
      <c r="BL50" s="350"/>
      <c r="BM50" s="350"/>
      <c r="BN50" s="350"/>
      <c r="BO50" s="350"/>
      <c r="BP50" s="350"/>
      <c r="BQ50" s="350"/>
      <c r="BR50" s="350"/>
      <c r="BS50" s="350"/>
      <c r="BT50" s="350">
        <f t="shared" si="6"/>
        <v>0</v>
      </c>
      <c r="BV50" s="349"/>
      <c r="BW50" s="349"/>
      <c r="BX50" s="349"/>
      <c r="BY50" s="349"/>
      <c r="BZ50" s="349"/>
      <c r="CA50" s="349"/>
      <c r="CB50" s="349"/>
      <c r="CC50" s="349"/>
      <c r="CD50" s="349"/>
      <c r="CE50" s="349"/>
      <c r="CF50" s="349"/>
      <c r="CG50" s="349"/>
      <c r="CH50" s="350">
        <f t="shared" si="7"/>
        <v>0</v>
      </c>
      <c r="CI50" s="399" t="e">
        <f t="shared" si="8"/>
        <v>#DIV/0!</v>
      </c>
      <c r="CJ50" s="348">
        <v>0</v>
      </c>
      <c r="CK50" s="348">
        <v>0</v>
      </c>
      <c r="CL50" s="348">
        <v>0</v>
      </c>
      <c r="CM50" s="348">
        <v>0</v>
      </c>
      <c r="CN50" s="348">
        <v>0</v>
      </c>
      <c r="CO50" s="348">
        <v>0</v>
      </c>
      <c r="CP50" s="348">
        <v>0</v>
      </c>
      <c r="CQ50" s="348">
        <v>0</v>
      </c>
      <c r="CR50" s="348">
        <v>0</v>
      </c>
      <c r="CS50" s="348">
        <v>0</v>
      </c>
      <c r="CT50" s="348">
        <v>0</v>
      </c>
      <c r="CU50" s="348">
        <v>0</v>
      </c>
      <c r="CV50" s="350">
        <f t="shared" si="9"/>
        <v>0</v>
      </c>
      <c r="CX50" s="1054"/>
    </row>
    <row r="51" spans="1:102" ht="30" x14ac:dyDescent="0.25">
      <c r="B51" s="172">
        <f>IF(C51=0,"",MAX($B$7:B50)+1)</f>
        <v>43</v>
      </c>
      <c r="C51" s="21">
        <v>6417001802</v>
      </c>
      <c r="D51" s="9" t="str">
        <f>_xlfn.XLOOKUP(C51,'COA_DTGroup_Update 20260428'!$C$410:$C$854,'COA_DTGroup_Update 20260428'!$A$410:$A$854,"")</f>
        <v>Chi phí điện Quản lý</v>
      </c>
      <c r="E51" s="9" t="s">
        <v>330</v>
      </c>
      <c r="F51" s="21" t="s">
        <v>849</v>
      </c>
      <c r="G51" s="171"/>
      <c r="H51" s="179">
        <f>VLOOKUP(C51,'COA_DTGroup_Update 20260428'!C:D,2,0)</f>
        <v>641</v>
      </c>
      <c r="I51" s="1051">
        <v>99</v>
      </c>
      <c r="J51" s="1052" t="s">
        <v>330</v>
      </c>
      <c r="K51" s="220" t="s">
        <v>197</v>
      </c>
      <c r="L51" s="309">
        <v>6417001802</v>
      </c>
      <c r="M51" s="310" t="s">
        <v>2259</v>
      </c>
      <c r="N51" s="285"/>
      <c r="O51" s="285" t="s">
        <v>2151</v>
      </c>
      <c r="P51" s="1" t="b">
        <v>0</v>
      </c>
      <c r="R51" s="349"/>
      <c r="S51" s="349"/>
      <c r="T51" s="349"/>
      <c r="U51" s="349"/>
      <c r="V51" s="349"/>
      <c r="W51" s="349"/>
      <c r="X51" s="349"/>
      <c r="Y51" s="349"/>
      <c r="Z51" s="349"/>
      <c r="AA51" s="349"/>
      <c r="AB51" s="349"/>
      <c r="AC51" s="349"/>
      <c r="AD51" s="350">
        <f t="shared" si="3"/>
        <v>0</v>
      </c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50">
        <f t="shared" si="4"/>
        <v>0</v>
      </c>
      <c r="AT51" s="349"/>
      <c r="AU51" s="349"/>
      <c r="AV51" s="349"/>
      <c r="AW51" s="349"/>
      <c r="AX51" s="349"/>
      <c r="AY51" s="349"/>
      <c r="AZ51" s="349"/>
      <c r="BA51" s="349"/>
      <c r="BB51" s="349"/>
      <c r="BC51" s="349"/>
      <c r="BD51" s="349"/>
      <c r="BE51" s="349"/>
      <c r="BF51" s="350">
        <f t="shared" si="5"/>
        <v>0</v>
      </c>
      <c r="BH51" s="350"/>
      <c r="BI51" s="350"/>
      <c r="BJ51" s="350"/>
      <c r="BK51" s="350"/>
      <c r="BL51" s="350"/>
      <c r="BM51" s="350"/>
      <c r="BN51" s="350"/>
      <c r="BO51" s="350"/>
      <c r="BP51" s="350"/>
      <c r="BQ51" s="350"/>
      <c r="BR51" s="350"/>
      <c r="BS51" s="350"/>
      <c r="BT51" s="350">
        <f t="shared" si="6"/>
        <v>0</v>
      </c>
      <c r="BV51" s="349"/>
      <c r="BW51" s="349"/>
      <c r="BX51" s="349"/>
      <c r="BY51" s="349"/>
      <c r="BZ51" s="349"/>
      <c r="CA51" s="349"/>
      <c r="CB51" s="349"/>
      <c r="CC51" s="349"/>
      <c r="CD51" s="349"/>
      <c r="CE51" s="349"/>
      <c r="CF51" s="349"/>
      <c r="CG51" s="349"/>
      <c r="CH51" s="350">
        <f t="shared" si="7"/>
        <v>0</v>
      </c>
      <c r="CI51" s="399" t="e">
        <f t="shared" si="8"/>
        <v>#DIV/0!</v>
      </c>
      <c r="CJ51" s="348">
        <v>0</v>
      </c>
      <c r="CK51" s="348">
        <v>0</v>
      </c>
      <c r="CL51" s="348">
        <v>0</v>
      </c>
      <c r="CM51" s="348">
        <v>0</v>
      </c>
      <c r="CN51" s="348">
        <v>0</v>
      </c>
      <c r="CO51" s="348">
        <v>0</v>
      </c>
      <c r="CP51" s="348">
        <v>0</v>
      </c>
      <c r="CQ51" s="348">
        <v>0</v>
      </c>
      <c r="CR51" s="348">
        <v>0</v>
      </c>
      <c r="CS51" s="348">
        <v>0</v>
      </c>
      <c r="CT51" s="348">
        <v>0</v>
      </c>
      <c r="CU51" s="348">
        <v>0</v>
      </c>
      <c r="CV51" s="350">
        <f t="shared" si="9"/>
        <v>0</v>
      </c>
      <c r="CX51" s="1054"/>
    </row>
    <row r="52" spans="1:102" x14ac:dyDescent="0.25">
      <c r="B52" s="172">
        <f>IF(C52=0,"",MAX($B$7:B51)+1)</f>
        <v>44</v>
      </c>
      <c r="C52" s="21">
        <v>6427001802</v>
      </c>
      <c r="D52" s="9" t="str">
        <f>_xlfn.XLOOKUP(C52,'COA_DTGroup_Update 20260428'!$C$410:$C$854,'COA_DTGroup_Update 20260428'!$A$410:$A$854,"")</f>
        <v>Chi phí điện Quản lý</v>
      </c>
      <c r="E52" s="9" t="s">
        <v>330</v>
      </c>
      <c r="F52" s="21" t="s">
        <v>849</v>
      </c>
      <c r="G52" s="171"/>
      <c r="H52" s="179">
        <f>VLOOKUP(C52,'COA_DTGroup_Update 20260428'!C:D,2,0)</f>
        <v>642</v>
      </c>
      <c r="I52" s="1051">
        <v>99</v>
      </c>
      <c r="J52" s="1052" t="s">
        <v>330</v>
      </c>
      <c r="K52" s="220" t="s">
        <v>197</v>
      </c>
      <c r="L52" s="288" t="s">
        <v>483</v>
      </c>
      <c r="M52" s="299" t="s">
        <v>2258</v>
      </c>
      <c r="N52" s="285"/>
      <c r="O52" s="285" t="s">
        <v>483</v>
      </c>
      <c r="P52" s="1" t="b">
        <v>1</v>
      </c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50">
        <f t="shared" si="3"/>
        <v>0</v>
      </c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50">
        <f t="shared" si="4"/>
        <v>0</v>
      </c>
      <c r="AT52" s="349"/>
      <c r="AU52" s="349"/>
      <c r="AV52" s="349"/>
      <c r="AW52" s="349"/>
      <c r="AX52" s="349"/>
      <c r="AY52" s="349"/>
      <c r="AZ52" s="349"/>
      <c r="BA52" s="349"/>
      <c r="BB52" s="349"/>
      <c r="BC52" s="349"/>
      <c r="BD52" s="349"/>
      <c r="BE52" s="349"/>
      <c r="BF52" s="350">
        <f t="shared" si="5"/>
        <v>0</v>
      </c>
      <c r="BH52" s="350"/>
      <c r="BI52" s="350"/>
      <c r="BJ52" s="350"/>
      <c r="BK52" s="350"/>
      <c r="BL52" s="350"/>
      <c r="BM52" s="350"/>
      <c r="BN52" s="350"/>
      <c r="BO52" s="350"/>
      <c r="BP52" s="350"/>
      <c r="BQ52" s="350"/>
      <c r="BR52" s="350"/>
      <c r="BS52" s="350"/>
      <c r="BT52" s="350">
        <f t="shared" si="6"/>
        <v>0</v>
      </c>
      <c r="BV52" s="349">
        <v>2293200</v>
      </c>
      <c r="BW52" s="349">
        <v>2293200</v>
      </c>
      <c r="BX52" s="349">
        <v>2293200</v>
      </c>
      <c r="BY52" s="349">
        <v>2293200</v>
      </c>
      <c r="BZ52" s="349">
        <v>2293200</v>
      </c>
      <c r="CA52" s="349">
        <v>2293200</v>
      </c>
      <c r="CB52" s="349">
        <v>2293200</v>
      </c>
      <c r="CC52" s="349">
        <v>2293200</v>
      </c>
      <c r="CD52" s="349">
        <v>2293200</v>
      </c>
      <c r="CE52" s="349">
        <v>2293200</v>
      </c>
      <c r="CF52" s="349">
        <v>2293200</v>
      </c>
      <c r="CG52" s="349">
        <v>2293200</v>
      </c>
      <c r="CH52" s="350">
        <f t="shared" si="7"/>
        <v>27518400</v>
      </c>
      <c r="CI52" s="399">
        <f t="shared" si="8"/>
        <v>0.14802295918367347</v>
      </c>
      <c r="CJ52" s="348">
        <v>1651533</v>
      </c>
      <c r="CK52" s="348">
        <v>1272102</v>
      </c>
      <c r="CL52" s="348">
        <v>2397564</v>
      </c>
      <c r="CM52" s="348">
        <v>2463552</v>
      </c>
      <c r="CN52" s="348">
        <v>2745834</v>
      </c>
      <c r="CO52" s="348">
        <v>0</v>
      </c>
      <c r="CP52" s="348">
        <v>0</v>
      </c>
      <c r="CQ52" s="348">
        <v>0</v>
      </c>
      <c r="CR52" s="348">
        <v>0</v>
      </c>
      <c r="CS52" s="348">
        <v>0</v>
      </c>
      <c r="CT52" s="348">
        <v>0</v>
      </c>
      <c r="CU52" s="348">
        <v>0</v>
      </c>
      <c r="CV52" s="350">
        <f t="shared" si="9"/>
        <v>10530585</v>
      </c>
      <c r="CX52" s="1054"/>
    </row>
    <row r="53" spans="1:102" x14ac:dyDescent="0.25">
      <c r="B53" s="172">
        <f>IF(C53=0,"",MAX($B$7:B52)+1)</f>
        <v>45</v>
      </c>
      <c r="C53" s="21">
        <v>6275001803</v>
      </c>
      <c r="D53" s="171" t="str">
        <f>_xlfn.XLOOKUP(C53,'COA_DTGroup_Update 20260428'!$C$410:$C$854,'COA_DTGroup_Update 20260428'!$A$410:$A$854,"")</f>
        <v>Chi phí nước sản xuất</v>
      </c>
      <c r="E53" s="9" t="s">
        <v>331</v>
      </c>
      <c r="F53" s="21" t="s">
        <v>850</v>
      </c>
      <c r="G53" s="171"/>
      <c r="H53" s="179">
        <f>VLOOKUP(C53,'COA_DTGroup_Update 20260428'!C:D,2,0)</f>
        <v>627</v>
      </c>
      <c r="I53" s="179">
        <v>32</v>
      </c>
      <c r="J53" s="198" t="s">
        <v>331</v>
      </c>
      <c r="K53" s="220" t="s">
        <v>197</v>
      </c>
      <c r="L53" s="288" t="s">
        <v>632</v>
      </c>
      <c r="M53" s="299" t="s">
        <v>2258</v>
      </c>
      <c r="N53" s="285"/>
      <c r="O53" s="285" t="s">
        <v>632</v>
      </c>
      <c r="P53" s="1" t="b">
        <v>1</v>
      </c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50">
        <f t="shared" si="3"/>
        <v>0</v>
      </c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50">
        <f t="shared" si="4"/>
        <v>0</v>
      </c>
      <c r="AT53" s="349"/>
      <c r="AU53" s="349"/>
      <c r="AV53" s="349"/>
      <c r="AW53" s="349"/>
      <c r="AX53" s="349"/>
      <c r="AY53" s="349"/>
      <c r="AZ53" s="349"/>
      <c r="BA53" s="349"/>
      <c r="BB53" s="349"/>
      <c r="BC53" s="349"/>
      <c r="BD53" s="349"/>
      <c r="BE53" s="349"/>
      <c r="BF53" s="350">
        <f t="shared" si="5"/>
        <v>0</v>
      </c>
      <c r="BH53" s="350"/>
      <c r="BI53" s="350"/>
      <c r="BJ53" s="350"/>
      <c r="BK53" s="350"/>
      <c r="BL53" s="350"/>
      <c r="BM53" s="350"/>
      <c r="BN53" s="350"/>
      <c r="BO53" s="350"/>
      <c r="BP53" s="350"/>
      <c r="BQ53" s="350"/>
      <c r="BR53" s="350"/>
      <c r="BS53" s="350"/>
      <c r="BT53" s="350">
        <f t="shared" si="6"/>
        <v>0</v>
      </c>
      <c r="BV53" s="349">
        <v>14685000</v>
      </c>
      <c r="BW53" s="349">
        <v>11421666.666666668</v>
      </c>
      <c r="BX53" s="349">
        <v>16316666.666666668</v>
      </c>
      <c r="BY53" s="349">
        <v>17948333.333333336</v>
      </c>
      <c r="BZ53" s="349">
        <v>17979278.735632181</v>
      </c>
      <c r="CA53" s="349">
        <v>18010224.137931034</v>
      </c>
      <c r="CB53" s="349">
        <v>18010224.137931034</v>
      </c>
      <c r="CC53" s="349">
        <v>18010224.137931034</v>
      </c>
      <c r="CD53" s="349">
        <v>18010224.137931034</v>
      </c>
      <c r="CE53" s="349">
        <v>18010224.137931034</v>
      </c>
      <c r="CF53" s="349">
        <v>18010224.137931034</v>
      </c>
      <c r="CG53" s="349">
        <v>18010224.137931034</v>
      </c>
      <c r="CH53" s="350">
        <f t="shared" si="7"/>
        <v>204422514.36781615</v>
      </c>
      <c r="CI53" s="399">
        <f t="shared" si="8"/>
        <v>9.0410714736290476E-2</v>
      </c>
      <c r="CJ53" s="348">
        <v>10833000</v>
      </c>
      <c r="CK53" s="348">
        <v>16525500</v>
      </c>
      <c r="CL53" s="348">
        <v>9602500</v>
      </c>
      <c r="CM53" s="348">
        <v>18733500</v>
      </c>
      <c r="CN53" s="348">
        <v>18607000</v>
      </c>
      <c r="CO53" s="348">
        <v>0</v>
      </c>
      <c r="CP53" s="348">
        <v>0</v>
      </c>
      <c r="CQ53" s="348">
        <v>0</v>
      </c>
      <c r="CR53" s="348">
        <v>0</v>
      </c>
      <c r="CS53" s="348">
        <v>0</v>
      </c>
      <c r="CT53" s="348">
        <v>0</v>
      </c>
      <c r="CU53" s="348">
        <v>0</v>
      </c>
      <c r="CV53" s="350">
        <f t="shared" si="9"/>
        <v>74301500</v>
      </c>
      <c r="CX53" s="1054"/>
    </row>
    <row r="54" spans="1:102" s="3" customFormat="1" ht="30" x14ac:dyDescent="0.25">
      <c r="A54" s="191"/>
      <c r="B54" s="212">
        <f>IF(C54=0,"",MAX($B$7:B53)+1)</f>
        <v>46</v>
      </c>
      <c r="C54" s="204">
        <v>6277002805</v>
      </c>
      <c r="D54" s="205" t="str">
        <f>_xlfn.XLOOKUP(C54,'COA_DTGroup_Update 20260428'!$C$410:$C$854,'COA_DTGroup_Update 20260428'!$A$410:$A$854,"")</f>
        <v>Chi phí nước</v>
      </c>
      <c r="E54" s="205"/>
      <c r="F54" s="204" t="s">
        <v>851</v>
      </c>
      <c r="G54" s="205" t="s">
        <v>852</v>
      </c>
      <c r="H54" s="200">
        <f>VLOOKUP(C54,'COA_DTGroup_Update 20260428'!C:D,2,0)</f>
        <v>627</v>
      </c>
      <c r="I54" s="1051">
        <v>32</v>
      </c>
      <c r="J54" s="1052" t="s">
        <v>331</v>
      </c>
      <c r="K54" s="221" t="s">
        <v>197</v>
      </c>
      <c r="L54" s="309">
        <v>6277002805</v>
      </c>
      <c r="M54" s="310" t="s">
        <v>2259</v>
      </c>
      <c r="N54" s="286"/>
      <c r="O54" s="286" t="s">
        <v>2075</v>
      </c>
      <c r="P54" s="1" t="b">
        <v>0</v>
      </c>
      <c r="R54" s="351"/>
      <c r="S54" s="351"/>
      <c r="T54" s="351"/>
      <c r="U54" s="351"/>
      <c r="V54" s="351"/>
      <c r="W54" s="351"/>
      <c r="X54" s="351"/>
      <c r="Y54" s="351"/>
      <c r="Z54" s="351"/>
      <c r="AA54" s="351"/>
      <c r="AB54" s="351"/>
      <c r="AC54" s="351"/>
      <c r="AD54" s="352">
        <f t="shared" si="3"/>
        <v>0</v>
      </c>
      <c r="AF54" s="351"/>
      <c r="AG54" s="351"/>
      <c r="AH54" s="351"/>
      <c r="AI54" s="351"/>
      <c r="AJ54" s="351"/>
      <c r="AK54" s="351"/>
      <c r="AL54" s="351"/>
      <c r="AM54" s="351"/>
      <c r="AN54" s="351"/>
      <c r="AO54" s="351"/>
      <c r="AP54" s="351"/>
      <c r="AQ54" s="351"/>
      <c r="AR54" s="352">
        <f t="shared" si="4"/>
        <v>0</v>
      </c>
      <c r="AT54" s="351"/>
      <c r="AU54" s="351"/>
      <c r="AV54" s="351"/>
      <c r="AW54" s="351"/>
      <c r="AX54" s="351"/>
      <c r="AY54" s="351"/>
      <c r="AZ54" s="351"/>
      <c r="BA54" s="351"/>
      <c r="BB54" s="351"/>
      <c r="BC54" s="351"/>
      <c r="BD54" s="351"/>
      <c r="BE54" s="351"/>
      <c r="BF54" s="352">
        <f t="shared" si="5"/>
        <v>0</v>
      </c>
      <c r="BH54" s="352"/>
      <c r="BI54" s="352"/>
      <c r="BJ54" s="352"/>
      <c r="BK54" s="352"/>
      <c r="BL54" s="352"/>
      <c r="BM54" s="352"/>
      <c r="BN54" s="352"/>
      <c r="BO54" s="352"/>
      <c r="BP54" s="352"/>
      <c r="BQ54" s="352"/>
      <c r="BR54" s="352"/>
      <c r="BS54" s="352"/>
      <c r="BT54" s="352">
        <f t="shared" si="6"/>
        <v>0</v>
      </c>
      <c r="BV54" s="351"/>
      <c r="BW54" s="351"/>
      <c r="BX54" s="351"/>
      <c r="BY54" s="351"/>
      <c r="BZ54" s="351"/>
      <c r="CA54" s="351"/>
      <c r="CB54" s="351"/>
      <c r="CC54" s="351"/>
      <c r="CD54" s="351"/>
      <c r="CE54" s="351"/>
      <c r="CF54" s="351"/>
      <c r="CG54" s="351"/>
      <c r="CH54" s="352">
        <f t="shared" si="7"/>
        <v>0</v>
      </c>
      <c r="CI54" s="399" t="e">
        <f t="shared" si="8"/>
        <v>#DIV/0!</v>
      </c>
      <c r="CJ54" s="348">
        <v>0</v>
      </c>
      <c r="CK54" s="348">
        <v>0</v>
      </c>
      <c r="CL54" s="348">
        <v>0</v>
      </c>
      <c r="CM54" s="348">
        <v>0</v>
      </c>
      <c r="CN54" s="348">
        <v>0</v>
      </c>
      <c r="CO54" s="348">
        <v>0</v>
      </c>
      <c r="CP54" s="348">
        <v>0</v>
      </c>
      <c r="CQ54" s="348">
        <v>0</v>
      </c>
      <c r="CR54" s="348">
        <v>0</v>
      </c>
      <c r="CS54" s="348">
        <v>0</v>
      </c>
      <c r="CT54" s="348">
        <v>0</v>
      </c>
      <c r="CU54" s="348">
        <v>0</v>
      </c>
      <c r="CV54" s="352">
        <f t="shared" si="9"/>
        <v>0</v>
      </c>
      <c r="CX54" s="1054"/>
    </row>
    <row r="55" spans="1:102" x14ac:dyDescent="0.25">
      <c r="B55" s="172">
        <f>IF(C55=0,"",MAX($B$7:B54)+1)</f>
        <v>47</v>
      </c>
      <c r="C55" s="21">
        <v>6425001803</v>
      </c>
      <c r="D55" s="171" t="str">
        <f>_xlfn.XLOOKUP(C55,'COA_DTGroup_Update 20260428'!$C$410:$C$854,'COA_DTGroup_Update 20260428'!$A$410:$A$854,"")</f>
        <v>Chi phí nước sinh hoạt</v>
      </c>
      <c r="E55" s="9" t="s">
        <v>332</v>
      </c>
      <c r="F55" s="21" t="s">
        <v>850</v>
      </c>
      <c r="G55" s="171"/>
      <c r="H55" s="179">
        <f>VLOOKUP(C55,'COA_DTGroup_Update 20260428'!C:D,2,0)</f>
        <v>642</v>
      </c>
      <c r="I55" s="1051">
        <v>100</v>
      </c>
      <c r="J55" s="1052" t="s">
        <v>332</v>
      </c>
      <c r="K55" s="220" t="s">
        <v>197</v>
      </c>
      <c r="L55" s="288" t="s">
        <v>489</v>
      </c>
      <c r="M55" s="299" t="s">
        <v>2258</v>
      </c>
      <c r="N55" s="285"/>
      <c r="O55" s="285" t="s">
        <v>489</v>
      </c>
      <c r="P55" s="1" t="b">
        <v>1</v>
      </c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50">
        <f t="shared" si="3"/>
        <v>0</v>
      </c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50">
        <f t="shared" si="4"/>
        <v>0</v>
      </c>
      <c r="AT55" s="349"/>
      <c r="AU55" s="349"/>
      <c r="AV55" s="349"/>
      <c r="AW55" s="349"/>
      <c r="AX55" s="349"/>
      <c r="AY55" s="349"/>
      <c r="AZ55" s="349"/>
      <c r="BA55" s="349"/>
      <c r="BB55" s="349"/>
      <c r="BC55" s="349"/>
      <c r="BD55" s="349"/>
      <c r="BE55" s="349"/>
      <c r="BF55" s="350">
        <f t="shared" si="5"/>
        <v>0</v>
      </c>
      <c r="BH55" s="350"/>
      <c r="BI55" s="350"/>
      <c r="BJ55" s="350"/>
      <c r="BK55" s="350"/>
      <c r="BL55" s="350"/>
      <c r="BM55" s="350"/>
      <c r="BN55" s="350"/>
      <c r="BO55" s="350"/>
      <c r="BP55" s="350"/>
      <c r="BQ55" s="350"/>
      <c r="BR55" s="350"/>
      <c r="BS55" s="350"/>
      <c r="BT55" s="350">
        <f t="shared" si="6"/>
        <v>0</v>
      </c>
      <c r="BV55" s="349"/>
      <c r="BW55" s="349"/>
      <c r="BX55" s="349"/>
      <c r="BY55" s="349"/>
      <c r="BZ55" s="349"/>
      <c r="CA55" s="349"/>
      <c r="CB55" s="349"/>
      <c r="CC55" s="349"/>
      <c r="CD55" s="349"/>
      <c r="CE55" s="349"/>
      <c r="CF55" s="349"/>
      <c r="CG55" s="349"/>
      <c r="CH55" s="350">
        <f t="shared" si="7"/>
        <v>0</v>
      </c>
      <c r="CI55" s="399" t="e">
        <f t="shared" si="8"/>
        <v>#DIV/0!</v>
      </c>
      <c r="CJ55" s="348">
        <v>0</v>
      </c>
      <c r="CK55" s="348">
        <v>0</v>
      </c>
      <c r="CL55" s="348">
        <v>0</v>
      </c>
      <c r="CM55" s="348">
        <v>0</v>
      </c>
      <c r="CN55" s="348">
        <v>0</v>
      </c>
      <c r="CO55" s="348">
        <v>0</v>
      </c>
      <c r="CP55" s="348">
        <v>0</v>
      </c>
      <c r="CQ55" s="348">
        <v>0</v>
      </c>
      <c r="CR55" s="348">
        <v>0</v>
      </c>
      <c r="CS55" s="348">
        <v>0</v>
      </c>
      <c r="CT55" s="348">
        <v>0</v>
      </c>
      <c r="CU55" s="348">
        <v>0</v>
      </c>
      <c r="CV55" s="350">
        <f t="shared" si="9"/>
        <v>0</v>
      </c>
      <c r="CX55" s="1054"/>
    </row>
    <row r="56" spans="1:102" ht="60" x14ac:dyDescent="0.25">
      <c r="B56" s="172">
        <f>IF(C56=0,"",MAX($B$7:B55)+1)</f>
        <v>48</v>
      </c>
      <c r="C56" s="21">
        <v>6412003502</v>
      </c>
      <c r="D56" s="171" t="str">
        <f>_xlfn.XLOOKUP(C56,'COA_DTGroup_Update 20260428'!$C$410:$C$854,'COA_DTGroup_Update 20260428'!$A$410:$A$854,"")</f>
        <v>Chi phí xăng dầu xe du lịch, xe gắn máy,xe nâng</v>
      </c>
      <c r="E56" s="9" t="s">
        <v>335</v>
      </c>
      <c r="F56" s="21" t="s">
        <v>853</v>
      </c>
      <c r="G56" s="171" t="s">
        <v>854</v>
      </c>
      <c r="H56" s="179">
        <f>VLOOKUP(C56,'COA_DTGroup_Update 20260428'!C:D,2,0)</f>
        <v>641</v>
      </c>
      <c r="I56" s="179">
        <v>35</v>
      </c>
      <c r="J56" s="198" t="s">
        <v>335</v>
      </c>
      <c r="K56" s="220" t="s">
        <v>197</v>
      </c>
      <c r="L56" s="288" t="s">
        <v>2123</v>
      </c>
      <c r="M56" s="299" t="s">
        <v>2280</v>
      </c>
      <c r="N56" s="285"/>
      <c r="O56" s="285" t="s">
        <v>2123</v>
      </c>
      <c r="P56" s="1" t="b">
        <v>0</v>
      </c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50">
        <f t="shared" si="3"/>
        <v>0</v>
      </c>
      <c r="AF56" s="349"/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50">
        <f t="shared" si="4"/>
        <v>0</v>
      </c>
      <c r="AT56" s="349"/>
      <c r="AU56" s="349"/>
      <c r="AV56" s="349"/>
      <c r="AW56" s="349"/>
      <c r="AX56" s="349"/>
      <c r="AY56" s="349"/>
      <c r="AZ56" s="349"/>
      <c r="BA56" s="349"/>
      <c r="BB56" s="349"/>
      <c r="BC56" s="349"/>
      <c r="BD56" s="349"/>
      <c r="BE56" s="349"/>
      <c r="BF56" s="350">
        <f t="shared" si="5"/>
        <v>0</v>
      </c>
      <c r="BH56" s="350"/>
      <c r="BI56" s="350"/>
      <c r="BJ56" s="350"/>
      <c r="BK56" s="350"/>
      <c r="BL56" s="350"/>
      <c r="BM56" s="350"/>
      <c r="BN56" s="350"/>
      <c r="BO56" s="350"/>
      <c r="BP56" s="350"/>
      <c r="BQ56" s="350"/>
      <c r="BR56" s="350"/>
      <c r="BS56" s="350"/>
      <c r="BT56" s="350">
        <f t="shared" si="6"/>
        <v>0</v>
      </c>
      <c r="BV56" s="349"/>
      <c r="BW56" s="349"/>
      <c r="BX56" s="349"/>
      <c r="BY56" s="349"/>
      <c r="BZ56" s="349"/>
      <c r="CA56" s="349"/>
      <c r="CB56" s="349"/>
      <c r="CC56" s="349"/>
      <c r="CD56" s="349"/>
      <c r="CE56" s="349"/>
      <c r="CF56" s="349"/>
      <c r="CG56" s="349"/>
      <c r="CH56" s="350">
        <f t="shared" si="7"/>
        <v>0</v>
      </c>
      <c r="CI56" s="399" t="e">
        <f t="shared" si="8"/>
        <v>#DIV/0!</v>
      </c>
      <c r="CJ56" s="348">
        <v>0</v>
      </c>
      <c r="CK56" s="348">
        <v>0</v>
      </c>
      <c r="CL56" s="348">
        <v>0</v>
      </c>
      <c r="CM56" s="348">
        <v>0</v>
      </c>
      <c r="CN56" s="348">
        <v>0</v>
      </c>
      <c r="CO56" s="348">
        <v>0</v>
      </c>
      <c r="CP56" s="348">
        <v>0</v>
      </c>
      <c r="CQ56" s="348">
        <v>0</v>
      </c>
      <c r="CR56" s="348">
        <v>0</v>
      </c>
      <c r="CS56" s="348">
        <v>0</v>
      </c>
      <c r="CT56" s="348">
        <v>0</v>
      </c>
      <c r="CU56" s="348">
        <v>0</v>
      </c>
      <c r="CV56" s="350">
        <f t="shared" si="9"/>
        <v>0</v>
      </c>
      <c r="CX56" s="1054"/>
    </row>
    <row r="57" spans="1:102" ht="30" x14ac:dyDescent="0.25">
      <c r="B57" s="172">
        <f>IF(C57=0,"",MAX($B$7:B56)+1)</f>
        <v>49</v>
      </c>
      <c r="C57" s="21">
        <v>6422003502</v>
      </c>
      <c r="D57" s="171" t="str">
        <f>_xlfn.XLOOKUP(C57,'COA_DTGroup_Update 20260428'!$C$410:$C$854,'COA_DTGroup_Update 20260428'!$A$410:$A$854,"")</f>
        <v>Chi phí xăng dầu xe du lịch, xe gắn máy,xe nâng</v>
      </c>
      <c r="E57" s="9" t="s">
        <v>335</v>
      </c>
      <c r="F57" s="21" t="s">
        <v>853</v>
      </c>
      <c r="G57" s="171" t="s">
        <v>854</v>
      </c>
      <c r="H57" s="179">
        <f>VLOOKUP(C57,'COA_DTGroup_Update 20260428'!C:D,2,0)</f>
        <v>642</v>
      </c>
      <c r="I57" s="179">
        <v>35</v>
      </c>
      <c r="J57" s="198" t="s">
        <v>335</v>
      </c>
      <c r="K57" s="220" t="s">
        <v>197</v>
      </c>
      <c r="L57" s="288" t="s">
        <v>469</v>
      </c>
      <c r="M57" s="299" t="s">
        <v>2258</v>
      </c>
      <c r="N57" s="285"/>
      <c r="O57" s="285" t="s">
        <v>469</v>
      </c>
      <c r="P57" s="1" t="b">
        <v>1</v>
      </c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50">
        <f t="shared" si="3"/>
        <v>0</v>
      </c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50">
        <f t="shared" si="4"/>
        <v>0</v>
      </c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50">
        <f t="shared" si="5"/>
        <v>0</v>
      </c>
      <c r="BH57" s="350"/>
      <c r="BI57" s="350"/>
      <c r="BJ57" s="350"/>
      <c r="BK57" s="350"/>
      <c r="BL57" s="350"/>
      <c r="BM57" s="350"/>
      <c r="BN57" s="350"/>
      <c r="BO57" s="350"/>
      <c r="BP57" s="350"/>
      <c r="BQ57" s="350"/>
      <c r="BR57" s="350"/>
      <c r="BS57" s="350"/>
      <c r="BT57" s="350">
        <f t="shared" si="6"/>
        <v>0</v>
      </c>
      <c r="BV57" s="349"/>
      <c r="BW57" s="349"/>
      <c r="BX57" s="349"/>
      <c r="BY57" s="349"/>
      <c r="BZ57" s="349"/>
      <c r="CA57" s="349"/>
      <c r="CB57" s="349"/>
      <c r="CC57" s="349"/>
      <c r="CD57" s="349"/>
      <c r="CE57" s="349"/>
      <c r="CF57" s="349"/>
      <c r="CG57" s="349"/>
      <c r="CH57" s="350">
        <f t="shared" si="7"/>
        <v>0</v>
      </c>
      <c r="CI57" s="399" t="e">
        <f t="shared" si="8"/>
        <v>#DIV/0!</v>
      </c>
      <c r="CJ57" s="348">
        <v>0</v>
      </c>
      <c r="CK57" s="348">
        <v>0</v>
      </c>
      <c r="CL57" s="348">
        <v>0</v>
      </c>
      <c r="CM57" s="348">
        <v>0</v>
      </c>
      <c r="CN57" s="348">
        <v>0</v>
      </c>
      <c r="CO57" s="348">
        <v>0</v>
      </c>
      <c r="CP57" s="348">
        <v>0</v>
      </c>
      <c r="CQ57" s="348">
        <v>0</v>
      </c>
      <c r="CR57" s="348">
        <v>0</v>
      </c>
      <c r="CS57" s="348">
        <v>0</v>
      </c>
      <c r="CT57" s="348">
        <v>0</v>
      </c>
      <c r="CU57" s="348">
        <v>0</v>
      </c>
      <c r="CV57" s="350">
        <f t="shared" si="9"/>
        <v>0</v>
      </c>
      <c r="CX57" s="1054"/>
    </row>
    <row r="58" spans="1:102" ht="30" x14ac:dyDescent="0.25">
      <c r="B58" s="172">
        <f>IF(C58=0,"",MAX($B$7:B57)+1)</f>
        <v>50</v>
      </c>
      <c r="C58" s="21">
        <v>6272003502</v>
      </c>
      <c r="D58" s="171" t="str">
        <f>_xlfn.XLOOKUP(C58,'COA_DTGroup_Update 20260428'!$C$410:$C$854,'COA_DTGroup_Update 20260428'!$A$410:$A$854,"")</f>
        <v>Chi phí xăng dầu xe</v>
      </c>
      <c r="E58" s="9" t="s">
        <v>333</v>
      </c>
      <c r="F58" s="21" t="s">
        <v>853</v>
      </c>
      <c r="G58" s="171" t="s">
        <v>855</v>
      </c>
      <c r="H58" s="179">
        <f>VLOOKUP(C58,'COA_DTGroup_Update 20260428'!C:D,2,0)</f>
        <v>627</v>
      </c>
      <c r="I58" s="179">
        <v>33</v>
      </c>
      <c r="J58" s="198" t="s">
        <v>333</v>
      </c>
      <c r="K58" s="220" t="s">
        <v>197</v>
      </c>
      <c r="L58" s="288" t="s">
        <v>545</v>
      </c>
      <c r="M58" s="299" t="s">
        <v>2258</v>
      </c>
      <c r="N58" s="285"/>
      <c r="O58" s="285" t="s">
        <v>545</v>
      </c>
      <c r="P58" s="1" t="b">
        <v>1</v>
      </c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50">
        <f t="shared" si="3"/>
        <v>0</v>
      </c>
      <c r="AF58" s="349"/>
      <c r="AG58" s="349"/>
      <c r="AH58" s="349"/>
      <c r="AI58" s="349"/>
      <c r="AJ58" s="349"/>
      <c r="AK58" s="349"/>
      <c r="AL58" s="349"/>
      <c r="AM58" s="349"/>
      <c r="AN58" s="349"/>
      <c r="AO58" s="349"/>
      <c r="AP58" s="349"/>
      <c r="AQ58" s="349"/>
      <c r="AR58" s="350">
        <f t="shared" si="4"/>
        <v>0</v>
      </c>
      <c r="AT58" s="349"/>
      <c r="AU58" s="349"/>
      <c r="AV58" s="349"/>
      <c r="AW58" s="349"/>
      <c r="AX58" s="349"/>
      <c r="AY58" s="349"/>
      <c r="AZ58" s="349"/>
      <c r="BA58" s="349"/>
      <c r="BB58" s="349"/>
      <c r="BC58" s="349"/>
      <c r="BD58" s="349"/>
      <c r="BE58" s="349"/>
      <c r="BF58" s="350">
        <f t="shared" si="5"/>
        <v>0</v>
      </c>
      <c r="BH58" s="350"/>
      <c r="BI58" s="350"/>
      <c r="BJ58" s="350"/>
      <c r="BK58" s="350"/>
      <c r="BL58" s="350"/>
      <c r="BM58" s="350"/>
      <c r="BN58" s="350"/>
      <c r="BO58" s="350"/>
      <c r="BP58" s="350"/>
      <c r="BQ58" s="350"/>
      <c r="BR58" s="350"/>
      <c r="BS58" s="350"/>
      <c r="BT58" s="350">
        <f t="shared" si="6"/>
        <v>0</v>
      </c>
      <c r="BV58" s="349">
        <v>33298363.636363637</v>
      </c>
      <c r="BW58" s="349">
        <v>25898727.272727273</v>
      </c>
      <c r="BX58" s="349">
        <v>36998181.81818182</v>
      </c>
      <c r="BY58" s="349">
        <v>46218068.181818187</v>
      </c>
      <c r="BZ58" s="349">
        <v>46218068.181818187</v>
      </c>
      <c r="CA58" s="349">
        <v>46218068.181818187</v>
      </c>
      <c r="CB58" s="349">
        <v>46218068.181818187</v>
      </c>
      <c r="CC58" s="349">
        <v>46218068.181818187</v>
      </c>
      <c r="CD58" s="349">
        <v>46218068.181818187</v>
      </c>
      <c r="CE58" s="349">
        <v>63543976.36363636</v>
      </c>
      <c r="CF58" s="349">
        <v>63543976.36363636</v>
      </c>
      <c r="CG58" s="349">
        <v>63543976.36363636</v>
      </c>
      <c r="CH58" s="350">
        <f t="shared" si="7"/>
        <v>564135610.909091</v>
      </c>
      <c r="CI58" s="399">
        <f t="shared" si="8"/>
        <v>0.26501741283444957</v>
      </c>
      <c r="CJ58" s="348">
        <v>27244448</v>
      </c>
      <c r="CK58" s="348">
        <v>19797175</v>
      </c>
      <c r="CL58" s="348">
        <v>58970664</v>
      </c>
      <c r="CM58" s="348">
        <v>78006420</v>
      </c>
      <c r="CN58" s="348">
        <v>53861750</v>
      </c>
      <c r="CO58" s="348">
        <v>0</v>
      </c>
      <c r="CP58" s="348">
        <v>0</v>
      </c>
      <c r="CQ58" s="348">
        <v>0</v>
      </c>
      <c r="CR58" s="348">
        <v>0</v>
      </c>
      <c r="CS58" s="348">
        <v>0</v>
      </c>
      <c r="CT58" s="348">
        <v>0</v>
      </c>
      <c r="CU58" s="348">
        <v>0</v>
      </c>
      <c r="CV58" s="350">
        <f t="shared" si="9"/>
        <v>237880457</v>
      </c>
      <c r="CX58" s="1054"/>
    </row>
    <row r="59" spans="1:102" ht="30" x14ac:dyDescent="0.25">
      <c r="B59" s="172">
        <f>IF(C59=0,"",MAX($B$7:B58)+1)</f>
        <v>51</v>
      </c>
      <c r="C59" s="21">
        <v>6412003501</v>
      </c>
      <c r="D59" s="171" t="str">
        <f>_xlfn.XLOOKUP(C59,'COA_DTGroup_Update 20260428'!$C$410:$C$854,'COA_DTGroup_Update 20260428'!$A$410:$A$854,"")</f>
        <v>Chi phí xăng dầu xe giao hàng</v>
      </c>
      <c r="E59" s="9" t="s">
        <v>334</v>
      </c>
      <c r="F59" s="21" t="s">
        <v>856</v>
      </c>
      <c r="G59" s="171" t="s">
        <v>857</v>
      </c>
      <c r="H59" s="179">
        <f>VLOOKUP(C59,'COA_DTGroup_Update 20260428'!C:D,2,0)</f>
        <v>641</v>
      </c>
      <c r="I59" s="179">
        <v>34</v>
      </c>
      <c r="J59" s="198" t="s">
        <v>334</v>
      </c>
      <c r="K59" s="220" t="s">
        <v>197</v>
      </c>
      <c r="L59" s="288" t="s">
        <v>592</v>
      </c>
      <c r="M59" s="299" t="s">
        <v>2258</v>
      </c>
      <c r="N59" s="285"/>
      <c r="O59" s="285" t="s">
        <v>592</v>
      </c>
      <c r="P59" s="1" t="b">
        <v>1</v>
      </c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50">
        <f t="shared" si="3"/>
        <v>0</v>
      </c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50">
        <f t="shared" si="4"/>
        <v>0</v>
      </c>
      <c r="AT59" s="349"/>
      <c r="AU59" s="349"/>
      <c r="AV59" s="349"/>
      <c r="AW59" s="349"/>
      <c r="AX59" s="349"/>
      <c r="AY59" s="349"/>
      <c r="AZ59" s="349"/>
      <c r="BA59" s="349"/>
      <c r="BB59" s="349"/>
      <c r="BC59" s="349"/>
      <c r="BD59" s="349"/>
      <c r="BE59" s="349"/>
      <c r="BF59" s="350">
        <f t="shared" si="5"/>
        <v>0</v>
      </c>
      <c r="BH59" s="350"/>
      <c r="BI59" s="350"/>
      <c r="BJ59" s="350"/>
      <c r="BK59" s="350"/>
      <c r="BL59" s="350"/>
      <c r="BM59" s="350"/>
      <c r="BN59" s="350"/>
      <c r="BO59" s="350"/>
      <c r="BP59" s="350"/>
      <c r="BQ59" s="350"/>
      <c r="BR59" s="350"/>
      <c r="BS59" s="350"/>
      <c r="BT59" s="350">
        <f t="shared" si="6"/>
        <v>0</v>
      </c>
      <c r="BV59" s="349"/>
      <c r="BW59" s="349"/>
      <c r="BX59" s="349"/>
      <c r="BY59" s="349"/>
      <c r="BZ59" s="349"/>
      <c r="CA59" s="349"/>
      <c r="CB59" s="349"/>
      <c r="CC59" s="349"/>
      <c r="CD59" s="349"/>
      <c r="CE59" s="349"/>
      <c r="CF59" s="349"/>
      <c r="CG59" s="349"/>
      <c r="CH59" s="350">
        <f t="shared" si="7"/>
        <v>0</v>
      </c>
      <c r="CI59" s="399" t="e">
        <f t="shared" si="8"/>
        <v>#DIV/0!</v>
      </c>
      <c r="CJ59" s="348">
        <v>0</v>
      </c>
      <c r="CK59" s="348">
        <v>0</v>
      </c>
      <c r="CL59" s="348">
        <v>0</v>
      </c>
      <c r="CM59" s="348">
        <v>0</v>
      </c>
      <c r="CN59" s="348">
        <v>0</v>
      </c>
      <c r="CO59" s="348">
        <v>0</v>
      </c>
      <c r="CP59" s="348">
        <v>0</v>
      </c>
      <c r="CQ59" s="348">
        <v>0</v>
      </c>
      <c r="CR59" s="348">
        <v>0</v>
      </c>
      <c r="CS59" s="348">
        <v>0</v>
      </c>
      <c r="CT59" s="348">
        <v>0</v>
      </c>
      <c r="CU59" s="348">
        <v>0</v>
      </c>
      <c r="CV59" s="350">
        <f t="shared" si="9"/>
        <v>0</v>
      </c>
      <c r="CX59" s="1054"/>
    </row>
    <row r="60" spans="1:102" s="3" customFormat="1" x14ac:dyDescent="0.25">
      <c r="A60" s="191"/>
      <c r="B60" s="172">
        <f>IF(C60=0,"",MAX($B$7:B59)+1)</f>
        <v>52</v>
      </c>
      <c r="C60" s="206">
        <v>6417003801</v>
      </c>
      <c r="D60" s="9" t="str">
        <f>_xlfn.XLOOKUP(C60,'COA_DTGroup_Update 20260428'!$C$410:$C$854,'COA_DTGroup_Update 20260428'!$A$410:$A$854,"")</f>
        <v>Phí cầu đường xe</v>
      </c>
      <c r="E60" s="9" t="s">
        <v>336</v>
      </c>
      <c r="F60" s="206" t="s">
        <v>858</v>
      </c>
      <c r="G60" s="208"/>
      <c r="H60" s="179">
        <f>VLOOKUP(C60,'COA_DTGroup_Update 20260428'!C:D,2,0)</f>
        <v>641</v>
      </c>
      <c r="I60" s="179">
        <v>36</v>
      </c>
      <c r="J60" s="198" t="s">
        <v>336</v>
      </c>
      <c r="K60" s="220" t="s">
        <v>197</v>
      </c>
      <c r="L60" s="288" t="s">
        <v>559</v>
      </c>
      <c r="M60" s="299" t="s">
        <v>2258</v>
      </c>
      <c r="N60" s="286"/>
      <c r="O60" s="286" t="s">
        <v>559</v>
      </c>
      <c r="P60" s="1" t="b">
        <v>1</v>
      </c>
      <c r="R60" s="351"/>
      <c r="S60" s="351"/>
      <c r="T60" s="351"/>
      <c r="U60" s="351"/>
      <c r="V60" s="351"/>
      <c r="W60" s="351"/>
      <c r="X60" s="351"/>
      <c r="Y60" s="351"/>
      <c r="Z60" s="351"/>
      <c r="AA60" s="351"/>
      <c r="AB60" s="351"/>
      <c r="AC60" s="351"/>
      <c r="AD60" s="352">
        <f t="shared" si="3"/>
        <v>0</v>
      </c>
      <c r="AF60" s="351"/>
      <c r="AG60" s="351"/>
      <c r="AH60" s="351"/>
      <c r="AI60" s="351"/>
      <c r="AJ60" s="351"/>
      <c r="AK60" s="351"/>
      <c r="AL60" s="351"/>
      <c r="AM60" s="351"/>
      <c r="AN60" s="351"/>
      <c r="AO60" s="351"/>
      <c r="AP60" s="351"/>
      <c r="AQ60" s="351"/>
      <c r="AR60" s="352">
        <f t="shared" si="4"/>
        <v>0</v>
      </c>
      <c r="AT60" s="351"/>
      <c r="AU60" s="351"/>
      <c r="AV60" s="351"/>
      <c r="AW60" s="351"/>
      <c r="AX60" s="351"/>
      <c r="AY60" s="351"/>
      <c r="AZ60" s="351"/>
      <c r="BA60" s="351"/>
      <c r="BB60" s="351"/>
      <c r="BC60" s="351"/>
      <c r="BD60" s="351"/>
      <c r="BE60" s="351"/>
      <c r="BF60" s="352">
        <f t="shared" si="5"/>
        <v>0</v>
      </c>
      <c r="BH60" s="352"/>
      <c r="BI60" s="352"/>
      <c r="BJ60" s="352"/>
      <c r="BK60" s="352"/>
      <c r="BL60" s="352"/>
      <c r="BM60" s="352"/>
      <c r="BN60" s="352"/>
      <c r="BO60" s="352"/>
      <c r="BP60" s="352"/>
      <c r="BQ60" s="352"/>
      <c r="BR60" s="352"/>
      <c r="BS60" s="352"/>
      <c r="BT60" s="352">
        <f t="shared" si="6"/>
        <v>0</v>
      </c>
      <c r="BV60" s="351"/>
      <c r="BW60" s="351"/>
      <c r="BX60" s="351"/>
      <c r="BY60" s="351"/>
      <c r="BZ60" s="351"/>
      <c r="CA60" s="351"/>
      <c r="CB60" s="351"/>
      <c r="CC60" s="351"/>
      <c r="CD60" s="351"/>
      <c r="CE60" s="351"/>
      <c r="CF60" s="351"/>
      <c r="CG60" s="351"/>
      <c r="CH60" s="352">
        <f t="shared" si="7"/>
        <v>0</v>
      </c>
      <c r="CI60" s="399" t="e">
        <f t="shared" si="8"/>
        <v>#DIV/0!</v>
      </c>
      <c r="CJ60" s="348">
        <v>0</v>
      </c>
      <c r="CK60" s="348">
        <v>0</v>
      </c>
      <c r="CL60" s="348">
        <v>0</v>
      </c>
      <c r="CM60" s="348">
        <v>0</v>
      </c>
      <c r="CN60" s="348">
        <v>0</v>
      </c>
      <c r="CO60" s="348">
        <v>0</v>
      </c>
      <c r="CP60" s="348">
        <v>0</v>
      </c>
      <c r="CQ60" s="348">
        <v>0</v>
      </c>
      <c r="CR60" s="348">
        <v>0</v>
      </c>
      <c r="CS60" s="348">
        <v>0</v>
      </c>
      <c r="CT60" s="348">
        <v>0</v>
      </c>
      <c r="CU60" s="348">
        <v>0</v>
      </c>
      <c r="CV60" s="352">
        <f t="shared" si="9"/>
        <v>0</v>
      </c>
      <c r="CX60" s="1054"/>
    </row>
    <row r="61" spans="1:102" s="3" customFormat="1" x14ac:dyDescent="0.25">
      <c r="A61" s="191"/>
      <c r="B61" s="172">
        <f>IF(C61=0,"",MAX($B$7:B60)+1)</f>
        <v>53</v>
      </c>
      <c r="C61" s="206">
        <v>6427003801</v>
      </c>
      <c r="D61" s="9" t="str">
        <f>_xlfn.XLOOKUP(C61,'COA_DTGroup_Update 20260428'!$C$410:$C$854,'COA_DTGroup_Update 20260428'!$A$410:$A$854,"")</f>
        <v>Phí cầu đường xe</v>
      </c>
      <c r="E61" s="9" t="s">
        <v>336</v>
      </c>
      <c r="F61" s="206" t="s">
        <v>858</v>
      </c>
      <c r="G61" s="208"/>
      <c r="H61" s="179">
        <f>VLOOKUP(C61,'COA_DTGroup_Update 20260428'!C:D,2,0)</f>
        <v>642</v>
      </c>
      <c r="I61" s="179">
        <v>36</v>
      </c>
      <c r="J61" s="198" t="s">
        <v>336</v>
      </c>
      <c r="K61" s="220" t="s">
        <v>197</v>
      </c>
      <c r="L61" s="288" t="s">
        <v>495</v>
      </c>
      <c r="M61" s="299" t="s">
        <v>2258</v>
      </c>
      <c r="N61" s="286"/>
      <c r="O61" s="286" t="s">
        <v>495</v>
      </c>
      <c r="P61" s="1" t="b">
        <v>1</v>
      </c>
      <c r="R61" s="351"/>
      <c r="S61" s="351"/>
      <c r="T61" s="351"/>
      <c r="U61" s="351"/>
      <c r="V61" s="351"/>
      <c r="W61" s="351"/>
      <c r="X61" s="351"/>
      <c r="Y61" s="351"/>
      <c r="Z61" s="351"/>
      <c r="AA61" s="351"/>
      <c r="AB61" s="351"/>
      <c r="AC61" s="351"/>
      <c r="AD61" s="352">
        <f t="shared" si="3"/>
        <v>0</v>
      </c>
      <c r="AF61" s="351"/>
      <c r="AG61" s="351"/>
      <c r="AH61" s="351"/>
      <c r="AI61" s="351"/>
      <c r="AJ61" s="351"/>
      <c r="AK61" s="351"/>
      <c r="AL61" s="351"/>
      <c r="AM61" s="351"/>
      <c r="AN61" s="351"/>
      <c r="AO61" s="351"/>
      <c r="AP61" s="351"/>
      <c r="AQ61" s="351"/>
      <c r="AR61" s="352">
        <f t="shared" si="4"/>
        <v>0</v>
      </c>
      <c r="AT61" s="351"/>
      <c r="AU61" s="351"/>
      <c r="AV61" s="351"/>
      <c r="AW61" s="351"/>
      <c r="AX61" s="351"/>
      <c r="AY61" s="351"/>
      <c r="AZ61" s="351"/>
      <c r="BA61" s="351"/>
      <c r="BB61" s="351"/>
      <c r="BC61" s="351"/>
      <c r="BD61" s="351"/>
      <c r="BE61" s="351"/>
      <c r="BF61" s="352">
        <f t="shared" si="5"/>
        <v>0</v>
      </c>
      <c r="BH61" s="352"/>
      <c r="BI61" s="352"/>
      <c r="BJ61" s="352"/>
      <c r="BK61" s="352"/>
      <c r="BL61" s="352"/>
      <c r="BM61" s="352"/>
      <c r="BN61" s="352"/>
      <c r="BO61" s="352"/>
      <c r="BP61" s="352"/>
      <c r="BQ61" s="352"/>
      <c r="BR61" s="352"/>
      <c r="BS61" s="352"/>
      <c r="BT61" s="352">
        <f t="shared" si="6"/>
        <v>0</v>
      </c>
      <c r="BV61" s="351"/>
      <c r="BW61" s="351"/>
      <c r="BX61" s="351"/>
      <c r="BY61" s="351"/>
      <c r="BZ61" s="351"/>
      <c r="CA61" s="351"/>
      <c r="CB61" s="351"/>
      <c r="CC61" s="351"/>
      <c r="CD61" s="351"/>
      <c r="CE61" s="351"/>
      <c r="CF61" s="351"/>
      <c r="CG61" s="351"/>
      <c r="CH61" s="352">
        <f t="shared" si="7"/>
        <v>0</v>
      </c>
      <c r="CI61" s="399" t="e">
        <f t="shared" si="8"/>
        <v>#DIV/0!</v>
      </c>
      <c r="CJ61" s="348">
        <v>0</v>
      </c>
      <c r="CK61" s="348">
        <v>0</v>
      </c>
      <c r="CL61" s="348">
        <v>0</v>
      </c>
      <c r="CM61" s="348">
        <v>0</v>
      </c>
      <c r="CN61" s="348">
        <v>0</v>
      </c>
      <c r="CO61" s="348">
        <v>0</v>
      </c>
      <c r="CP61" s="348">
        <v>0</v>
      </c>
      <c r="CQ61" s="348">
        <v>0</v>
      </c>
      <c r="CR61" s="348">
        <v>0</v>
      </c>
      <c r="CS61" s="348">
        <v>0</v>
      </c>
      <c r="CT61" s="348">
        <v>0</v>
      </c>
      <c r="CU61" s="348">
        <v>0</v>
      </c>
      <c r="CV61" s="352">
        <f t="shared" si="9"/>
        <v>0</v>
      </c>
      <c r="CX61" s="1054"/>
    </row>
    <row r="62" spans="1:102" ht="30" x14ac:dyDescent="0.25">
      <c r="B62" s="172">
        <f>IF(C62=0,"",MAX($B$7:B61)+1)</f>
        <v>54</v>
      </c>
      <c r="C62" s="21">
        <v>6272000104</v>
      </c>
      <c r="D62" s="9" t="str">
        <f>_xlfn.XLOOKUP(C62,'COA_DTGroup_Update 20260428'!$C$410:$C$854,'COA_DTGroup_Update 20260428'!$A$410:$A$854,"")</f>
        <v>Chi phí hóa chất XLNT</v>
      </c>
      <c r="E62" s="9" t="s">
        <v>145</v>
      </c>
      <c r="F62" s="21" t="s">
        <v>859</v>
      </c>
      <c r="G62" s="171"/>
      <c r="H62" s="179">
        <f>VLOOKUP(C62,'COA_DTGroup_Update 20260428'!C:D,2,0)</f>
        <v>627</v>
      </c>
      <c r="I62" s="179">
        <v>37</v>
      </c>
      <c r="J62" s="198" t="s">
        <v>145</v>
      </c>
      <c r="K62" s="220" t="s">
        <v>197</v>
      </c>
      <c r="L62" s="288" t="s">
        <v>579</v>
      </c>
      <c r="M62" s="299" t="s">
        <v>2258</v>
      </c>
      <c r="N62" s="285"/>
      <c r="O62" s="285" t="s">
        <v>579</v>
      </c>
      <c r="P62" s="1" t="b">
        <v>0</v>
      </c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50">
        <f t="shared" si="3"/>
        <v>0</v>
      </c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50">
        <f t="shared" si="4"/>
        <v>0</v>
      </c>
      <c r="AT62" s="349"/>
      <c r="AU62" s="349"/>
      <c r="AV62" s="349"/>
      <c r="AW62" s="349"/>
      <c r="AX62" s="349"/>
      <c r="AY62" s="349"/>
      <c r="AZ62" s="349"/>
      <c r="BA62" s="349"/>
      <c r="BB62" s="349"/>
      <c r="BC62" s="349"/>
      <c r="BD62" s="349"/>
      <c r="BE62" s="349"/>
      <c r="BF62" s="350">
        <f t="shared" si="5"/>
        <v>0</v>
      </c>
      <c r="BH62" s="350"/>
      <c r="BI62" s="350"/>
      <c r="BJ62" s="350"/>
      <c r="BK62" s="350"/>
      <c r="BL62" s="350"/>
      <c r="BM62" s="350"/>
      <c r="BN62" s="350"/>
      <c r="BO62" s="350"/>
      <c r="BP62" s="350"/>
      <c r="BQ62" s="350"/>
      <c r="BR62" s="350"/>
      <c r="BS62" s="350"/>
      <c r="BT62" s="350">
        <f t="shared" si="6"/>
        <v>0</v>
      </c>
      <c r="BV62" s="349">
        <v>6196500</v>
      </c>
      <c r="BW62" s="349">
        <v>6196500</v>
      </c>
      <c r="BX62" s="349">
        <v>6196500</v>
      </c>
      <c r="BY62" s="349">
        <v>6196500</v>
      </c>
      <c r="BZ62" s="349">
        <v>6196500</v>
      </c>
      <c r="CA62" s="349">
        <v>6196500</v>
      </c>
      <c r="CB62" s="349">
        <v>6196500</v>
      </c>
      <c r="CC62" s="349">
        <v>6196500</v>
      </c>
      <c r="CD62" s="349">
        <v>6196500</v>
      </c>
      <c r="CE62" s="349">
        <v>6196500</v>
      </c>
      <c r="CF62" s="349">
        <v>6196500</v>
      </c>
      <c r="CG62" s="349">
        <v>6196500</v>
      </c>
      <c r="CH62" s="350">
        <f t="shared" si="7"/>
        <v>74358000</v>
      </c>
      <c r="CI62" s="399">
        <f t="shared" si="8"/>
        <v>2.1339242314209637</v>
      </c>
      <c r="CJ62" s="348">
        <v>8385707</v>
      </c>
      <c r="CK62" s="348">
        <v>16893930</v>
      </c>
      <c r="CL62" s="348">
        <v>23515453</v>
      </c>
      <c r="CM62" s="348">
        <v>17354416</v>
      </c>
      <c r="CN62" s="348">
        <v>11527940</v>
      </c>
      <c r="CO62" s="348">
        <v>0</v>
      </c>
      <c r="CP62" s="348">
        <v>0</v>
      </c>
      <c r="CQ62" s="348">
        <v>0</v>
      </c>
      <c r="CR62" s="348">
        <v>0</v>
      </c>
      <c r="CS62" s="348">
        <v>0</v>
      </c>
      <c r="CT62" s="348">
        <v>0</v>
      </c>
      <c r="CU62" s="348">
        <v>0</v>
      </c>
      <c r="CV62" s="350">
        <f t="shared" si="9"/>
        <v>77677446</v>
      </c>
      <c r="CX62" s="1054"/>
    </row>
    <row r="63" spans="1:102" ht="45" x14ac:dyDescent="0.25">
      <c r="B63" s="172">
        <f>IF(C63=0,"",MAX($B$7:B62)+1)</f>
        <v>55</v>
      </c>
      <c r="C63" s="230" t="s">
        <v>841</v>
      </c>
      <c r="D63" s="231"/>
      <c r="E63" s="231" t="s">
        <v>175</v>
      </c>
      <c r="F63" s="230" t="s">
        <v>860</v>
      </c>
      <c r="G63" s="231" t="s">
        <v>805</v>
      </c>
      <c r="H63" s="179"/>
      <c r="I63" s="179">
        <v>38</v>
      </c>
      <c r="J63" s="198" t="s">
        <v>175</v>
      </c>
      <c r="K63" s="220" t="s">
        <v>197</v>
      </c>
      <c r="L63" s="297" t="s">
        <v>486</v>
      </c>
      <c r="M63" s="299" t="s">
        <v>2281</v>
      </c>
      <c r="N63" s="285"/>
      <c r="O63" s="285" t="s">
        <v>841</v>
      </c>
      <c r="P63" s="1" t="b">
        <v>0</v>
      </c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50">
        <f t="shared" si="3"/>
        <v>0</v>
      </c>
      <c r="AF63" s="349"/>
      <c r="AG63" s="349"/>
      <c r="AH63" s="349"/>
      <c r="AI63" s="349"/>
      <c r="AJ63" s="349"/>
      <c r="AK63" s="349"/>
      <c r="AL63" s="349"/>
      <c r="AM63" s="349"/>
      <c r="AN63" s="349"/>
      <c r="AO63" s="349"/>
      <c r="AP63" s="349"/>
      <c r="AQ63" s="349"/>
      <c r="AR63" s="350">
        <f t="shared" si="4"/>
        <v>0</v>
      </c>
      <c r="AT63" s="349"/>
      <c r="AU63" s="349"/>
      <c r="AV63" s="349"/>
      <c r="AW63" s="349"/>
      <c r="AX63" s="349"/>
      <c r="AY63" s="349"/>
      <c r="AZ63" s="349"/>
      <c r="BA63" s="349"/>
      <c r="BB63" s="349"/>
      <c r="BC63" s="349"/>
      <c r="BD63" s="349"/>
      <c r="BE63" s="349"/>
      <c r="BF63" s="350">
        <f t="shared" si="5"/>
        <v>0</v>
      </c>
      <c r="BH63" s="350"/>
      <c r="BI63" s="350"/>
      <c r="BJ63" s="350"/>
      <c r="BK63" s="350"/>
      <c r="BL63" s="350"/>
      <c r="BM63" s="350"/>
      <c r="BN63" s="350"/>
      <c r="BO63" s="350"/>
      <c r="BP63" s="350"/>
      <c r="BQ63" s="350"/>
      <c r="BR63" s="350"/>
      <c r="BS63" s="350"/>
      <c r="BT63" s="350">
        <f t="shared" si="6"/>
        <v>0</v>
      </c>
      <c r="BV63" s="349"/>
      <c r="BW63" s="349"/>
      <c r="BX63" s="349"/>
      <c r="BY63" s="349"/>
      <c r="BZ63" s="349"/>
      <c r="CA63" s="349"/>
      <c r="CB63" s="349"/>
      <c r="CC63" s="349"/>
      <c r="CD63" s="349"/>
      <c r="CE63" s="349"/>
      <c r="CF63" s="349"/>
      <c r="CG63" s="349"/>
      <c r="CH63" s="350">
        <f t="shared" si="7"/>
        <v>0</v>
      </c>
      <c r="CI63" s="399" t="e">
        <f t="shared" si="8"/>
        <v>#DIV/0!</v>
      </c>
      <c r="CJ63" s="348">
        <v>0</v>
      </c>
      <c r="CK63" s="348">
        <v>0</v>
      </c>
      <c r="CL63" s="348">
        <v>0</v>
      </c>
      <c r="CM63" s="348">
        <v>0</v>
      </c>
      <c r="CN63" s="348">
        <v>0</v>
      </c>
      <c r="CO63" s="348">
        <v>0</v>
      </c>
      <c r="CP63" s="348">
        <v>0</v>
      </c>
      <c r="CQ63" s="348">
        <v>0</v>
      </c>
      <c r="CR63" s="348">
        <v>0</v>
      </c>
      <c r="CS63" s="348">
        <v>0</v>
      </c>
      <c r="CT63" s="348">
        <v>0</v>
      </c>
      <c r="CU63" s="348">
        <v>0</v>
      </c>
      <c r="CV63" s="350">
        <f t="shared" si="9"/>
        <v>0</v>
      </c>
      <c r="CX63" s="1054"/>
    </row>
    <row r="64" spans="1:102" ht="30" x14ac:dyDescent="0.25">
      <c r="B64" s="172">
        <f>IF(C64=0,"",MAX($B$7:B63)+1)</f>
        <v>56</v>
      </c>
      <c r="C64" s="230" t="s">
        <v>841</v>
      </c>
      <c r="D64" s="231"/>
      <c r="E64" s="231" t="s">
        <v>220</v>
      </c>
      <c r="F64" s="230" t="s">
        <v>861</v>
      </c>
      <c r="G64" s="231" t="s">
        <v>805</v>
      </c>
      <c r="H64" s="179"/>
      <c r="I64" s="179">
        <v>39</v>
      </c>
      <c r="J64" s="15" t="s">
        <v>220</v>
      </c>
      <c r="K64" s="220" t="s">
        <v>197</v>
      </c>
      <c r="L64" s="297" t="s">
        <v>773</v>
      </c>
      <c r="M64" s="308" t="s">
        <v>2282</v>
      </c>
      <c r="N64" s="285"/>
      <c r="O64" s="285" t="s">
        <v>841</v>
      </c>
      <c r="P64" s="1" t="b">
        <v>0</v>
      </c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50">
        <f t="shared" si="3"/>
        <v>0</v>
      </c>
      <c r="AF64" s="349"/>
      <c r="AG64" s="349"/>
      <c r="AH64" s="349"/>
      <c r="AI64" s="349"/>
      <c r="AJ64" s="349"/>
      <c r="AK64" s="349"/>
      <c r="AL64" s="349"/>
      <c r="AM64" s="349"/>
      <c r="AN64" s="349"/>
      <c r="AO64" s="349"/>
      <c r="AP64" s="349"/>
      <c r="AQ64" s="349"/>
      <c r="AR64" s="350">
        <f t="shared" si="4"/>
        <v>0</v>
      </c>
      <c r="AT64" s="349"/>
      <c r="AU64" s="349"/>
      <c r="AV64" s="349"/>
      <c r="AW64" s="349"/>
      <c r="AX64" s="349"/>
      <c r="AY64" s="349"/>
      <c r="AZ64" s="349"/>
      <c r="BA64" s="349"/>
      <c r="BB64" s="349"/>
      <c r="BC64" s="349"/>
      <c r="BD64" s="349"/>
      <c r="BE64" s="349"/>
      <c r="BF64" s="350">
        <f t="shared" si="5"/>
        <v>0</v>
      </c>
      <c r="BH64" s="350"/>
      <c r="BI64" s="350"/>
      <c r="BJ64" s="350"/>
      <c r="BK64" s="350"/>
      <c r="BL64" s="350"/>
      <c r="BM64" s="350"/>
      <c r="BN64" s="350"/>
      <c r="BO64" s="350"/>
      <c r="BP64" s="350"/>
      <c r="BQ64" s="350"/>
      <c r="BR64" s="350"/>
      <c r="BS64" s="350"/>
      <c r="BT64" s="350">
        <f t="shared" si="6"/>
        <v>0</v>
      </c>
      <c r="BV64" s="349"/>
      <c r="BW64" s="349"/>
      <c r="BX64" s="349"/>
      <c r="BY64" s="349"/>
      <c r="BZ64" s="349"/>
      <c r="CA64" s="349"/>
      <c r="CB64" s="349"/>
      <c r="CC64" s="349"/>
      <c r="CD64" s="349"/>
      <c r="CE64" s="349"/>
      <c r="CF64" s="349"/>
      <c r="CG64" s="349"/>
      <c r="CH64" s="350">
        <f t="shared" si="7"/>
        <v>0</v>
      </c>
      <c r="CI64" s="399" t="e">
        <f t="shared" si="8"/>
        <v>#DIV/0!</v>
      </c>
      <c r="CJ64" s="348">
        <v>0</v>
      </c>
      <c r="CK64" s="348">
        <v>0</v>
      </c>
      <c r="CL64" s="348">
        <v>0</v>
      </c>
      <c r="CM64" s="348">
        <v>0</v>
      </c>
      <c r="CN64" s="348">
        <v>0</v>
      </c>
      <c r="CO64" s="348">
        <v>0</v>
      </c>
      <c r="CP64" s="348">
        <v>0</v>
      </c>
      <c r="CQ64" s="348">
        <v>0</v>
      </c>
      <c r="CR64" s="348">
        <v>0</v>
      </c>
      <c r="CS64" s="348">
        <v>0</v>
      </c>
      <c r="CT64" s="348">
        <v>0</v>
      </c>
      <c r="CU64" s="348">
        <v>0</v>
      </c>
      <c r="CV64" s="350">
        <f t="shared" si="9"/>
        <v>0</v>
      </c>
      <c r="CX64" s="1054"/>
    </row>
    <row r="65" spans="1:102" ht="45" x14ac:dyDescent="0.25">
      <c r="B65" s="172">
        <f>IF(C65=0,"",MAX($B$7:B64)+1)</f>
        <v>57</v>
      </c>
      <c r="C65" s="21">
        <v>6277003702</v>
      </c>
      <c r="D65" s="9" t="str">
        <f>_xlfn.XLOOKUP(C65,'COA_DTGroup_Update 20260428'!$C$410:$C$854,'COA_DTGroup_Update 20260428'!$A$410:$A$854,"")</f>
        <v>Chi phí dịch vụ môi trường</v>
      </c>
      <c r="E65" s="9" t="s">
        <v>148</v>
      </c>
      <c r="F65" s="21" t="s">
        <v>862</v>
      </c>
      <c r="G65" s="171" t="s">
        <v>863</v>
      </c>
      <c r="H65" s="179">
        <f>VLOOKUP(C65,'COA_DTGroup_Update 20260428'!C:D,2,0)</f>
        <v>627</v>
      </c>
      <c r="I65" s="179">
        <v>40</v>
      </c>
      <c r="J65" s="198" t="s">
        <v>148</v>
      </c>
      <c r="K65" s="220" t="s">
        <v>197</v>
      </c>
      <c r="L65" s="288" t="s">
        <v>589</v>
      </c>
      <c r="M65" s="299" t="s">
        <v>2258</v>
      </c>
      <c r="N65" s="285"/>
      <c r="O65" s="285" t="s">
        <v>589</v>
      </c>
      <c r="P65" s="1" t="b">
        <v>1</v>
      </c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50">
        <f t="shared" si="3"/>
        <v>0</v>
      </c>
      <c r="AF65" s="349"/>
      <c r="AG65" s="349"/>
      <c r="AH65" s="349"/>
      <c r="AI65" s="349"/>
      <c r="AJ65" s="349"/>
      <c r="AK65" s="349"/>
      <c r="AL65" s="349"/>
      <c r="AM65" s="349"/>
      <c r="AN65" s="349"/>
      <c r="AO65" s="349"/>
      <c r="AP65" s="349"/>
      <c r="AQ65" s="349"/>
      <c r="AR65" s="350">
        <f t="shared" si="4"/>
        <v>0</v>
      </c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  <c r="BF65" s="350">
        <f t="shared" si="5"/>
        <v>0</v>
      </c>
      <c r="BH65" s="350"/>
      <c r="BI65" s="350"/>
      <c r="BJ65" s="350"/>
      <c r="BK65" s="350"/>
      <c r="BL65" s="350"/>
      <c r="BM65" s="350"/>
      <c r="BN65" s="350"/>
      <c r="BO65" s="350"/>
      <c r="BP65" s="350"/>
      <c r="BQ65" s="350"/>
      <c r="BR65" s="350"/>
      <c r="BS65" s="350"/>
      <c r="BT65" s="350">
        <f t="shared" si="6"/>
        <v>0</v>
      </c>
      <c r="BV65" s="349">
        <v>57218498.068965517</v>
      </c>
      <c r="BW65" s="349">
        <v>44503276.275862075</v>
      </c>
      <c r="BX65" s="349">
        <v>63576108.965517238</v>
      </c>
      <c r="BY65" s="349">
        <v>79534480.394088671</v>
      </c>
      <c r="BZ65" s="349">
        <v>79534480.394088671</v>
      </c>
      <c r="CA65" s="349">
        <v>79534480.394088671</v>
      </c>
      <c r="CB65" s="349">
        <v>79534480.394088671</v>
      </c>
      <c r="CC65" s="349">
        <v>79534480.394088671</v>
      </c>
      <c r="CD65" s="349">
        <v>79534480.394088671</v>
      </c>
      <c r="CE65" s="349">
        <v>115560374.16985223</v>
      </c>
      <c r="CF65" s="349">
        <v>115560374.16985223</v>
      </c>
      <c r="CG65" s="349">
        <v>115560374.16985223</v>
      </c>
      <c r="CH65" s="350">
        <f t="shared" si="7"/>
        <v>989185888.18443358</v>
      </c>
      <c r="CI65" s="399">
        <f t="shared" si="8"/>
        <v>-0.22308809680803765</v>
      </c>
      <c r="CJ65" s="348">
        <v>75121594</v>
      </c>
      <c r="CK65" s="348">
        <v>38855800</v>
      </c>
      <c r="CL65" s="348">
        <v>33326673</v>
      </c>
      <c r="CM65" s="348">
        <v>78835501</v>
      </c>
      <c r="CN65" s="348">
        <v>30030529</v>
      </c>
      <c r="CO65" s="348">
        <v>0</v>
      </c>
      <c r="CP65" s="348">
        <v>0</v>
      </c>
      <c r="CQ65" s="348">
        <v>0</v>
      </c>
      <c r="CR65" s="348">
        <v>0</v>
      </c>
      <c r="CS65" s="348">
        <v>0</v>
      </c>
      <c r="CT65" s="348">
        <v>0</v>
      </c>
      <c r="CU65" s="348">
        <v>0</v>
      </c>
      <c r="CV65" s="350">
        <f t="shared" si="9"/>
        <v>256170097</v>
      </c>
      <c r="CX65" s="1054"/>
    </row>
    <row r="66" spans="1:102" ht="45" x14ac:dyDescent="0.25">
      <c r="B66" s="172">
        <f>IF(C66=0,"",MAX($B$7:B65)+1)</f>
        <v>58</v>
      </c>
      <c r="C66" s="21">
        <v>6417003702</v>
      </c>
      <c r="D66" s="9" t="str">
        <f>_xlfn.XLOOKUP(C66,'COA_DTGroup_Update 20260428'!$C$410:$C$854,'COA_DTGroup_Update 20260428'!$A$410:$A$854,"")</f>
        <v>Chi phí dịch vụ môi trường</v>
      </c>
      <c r="E66" s="9" t="s">
        <v>148</v>
      </c>
      <c r="F66" s="21" t="s">
        <v>862</v>
      </c>
      <c r="G66" s="171"/>
      <c r="H66" s="179">
        <f>VLOOKUP(C66,'COA_DTGroup_Update 20260428'!C:D,2,0)</f>
        <v>641</v>
      </c>
      <c r="I66" s="179">
        <v>40</v>
      </c>
      <c r="J66" s="198" t="s">
        <v>148</v>
      </c>
      <c r="K66" s="220" t="s">
        <v>197</v>
      </c>
      <c r="L66" s="288" t="s">
        <v>2161</v>
      </c>
      <c r="M66" s="299" t="s">
        <v>2258</v>
      </c>
      <c r="N66" s="285"/>
      <c r="O66" s="285" t="s">
        <v>2161</v>
      </c>
      <c r="P66" s="1" t="b">
        <v>0</v>
      </c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50">
        <f t="shared" si="3"/>
        <v>0</v>
      </c>
      <c r="AF66" s="349"/>
      <c r="AG66" s="349"/>
      <c r="AH66" s="349"/>
      <c r="AI66" s="349"/>
      <c r="AJ66" s="349"/>
      <c r="AK66" s="349"/>
      <c r="AL66" s="349"/>
      <c r="AM66" s="349"/>
      <c r="AN66" s="349"/>
      <c r="AO66" s="349"/>
      <c r="AP66" s="349"/>
      <c r="AQ66" s="349"/>
      <c r="AR66" s="350">
        <f t="shared" si="4"/>
        <v>0</v>
      </c>
      <c r="AT66" s="349"/>
      <c r="AU66" s="349"/>
      <c r="AV66" s="349"/>
      <c r="AW66" s="349"/>
      <c r="AX66" s="349"/>
      <c r="AY66" s="349"/>
      <c r="AZ66" s="349"/>
      <c r="BA66" s="349"/>
      <c r="BB66" s="349"/>
      <c r="BC66" s="349"/>
      <c r="BD66" s="349"/>
      <c r="BE66" s="349"/>
      <c r="BF66" s="350">
        <f t="shared" si="5"/>
        <v>0</v>
      </c>
      <c r="BH66" s="350"/>
      <c r="BI66" s="350"/>
      <c r="BJ66" s="350"/>
      <c r="BK66" s="350"/>
      <c r="BL66" s="350"/>
      <c r="BM66" s="350"/>
      <c r="BN66" s="350"/>
      <c r="BO66" s="350"/>
      <c r="BP66" s="350"/>
      <c r="BQ66" s="350"/>
      <c r="BR66" s="350"/>
      <c r="BS66" s="350"/>
      <c r="BT66" s="350">
        <f t="shared" si="6"/>
        <v>0</v>
      </c>
      <c r="BV66" s="349"/>
      <c r="BW66" s="349"/>
      <c r="BX66" s="349"/>
      <c r="BY66" s="349"/>
      <c r="BZ66" s="349"/>
      <c r="CA66" s="349"/>
      <c r="CB66" s="349"/>
      <c r="CC66" s="349"/>
      <c r="CD66" s="349"/>
      <c r="CE66" s="349"/>
      <c r="CF66" s="349"/>
      <c r="CG66" s="349"/>
      <c r="CH66" s="350">
        <f t="shared" si="7"/>
        <v>0</v>
      </c>
      <c r="CI66" s="399" t="e">
        <f t="shared" si="8"/>
        <v>#DIV/0!</v>
      </c>
      <c r="CJ66" s="348">
        <v>0</v>
      </c>
      <c r="CK66" s="348">
        <v>0</v>
      </c>
      <c r="CL66" s="348">
        <v>0</v>
      </c>
      <c r="CM66" s="348">
        <v>0</v>
      </c>
      <c r="CN66" s="348">
        <v>0</v>
      </c>
      <c r="CO66" s="348">
        <v>0</v>
      </c>
      <c r="CP66" s="348">
        <v>0</v>
      </c>
      <c r="CQ66" s="348">
        <v>0</v>
      </c>
      <c r="CR66" s="348">
        <v>0</v>
      </c>
      <c r="CS66" s="348">
        <v>0</v>
      </c>
      <c r="CT66" s="348">
        <v>0</v>
      </c>
      <c r="CU66" s="348">
        <v>0</v>
      </c>
      <c r="CV66" s="350">
        <f t="shared" si="9"/>
        <v>0</v>
      </c>
      <c r="CX66" s="1054"/>
    </row>
    <row r="67" spans="1:102" ht="45" x14ac:dyDescent="0.25">
      <c r="B67" s="172">
        <f>IF(C67=0,"",MAX($B$7:B66)+1)</f>
        <v>59</v>
      </c>
      <c r="C67" s="21">
        <v>6427003702</v>
      </c>
      <c r="D67" s="9" t="str">
        <f>_xlfn.XLOOKUP(C67,'COA_DTGroup_Update 20260428'!$C$410:$C$854,'COA_DTGroup_Update 20260428'!$A$410:$A$854,"")</f>
        <v>Chi phí dịch vụ môi trường</v>
      </c>
      <c r="E67" s="9" t="s">
        <v>148</v>
      </c>
      <c r="F67" s="21" t="s">
        <v>862</v>
      </c>
      <c r="G67" s="171"/>
      <c r="H67" s="179">
        <f>VLOOKUP(C67,'COA_DTGroup_Update 20260428'!C:D,2,0)</f>
        <v>642</v>
      </c>
      <c r="I67" s="179">
        <v>40</v>
      </c>
      <c r="J67" s="198" t="s">
        <v>148</v>
      </c>
      <c r="K67" s="220" t="s">
        <v>197</v>
      </c>
      <c r="L67" s="288" t="s">
        <v>485</v>
      </c>
      <c r="M67" s="299" t="s">
        <v>2258</v>
      </c>
      <c r="N67" s="285"/>
      <c r="O67" s="285" t="s">
        <v>485</v>
      </c>
      <c r="P67" s="1" t="b">
        <v>1</v>
      </c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50">
        <f t="shared" si="3"/>
        <v>0</v>
      </c>
      <c r="AF67" s="349"/>
      <c r="AG67" s="349"/>
      <c r="AH67" s="349"/>
      <c r="AI67" s="349"/>
      <c r="AJ67" s="349"/>
      <c r="AK67" s="349"/>
      <c r="AL67" s="349"/>
      <c r="AM67" s="349"/>
      <c r="AN67" s="349"/>
      <c r="AO67" s="349"/>
      <c r="AP67" s="349"/>
      <c r="AQ67" s="349"/>
      <c r="AR67" s="350">
        <f t="shared" si="4"/>
        <v>0</v>
      </c>
      <c r="AT67" s="349"/>
      <c r="AU67" s="349"/>
      <c r="AV67" s="349"/>
      <c r="AW67" s="349"/>
      <c r="AX67" s="349"/>
      <c r="AY67" s="349"/>
      <c r="AZ67" s="349"/>
      <c r="BA67" s="349"/>
      <c r="BB67" s="349"/>
      <c r="BC67" s="349"/>
      <c r="BD67" s="349"/>
      <c r="BE67" s="349"/>
      <c r="BF67" s="350">
        <f t="shared" si="5"/>
        <v>0</v>
      </c>
      <c r="BH67" s="350"/>
      <c r="BI67" s="350"/>
      <c r="BJ67" s="350"/>
      <c r="BK67" s="350"/>
      <c r="BL67" s="350"/>
      <c r="BM67" s="350"/>
      <c r="BN67" s="350"/>
      <c r="BO67" s="350"/>
      <c r="BP67" s="350"/>
      <c r="BQ67" s="350"/>
      <c r="BR67" s="350"/>
      <c r="BS67" s="350"/>
      <c r="BT67" s="350">
        <f t="shared" si="6"/>
        <v>0</v>
      </c>
      <c r="BV67" s="349"/>
      <c r="BW67" s="349"/>
      <c r="BX67" s="349"/>
      <c r="BY67" s="349"/>
      <c r="BZ67" s="349"/>
      <c r="CA67" s="349"/>
      <c r="CB67" s="349"/>
      <c r="CC67" s="349"/>
      <c r="CD67" s="349"/>
      <c r="CE67" s="349"/>
      <c r="CF67" s="349"/>
      <c r="CG67" s="349"/>
      <c r="CH67" s="350">
        <f t="shared" si="7"/>
        <v>0</v>
      </c>
      <c r="CI67" s="399" t="e">
        <f t="shared" si="8"/>
        <v>#DIV/0!</v>
      </c>
      <c r="CJ67" s="348">
        <v>0</v>
      </c>
      <c r="CK67" s="348">
        <v>0</v>
      </c>
      <c r="CL67" s="348">
        <v>0</v>
      </c>
      <c r="CM67" s="348">
        <v>0</v>
      </c>
      <c r="CN67" s="348">
        <v>0</v>
      </c>
      <c r="CO67" s="348">
        <v>0</v>
      </c>
      <c r="CP67" s="348">
        <v>0</v>
      </c>
      <c r="CQ67" s="348">
        <v>0</v>
      </c>
      <c r="CR67" s="348">
        <v>0</v>
      </c>
      <c r="CS67" s="348">
        <v>0</v>
      </c>
      <c r="CT67" s="348">
        <v>0</v>
      </c>
      <c r="CU67" s="348">
        <v>0</v>
      </c>
      <c r="CV67" s="350">
        <f t="shared" si="9"/>
        <v>0</v>
      </c>
      <c r="CX67" s="1054"/>
    </row>
    <row r="68" spans="1:102" ht="30" x14ac:dyDescent="0.25">
      <c r="B68" s="172">
        <f>IF(C68=0,"",MAX($B$7:B67)+1)</f>
        <v>60</v>
      </c>
      <c r="C68" s="21">
        <v>6210001601</v>
      </c>
      <c r="D68" s="9" t="str">
        <f>_xlfn.XLOOKUP(C68,'COA_DTGroup_Update 20260428'!$C$410:$C$854,'COA_DTGroup_Update 20260428'!$A$410:$A$854,"")</f>
        <v>Chi phí gia công thuê ngoài khuôn,máy</v>
      </c>
      <c r="E68" s="9" t="s">
        <v>337</v>
      </c>
      <c r="F68" s="21" t="s">
        <v>864</v>
      </c>
      <c r="G68" s="171" t="s">
        <v>865</v>
      </c>
      <c r="H68" s="179">
        <f>VLOOKUP(C68,'COA_DTGroup_Update 20260428'!C:D,2,0)</f>
        <v>621</v>
      </c>
      <c r="I68" s="179">
        <v>41</v>
      </c>
      <c r="J68" s="198" t="s">
        <v>337</v>
      </c>
      <c r="K68" s="220" t="s">
        <v>197</v>
      </c>
      <c r="L68" s="289" t="s">
        <v>2015</v>
      </c>
      <c r="M68" s="290" t="s">
        <v>2259</v>
      </c>
      <c r="N68" s="285"/>
      <c r="O68" s="285" t="s">
        <v>2015</v>
      </c>
      <c r="P68" s="1" t="b">
        <v>0</v>
      </c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50">
        <f t="shared" si="3"/>
        <v>0</v>
      </c>
      <c r="AF68" s="349"/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50">
        <f t="shared" si="4"/>
        <v>0</v>
      </c>
      <c r="AT68" s="349"/>
      <c r="AU68" s="349"/>
      <c r="AV68" s="349"/>
      <c r="AW68" s="349"/>
      <c r="AX68" s="349"/>
      <c r="AY68" s="349"/>
      <c r="AZ68" s="349"/>
      <c r="BA68" s="349"/>
      <c r="BB68" s="349"/>
      <c r="BC68" s="349"/>
      <c r="BD68" s="349"/>
      <c r="BE68" s="349"/>
      <c r="BF68" s="350">
        <f t="shared" si="5"/>
        <v>0</v>
      </c>
      <c r="BH68" s="350"/>
      <c r="BI68" s="350"/>
      <c r="BJ68" s="350"/>
      <c r="BK68" s="350"/>
      <c r="BL68" s="350"/>
      <c r="BM68" s="350"/>
      <c r="BN68" s="350"/>
      <c r="BO68" s="350"/>
      <c r="BP68" s="350"/>
      <c r="BQ68" s="350"/>
      <c r="BR68" s="350"/>
      <c r="BS68" s="350"/>
      <c r="BT68" s="350">
        <f t="shared" si="6"/>
        <v>0</v>
      </c>
      <c r="BV68" s="349"/>
      <c r="BW68" s="349"/>
      <c r="BX68" s="349"/>
      <c r="BY68" s="349"/>
      <c r="BZ68" s="349"/>
      <c r="CA68" s="349"/>
      <c r="CB68" s="349"/>
      <c r="CC68" s="349"/>
      <c r="CD68" s="349"/>
      <c r="CE68" s="349"/>
      <c r="CF68" s="349"/>
      <c r="CG68" s="349"/>
      <c r="CH68" s="350">
        <f t="shared" si="7"/>
        <v>0</v>
      </c>
      <c r="CI68" s="399" t="e">
        <f t="shared" si="8"/>
        <v>#DIV/0!</v>
      </c>
      <c r="CJ68" s="348">
        <v>0</v>
      </c>
      <c r="CK68" s="348">
        <v>0</v>
      </c>
      <c r="CL68" s="348">
        <v>0</v>
      </c>
      <c r="CM68" s="348">
        <v>0</v>
      </c>
      <c r="CN68" s="348">
        <v>0</v>
      </c>
      <c r="CO68" s="348">
        <v>0</v>
      </c>
      <c r="CP68" s="348">
        <v>0</v>
      </c>
      <c r="CQ68" s="348">
        <v>0</v>
      </c>
      <c r="CR68" s="348">
        <v>0</v>
      </c>
      <c r="CS68" s="348">
        <v>0</v>
      </c>
      <c r="CT68" s="348">
        <v>0</v>
      </c>
      <c r="CU68" s="348">
        <v>0</v>
      </c>
      <c r="CV68" s="350">
        <f t="shared" si="9"/>
        <v>0</v>
      </c>
      <c r="CX68" s="1054"/>
    </row>
    <row r="69" spans="1:102" s="3" customFormat="1" ht="45" x14ac:dyDescent="0.25">
      <c r="A69" s="191"/>
      <c r="B69" s="212">
        <f>IF(C69=0,"",MAX($B$7:B68)+1)</f>
        <v>61</v>
      </c>
      <c r="C69" s="204">
        <v>6210001602</v>
      </c>
      <c r="D69" s="205" t="str">
        <f>_xlfn.XLOOKUP(C69,'COA_DTGroup_Update 20260428'!$C$410:$C$854,'COA_DTGroup_Update 20260428'!$A$410:$A$854,"")</f>
        <v>Chi phí gia công thuê ngoài khuôn nội bộ Duy Tân</v>
      </c>
      <c r="E69" s="205"/>
      <c r="F69" s="204" t="s">
        <v>866</v>
      </c>
      <c r="G69" s="205" t="s">
        <v>867</v>
      </c>
      <c r="H69" s="200">
        <f>VLOOKUP(C69,'COA_DTGroup_Update 20260428'!C:D,2,0)</f>
        <v>621</v>
      </c>
      <c r="I69" s="200"/>
      <c r="J69" s="201" t="s">
        <v>868</v>
      </c>
      <c r="K69" s="221" t="s">
        <v>197</v>
      </c>
      <c r="L69" s="289" t="s">
        <v>2017</v>
      </c>
      <c r="M69" s="290" t="s">
        <v>2259</v>
      </c>
      <c r="N69" s="286"/>
      <c r="O69" s="286" t="s">
        <v>2017</v>
      </c>
      <c r="P69" s="1" t="b">
        <v>0</v>
      </c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  <c r="AC69" s="351"/>
      <c r="AD69" s="352">
        <f t="shared" si="3"/>
        <v>0</v>
      </c>
      <c r="AF69" s="351"/>
      <c r="AG69" s="351"/>
      <c r="AH69" s="351"/>
      <c r="AI69" s="351"/>
      <c r="AJ69" s="351"/>
      <c r="AK69" s="351"/>
      <c r="AL69" s="351"/>
      <c r="AM69" s="351"/>
      <c r="AN69" s="351"/>
      <c r="AO69" s="351"/>
      <c r="AP69" s="351"/>
      <c r="AQ69" s="351"/>
      <c r="AR69" s="352">
        <f t="shared" si="4"/>
        <v>0</v>
      </c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2">
        <f t="shared" si="5"/>
        <v>0</v>
      </c>
      <c r="BH69" s="352"/>
      <c r="BI69" s="352"/>
      <c r="BJ69" s="352"/>
      <c r="BK69" s="352"/>
      <c r="BL69" s="352"/>
      <c r="BM69" s="352"/>
      <c r="BN69" s="352"/>
      <c r="BO69" s="352"/>
      <c r="BP69" s="352"/>
      <c r="BQ69" s="352"/>
      <c r="BR69" s="352"/>
      <c r="BS69" s="352"/>
      <c r="BT69" s="352">
        <f t="shared" si="6"/>
        <v>0</v>
      </c>
      <c r="BV69" s="351"/>
      <c r="BW69" s="351"/>
      <c r="BX69" s="351"/>
      <c r="BY69" s="351"/>
      <c r="BZ69" s="351"/>
      <c r="CA69" s="351"/>
      <c r="CB69" s="351"/>
      <c r="CC69" s="351"/>
      <c r="CD69" s="351"/>
      <c r="CE69" s="351"/>
      <c r="CF69" s="351"/>
      <c r="CG69" s="351"/>
      <c r="CH69" s="352">
        <f t="shared" si="7"/>
        <v>0</v>
      </c>
      <c r="CI69" s="399" t="e">
        <f t="shared" si="8"/>
        <v>#DIV/0!</v>
      </c>
      <c r="CJ69" s="348">
        <v>0</v>
      </c>
      <c r="CK69" s="348">
        <v>0</v>
      </c>
      <c r="CL69" s="348">
        <v>0</v>
      </c>
      <c r="CM69" s="348">
        <v>0</v>
      </c>
      <c r="CN69" s="348">
        <v>0</v>
      </c>
      <c r="CO69" s="348">
        <v>0</v>
      </c>
      <c r="CP69" s="348">
        <v>0</v>
      </c>
      <c r="CQ69" s="348">
        <v>0</v>
      </c>
      <c r="CR69" s="348">
        <v>0</v>
      </c>
      <c r="CS69" s="348">
        <v>0</v>
      </c>
      <c r="CT69" s="348">
        <v>0</v>
      </c>
      <c r="CU69" s="348">
        <v>0</v>
      </c>
      <c r="CV69" s="352">
        <f t="shared" si="9"/>
        <v>0</v>
      </c>
      <c r="CX69" s="1054"/>
    </row>
    <row r="70" spans="1:102" ht="30" x14ac:dyDescent="0.25">
      <c r="B70" s="172">
        <f>IF(C70=0,"",MAX($B$7:B69)+1)</f>
        <v>62</v>
      </c>
      <c r="C70" s="21">
        <v>6210001701</v>
      </c>
      <c r="D70" s="9" t="str">
        <f>_xlfn.XLOOKUP(C70,'COA_DTGroup_Update 20260428'!$C$410:$C$854,'COA_DTGroup_Update 20260428'!$A$410:$A$854,"")</f>
        <v>Chi phí gia công thuê ngoài SP.nhựa</v>
      </c>
      <c r="E70" s="9" t="s">
        <v>338</v>
      </c>
      <c r="F70" s="21" t="s">
        <v>869</v>
      </c>
      <c r="G70" s="171" t="s">
        <v>865</v>
      </c>
      <c r="H70" s="179">
        <f>VLOOKUP(C70,'COA_DTGroup_Update 20260428'!C:D,2,0)</f>
        <v>621</v>
      </c>
      <c r="I70" s="179">
        <v>42</v>
      </c>
      <c r="J70" s="198" t="s">
        <v>338</v>
      </c>
      <c r="K70" s="220" t="s">
        <v>197</v>
      </c>
      <c r="L70" s="288" t="s">
        <v>783</v>
      </c>
      <c r="M70" s="290" t="s">
        <v>2259</v>
      </c>
      <c r="N70" s="285"/>
      <c r="O70" s="285" t="s">
        <v>783</v>
      </c>
      <c r="P70" s="1" t="b">
        <v>0</v>
      </c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50">
        <f t="shared" si="3"/>
        <v>0</v>
      </c>
      <c r="AF70" s="349"/>
      <c r="AG70" s="349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50">
        <f t="shared" si="4"/>
        <v>0</v>
      </c>
      <c r="AT70" s="349"/>
      <c r="AU70" s="349"/>
      <c r="AV70" s="349"/>
      <c r="AW70" s="349"/>
      <c r="AX70" s="349"/>
      <c r="AY70" s="349"/>
      <c r="AZ70" s="349"/>
      <c r="BA70" s="349"/>
      <c r="BB70" s="349"/>
      <c r="BC70" s="349"/>
      <c r="BD70" s="349"/>
      <c r="BE70" s="349"/>
      <c r="BF70" s="350">
        <f t="shared" si="5"/>
        <v>0</v>
      </c>
      <c r="BH70" s="350"/>
      <c r="BI70" s="350"/>
      <c r="BJ70" s="350"/>
      <c r="BK70" s="350"/>
      <c r="BL70" s="350"/>
      <c r="BM70" s="350"/>
      <c r="BN70" s="350"/>
      <c r="BO70" s="350"/>
      <c r="BP70" s="350"/>
      <c r="BQ70" s="350"/>
      <c r="BR70" s="350"/>
      <c r="BS70" s="350"/>
      <c r="BT70" s="350">
        <f t="shared" si="6"/>
        <v>0</v>
      </c>
      <c r="BV70" s="349"/>
      <c r="BW70" s="349"/>
      <c r="BX70" s="349"/>
      <c r="BY70" s="349"/>
      <c r="BZ70" s="349"/>
      <c r="CA70" s="349"/>
      <c r="CB70" s="349"/>
      <c r="CC70" s="349"/>
      <c r="CD70" s="349"/>
      <c r="CE70" s="349"/>
      <c r="CF70" s="349"/>
      <c r="CG70" s="349"/>
      <c r="CH70" s="350">
        <f t="shared" si="7"/>
        <v>0</v>
      </c>
      <c r="CI70" s="399" t="e">
        <f t="shared" si="8"/>
        <v>#DIV/0!</v>
      </c>
      <c r="CJ70" s="348">
        <v>0</v>
      </c>
      <c r="CK70" s="348">
        <v>0</v>
      </c>
      <c r="CL70" s="348">
        <v>0</v>
      </c>
      <c r="CM70" s="348">
        <v>0</v>
      </c>
      <c r="CN70" s="348">
        <v>0</v>
      </c>
      <c r="CO70" s="348">
        <v>0</v>
      </c>
      <c r="CP70" s="348">
        <v>0</v>
      </c>
      <c r="CQ70" s="348">
        <v>0</v>
      </c>
      <c r="CR70" s="348">
        <v>0</v>
      </c>
      <c r="CS70" s="348">
        <v>0</v>
      </c>
      <c r="CT70" s="348">
        <v>0</v>
      </c>
      <c r="CU70" s="348">
        <v>0</v>
      </c>
      <c r="CV70" s="350">
        <f t="shared" si="9"/>
        <v>0</v>
      </c>
      <c r="CX70" s="1054"/>
    </row>
    <row r="71" spans="1:102" s="3" customFormat="1" ht="45" x14ac:dyDescent="0.25">
      <c r="A71" s="191"/>
      <c r="B71" s="212">
        <f>IF(C71=0,"",MAX($B$7:B70)+1)</f>
        <v>63</v>
      </c>
      <c r="C71" s="204">
        <v>6273001602</v>
      </c>
      <c r="D71" s="205" t="str">
        <f>_xlfn.XLOOKUP(C71,'COA_DTGroup_Update 20260428'!$C$410:$C$854,'COA_DTGroup_Update 20260428'!$A$410:$A$854,"")</f>
        <v>Chi phí gia công thuê ngoài khuôn nội bộ Duy Tân</v>
      </c>
      <c r="E71" s="205"/>
      <c r="F71" s="204" t="s">
        <v>866</v>
      </c>
      <c r="G71" s="205" t="s">
        <v>870</v>
      </c>
      <c r="H71" s="200">
        <f>VLOOKUP(C71,'COA_DTGroup_Update 20260428'!C:D,2,0)</f>
        <v>627</v>
      </c>
      <c r="I71" s="200"/>
      <c r="J71" s="201" t="s">
        <v>871</v>
      </c>
      <c r="K71" s="221" t="s">
        <v>197</v>
      </c>
      <c r="L71" s="289" t="s">
        <v>2058</v>
      </c>
      <c r="M71" s="290" t="s">
        <v>2260</v>
      </c>
      <c r="N71" s="286"/>
      <c r="O71" s="286" t="s">
        <v>2058</v>
      </c>
      <c r="P71" s="1" t="b">
        <v>1</v>
      </c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  <c r="AC71" s="351"/>
      <c r="AD71" s="352">
        <f t="shared" si="3"/>
        <v>0</v>
      </c>
      <c r="AF71" s="351"/>
      <c r="AG71" s="351"/>
      <c r="AH71" s="351"/>
      <c r="AI71" s="351"/>
      <c r="AJ71" s="351"/>
      <c r="AK71" s="351"/>
      <c r="AL71" s="351"/>
      <c r="AM71" s="351"/>
      <c r="AN71" s="351"/>
      <c r="AO71" s="351"/>
      <c r="AP71" s="351"/>
      <c r="AQ71" s="351"/>
      <c r="AR71" s="352">
        <f t="shared" si="4"/>
        <v>0</v>
      </c>
      <c r="AT71" s="351"/>
      <c r="AU71" s="351"/>
      <c r="AV71" s="351"/>
      <c r="AW71" s="351"/>
      <c r="AX71" s="351"/>
      <c r="AY71" s="351"/>
      <c r="AZ71" s="351"/>
      <c r="BA71" s="351"/>
      <c r="BB71" s="351"/>
      <c r="BC71" s="351"/>
      <c r="BD71" s="351"/>
      <c r="BE71" s="351"/>
      <c r="BF71" s="352">
        <f t="shared" si="5"/>
        <v>0</v>
      </c>
      <c r="BH71" s="352"/>
      <c r="BI71" s="352"/>
      <c r="BJ71" s="352"/>
      <c r="BK71" s="352"/>
      <c r="BL71" s="352"/>
      <c r="BM71" s="352"/>
      <c r="BN71" s="352"/>
      <c r="BO71" s="352"/>
      <c r="BP71" s="352"/>
      <c r="BQ71" s="352"/>
      <c r="BR71" s="352"/>
      <c r="BS71" s="352"/>
      <c r="BT71" s="352">
        <f t="shared" si="6"/>
        <v>0</v>
      </c>
      <c r="BV71" s="351"/>
      <c r="BW71" s="351"/>
      <c r="BX71" s="351"/>
      <c r="BY71" s="351"/>
      <c r="BZ71" s="351"/>
      <c r="CA71" s="351"/>
      <c r="CB71" s="351"/>
      <c r="CC71" s="351"/>
      <c r="CD71" s="351"/>
      <c r="CE71" s="351"/>
      <c r="CF71" s="351"/>
      <c r="CG71" s="351"/>
      <c r="CH71" s="352">
        <f t="shared" si="7"/>
        <v>0</v>
      </c>
      <c r="CI71" s="399" t="e">
        <f t="shared" si="8"/>
        <v>#DIV/0!</v>
      </c>
      <c r="CJ71" s="348">
        <v>0</v>
      </c>
      <c r="CK71" s="348">
        <v>0</v>
      </c>
      <c r="CL71" s="348">
        <v>0</v>
      </c>
      <c r="CM71" s="348">
        <v>0</v>
      </c>
      <c r="CN71" s="348">
        <v>0</v>
      </c>
      <c r="CO71" s="348">
        <v>0</v>
      </c>
      <c r="CP71" s="348">
        <v>0</v>
      </c>
      <c r="CQ71" s="348">
        <v>0</v>
      </c>
      <c r="CR71" s="348">
        <v>0</v>
      </c>
      <c r="CS71" s="348">
        <v>0</v>
      </c>
      <c r="CT71" s="348">
        <v>0</v>
      </c>
      <c r="CU71" s="348">
        <v>0</v>
      </c>
      <c r="CV71" s="352">
        <f t="shared" si="9"/>
        <v>0</v>
      </c>
      <c r="CX71" s="1054"/>
    </row>
    <row r="72" spans="1:102" ht="30" x14ac:dyDescent="0.25">
      <c r="B72" s="172">
        <f>IF(C72=0,"",MAX($B$7:B71)+1)</f>
        <v>64</v>
      </c>
      <c r="C72" s="21">
        <v>6272002201</v>
      </c>
      <c r="D72" s="9" t="str">
        <f>_xlfn.XLOOKUP(C72,'COA_DTGroup_Update 20260428'!$C$410:$C$854,'COA_DTGroup_Update 20260428'!$A$410:$A$854,"")</f>
        <v>Chi phí sửa chữa nhỏ.</v>
      </c>
      <c r="E72" s="9" t="s">
        <v>134</v>
      </c>
      <c r="F72" s="21" t="s">
        <v>872</v>
      </c>
      <c r="G72" s="171" t="s">
        <v>873</v>
      </c>
      <c r="H72" s="179">
        <f>VLOOKUP(C72,'COA_DTGroup_Update 20260428'!C:D,2,0)</f>
        <v>627</v>
      </c>
      <c r="I72" s="179">
        <v>44</v>
      </c>
      <c r="J72" s="1056" t="s">
        <v>134</v>
      </c>
      <c r="K72" s="222" t="s">
        <v>226</v>
      </c>
      <c r="L72" s="288" t="s">
        <v>575</v>
      </c>
      <c r="M72" s="299" t="s">
        <v>2258</v>
      </c>
      <c r="N72" s="285"/>
      <c r="O72" s="285" t="s">
        <v>575</v>
      </c>
      <c r="P72" s="1" t="b">
        <v>1</v>
      </c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50">
        <f t="shared" ref="AD72:AD135" si="10">SUM(R72:AC72)</f>
        <v>0</v>
      </c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50">
        <f t="shared" ref="AR72:AR135" si="11">SUM(AF72:AQ72)</f>
        <v>0</v>
      </c>
      <c r="AT72" s="349"/>
      <c r="AU72" s="349"/>
      <c r="AV72" s="349"/>
      <c r="AW72" s="349"/>
      <c r="AX72" s="349"/>
      <c r="AY72" s="349"/>
      <c r="AZ72" s="349"/>
      <c r="BA72" s="349"/>
      <c r="BB72" s="349"/>
      <c r="BC72" s="349"/>
      <c r="BD72" s="349"/>
      <c r="BE72" s="349"/>
      <c r="BF72" s="350">
        <f t="shared" ref="BF72:BF135" si="12">SUM(AT72:BE72)</f>
        <v>0</v>
      </c>
      <c r="BH72" s="350"/>
      <c r="BI72" s="350"/>
      <c r="BJ72" s="350"/>
      <c r="BK72" s="350"/>
      <c r="BL72" s="350"/>
      <c r="BM72" s="350"/>
      <c r="BN72" s="350"/>
      <c r="BO72" s="350"/>
      <c r="BP72" s="350"/>
      <c r="BQ72" s="350"/>
      <c r="BR72" s="350"/>
      <c r="BS72" s="350"/>
      <c r="BT72" s="350">
        <f t="shared" ref="BT72:BT135" si="13">SUM(BH72:BS72)</f>
        <v>0</v>
      </c>
      <c r="BV72" s="349">
        <f>97399222.2222222</f>
        <v>97399222.222222194</v>
      </c>
      <c r="BW72" s="349">
        <v>112520388.8888889</v>
      </c>
      <c r="BX72" s="349">
        <v>73798166.666666657</v>
      </c>
      <c r="BY72" s="349">
        <v>82421222.222222224</v>
      </c>
      <c r="BZ72" s="349">
        <v>91397222.222222209</v>
      </c>
      <c r="CA72" s="349">
        <v>106601888.88888888</v>
      </c>
      <c r="CB72" s="349">
        <v>115356833.33333331</v>
      </c>
      <c r="CC72" s="349">
        <v>122135166.66666666</v>
      </c>
      <c r="CD72" s="349">
        <v>130176833.33333333</v>
      </c>
      <c r="CE72" s="349">
        <v>137594000</v>
      </c>
      <c r="CF72" s="349">
        <v>143435666.66666669</v>
      </c>
      <c r="CG72" s="349">
        <v>145102333.33333334</v>
      </c>
      <c r="CH72" s="350">
        <f t="shared" ref="CH72:CH135" si="14">SUM(BV72:CG72)</f>
        <v>1357938944.4444444</v>
      </c>
      <c r="CI72" s="399">
        <f t="shared" ref="CI72:CI135" si="15">CV72/4*12/CH72-1</f>
        <v>-0.15125417257141449</v>
      </c>
      <c r="CJ72" s="348">
        <v>77069561</v>
      </c>
      <c r="CK72" s="348">
        <v>75168573</v>
      </c>
      <c r="CL72" s="348">
        <v>72913581</v>
      </c>
      <c r="CM72" s="348">
        <v>78319972</v>
      </c>
      <c r="CN72" s="348">
        <f>81265540-555556</f>
        <v>80709984</v>
      </c>
      <c r="CO72" s="348">
        <v>0</v>
      </c>
      <c r="CP72" s="348">
        <v>0</v>
      </c>
      <c r="CQ72" s="348">
        <v>0</v>
      </c>
      <c r="CR72" s="348">
        <v>0</v>
      </c>
      <c r="CS72" s="348">
        <v>0</v>
      </c>
      <c r="CT72" s="348">
        <v>0</v>
      </c>
      <c r="CU72" s="348">
        <v>0</v>
      </c>
      <c r="CV72" s="350">
        <f t="shared" ref="CV72:CV135" si="16">SUM(CJ72:CU72)</f>
        <v>384181671</v>
      </c>
      <c r="CX72" s="1054"/>
    </row>
    <row r="73" spans="1:102" s="3" customFormat="1" ht="30" x14ac:dyDescent="0.25">
      <c r="A73" s="191"/>
      <c r="B73" s="212">
        <f>IF(C73=0,"",MAX($B$7:B72)+1)</f>
        <v>65</v>
      </c>
      <c r="C73" s="204">
        <v>6272002503</v>
      </c>
      <c r="D73" s="205" t="str">
        <f>_xlfn.XLOOKUP(C73,'COA_DTGroup_Update 20260428'!$C$410:$C$854,'COA_DTGroup_Update 20260428'!$A$410:$A$854,"")</f>
        <v>Dầu nhớt Bảo trì sữa chữa máy</v>
      </c>
      <c r="E73" s="205"/>
      <c r="F73" s="204" t="s">
        <v>874</v>
      </c>
      <c r="G73" s="205" t="s">
        <v>875</v>
      </c>
      <c r="H73" s="200">
        <f>VLOOKUP(C73,'COA_DTGroup_Update 20260428'!C:D,2,0)</f>
        <v>627</v>
      </c>
      <c r="I73" s="200">
        <v>44</v>
      </c>
      <c r="J73" s="201" t="s">
        <v>134</v>
      </c>
      <c r="K73" s="223"/>
      <c r="L73" s="289" t="s">
        <v>2050</v>
      </c>
      <c r="M73" s="290" t="s">
        <v>2259</v>
      </c>
      <c r="N73" s="286"/>
      <c r="O73" s="286" t="s">
        <v>2050</v>
      </c>
      <c r="P73" s="1" t="b">
        <v>1</v>
      </c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  <c r="AC73" s="351"/>
      <c r="AD73" s="352">
        <f t="shared" si="10"/>
        <v>0</v>
      </c>
      <c r="AF73" s="351"/>
      <c r="AG73" s="351"/>
      <c r="AH73" s="351"/>
      <c r="AI73" s="351"/>
      <c r="AJ73" s="351"/>
      <c r="AK73" s="351"/>
      <c r="AL73" s="351"/>
      <c r="AM73" s="351"/>
      <c r="AN73" s="351"/>
      <c r="AO73" s="351"/>
      <c r="AP73" s="351"/>
      <c r="AQ73" s="351"/>
      <c r="AR73" s="352">
        <f t="shared" si="11"/>
        <v>0</v>
      </c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2">
        <f t="shared" si="12"/>
        <v>0</v>
      </c>
      <c r="BH73" s="352"/>
      <c r="BI73" s="352"/>
      <c r="BJ73" s="352"/>
      <c r="BK73" s="352"/>
      <c r="BL73" s="352"/>
      <c r="BM73" s="352"/>
      <c r="BN73" s="352"/>
      <c r="BO73" s="352"/>
      <c r="BP73" s="352"/>
      <c r="BQ73" s="352"/>
      <c r="BR73" s="352"/>
      <c r="BS73" s="352"/>
      <c r="BT73" s="352">
        <f t="shared" si="13"/>
        <v>0</v>
      </c>
      <c r="BV73" s="351"/>
      <c r="BW73" s="351"/>
      <c r="BX73" s="351"/>
      <c r="BY73" s="351"/>
      <c r="BZ73" s="351"/>
      <c r="CA73" s="351"/>
      <c r="CB73" s="351"/>
      <c r="CC73" s="351"/>
      <c r="CD73" s="351"/>
      <c r="CE73" s="351"/>
      <c r="CF73" s="351"/>
      <c r="CG73" s="351"/>
      <c r="CH73" s="352">
        <f t="shared" si="14"/>
        <v>0</v>
      </c>
      <c r="CI73" s="399" t="e">
        <f t="shared" si="15"/>
        <v>#DIV/0!</v>
      </c>
      <c r="CJ73" s="348">
        <v>0</v>
      </c>
      <c r="CK73" s="348">
        <v>0</v>
      </c>
      <c r="CL73" s="348">
        <v>0</v>
      </c>
      <c r="CM73" s="348">
        <v>0</v>
      </c>
      <c r="CN73" s="348">
        <v>0</v>
      </c>
      <c r="CO73" s="348">
        <v>0</v>
      </c>
      <c r="CP73" s="348">
        <v>0</v>
      </c>
      <c r="CQ73" s="348">
        <v>0</v>
      </c>
      <c r="CR73" s="348">
        <v>0</v>
      </c>
      <c r="CS73" s="348">
        <v>0</v>
      </c>
      <c r="CT73" s="348">
        <v>0</v>
      </c>
      <c r="CU73" s="348">
        <v>0</v>
      </c>
      <c r="CV73" s="352">
        <f t="shared" si="16"/>
        <v>0</v>
      </c>
      <c r="CX73" s="1054"/>
    </row>
    <row r="74" spans="1:102" s="3" customFormat="1" ht="30" x14ac:dyDescent="0.25">
      <c r="A74" s="191"/>
      <c r="B74" s="212">
        <f>IF(C74=0,"",MAX($B$7:B73)+1)</f>
        <v>66</v>
      </c>
      <c r="C74" s="204">
        <v>6272006501</v>
      </c>
      <c r="D74" s="205" t="str">
        <f>_xlfn.XLOOKUP(C74,'COA_DTGroup_Update 20260428'!$C$410:$C$854,'COA_DTGroup_Update 20260428'!$A$410:$A$854,"")</f>
        <v>CP bảo trì- xuất nhiên liệu</v>
      </c>
      <c r="E74" s="205"/>
      <c r="F74" s="204" t="s">
        <v>876</v>
      </c>
      <c r="G74" s="205" t="s">
        <v>875</v>
      </c>
      <c r="H74" s="200">
        <f>VLOOKUP(C74,'COA_DTGroup_Update 20260428'!C:D,2,0)</f>
        <v>627</v>
      </c>
      <c r="I74" s="200">
        <v>44</v>
      </c>
      <c r="J74" s="201" t="s">
        <v>134</v>
      </c>
      <c r="K74" s="223"/>
      <c r="L74" s="289" t="s">
        <v>719</v>
      </c>
      <c r="M74" s="290" t="s">
        <v>2259</v>
      </c>
      <c r="N74" s="286"/>
      <c r="O74" s="286" t="s">
        <v>719</v>
      </c>
      <c r="P74" s="1" t="b">
        <v>1</v>
      </c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  <c r="AC74" s="351"/>
      <c r="AD74" s="352">
        <f t="shared" si="10"/>
        <v>0</v>
      </c>
      <c r="AF74" s="351"/>
      <c r="AG74" s="351"/>
      <c r="AH74" s="351"/>
      <c r="AI74" s="351"/>
      <c r="AJ74" s="351"/>
      <c r="AK74" s="351"/>
      <c r="AL74" s="351"/>
      <c r="AM74" s="351"/>
      <c r="AN74" s="351"/>
      <c r="AO74" s="351"/>
      <c r="AP74" s="351"/>
      <c r="AQ74" s="351"/>
      <c r="AR74" s="352">
        <f t="shared" si="11"/>
        <v>0</v>
      </c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2">
        <f t="shared" si="12"/>
        <v>0</v>
      </c>
      <c r="BH74" s="352"/>
      <c r="BI74" s="352"/>
      <c r="BJ74" s="352"/>
      <c r="BK74" s="352"/>
      <c r="BL74" s="352"/>
      <c r="BM74" s="352"/>
      <c r="BN74" s="352"/>
      <c r="BO74" s="352"/>
      <c r="BP74" s="352"/>
      <c r="BQ74" s="352"/>
      <c r="BR74" s="352"/>
      <c r="BS74" s="352"/>
      <c r="BT74" s="352">
        <f t="shared" si="13"/>
        <v>0</v>
      </c>
      <c r="BV74" s="351"/>
      <c r="BW74" s="351"/>
      <c r="BX74" s="351"/>
      <c r="BY74" s="351"/>
      <c r="BZ74" s="351"/>
      <c r="CA74" s="351"/>
      <c r="CB74" s="351"/>
      <c r="CC74" s="351"/>
      <c r="CD74" s="351"/>
      <c r="CE74" s="351"/>
      <c r="CF74" s="351"/>
      <c r="CG74" s="351"/>
      <c r="CH74" s="352">
        <f t="shared" si="14"/>
        <v>0</v>
      </c>
      <c r="CI74" s="399" t="e">
        <f t="shared" si="15"/>
        <v>#DIV/0!</v>
      </c>
      <c r="CJ74" s="348">
        <v>0</v>
      </c>
      <c r="CK74" s="348">
        <v>0</v>
      </c>
      <c r="CL74" s="348">
        <v>0</v>
      </c>
      <c r="CM74" s="348">
        <v>0</v>
      </c>
      <c r="CN74" s="348">
        <v>0</v>
      </c>
      <c r="CO74" s="348">
        <v>0</v>
      </c>
      <c r="CP74" s="348">
        <v>0</v>
      </c>
      <c r="CQ74" s="348">
        <v>0</v>
      </c>
      <c r="CR74" s="348">
        <v>0</v>
      </c>
      <c r="CS74" s="348">
        <v>0</v>
      </c>
      <c r="CT74" s="348">
        <v>0</v>
      </c>
      <c r="CU74" s="348">
        <v>0</v>
      </c>
      <c r="CV74" s="352">
        <f t="shared" si="16"/>
        <v>0</v>
      </c>
      <c r="CX74" s="1054"/>
    </row>
    <row r="75" spans="1:102" s="3" customFormat="1" ht="30" x14ac:dyDescent="0.25">
      <c r="A75" s="191"/>
      <c r="B75" s="212">
        <f>IF(C75=0,"",MAX($B$7:B74)+1)</f>
        <v>67</v>
      </c>
      <c r="C75" s="204">
        <v>6273006501</v>
      </c>
      <c r="D75" s="205" t="str">
        <f>_xlfn.XLOOKUP(C75,'COA_DTGroup_Update 20260428'!$C$410:$C$854,'COA_DTGroup_Update 20260428'!$A$410:$A$854,"")</f>
        <v>CP bảo trì- xuất VT</v>
      </c>
      <c r="E75" s="205"/>
      <c r="F75" s="204" t="s">
        <v>876</v>
      </c>
      <c r="G75" s="205" t="s">
        <v>875</v>
      </c>
      <c r="H75" s="200">
        <f>VLOOKUP(C75,'COA_DTGroup_Update 20260428'!C:D,2,0)</f>
        <v>627</v>
      </c>
      <c r="I75" s="200">
        <v>44</v>
      </c>
      <c r="J75" s="201" t="s">
        <v>134</v>
      </c>
      <c r="K75" s="223"/>
      <c r="L75" s="289" t="s">
        <v>585</v>
      </c>
      <c r="M75" s="292" t="s">
        <v>2283</v>
      </c>
      <c r="N75" s="286"/>
      <c r="O75" s="286" t="s">
        <v>585</v>
      </c>
      <c r="P75" s="1" t="b">
        <v>1</v>
      </c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  <c r="AC75" s="351"/>
      <c r="AD75" s="352">
        <f t="shared" si="10"/>
        <v>0</v>
      </c>
      <c r="AF75" s="351"/>
      <c r="AG75" s="351"/>
      <c r="AH75" s="351"/>
      <c r="AI75" s="351"/>
      <c r="AJ75" s="351"/>
      <c r="AK75" s="351"/>
      <c r="AL75" s="351"/>
      <c r="AM75" s="351"/>
      <c r="AN75" s="351"/>
      <c r="AO75" s="351"/>
      <c r="AP75" s="351"/>
      <c r="AQ75" s="351"/>
      <c r="AR75" s="352">
        <f t="shared" si="11"/>
        <v>0</v>
      </c>
      <c r="AT75" s="351"/>
      <c r="AU75" s="351"/>
      <c r="AV75" s="351"/>
      <c r="AW75" s="351"/>
      <c r="AX75" s="351"/>
      <c r="AY75" s="351"/>
      <c r="AZ75" s="351"/>
      <c r="BA75" s="351"/>
      <c r="BB75" s="351"/>
      <c r="BC75" s="351"/>
      <c r="BD75" s="351"/>
      <c r="BE75" s="351"/>
      <c r="BF75" s="352">
        <f t="shared" si="12"/>
        <v>0</v>
      </c>
      <c r="BH75" s="352"/>
      <c r="BI75" s="352"/>
      <c r="BJ75" s="352"/>
      <c r="BK75" s="352"/>
      <c r="BL75" s="352"/>
      <c r="BM75" s="352"/>
      <c r="BN75" s="352"/>
      <c r="BO75" s="352"/>
      <c r="BP75" s="352"/>
      <c r="BQ75" s="352"/>
      <c r="BR75" s="352"/>
      <c r="BS75" s="352"/>
      <c r="BT75" s="352">
        <f t="shared" si="13"/>
        <v>0</v>
      </c>
      <c r="BV75" s="351">
        <v>44441755</v>
      </c>
      <c r="BW75" s="351">
        <v>20091755</v>
      </c>
      <c r="BX75" s="351">
        <v>38341755</v>
      </c>
      <c r="BY75" s="351">
        <v>19751755</v>
      </c>
      <c r="BZ75" s="351">
        <v>33191755</v>
      </c>
      <c r="CA75" s="351">
        <v>24941755</v>
      </c>
      <c r="CB75" s="351">
        <v>23657297</v>
      </c>
      <c r="CC75" s="351">
        <v>10384861</v>
      </c>
      <c r="CD75" s="351">
        <v>41964861</v>
      </c>
      <c r="CE75" s="351">
        <v>16084861</v>
      </c>
      <c r="CF75" s="351">
        <v>25504861</v>
      </c>
      <c r="CG75" s="351">
        <v>16204861</v>
      </c>
      <c r="CH75" s="352">
        <f t="shared" si="14"/>
        <v>314562132</v>
      </c>
      <c r="CI75" s="399">
        <f t="shared" si="15"/>
        <v>-0.81529918865122641</v>
      </c>
      <c r="CJ75" s="348">
        <v>5056589</v>
      </c>
      <c r="CK75" s="348">
        <v>3221708</v>
      </c>
      <c r="CL75" s="348">
        <v>4218835</v>
      </c>
      <c r="CM75" s="348">
        <v>4639529</v>
      </c>
      <c r="CN75" s="348">
        <v>2229966</v>
      </c>
      <c r="CO75" s="348">
        <v>0</v>
      </c>
      <c r="CP75" s="348">
        <v>0</v>
      </c>
      <c r="CQ75" s="348">
        <v>0</v>
      </c>
      <c r="CR75" s="348">
        <v>0</v>
      </c>
      <c r="CS75" s="348">
        <v>0</v>
      </c>
      <c r="CT75" s="348">
        <v>0</v>
      </c>
      <c r="CU75" s="348">
        <v>0</v>
      </c>
      <c r="CV75" s="352">
        <f t="shared" si="16"/>
        <v>19366627</v>
      </c>
      <c r="CX75" s="1054"/>
    </row>
    <row r="76" spans="1:102" s="3" customFormat="1" ht="30" x14ac:dyDescent="0.25">
      <c r="A76" s="191"/>
      <c r="B76" s="212">
        <f>IF(C76=0,"",MAX($B$7:B75)+1)</f>
        <v>68</v>
      </c>
      <c r="C76" s="204">
        <v>6277002201</v>
      </c>
      <c r="D76" s="205" t="str">
        <f>_xlfn.XLOOKUP(C76,'COA_DTGroup_Update 20260428'!$C$410:$C$854,'COA_DTGroup_Update 20260428'!$A$410:$A$854,"")</f>
        <v>Chi phí sửa chữa nhỏ- DV bên ngoài</v>
      </c>
      <c r="E76" s="205"/>
      <c r="F76" s="204" t="s">
        <v>872</v>
      </c>
      <c r="G76" s="205" t="s">
        <v>875</v>
      </c>
      <c r="H76" s="200">
        <f>VLOOKUP(C76,'COA_DTGroup_Update 20260428'!C:D,2,0)</f>
        <v>627</v>
      </c>
      <c r="I76" s="200">
        <v>44</v>
      </c>
      <c r="J76" s="201" t="s">
        <v>134</v>
      </c>
      <c r="K76" s="223"/>
      <c r="L76" s="289" t="s">
        <v>657</v>
      </c>
      <c r="M76" s="292" t="s">
        <v>2283</v>
      </c>
      <c r="N76" s="286"/>
      <c r="O76" s="286" t="s">
        <v>657</v>
      </c>
      <c r="P76" s="1" t="b">
        <v>1</v>
      </c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2">
        <f t="shared" si="10"/>
        <v>0</v>
      </c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1"/>
      <c r="AR76" s="352">
        <f t="shared" si="11"/>
        <v>0</v>
      </c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2">
        <f t="shared" si="12"/>
        <v>0</v>
      </c>
      <c r="BH76" s="352"/>
      <c r="BI76" s="352"/>
      <c r="BJ76" s="352"/>
      <c r="BK76" s="352"/>
      <c r="BL76" s="352"/>
      <c r="BM76" s="352"/>
      <c r="BN76" s="352"/>
      <c r="BO76" s="352"/>
      <c r="BP76" s="352"/>
      <c r="BQ76" s="352"/>
      <c r="BR76" s="352"/>
      <c r="BS76" s="352"/>
      <c r="BT76" s="352">
        <f t="shared" si="13"/>
        <v>0</v>
      </c>
      <c r="BV76" s="351"/>
      <c r="BW76" s="351"/>
      <c r="BX76" s="351"/>
      <c r="BY76" s="351"/>
      <c r="BZ76" s="351"/>
      <c r="CA76" s="351"/>
      <c r="CB76" s="351"/>
      <c r="CC76" s="351"/>
      <c r="CD76" s="351"/>
      <c r="CE76" s="351"/>
      <c r="CF76" s="351"/>
      <c r="CG76" s="351"/>
      <c r="CH76" s="352">
        <f t="shared" si="14"/>
        <v>0</v>
      </c>
      <c r="CI76" s="399" t="e">
        <f t="shared" si="15"/>
        <v>#DIV/0!</v>
      </c>
      <c r="CJ76" s="348">
        <v>0</v>
      </c>
      <c r="CK76" s="348">
        <v>0</v>
      </c>
      <c r="CL76" s="348">
        <v>0</v>
      </c>
      <c r="CM76" s="348">
        <v>0</v>
      </c>
      <c r="CN76" s="348">
        <v>0</v>
      </c>
      <c r="CO76" s="348">
        <v>0</v>
      </c>
      <c r="CP76" s="348">
        <v>0</v>
      </c>
      <c r="CQ76" s="348">
        <v>0</v>
      </c>
      <c r="CR76" s="348">
        <v>0</v>
      </c>
      <c r="CS76" s="348">
        <v>0</v>
      </c>
      <c r="CT76" s="348">
        <v>0</v>
      </c>
      <c r="CU76" s="348">
        <v>0</v>
      </c>
      <c r="CV76" s="352">
        <f t="shared" si="16"/>
        <v>0</v>
      </c>
      <c r="CX76" s="1054"/>
    </row>
    <row r="77" spans="1:102" s="3" customFormat="1" ht="30" x14ac:dyDescent="0.25">
      <c r="A77" s="191"/>
      <c r="B77" s="212">
        <f>IF(C77=0,"",MAX($B$7:B76)+1)</f>
        <v>69</v>
      </c>
      <c r="C77" s="204">
        <v>6277006501</v>
      </c>
      <c r="D77" s="205" t="str">
        <f>_xlfn.XLOOKUP(C77,'COA_DTGroup_Update 20260428'!$C$410:$C$854,'COA_DTGroup_Update 20260428'!$A$410:$A$854,"")</f>
        <v>Chi Phí bảo trì- DV bên ngoài</v>
      </c>
      <c r="E77" s="205"/>
      <c r="F77" s="204" t="s">
        <v>876</v>
      </c>
      <c r="G77" s="205" t="s">
        <v>875</v>
      </c>
      <c r="H77" s="200">
        <f>VLOOKUP(C77,'COA_DTGroup_Update 20260428'!C:D,2,0)</f>
        <v>627</v>
      </c>
      <c r="I77" s="200">
        <v>44</v>
      </c>
      <c r="J77" s="201" t="s">
        <v>134</v>
      </c>
      <c r="K77" s="223"/>
      <c r="L77" s="289" t="s">
        <v>636</v>
      </c>
      <c r="M77" s="292" t="s">
        <v>2283</v>
      </c>
      <c r="N77" s="286"/>
      <c r="O77" s="286" t="s">
        <v>636</v>
      </c>
      <c r="P77" s="1" t="b">
        <v>1</v>
      </c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  <c r="AC77" s="351"/>
      <c r="AD77" s="352">
        <f t="shared" si="10"/>
        <v>0</v>
      </c>
      <c r="AF77" s="351"/>
      <c r="AG77" s="351"/>
      <c r="AH77" s="351"/>
      <c r="AI77" s="351"/>
      <c r="AJ77" s="351"/>
      <c r="AK77" s="351"/>
      <c r="AL77" s="351"/>
      <c r="AM77" s="351"/>
      <c r="AN77" s="351"/>
      <c r="AO77" s="351"/>
      <c r="AP77" s="351"/>
      <c r="AQ77" s="351"/>
      <c r="AR77" s="352">
        <f t="shared" si="11"/>
        <v>0</v>
      </c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2">
        <f t="shared" si="12"/>
        <v>0</v>
      </c>
      <c r="BH77" s="352"/>
      <c r="BI77" s="352"/>
      <c r="BJ77" s="352"/>
      <c r="BK77" s="352"/>
      <c r="BL77" s="352"/>
      <c r="BM77" s="352"/>
      <c r="BN77" s="352"/>
      <c r="BO77" s="352"/>
      <c r="BP77" s="352"/>
      <c r="BQ77" s="352"/>
      <c r="BR77" s="352"/>
      <c r="BS77" s="352"/>
      <c r="BT77" s="352">
        <f t="shared" si="13"/>
        <v>0</v>
      </c>
      <c r="BV77" s="351"/>
      <c r="BW77" s="351"/>
      <c r="BX77" s="351"/>
      <c r="BY77" s="351"/>
      <c r="BZ77" s="351"/>
      <c r="CA77" s="351"/>
      <c r="CB77" s="351"/>
      <c r="CC77" s="351"/>
      <c r="CD77" s="351"/>
      <c r="CE77" s="351"/>
      <c r="CF77" s="351"/>
      <c r="CG77" s="351"/>
      <c r="CH77" s="352">
        <f t="shared" si="14"/>
        <v>0</v>
      </c>
      <c r="CI77" s="399" t="e">
        <f t="shared" si="15"/>
        <v>#DIV/0!</v>
      </c>
      <c r="CJ77" s="348">
        <v>3811752</v>
      </c>
      <c r="CK77" s="348">
        <v>3811752</v>
      </c>
      <c r="CL77" s="348">
        <v>3811752</v>
      </c>
      <c r="CM77" s="348">
        <v>3811752</v>
      </c>
      <c r="CN77" s="348">
        <v>3811752</v>
      </c>
      <c r="CO77" s="348">
        <v>0</v>
      </c>
      <c r="CP77" s="348">
        <v>0</v>
      </c>
      <c r="CQ77" s="348">
        <v>0</v>
      </c>
      <c r="CR77" s="348">
        <v>0</v>
      </c>
      <c r="CS77" s="348">
        <v>0</v>
      </c>
      <c r="CT77" s="348">
        <v>0</v>
      </c>
      <c r="CU77" s="348">
        <v>0</v>
      </c>
      <c r="CV77" s="352">
        <f t="shared" si="16"/>
        <v>19058760</v>
      </c>
      <c r="CX77" s="1054"/>
    </row>
    <row r="78" spans="1:102" s="3" customFormat="1" ht="30" x14ac:dyDescent="0.25">
      <c r="A78" s="191"/>
      <c r="B78" s="212">
        <f>IF(C78=0,"",MAX($B$7:B77)+1)</f>
        <v>70</v>
      </c>
      <c r="C78" s="228">
        <v>6273006601</v>
      </c>
      <c r="D78" s="205" t="str">
        <f>_xlfn.XLOOKUP(C78,'COA_DTGroup_Update 20260428'!$C$410:$C$854,'COA_DTGroup_Update 20260428'!$A$410:$A$854,"")</f>
        <v>Chi phí nâng cấp, cải tạo, chế tạo</v>
      </c>
      <c r="E78" s="205"/>
      <c r="F78" s="228" t="s">
        <v>877</v>
      </c>
      <c r="G78" s="205" t="s">
        <v>875</v>
      </c>
      <c r="H78" s="200">
        <f>VLOOKUP(C78,'COA_DTGroup_Update 20260428'!C:D,2,0)</f>
        <v>627</v>
      </c>
      <c r="I78" s="200">
        <v>44</v>
      </c>
      <c r="J78" s="201" t="s">
        <v>134</v>
      </c>
      <c r="K78" s="223"/>
      <c r="L78" s="289" t="s">
        <v>615</v>
      </c>
      <c r="M78" s="292" t="s">
        <v>2283</v>
      </c>
      <c r="N78" s="286"/>
      <c r="O78" s="286" t="s">
        <v>615</v>
      </c>
      <c r="P78" s="1" t="b">
        <v>1</v>
      </c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  <c r="AC78" s="351"/>
      <c r="AD78" s="352">
        <f t="shared" si="10"/>
        <v>0</v>
      </c>
      <c r="AF78" s="351"/>
      <c r="AG78" s="351"/>
      <c r="AH78" s="351"/>
      <c r="AI78" s="351"/>
      <c r="AJ78" s="351"/>
      <c r="AK78" s="351"/>
      <c r="AL78" s="351"/>
      <c r="AM78" s="351"/>
      <c r="AN78" s="351"/>
      <c r="AO78" s="351"/>
      <c r="AP78" s="351"/>
      <c r="AQ78" s="351"/>
      <c r="AR78" s="352">
        <f t="shared" si="11"/>
        <v>0</v>
      </c>
      <c r="AT78" s="351"/>
      <c r="AU78" s="351"/>
      <c r="AV78" s="351"/>
      <c r="AW78" s="351"/>
      <c r="AX78" s="351"/>
      <c r="AY78" s="351"/>
      <c r="AZ78" s="351"/>
      <c r="BA78" s="351"/>
      <c r="BB78" s="351"/>
      <c r="BC78" s="351"/>
      <c r="BD78" s="351"/>
      <c r="BE78" s="351"/>
      <c r="BF78" s="352">
        <f t="shared" si="12"/>
        <v>0</v>
      </c>
      <c r="BH78" s="352"/>
      <c r="BI78" s="352"/>
      <c r="BJ78" s="352"/>
      <c r="BK78" s="352"/>
      <c r="BL78" s="352"/>
      <c r="BM78" s="352"/>
      <c r="BN78" s="352"/>
      <c r="BO78" s="352"/>
      <c r="BP78" s="352"/>
      <c r="BQ78" s="352"/>
      <c r="BR78" s="352"/>
      <c r="BS78" s="352"/>
      <c r="BT78" s="352">
        <f t="shared" si="13"/>
        <v>0</v>
      </c>
      <c r="BV78" s="351"/>
      <c r="BW78" s="351"/>
      <c r="BX78" s="351"/>
      <c r="BY78" s="351"/>
      <c r="BZ78" s="351"/>
      <c r="CA78" s="351"/>
      <c r="CB78" s="351"/>
      <c r="CC78" s="351"/>
      <c r="CD78" s="351"/>
      <c r="CE78" s="351"/>
      <c r="CF78" s="351"/>
      <c r="CG78" s="351"/>
      <c r="CH78" s="352">
        <f t="shared" si="14"/>
        <v>0</v>
      </c>
      <c r="CI78" s="399" t="e">
        <f t="shared" si="15"/>
        <v>#DIV/0!</v>
      </c>
      <c r="CJ78" s="348">
        <v>0</v>
      </c>
      <c r="CK78" s="348">
        <v>0</v>
      </c>
      <c r="CL78" s="348">
        <v>0</v>
      </c>
      <c r="CM78" s="348">
        <v>0</v>
      </c>
      <c r="CN78" s="348">
        <v>0</v>
      </c>
      <c r="CO78" s="348">
        <v>0</v>
      </c>
      <c r="CP78" s="348">
        <v>0</v>
      </c>
      <c r="CQ78" s="348">
        <v>0</v>
      </c>
      <c r="CR78" s="348">
        <v>0</v>
      </c>
      <c r="CS78" s="348">
        <v>0</v>
      </c>
      <c r="CT78" s="348">
        <v>0</v>
      </c>
      <c r="CU78" s="348">
        <v>0</v>
      </c>
      <c r="CV78" s="352">
        <f t="shared" si="16"/>
        <v>0</v>
      </c>
      <c r="CX78" s="1054"/>
    </row>
    <row r="79" spans="1:102" s="3" customFormat="1" ht="30" x14ac:dyDescent="0.25">
      <c r="A79" s="191"/>
      <c r="B79" s="212">
        <f>IF(C79=0,"",MAX($B$7:B78)+1)</f>
        <v>71</v>
      </c>
      <c r="C79" s="228">
        <v>6278006601</v>
      </c>
      <c r="D79" s="205" t="str">
        <f>_xlfn.XLOOKUP(C79,'COA_DTGroup_Update 20260428'!$C$410:$C$854,'COA_DTGroup_Update 20260428'!$A$410:$A$854,"")</f>
        <v>Chi phí nâng cấp, cải tạo, chế tạo</v>
      </c>
      <c r="E79" s="205"/>
      <c r="F79" s="228" t="s">
        <v>877</v>
      </c>
      <c r="G79" s="205" t="s">
        <v>875</v>
      </c>
      <c r="H79" s="200">
        <f>VLOOKUP(C79,'COA_DTGroup_Update 20260428'!C:D,2,0)</f>
        <v>627</v>
      </c>
      <c r="I79" s="200">
        <v>44</v>
      </c>
      <c r="J79" s="201" t="s">
        <v>134</v>
      </c>
      <c r="K79" s="223"/>
      <c r="L79" s="289" t="s">
        <v>2087</v>
      </c>
      <c r="M79" s="290" t="s">
        <v>2259</v>
      </c>
      <c r="N79" s="286"/>
      <c r="O79" s="286" t="s">
        <v>2087</v>
      </c>
      <c r="P79" s="1" t="b">
        <v>0</v>
      </c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  <c r="AC79" s="351"/>
      <c r="AD79" s="352">
        <f t="shared" si="10"/>
        <v>0</v>
      </c>
      <c r="AF79" s="351"/>
      <c r="AG79" s="351"/>
      <c r="AH79" s="351"/>
      <c r="AI79" s="351"/>
      <c r="AJ79" s="351"/>
      <c r="AK79" s="351"/>
      <c r="AL79" s="351"/>
      <c r="AM79" s="351"/>
      <c r="AN79" s="351"/>
      <c r="AO79" s="351"/>
      <c r="AP79" s="351"/>
      <c r="AQ79" s="351"/>
      <c r="AR79" s="352">
        <f t="shared" si="11"/>
        <v>0</v>
      </c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2">
        <f t="shared" si="12"/>
        <v>0</v>
      </c>
      <c r="BH79" s="352"/>
      <c r="BI79" s="352"/>
      <c r="BJ79" s="352"/>
      <c r="BK79" s="352"/>
      <c r="BL79" s="352"/>
      <c r="BM79" s="352"/>
      <c r="BN79" s="352"/>
      <c r="BO79" s="352"/>
      <c r="BP79" s="352"/>
      <c r="BQ79" s="352"/>
      <c r="BR79" s="352"/>
      <c r="BS79" s="352"/>
      <c r="BT79" s="352">
        <f t="shared" si="13"/>
        <v>0</v>
      </c>
      <c r="BV79" s="351"/>
      <c r="BW79" s="351"/>
      <c r="BX79" s="351"/>
      <c r="BY79" s="351"/>
      <c r="BZ79" s="351"/>
      <c r="CA79" s="351"/>
      <c r="CB79" s="351"/>
      <c r="CC79" s="351"/>
      <c r="CD79" s="351"/>
      <c r="CE79" s="351"/>
      <c r="CF79" s="351"/>
      <c r="CG79" s="351"/>
      <c r="CH79" s="352">
        <f t="shared" si="14"/>
        <v>0</v>
      </c>
      <c r="CI79" s="399" t="e">
        <f t="shared" si="15"/>
        <v>#DIV/0!</v>
      </c>
      <c r="CJ79" s="348">
        <v>0</v>
      </c>
      <c r="CK79" s="348">
        <v>0</v>
      </c>
      <c r="CL79" s="348">
        <v>0</v>
      </c>
      <c r="CM79" s="348">
        <v>0</v>
      </c>
      <c r="CN79" s="348">
        <v>0</v>
      </c>
      <c r="CO79" s="348">
        <v>0</v>
      </c>
      <c r="CP79" s="348">
        <v>0</v>
      </c>
      <c r="CQ79" s="348">
        <v>0</v>
      </c>
      <c r="CR79" s="348">
        <v>0</v>
      </c>
      <c r="CS79" s="348">
        <v>0</v>
      </c>
      <c r="CT79" s="348">
        <v>0</v>
      </c>
      <c r="CU79" s="348">
        <v>0</v>
      </c>
      <c r="CV79" s="352">
        <f t="shared" si="16"/>
        <v>0</v>
      </c>
      <c r="CX79" s="1054"/>
    </row>
    <row r="80" spans="1:102" ht="30" x14ac:dyDescent="0.25">
      <c r="B80" s="172">
        <f>IF(C80=0,"",MAX($B$7:B79)+1)</f>
        <v>72</v>
      </c>
      <c r="C80" s="21">
        <v>6277002204</v>
      </c>
      <c r="D80" s="9" t="str">
        <f>_xlfn.XLOOKUP(C80,'COA_DTGroup_Update 20260428'!$C$410:$C$854,'COA_DTGroup_Update 20260428'!$A$410:$A$854,"")</f>
        <v>Chi phí Sữa chữa bảo trì phương tiện vận tải</v>
      </c>
      <c r="E80" s="9" t="s">
        <v>143</v>
      </c>
      <c r="F80" s="21" t="s">
        <v>878</v>
      </c>
      <c r="G80" s="171" t="s">
        <v>879</v>
      </c>
      <c r="H80" s="179">
        <f>VLOOKUP(C80,'COA_DTGroup_Update 20260428'!C:D,2,0)</f>
        <v>627</v>
      </c>
      <c r="I80" s="179">
        <v>46</v>
      </c>
      <c r="J80" s="198" t="s">
        <v>143</v>
      </c>
      <c r="K80" s="222" t="s">
        <v>226</v>
      </c>
      <c r="L80" s="288" t="s">
        <v>594</v>
      </c>
      <c r="M80" s="299" t="s">
        <v>2258</v>
      </c>
      <c r="N80" s="285"/>
      <c r="O80" s="285" t="s">
        <v>594</v>
      </c>
      <c r="P80" s="1" t="b">
        <v>1</v>
      </c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50">
        <f t="shared" si="10"/>
        <v>0</v>
      </c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50">
        <f t="shared" si="11"/>
        <v>0</v>
      </c>
      <c r="AT80" s="349"/>
      <c r="AU80" s="349"/>
      <c r="AV80" s="349"/>
      <c r="AW80" s="349"/>
      <c r="AX80" s="349"/>
      <c r="AY80" s="349"/>
      <c r="AZ80" s="349"/>
      <c r="BA80" s="349"/>
      <c r="BB80" s="349"/>
      <c r="BC80" s="349"/>
      <c r="BD80" s="349"/>
      <c r="BE80" s="349"/>
      <c r="BF80" s="350">
        <f t="shared" si="12"/>
        <v>0</v>
      </c>
      <c r="BH80" s="350"/>
      <c r="BI80" s="350"/>
      <c r="BJ80" s="350"/>
      <c r="BK80" s="350"/>
      <c r="BL80" s="350"/>
      <c r="BM80" s="350"/>
      <c r="BN80" s="350"/>
      <c r="BO80" s="350"/>
      <c r="BP80" s="350"/>
      <c r="BQ80" s="350"/>
      <c r="BR80" s="350"/>
      <c r="BS80" s="350"/>
      <c r="BT80" s="350">
        <f t="shared" si="13"/>
        <v>0</v>
      </c>
      <c r="BV80" s="349">
        <v>15934722.333333334</v>
      </c>
      <c r="BW80" s="349">
        <v>18051389</v>
      </c>
      <c r="BX80" s="349">
        <v>19509722.333333336</v>
      </c>
      <c r="BY80" s="349">
        <v>30186389</v>
      </c>
      <c r="BZ80" s="349">
        <v>32386389</v>
      </c>
      <c r="CA80" s="349">
        <v>40079722.333333328</v>
      </c>
      <c r="CB80" s="349">
        <v>42871389</v>
      </c>
      <c r="CC80" s="349">
        <v>56073055.666666672</v>
      </c>
      <c r="CD80" s="349">
        <v>57198055.666666672</v>
      </c>
      <c r="CE80" s="349">
        <v>61606389.000000007</v>
      </c>
      <c r="CF80" s="349">
        <v>71229722.333333343</v>
      </c>
      <c r="CG80" s="349">
        <v>80568055.666666672</v>
      </c>
      <c r="CH80" s="350">
        <f t="shared" si="14"/>
        <v>525695001.33333343</v>
      </c>
      <c r="CI80" s="399">
        <f t="shared" si="15"/>
        <v>-0.59305080996128734</v>
      </c>
      <c r="CJ80" s="348">
        <v>16487639</v>
      </c>
      <c r="CK80" s="348">
        <v>13997640</v>
      </c>
      <c r="CL80" s="348">
        <v>17419862</v>
      </c>
      <c r="CM80" s="348">
        <v>11289310</v>
      </c>
      <c r="CN80" s="348">
        <v>12115934</v>
      </c>
      <c r="CO80" s="348">
        <v>0</v>
      </c>
      <c r="CP80" s="348">
        <v>0</v>
      </c>
      <c r="CQ80" s="348">
        <v>0</v>
      </c>
      <c r="CR80" s="348">
        <v>0</v>
      </c>
      <c r="CS80" s="348">
        <v>0</v>
      </c>
      <c r="CT80" s="348">
        <v>0</v>
      </c>
      <c r="CU80" s="348">
        <v>0</v>
      </c>
      <c r="CV80" s="350">
        <f t="shared" si="16"/>
        <v>71310385</v>
      </c>
      <c r="CX80" s="1054"/>
    </row>
    <row r="81" spans="1:102" ht="45" x14ac:dyDescent="0.25">
      <c r="B81" s="172">
        <f>IF(C81=0,"",MAX($B$7:B80)+1)</f>
        <v>73</v>
      </c>
      <c r="C81" s="21">
        <v>6413002204</v>
      </c>
      <c r="D81" s="9" t="str">
        <f>_xlfn.XLOOKUP(C81,'COA_DTGroup_Update 20260428'!$C$410:$C$854,'COA_DTGroup_Update 20260428'!$A$410:$A$854,"")</f>
        <v>Sửa chữa, bảo trì phương tiện vận tải - Thuê ngoài</v>
      </c>
      <c r="E81" s="9" t="s">
        <v>143</v>
      </c>
      <c r="F81" s="21" t="s">
        <v>878</v>
      </c>
      <c r="G81" s="171" t="s">
        <v>879</v>
      </c>
      <c r="H81" s="179">
        <f>VLOOKUP(C81,'COA_DTGroup_Update 20260428'!C:D,2,0)</f>
        <v>641</v>
      </c>
      <c r="I81" s="179">
        <v>46</v>
      </c>
      <c r="J81" s="198" t="s">
        <v>143</v>
      </c>
      <c r="K81" s="222" t="s">
        <v>226</v>
      </c>
      <c r="L81" s="288" t="s">
        <v>672</v>
      </c>
      <c r="M81" s="299" t="s">
        <v>2258</v>
      </c>
      <c r="N81" s="285"/>
      <c r="O81" s="285" t="s">
        <v>672</v>
      </c>
      <c r="P81" s="1" t="b">
        <v>1</v>
      </c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50">
        <f t="shared" si="10"/>
        <v>0</v>
      </c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50">
        <f t="shared" si="11"/>
        <v>0</v>
      </c>
      <c r="AT81" s="349"/>
      <c r="AU81" s="349"/>
      <c r="AV81" s="349"/>
      <c r="AW81" s="349"/>
      <c r="AX81" s="349"/>
      <c r="AY81" s="349"/>
      <c r="AZ81" s="349"/>
      <c r="BA81" s="349"/>
      <c r="BB81" s="349"/>
      <c r="BC81" s="349"/>
      <c r="BD81" s="349"/>
      <c r="BE81" s="349"/>
      <c r="BF81" s="350">
        <f t="shared" si="12"/>
        <v>0</v>
      </c>
      <c r="BH81" s="350"/>
      <c r="BI81" s="350"/>
      <c r="BJ81" s="350"/>
      <c r="BK81" s="350"/>
      <c r="BL81" s="350"/>
      <c r="BM81" s="350"/>
      <c r="BN81" s="350"/>
      <c r="BO81" s="350"/>
      <c r="BP81" s="350"/>
      <c r="BQ81" s="350"/>
      <c r="BR81" s="350"/>
      <c r="BS81" s="350"/>
      <c r="BT81" s="350">
        <f t="shared" si="13"/>
        <v>0</v>
      </c>
      <c r="BV81" s="349"/>
      <c r="BW81" s="349"/>
      <c r="BX81" s="349"/>
      <c r="BY81" s="349"/>
      <c r="BZ81" s="349"/>
      <c r="CA81" s="349"/>
      <c r="CB81" s="349"/>
      <c r="CC81" s="349"/>
      <c r="CD81" s="349"/>
      <c r="CE81" s="349"/>
      <c r="CF81" s="349"/>
      <c r="CG81" s="349"/>
      <c r="CH81" s="350">
        <f t="shared" si="14"/>
        <v>0</v>
      </c>
      <c r="CI81" s="399" t="e">
        <f t="shared" si="15"/>
        <v>#DIV/0!</v>
      </c>
      <c r="CJ81" s="348">
        <v>0</v>
      </c>
      <c r="CK81" s="348">
        <v>0</v>
      </c>
      <c r="CL81" s="348">
        <v>0</v>
      </c>
      <c r="CM81" s="348">
        <v>0</v>
      </c>
      <c r="CN81" s="348">
        <v>0</v>
      </c>
      <c r="CO81" s="348">
        <v>0</v>
      </c>
      <c r="CP81" s="348">
        <v>0</v>
      </c>
      <c r="CQ81" s="348">
        <v>0</v>
      </c>
      <c r="CR81" s="348">
        <v>0</v>
      </c>
      <c r="CS81" s="348">
        <v>0</v>
      </c>
      <c r="CT81" s="348">
        <v>0</v>
      </c>
      <c r="CU81" s="348">
        <v>0</v>
      </c>
      <c r="CV81" s="350">
        <f t="shared" si="16"/>
        <v>0</v>
      </c>
      <c r="CX81" s="1054"/>
    </row>
    <row r="82" spans="1:102" s="3" customFormat="1" ht="45" x14ac:dyDescent="0.25">
      <c r="A82" s="191"/>
      <c r="B82" s="212">
        <f>IF(C82=0,"",MAX($B$7:B81)+1)</f>
        <v>74</v>
      </c>
      <c r="C82" s="204">
        <v>6413002206</v>
      </c>
      <c r="D82" s="205" t="str">
        <f>_xlfn.XLOOKUP(C82,'COA_DTGroup_Update 20260428'!$C$410:$C$854,'COA_DTGroup_Update 20260428'!$A$410:$A$854,"")</f>
        <v>Sửa chữa phương tiện vận tải thuê ngoài-Vá vỏ xe</v>
      </c>
      <c r="E82" s="205"/>
      <c r="F82" s="204" t="s">
        <v>880</v>
      </c>
      <c r="G82" s="205" t="s">
        <v>881</v>
      </c>
      <c r="H82" s="200">
        <f>VLOOKUP(C82,'COA_DTGroup_Update 20260428'!C:D,2,0)</f>
        <v>641</v>
      </c>
      <c r="I82" s="200">
        <v>46</v>
      </c>
      <c r="J82" s="201" t="s">
        <v>143</v>
      </c>
      <c r="K82" s="223"/>
      <c r="L82" s="289" t="s">
        <v>2133</v>
      </c>
      <c r="M82" s="290" t="s">
        <v>2259</v>
      </c>
      <c r="N82" s="286"/>
      <c r="O82" s="286" t="s">
        <v>2133</v>
      </c>
      <c r="P82" s="1" t="b">
        <v>0</v>
      </c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2">
        <f t="shared" si="10"/>
        <v>0</v>
      </c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2">
        <f t="shared" si="11"/>
        <v>0</v>
      </c>
      <c r="AT82" s="351"/>
      <c r="AU82" s="351"/>
      <c r="AV82" s="351"/>
      <c r="AW82" s="351"/>
      <c r="AX82" s="351"/>
      <c r="AY82" s="351"/>
      <c r="AZ82" s="351"/>
      <c r="BA82" s="351"/>
      <c r="BB82" s="351"/>
      <c r="BC82" s="351"/>
      <c r="BD82" s="351"/>
      <c r="BE82" s="351"/>
      <c r="BF82" s="352">
        <f t="shared" si="12"/>
        <v>0</v>
      </c>
      <c r="BH82" s="352"/>
      <c r="BI82" s="352"/>
      <c r="BJ82" s="352"/>
      <c r="BK82" s="352"/>
      <c r="BL82" s="352"/>
      <c r="BM82" s="352"/>
      <c r="BN82" s="352"/>
      <c r="BO82" s="352"/>
      <c r="BP82" s="352"/>
      <c r="BQ82" s="352"/>
      <c r="BR82" s="352"/>
      <c r="BS82" s="352"/>
      <c r="BT82" s="352">
        <f t="shared" si="13"/>
        <v>0</v>
      </c>
      <c r="BV82" s="351"/>
      <c r="BW82" s="351"/>
      <c r="BX82" s="351"/>
      <c r="BY82" s="351"/>
      <c r="BZ82" s="351"/>
      <c r="CA82" s="351"/>
      <c r="CB82" s="351"/>
      <c r="CC82" s="351"/>
      <c r="CD82" s="351"/>
      <c r="CE82" s="351"/>
      <c r="CF82" s="351"/>
      <c r="CG82" s="351"/>
      <c r="CH82" s="352">
        <f t="shared" si="14"/>
        <v>0</v>
      </c>
      <c r="CI82" s="399" t="e">
        <f t="shared" si="15"/>
        <v>#DIV/0!</v>
      </c>
      <c r="CJ82" s="348">
        <v>0</v>
      </c>
      <c r="CK82" s="348">
        <v>0</v>
      </c>
      <c r="CL82" s="348">
        <v>0</v>
      </c>
      <c r="CM82" s="348">
        <v>0</v>
      </c>
      <c r="CN82" s="348">
        <v>0</v>
      </c>
      <c r="CO82" s="348">
        <v>0</v>
      </c>
      <c r="CP82" s="348">
        <v>0</v>
      </c>
      <c r="CQ82" s="348">
        <v>0</v>
      </c>
      <c r="CR82" s="348">
        <v>0</v>
      </c>
      <c r="CS82" s="348">
        <v>0</v>
      </c>
      <c r="CT82" s="348">
        <v>0</v>
      </c>
      <c r="CU82" s="348">
        <v>0</v>
      </c>
      <c r="CV82" s="352">
        <f t="shared" si="16"/>
        <v>0</v>
      </c>
      <c r="CX82" s="1054"/>
    </row>
    <row r="83" spans="1:102" s="3" customFormat="1" ht="45" x14ac:dyDescent="0.25">
      <c r="A83" s="191"/>
      <c r="B83" s="212">
        <f>IF(C83=0,"",MAX($B$7:B82)+1)</f>
        <v>75</v>
      </c>
      <c r="C83" s="204">
        <v>6413002207</v>
      </c>
      <c r="D83" s="205" t="str">
        <f>_xlfn.XLOOKUP(C83,'COA_DTGroup_Update 20260428'!$C$410:$C$854,'COA_DTGroup_Update 20260428'!$A$410:$A$854,"")</f>
        <v>Sửa chữa, bảo trì phương tiện vận tải-Tự làm</v>
      </c>
      <c r="E83" s="205"/>
      <c r="F83" s="204" t="s">
        <v>882</v>
      </c>
      <c r="G83" s="205" t="s">
        <v>881</v>
      </c>
      <c r="H83" s="200">
        <f>VLOOKUP(C83,'COA_DTGroup_Update 20260428'!C:D,2,0)</f>
        <v>641</v>
      </c>
      <c r="I83" s="200">
        <v>46</v>
      </c>
      <c r="J83" s="201" t="s">
        <v>143</v>
      </c>
      <c r="K83" s="223"/>
      <c r="L83" s="289" t="s">
        <v>2135</v>
      </c>
      <c r="M83" s="290" t="s">
        <v>2259</v>
      </c>
      <c r="N83" s="286"/>
      <c r="O83" s="286" t="s">
        <v>2135</v>
      </c>
      <c r="P83" s="1" t="b">
        <v>0</v>
      </c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  <c r="AC83" s="351"/>
      <c r="AD83" s="352">
        <f t="shared" si="10"/>
        <v>0</v>
      </c>
      <c r="AF83" s="351"/>
      <c r="AG83" s="351"/>
      <c r="AH83" s="351"/>
      <c r="AI83" s="351"/>
      <c r="AJ83" s="351"/>
      <c r="AK83" s="351"/>
      <c r="AL83" s="351"/>
      <c r="AM83" s="351"/>
      <c r="AN83" s="351"/>
      <c r="AO83" s="351"/>
      <c r="AP83" s="351"/>
      <c r="AQ83" s="351"/>
      <c r="AR83" s="352">
        <f t="shared" si="11"/>
        <v>0</v>
      </c>
      <c r="AT83" s="351"/>
      <c r="AU83" s="351"/>
      <c r="AV83" s="351"/>
      <c r="AW83" s="351"/>
      <c r="AX83" s="351"/>
      <c r="AY83" s="351"/>
      <c r="AZ83" s="351"/>
      <c r="BA83" s="351"/>
      <c r="BB83" s="351"/>
      <c r="BC83" s="351"/>
      <c r="BD83" s="351"/>
      <c r="BE83" s="351"/>
      <c r="BF83" s="352">
        <f t="shared" si="12"/>
        <v>0</v>
      </c>
      <c r="BH83" s="352"/>
      <c r="BI83" s="352"/>
      <c r="BJ83" s="352"/>
      <c r="BK83" s="352"/>
      <c r="BL83" s="352"/>
      <c r="BM83" s="352"/>
      <c r="BN83" s="352"/>
      <c r="BO83" s="352"/>
      <c r="BP83" s="352"/>
      <c r="BQ83" s="352"/>
      <c r="BR83" s="352"/>
      <c r="BS83" s="352"/>
      <c r="BT83" s="352">
        <f t="shared" si="13"/>
        <v>0</v>
      </c>
      <c r="BV83" s="351"/>
      <c r="BW83" s="351"/>
      <c r="BX83" s="351"/>
      <c r="BY83" s="351"/>
      <c r="BZ83" s="351"/>
      <c r="CA83" s="351"/>
      <c r="CB83" s="351"/>
      <c r="CC83" s="351"/>
      <c r="CD83" s="351"/>
      <c r="CE83" s="351"/>
      <c r="CF83" s="351"/>
      <c r="CG83" s="351"/>
      <c r="CH83" s="352">
        <f t="shared" si="14"/>
        <v>0</v>
      </c>
      <c r="CI83" s="399" t="e">
        <f t="shared" si="15"/>
        <v>#DIV/0!</v>
      </c>
      <c r="CJ83" s="348">
        <v>0</v>
      </c>
      <c r="CK83" s="348">
        <v>0</v>
      </c>
      <c r="CL83" s="348">
        <v>0</v>
      </c>
      <c r="CM83" s="348">
        <v>0</v>
      </c>
      <c r="CN83" s="348">
        <v>0</v>
      </c>
      <c r="CO83" s="348">
        <v>0</v>
      </c>
      <c r="CP83" s="348">
        <v>0</v>
      </c>
      <c r="CQ83" s="348">
        <v>0</v>
      </c>
      <c r="CR83" s="348">
        <v>0</v>
      </c>
      <c r="CS83" s="348">
        <v>0</v>
      </c>
      <c r="CT83" s="348">
        <v>0</v>
      </c>
      <c r="CU83" s="348">
        <v>0</v>
      </c>
      <c r="CV83" s="352">
        <f t="shared" si="16"/>
        <v>0</v>
      </c>
      <c r="CX83" s="1054"/>
    </row>
    <row r="84" spans="1:102" s="3" customFormat="1" ht="45" x14ac:dyDescent="0.25">
      <c r="A84" s="191"/>
      <c r="B84" s="212">
        <f>IF(C84=0,"",MAX($B$7:B83)+1)</f>
        <v>76</v>
      </c>
      <c r="C84" s="204">
        <v>6417002204</v>
      </c>
      <c r="D84" s="205" t="str">
        <f>_xlfn.XLOOKUP(C84,'COA_DTGroup_Update 20260428'!$C$410:$C$854,'COA_DTGroup_Update 20260428'!$A$410:$A$854,"")</f>
        <v>Sửa chữa, bảo trì phương tiện vận tải - Thuê ngoài</v>
      </c>
      <c r="E84" s="205"/>
      <c r="F84" s="204" t="s">
        <v>878</v>
      </c>
      <c r="G84" s="205" t="s">
        <v>881</v>
      </c>
      <c r="H84" s="200">
        <f>VLOOKUP(C84,'COA_DTGroup_Update 20260428'!C:D,2,0)</f>
        <v>641</v>
      </c>
      <c r="I84" s="200">
        <v>46</v>
      </c>
      <c r="J84" s="201" t="s">
        <v>143</v>
      </c>
      <c r="K84" s="223"/>
      <c r="L84" s="289" t="s">
        <v>550</v>
      </c>
      <c r="M84" s="292" t="s">
        <v>2283</v>
      </c>
      <c r="N84" s="286"/>
      <c r="O84" s="286" t="s">
        <v>550</v>
      </c>
      <c r="P84" s="1" t="b">
        <v>1</v>
      </c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  <c r="AC84" s="351"/>
      <c r="AD84" s="352">
        <f t="shared" si="10"/>
        <v>0</v>
      </c>
      <c r="AF84" s="351"/>
      <c r="AG84" s="351"/>
      <c r="AH84" s="351"/>
      <c r="AI84" s="351"/>
      <c r="AJ84" s="351"/>
      <c r="AK84" s="351"/>
      <c r="AL84" s="351"/>
      <c r="AM84" s="351"/>
      <c r="AN84" s="351"/>
      <c r="AO84" s="351"/>
      <c r="AP84" s="351"/>
      <c r="AQ84" s="351"/>
      <c r="AR84" s="352">
        <f t="shared" si="11"/>
        <v>0</v>
      </c>
      <c r="AT84" s="351"/>
      <c r="AU84" s="351"/>
      <c r="AV84" s="351"/>
      <c r="AW84" s="351"/>
      <c r="AX84" s="351"/>
      <c r="AY84" s="351"/>
      <c r="AZ84" s="351"/>
      <c r="BA84" s="351"/>
      <c r="BB84" s="351"/>
      <c r="BC84" s="351"/>
      <c r="BD84" s="351"/>
      <c r="BE84" s="351"/>
      <c r="BF84" s="352">
        <f t="shared" si="12"/>
        <v>0</v>
      </c>
      <c r="BH84" s="352"/>
      <c r="BI84" s="352"/>
      <c r="BJ84" s="352"/>
      <c r="BK84" s="352"/>
      <c r="BL84" s="352"/>
      <c r="BM84" s="352"/>
      <c r="BN84" s="352"/>
      <c r="BO84" s="352"/>
      <c r="BP84" s="352"/>
      <c r="BQ84" s="352"/>
      <c r="BR84" s="352"/>
      <c r="BS84" s="352"/>
      <c r="BT84" s="352">
        <f t="shared" si="13"/>
        <v>0</v>
      </c>
      <c r="BV84" s="351"/>
      <c r="BW84" s="351"/>
      <c r="BX84" s="351"/>
      <c r="BY84" s="351"/>
      <c r="BZ84" s="351"/>
      <c r="CA84" s="351"/>
      <c r="CB84" s="351"/>
      <c r="CC84" s="351"/>
      <c r="CD84" s="351"/>
      <c r="CE84" s="351"/>
      <c r="CF84" s="351"/>
      <c r="CG84" s="351"/>
      <c r="CH84" s="352">
        <f t="shared" si="14"/>
        <v>0</v>
      </c>
      <c r="CI84" s="399" t="e">
        <f t="shared" si="15"/>
        <v>#DIV/0!</v>
      </c>
      <c r="CJ84" s="348">
        <v>0</v>
      </c>
      <c r="CK84" s="348">
        <v>0</v>
      </c>
      <c r="CL84" s="348">
        <v>0</v>
      </c>
      <c r="CM84" s="348">
        <v>0</v>
      </c>
      <c r="CN84" s="348">
        <v>0</v>
      </c>
      <c r="CO84" s="348">
        <v>0</v>
      </c>
      <c r="CP84" s="348">
        <v>0</v>
      </c>
      <c r="CQ84" s="348">
        <v>0</v>
      </c>
      <c r="CR84" s="348">
        <v>0</v>
      </c>
      <c r="CS84" s="348">
        <v>0</v>
      </c>
      <c r="CT84" s="348">
        <v>0</v>
      </c>
      <c r="CU84" s="348">
        <v>0</v>
      </c>
      <c r="CV84" s="352">
        <f t="shared" si="16"/>
        <v>0</v>
      </c>
      <c r="CX84" s="1054"/>
    </row>
    <row r="85" spans="1:102" s="3" customFormat="1" ht="30" x14ac:dyDescent="0.25">
      <c r="A85" s="191"/>
      <c r="B85" s="212">
        <f>IF(C85=0,"",MAX($B$7:B84)+1)</f>
        <v>77</v>
      </c>
      <c r="C85" s="204">
        <v>6417002205</v>
      </c>
      <c r="D85" s="205" t="str">
        <f>_xlfn.XLOOKUP(C85,'COA_DTGroup_Update 20260428'!$C$410:$C$854,'COA_DTGroup_Update 20260428'!$A$410:$A$854,"")</f>
        <v>Sửa chữa phương tiện vận tải thuê ngoài-điện</v>
      </c>
      <c r="E85" s="205"/>
      <c r="F85" s="204" t="s">
        <v>883</v>
      </c>
      <c r="G85" s="205" t="s">
        <v>881</v>
      </c>
      <c r="H85" s="200">
        <f>VLOOKUP(C85,'COA_DTGroup_Update 20260428'!C:D,2,0)</f>
        <v>641</v>
      </c>
      <c r="I85" s="200">
        <v>46</v>
      </c>
      <c r="J85" s="201" t="s">
        <v>143</v>
      </c>
      <c r="K85" s="223"/>
      <c r="L85" s="289" t="s">
        <v>2156</v>
      </c>
      <c r="M85" s="290" t="s">
        <v>2259</v>
      </c>
      <c r="N85" s="286"/>
      <c r="O85" s="286" t="s">
        <v>2156</v>
      </c>
      <c r="P85" s="1" t="b">
        <v>0</v>
      </c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  <c r="AC85" s="351"/>
      <c r="AD85" s="352">
        <f t="shared" si="10"/>
        <v>0</v>
      </c>
      <c r="AF85" s="351"/>
      <c r="AG85" s="351"/>
      <c r="AH85" s="351"/>
      <c r="AI85" s="351"/>
      <c r="AJ85" s="351"/>
      <c r="AK85" s="351"/>
      <c r="AL85" s="351"/>
      <c r="AM85" s="351"/>
      <c r="AN85" s="351"/>
      <c r="AO85" s="351"/>
      <c r="AP85" s="351"/>
      <c r="AQ85" s="351"/>
      <c r="AR85" s="352">
        <f t="shared" si="11"/>
        <v>0</v>
      </c>
      <c r="AT85" s="351"/>
      <c r="AU85" s="351"/>
      <c r="AV85" s="351"/>
      <c r="AW85" s="351"/>
      <c r="AX85" s="351"/>
      <c r="AY85" s="351"/>
      <c r="AZ85" s="351"/>
      <c r="BA85" s="351"/>
      <c r="BB85" s="351"/>
      <c r="BC85" s="351"/>
      <c r="BD85" s="351"/>
      <c r="BE85" s="351"/>
      <c r="BF85" s="352">
        <f t="shared" si="12"/>
        <v>0</v>
      </c>
      <c r="BH85" s="352"/>
      <c r="BI85" s="352"/>
      <c r="BJ85" s="352"/>
      <c r="BK85" s="352"/>
      <c r="BL85" s="352"/>
      <c r="BM85" s="352"/>
      <c r="BN85" s="352"/>
      <c r="BO85" s="352"/>
      <c r="BP85" s="352"/>
      <c r="BQ85" s="352"/>
      <c r="BR85" s="352"/>
      <c r="BS85" s="352"/>
      <c r="BT85" s="352">
        <f t="shared" si="13"/>
        <v>0</v>
      </c>
      <c r="BV85" s="351"/>
      <c r="BW85" s="351"/>
      <c r="BX85" s="351"/>
      <c r="BY85" s="351"/>
      <c r="BZ85" s="351"/>
      <c r="CA85" s="351"/>
      <c r="CB85" s="351"/>
      <c r="CC85" s="351"/>
      <c r="CD85" s="351"/>
      <c r="CE85" s="351"/>
      <c r="CF85" s="351"/>
      <c r="CG85" s="351"/>
      <c r="CH85" s="352">
        <f t="shared" si="14"/>
        <v>0</v>
      </c>
      <c r="CI85" s="399" t="e">
        <f t="shared" si="15"/>
        <v>#DIV/0!</v>
      </c>
      <c r="CJ85" s="348">
        <v>0</v>
      </c>
      <c r="CK85" s="348">
        <v>0</v>
      </c>
      <c r="CL85" s="348">
        <v>0</v>
      </c>
      <c r="CM85" s="348">
        <v>0</v>
      </c>
      <c r="CN85" s="348">
        <v>0</v>
      </c>
      <c r="CO85" s="348">
        <v>0</v>
      </c>
      <c r="CP85" s="348">
        <v>0</v>
      </c>
      <c r="CQ85" s="348">
        <v>0</v>
      </c>
      <c r="CR85" s="348">
        <v>0</v>
      </c>
      <c r="CS85" s="348">
        <v>0</v>
      </c>
      <c r="CT85" s="348">
        <v>0</v>
      </c>
      <c r="CU85" s="348">
        <v>0</v>
      </c>
      <c r="CV85" s="352">
        <f t="shared" si="16"/>
        <v>0</v>
      </c>
      <c r="CX85" s="1054"/>
    </row>
    <row r="86" spans="1:102" s="3" customFormat="1" ht="45" x14ac:dyDescent="0.25">
      <c r="A86" s="191"/>
      <c r="B86" s="212">
        <f>IF(C86=0,"",MAX($B$7:B85)+1)</f>
        <v>78</v>
      </c>
      <c r="C86" s="204">
        <v>6417002206</v>
      </c>
      <c r="D86" s="205" t="str">
        <f>_xlfn.XLOOKUP(C86,'COA_DTGroup_Update 20260428'!$C$410:$C$854,'COA_DTGroup_Update 20260428'!$A$410:$A$854,"")</f>
        <v>Sửa chữa phương tiện vận tải thuê ngoài-Vá vỏ xe</v>
      </c>
      <c r="E86" s="205"/>
      <c r="F86" s="204" t="s">
        <v>880</v>
      </c>
      <c r="G86" s="205" t="s">
        <v>881</v>
      </c>
      <c r="H86" s="200">
        <f>VLOOKUP(C86,'COA_DTGroup_Update 20260428'!C:D,2,0)</f>
        <v>641</v>
      </c>
      <c r="I86" s="200">
        <v>46</v>
      </c>
      <c r="J86" s="201" t="s">
        <v>143</v>
      </c>
      <c r="K86" s="223"/>
      <c r="L86" s="289" t="s">
        <v>751</v>
      </c>
      <c r="M86" s="290" t="s">
        <v>2260</v>
      </c>
      <c r="N86" s="286"/>
      <c r="O86" s="286" t="s">
        <v>751</v>
      </c>
      <c r="P86" s="1" t="b">
        <v>1</v>
      </c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  <c r="AC86" s="351"/>
      <c r="AD86" s="352">
        <f t="shared" si="10"/>
        <v>0</v>
      </c>
      <c r="AF86" s="351"/>
      <c r="AG86" s="351"/>
      <c r="AH86" s="351"/>
      <c r="AI86" s="351"/>
      <c r="AJ86" s="351"/>
      <c r="AK86" s="351"/>
      <c r="AL86" s="351"/>
      <c r="AM86" s="351"/>
      <c r="AN86" s="351"/>
      <c r="AO86" s="351"/>
      <c r="AP86" s="351"/>
      <c r="AQ86" s="351"/>
      <c r="AR86" s="352">
        <f t="shared" si="11"/>
        <v>0</v>
      </c>
      <c r="AT86" s="351"/>
      <c r="AU86" s="351"/>
      <c r="AV86" s="351"/>
      <c r="AW86" s="351"/>
      <c r="AX86" s="351"/>
      <c r="AY86" s="351"/>
      <c r="AZ86" s="351"/>
      <c r="BA86" s="351"/>
      <c r="BB86" s="351"/>
      <c r="BC86" s="351"/>
      <c r="BD86" s="351"/>
      <c r="BE86" s="351"/>
      <c r="BF86" s="352">
        <f t="shared" si="12"/>
        <v>0</v>
      </c>
      <c r="BH86" s="352"/>
      <c r="BI86" s="352"/>
      <c r="BJ86" s="352"/>
      <c r="BK86" s="352"/>
      <c r="BL86" s="352"/>
      <c r="BM86" s="352"/>
      <c r="BN86" s="352"/>
      <c r="BO86" s="352"/>
      <c r="BP86" s="352"/>
      <c r="BQ86" s="352"/>
      <c r="BR86" s="352"/>
      <c r="BS86" s="352"/>
      <c r="BT86" s="352">
        <f t="shared" si="13"/>
        <v>0</v>
      </c>
      <c r="BV86" s="351"/>
      <c r="BW86" s="351"/>
      <c r="BX86" s="351"/>
      <c r="BY86" s="351"/>
      <c r="BZ86" s="351"/>
      <c r="CA86" s="351"/>
      <c r="CB86" s="351"/>
      <c r="CC86" s="351"/>
      <c r="CD86" s="351"/>
      <c r="CE86" s="351"/>
      <c r="CF86" s="351"/>
      <c r="CG86" s="351"/>
      <c r="CH86" s="352">
        <f t="shared" si="14"/>
        <v>0</v>
      </c>
      <c r="CI86" s="399" t="e">
        <f t="shared" si="15"/>
        <v>#DIV/0!</v>
      </c>
      <c r="CJ86" s="348">
        <v>0</v>
      </c>
      <c r="CK86" s="348">
        <v>0</v>
      </c>
      <c r="CL86" s="348">
        <v>0</v>
      </c>
      <c r="CM86" s="348">
        <v>0</v>
      </c>
      <c r="CN86" s="348">
        <v>0</v>
      </c>
      <c r="CO86" s="348">
        <v>0</v>
      </c>
      <c r="CP86" s="348">
        <v>0</v>
      </c>
      <c r="CQ86" s="348">
        <v>0</v>
      </c>
      <c r="CR86" s="348">
        <v>0</v>
      </c>
      <c r="CS86" s="348">
        <v>0</v>
      </c>
      <c r="CT86" s="348">
        <v>0</v>
      </c>
      <c r="CU86" s="348">
        <v>0</v>
      </c>
      <c r="CV86" s="352">
        <f t="shared" si="16"/>
        <v>0</v>
      </c>
      <c r="CX86" s="1054"/>
    </row>
    <row r="87" spans="1:102" s="3" customFormat="1" ht="30" x14ac:dyDescent="0.25">
      <c r="A87" s="191"/>
      <c r="B87" s="212">
        <f>IF(C87=0,"",MAX($B$7:B86)+1)</f>
        <v>79</v>
      </c>
      <c r="C87" s="204">
        <v>6418002208</v>
      </c>
      <c r="D87" s="205" t="str">
        <f>_xlfn.XLOOKUP(C87,'COA_DTGroup_Update 20260428'!$C$410:$C$854,'COA_DTGroup_Update 20260428'!$A$410:$A$854,"")</f>
        <v>Sửa chữa, bảo trì phương tiện vận tải-khác</v>
      </c>
      <c r="E87" s="205"/>
      <c r="F87" s="204" t="s">
        <v>884</v>
      </c>
      <c r="G87" s="205" t="s">
        <v>881</v>
      </c>
      <c r="H87" s="200">
        <f>VLOOKUP(C87,'COA_DTGroup_Update 20260428'!C:D,2,0)</f>
        <v>641</v>
      </c>
      <c r="I87" s="200">
        <v>46</v>
      </c>
      <c r="J87" s="201" t="s">
        <v>143</v>
      </c>
      <c r="K87" s="223"/>
      <c r="L87" s="289" t="s">
        <v>2183</v>
      </c>
      <c r="M87" s="290" t="s">
        <v>2259</v>
      </c>
      <c r="N87" s="286"/>
      <c r="O87" s="286" t="s">
        <v>2183</v>
      </c>
      <c r="P87" s="1" t="b">
        <v>0</v>
      </c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  <c r="AC87" s="351"/>
      <c r="AD87" s="352">
        <f t="shared" si="10"/>
        <v>0</v>
      </c>
      <c r="AF87" s="351"/>
      <c r="AG87" s="351"/>
      <c r="AH87" s="351"/>
      <c r="AI87" s="351"/>
      <c r="AJ87" s="351"/>
      <c r="AK87" s="351"/>
      <c r="AL87" s="351"/>
      <c r="AM87" s="351"/>
      <c r="AN87" s="351"/>
      <c r="AO87" s="351"/>
      <c r="AP87" s="351"/>
      <c r="AQ87" s="351"/>
      <c r="AR87" s="352">
        <f t="shared" si="11"/>
        <v>0</v>
      </c>
      <c r="AT87" s="351"/>
      <c r="AU87" s="351"/>
      <c r="AV87" s="351"/>
      <c r="AW87" s="351"/>
      <c r="AX87" s="351"/>
      <c r="AY87" s="351"/>
      <c r="AZ87" s="351"/>
      <c r="BA87" s="351"/>
      <c r="BB87" s="351"/>
      <c r="BC87" s="351"/>
      <c r="BD87" s="351"/>
      <c r="BE87" s="351"/>
      <c r="BF87" s="352">
        <f t="shared" si="12"/>
        <v>0</v>
      </c>
      <c r="BH87" s="352"/>
      <c r="BI87" s="352"/>
      <c r="BJ87" s="352"/>
      <c r="BK87" s="352"/>
      <c r="BL87" s="352"/>
      <c r="BM87" s="352"/>
      <c r="BN87" s="352"/>
      <c r="BO87" s="352"/>
      <c r="BP87" s="352"/>
      <c r="BQ87" s="352"/>
      <c r="BR87" s="352"/>
      <c r="BS87" s="352"/>
      <c r="BT87" s="352">
        <f t="shared" si="13"/>
        <v>0</v>
      </c>
      <c r="BV87" s="351"/>
      <c r="BW87" s="351"/>
      <c r="BX87" s="351"/>
      <c r="BY87" s="351"/>
      <c r="BZ87" s="351"/>
      <c r="CA87" s="351"/>
      <c r="CB87" s="351"/>
      <c r="CC87" s="351"/>
      <c r="CD87" s="351"/>
      <c r="CE87" s="351"/>
      <c r="CF87" s="351"/>
      <c r="CG87" s="351"/>
      <c r="CH87" s="352">
        <f t="shared" si="14"/>
        <v>0</v>
      </c>
      <c r="CI87" s="399" t="e">
        <f t="shared" si="15"/>
        <v>#DIV/0!</v>
      </c>
      <c r="CJ87" s="348">
        <v>0</v>
      </c>
      <c r="CK87" s="348">
        <v>0</v>
      </c>
      <c r="CL87" s="348">
        <v>0</v>
      </c>
      <c r="CM87" s="348">
        <v>0</v>
      </c>
      <c r="CN87" s="348">
        <v>0</v>
      </c>
      <c r="CO87" s="348">
        <v>0</v>
      </c>
      <c r="CP87" s="348">
        <v>0</v>
      </c>
      <c r="CQ87" s="348">
        <v>0</v>
      </c>
      <c r="CR87" s="348">
        <v>0</v>
      </c>
      <c r="CS87" s="348">
        <v>0</v>
      </c>
      <c r="CT87" s="348">
        <v>0</v>
      </c>
      <c r="CU87" s="348">
        <v>0</v>
      </c>
      <c r="CV87" s="352">
        <f t="shared" si="16"/>
        <v>0</v>
      </c>
      <c r="CX87" s="1054"/>
    </row>
    <row r="88" spans="1:102" ht="45" x14ac:dyDescent="0.25">
      <c r="B88" s="172">
        <f>IF(C88=0,"",MAX($B$7:B87)+1)</f>
        <v>80</v>
      </c>
      <c r="C88" s="21">
        <v>6423002204</v>
      </c>
      <c r="D88" s="9" t="str">
        <f>_xlfn.XLOOKUP(C88,'COA_DTGroup_Update 20260428'!$C$410:$C$854,'COA_DTGroup_Update 20260428'!$A$410:$A$854,"")</f>
        <v>Sửa chữa, bảo trì phương tiện vận tải - Thuê ngoài</v>
      </c>
      <c r="E88" s="9" t="s">
        <v>143</v>
      </c>
      <c r="F88" s="21" t="s">
        <v>878</v>
      </c>
      <c r="G88" s="171" t="s">
        <v>879</v>
      </c>
      <c r="H88" s="179">
        <f>VLOOKUP(C88,'COA_DTGroup_Update 20260428'!C:D,2,0)</f>
        <v>642</v>
      </c>
      <c r="I88" s="179">
        <v>46</v>
      </c>
      <c r="J88" s="198" t="s">
        <v>143</v>
      </c>
      <c r="K88" s="222"/>
      <c r="L88" s="288" t="s">
        <v>680</v>
      </c>
      <c r="M88" s="299" t="s">
        <v>2258</v>
      </c>
      <c r="N88" s="285"/>
      <c r="O88" s="285" t="s">
        <v>680</v>
      </c>
      <c r="P88" s="1" t="b">
        <v>1</v>
      </c>
      <c r="R88" s="349"/>
      <c r="S88" s="349"/>
      <c r="T88" s="349"/>
      <c r="U88" s="349"/>
      <c r="V88" s="349"/>
      <c r="W88" s="349"/>
      <c r="X88" s="349"/>
      <c r="Y88" s="349"/>
      <c r="Z88" s="349"/>
      <c r="AA88" s="349"/>
      <c r="AB88" s="349"/>
      <c r="AC88" s="349"/>
      <c r="AD88" s="350">
        <f t="shared" si="10"/>
        <v>0</v>
      </c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50">
        <f t="shared" si="11"/>
        <v>0</v>
      </c>
      <c r="AT88" s="349"/>
      <c r="AU88" s="349"/>
      <c r="AV88" s="349"/>
      <c r="AW88" s="349"/>
      <c r="AX88" s="349"/>
      <c r="AY88" s="349"/>
      <c r="AZ88" s="349"/>
      <c r="BA88" s="349"/>
      <c r="BB88" s="349"/>
      <c r="BC88" s="349"/>
      <c r="BD88" s="349"/>
      <c r="BE88" s="349"/>
      <c r="BF88" s="350">
        <f t="shared" si="12"/>
        <v>0</v>
      </c>
      <c r="BH88" s="350"/>
      <c r="BI88" s="350"/>
      <c r="BJ88" s="350"/>
      <c r="BK88" s="350"/>
      <c r="BL88" s="350"/>
      <c r="BM88" s="350"/>
      <c r="BN88" s="350"/>
      <c r="BO88" s="350"/>
      <c r="BP88" s="350"/>
      <c r="BQ88" s="350"/>
      <c r="BR88" s="350"/>
      <c r="BS88" s="350"/>
      <c r="BT88" s="350">
        <f t="shared" si="13"/>
        <v>0</v>
      </c>
      <c r="BV88" s="349"/>
      <c r="BW88" s="349"/>
      <c r="BX88" s="349"/>
      <c r="BY88" s="349"/>
      <c r="BZ88" s="349"/>
      <c r="CA88" s="349"/>
      <c r="CB88" s="349"/>
      <c r="CC88" s="349"/>
      <c r="CD88" s="349"/>
      <c r="CE88" s="349"/>
      <c r="CF88" s="349"/>
      <c r="CG88" s="349"/>
      <c r="CH88" s="350">
        <f t="shared" si="14"/>
        <v>0</v>
      </c>
      <c r="CI88" s="399" t="e">
        <f t="shared" si="15"/>
        <v>#DIV/0!</v>
      </c>
      <c r="CJ88" s="348">
        <v>0</v>
      </c>
      <c r="CK88" s="348">
        <v>0</v>
      </c>
      <c r="CL88" s="348">
        <v>0</v>
      </c>
      <c r="CM88" s="348">
        <v>0</v>
      </c>
      <c r="CN88" s="348">
        <v>0</v>
      </c>
      <c r="CO88" s="348">
        <v>0</v>
      </c>
      <c r="CP88" s="348">
        <v>0</v>
      </c>
      <c r="CQ88" s="348">
        <v>0</v>
      </c>
      <c r="CR88" s="348">
        <v>0</v>
      </c>
      <c r="CS88" s="348">
        <v>0</v>
      </c>
      <c r="CT88" s="348">
        <v>0</v>
      </c>
      <c r="CU88" s="348">
        <v>0</v>
      </c>
      <c r="CV88" s="350">
        <f t="shared" si="16"/>
        <v>0</v>
      </c>
      <c r="CX88" s="1054"/>
    </row>
    <row r="89" spans="1:102" s="3" customFormat="1" ht="45" x14ac:dyDescent="0.25">
      <c r="A89" s="191"/>
      <c r="B89" s="212">
        <f>IF(C89=0,"",MAX($B$7:B88)+1)</f>
        <v>81</v>
      </c>
      <c r="C89" s="204">
        <v>6423002206</v>
      </c>
      <c r="D89" s="205" t="str">
        <f>_xlfn.XLOOKUP(C89,'COA_DTGroup_Update 20260428'!$C$410:$C$854,'COA_DTGroup_Update 20260428'!$A$410:$A$854,"")</f>
        <v>Sửa chữa phương tiện vận tải thuê ngoài-Vá vỏ xe</v>
      </c>
      <c r="E89" s="205"/>
      <c r="F89" s="204" t="s">
        <v>880</v>
      </c>
      <c r="G89" s="205" t="s">
        <v>885</v>
      </c>
      <c r="H89" s="200">
        <f>VLOOKUP(C89,'COA_DTGroup_Update 20260428'!C:D,2,0)</f>
        <v>642</v>
      </c>
      <c r="I89" s="200">
        <v>46</v>
      </c>
      <c r="J89" s="201" t="s">
        <v>143</v>
      </c>
      <c r="K89" s="223"/>
      <c r="L89" s="289" t="s">
        <v>742</v>
      </c>
      <c r="M89" s="290" t="s">
        <v>2258</v>
      </c>
      <c r="N89" s="286"/>
      <c r="O89" s="286" t="s">
        <v>742</v>
      </c>
      <c r="P89" s="1" t="b">
        <v>1</v>
      </c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  <c r="AC89" s="351"/>
      <c r="AD89" s="352">
        <f t="shared" si="10"/>
        <v>0</v>
      </c>
      <c r="AF89" s="351"/>
      <c r="AG89" s="351"/>
      <c r="AH89" s="351"/>
      <c r="AI89" s="351"/>
      <c r="AJ89" s="351"/>
      <c r="AK89" s="351"/>
      <c r="AL89" s="351"/>
      <c r="AM89" s="351"/>
      <c r="AN89" s="351"/>
      <c r="AO89" s="351"/>
      <c r="AP89" s="351"/>
      <c r="AQ89" s="351"/>
      <c r="AR89" s="352">
        <f t="shared" si="11"/>
        <v>0</v>
      </c>
      <c r="AT89" s="351"/>
      <c r="AU89" s="351"/>
      <c r="AV89" s="351"/>
      <c r="AW89" s="351"/>
      <c r="AX89" s="351"/>
      <c r="AY89" s="351"/>
      <c r="AZ89" s="351"/>
      <c r="BA89" s="351"/>
      <c r="BB89" s="351"/>
      <c r="BC89" s="351"/>
      <c r="BD89" s="351"/>
      <c r="BE89" s="351"/>
      <c r="BF89" s="352">
        <f t="shared" si="12"/>
        <v>0</v>
      </c>
      <c r="BH89" s="352"/>
      <c r="BI89" s="352"/>
      <c r="BJ89" s="352"/>
      <c r="BK89" s="352"/>
      <c r="BL89" s="352"/>
      <c r="BM89" s="352"/>
      <c r="BN89" s="352"/>
      <c r="BO89" s="352"/>
      <c r="BP89" s="352"/>
      <c r="BQ89" s="352"/>
      <c r="BR89" s="352"/>
      <c r="BS89" s="352"/>
      <c r="BT89" s="352">
        <f t="shared" si="13"/>
        <v>0</v>
      </c>
      <c r="BV89" s="351"/>
      <c r="BW89" s="351"/>
      <c r="BX89" s="351"/>
      <c r="BY89" s="351"/>
      <c r="BZ89" s="351"/>
      <c r="CA89" s="351"/>
      <c r="CB89" s="351"/>
      <c r="CC89" s="351"/>
      <c r="CD89" s="351"/>
      <c r="CE89" s="351"/>
      <c r="CF89" s="351"/>
      <c r="CG89" s="351"/>
      <c r="CH89" s="352">
        <f t="shared" si="14"/>
        <v>0</v>
      </c>
      <c r="CI89" s="399" t="e">
        <f t="shared" si="15"/>
        <v>#DIV/0!</v>
      </c>
      <c r="CJ89" s="348">
        <v>0</v>
      </c>
      <c r="CK89" s="348">
        <v>0</v>
      </c>
      <c r="CL89" s="348">
        <v>0</v>
      </c>
      <c r="CM89" s="348">
        <v>0</v>
      </c>
      <c r="CN89" s="348">
        <v>0</v>
      </c>
      <c r="CO89" s="348">
        <v>0</v>
      </c>
      <c r="CP89" s="348">
        <v>0</v>
      </c>
      <c r="CQ89" s="348">
        <v>0</v>
      </c>
      <c r="CR89" s="348">
        <v>0</v>
      </c>
      <c r="CS89" s="348">
        <v>0</v>
      </c>
      <c r="CT89" s="348">
        <v>0</v>
      </c>
      <c r="CU89" s="348">
        <v>0</v>
      </c>
      <c r="CV89" s="352">
        <f t="shared" si="16"/>
        <v>0</v>
      </c>
      <c r="CX89" s="1054"/>
    </row>
    <row r="90" spans="1:102" s="3" customFormat="1" ht="45" x14ac:dyDescent="0.25">
      <c r="A90" s="191"/>
      <c r="B90" s="212">
        <f>IF(C90=0,"",MAX($B$7:B89)+1)</f>
        <v>82</v>
      </c>
      <c r="C90" s="204">
        <v>6423002207</v>
      </c>
      <c r="D90" s="205" t="str">
        <f>_xlfn.XLOOKUP(C90,'COA_DTGroup_Update 20260428'!$C$410:$C$854,'COA_DTGroup_Update 20260428'!$A$410:$A$854,"")</f>
        <v>Sửa chữa, bảo trì phương tiện vận tải-Tự làm</v>
      </c>
      <c r="E90" s="205"/>
      <c r="F90" s="204" t="s">
        <v>882</v>
      </c>
      <c r="G90" s="205" t="s">
        <v>885</v>
      </c>
      <c r="H90" s="200">
        <f>VLOOKUP(C90,'COA_DTGroup_Update 20260428'!C:D,2,0)</f>
        <v>642</v>
      </c>
      <c r="I90" s="200">
        <v>46</v>
      </c>
      <c r="J90" s="201" t="s">
        <v>143</v>
      </c>
      <c r="K90" s="223"/>
      <c r="L90" s="289" t="s">
        <v>2202</v>
      </c>
      <c r="M90" s="290" t="s">
        <v>2259</v>
      </c>
      <c r="N90" s="286"/>
      <c r="O90" s="286" t="s">
        <v>2202</v>
      </c>
      <c r="P90" s="1" t="b">
        <v>0</v>
      </c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  <c r="AC90" s="351"/>
      <c r="AD90" s="352">
        <f t="shared" si="10"/>
        <v>0</v>
      </c>
      <c r="AF90" s="351"/>
      <c r="AG90" s="351"/>
      <c r="AH90" s="351"/>
      <c r="AI90" s="351"/>
      <c r="AJ90" s="351"/>
      <c r="AK90" s="351"/>
      <c r="AL90" s="351"/>
      <c r="AM90" s="351"/>
      <c r="AN90" s="351"/>
      <c r="AO90" s="351"/>
      <c r="AP90" s="351"/>
      <c r="AQ90" s="351"/>
      <c r="AR90" s="352">
        <f t="shared" si="11"/>
        <v>0</v>
      </c>
      <c r="AT90" s="351"/>
      <c r="AU90" s="351"/>
      <c r="AV90" s="351"/>
      <c r="AW90" s="351"/>
      <c r="AX90" s="351"/>
      <c r="AY90" s="351"/>
      <c r="AZ90" s="351"/>
      <c r="BA90" s="351"/>
      <c r="BB90" s="351"/>
      <c r="BC90" s="351"/>
      <c r="BD90" s="351"/>
      <c r="BE90" s="351"/>
      <c r="BF90" s="352">
        <f t="shared" si="12"/>
        <v>0</v>
      </c>
      <c r="BH90" s="352"/>
      <c r="BI90" s="352"/>
      <c r="BJ90" s="352"/>
      <c r="BK90" s="352"/>
      <c r="BL90" s="352"/>
      <c r="BM90" s="352"/>
      <c r="BN90" s="352"/>
      <c r="BO90" s="352"/>
      <c r="BP90" s="352"/>
      <c r="BQ90" s="352"/>
      <c r="BR90" s="352"/>
      <c r="BS90" s="352"/>
      <c r="BT90" s="352">
        <f t="shared" si="13"/>
        <v>0</v>
      </c>
      <c r="BV90" s="351"/>
      <c r="BW90" s="351"/>
      <c r="BX90" s="351"/>
      <c r="BY90" s="351"/>
      <c r="BZ90" s="351"/>
      <c r="CA90" s="351"/>
      <c r="CB90" s="351"/>
      <c r="CC90" s="351"/>
      <c r="CD90" s="351"/>
      <c r="CE90" s="351"/>
      <c r="CF90" s="351"/>
      <c r="CG90" s="351"/>
      <c r="CH90" s="352">
        <f t="shared" si="14"/>
        <v>0</v>
      </c>
      <c r="CI90" s="399" t="e">
        <f t="shared" si="15"/>
        <v>#DIV/0!</v>
      </c>
      <c r="CJ90" s="348">
        <v>0</v>
      </c>
      <c r="CK90" s="348">
        <v>0</v>
      </c>
      <c r="CL90" s="348">
        <v>0</v>
      </c>
      <c r="CM90" s="348">
        <v>0</v>
      </c>
      <c r="CN90" s="348">
        <v>0</v>
      </c>
      <c r="CO90" s="348">
        <v>0</v>
      </c>
      <c r="CP90" s="348">
        <v>0</v>
      </c>
      <c r="CQ90" s="348">
        <v>0</v>
      </c>
      <c r="CR90" s="348">
        <v>0</v>
      </c>
      <c r="CS90" s="348">
        <v>0</v>
      </c>
      <c r="CT90" s="348">
        <v>0</v>
      </c>
      <c r="CU90" s="348">
        <v>0</v>
      </c>
      <c r="CV90" s="352">
        <f t="shared" si="16"/>
        <v>0</v>
      </c>
      <c r="CX90" s="1054"/>
    </row>
    <row r="91" spans="1:102" s="3" customFormat="1" ht="45" x14ac:dyDescent="0.25">
      <c r="A91" s="191"/>
      <c r="B91" s="212">
        <f>IF(C91=0,"",MAX($B$7:B90)+1)</f>
        <v>83</v>
      </c>
      <c r="C91" s="204">
        <v>6427002204</v>
      </c>
      <c r="D91" s="205" t="str">
        <f>_xlfn.XLOOKUP(C91,'COA_DTGroup_Update 20260428'!$C$410:$C$854,'COA_DTGroup_Update 20260428'!$A$410:$A$854,"")</f>
        <v>Sửa chữa, bảo trì phương tiện vận tải - Thuê ngoài</v>
      </c>
      <c r="E91" s="205"/>
      <c r="F91" s="204" t="s">
        <v>878</v>
      </c>
      <c r="G91" s="205" t="s">
        <v>885</v>
      </c>
      <c r="H91" s="200">
        <f>VLOOKUP(C91,'COA_DTGroup_Update 20260428'!C:D,2,0)</f>
        <v>642</v>
      </c>
      <c r="I91" s="200">
        <v>46</v>
      </c>
      <c r="J91" s="201" t="s">
        <v>143</v>
      </c>
      <c r="K91" s="223"/>
      <c r="L91" s="289" t="s">
        <v>648</v>
      </c>
      <c r="M91" s="290" t="s">
        <v>2260</v>
      </c>
      <c r="N91" s="286"/>
      <c r="O91" s="286" t="s">
        <v>648</v>
      </c>
      <c r="P91" s="1" t="b">
        <v>1</v>
      </c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  <c r="AC91" s="351"/>
      <c r="AD91" s="352">
        <f t="shared" si="10"/>
        <v>0</v>
      </c>
      <c r="AF91" s="351"/>
      <c r="AG91" s="351"/>
      <c r="AH91" s="351"/>
      <c r="AI91" s="351"/>
      <c r="AJ91" s="351"/>
      <c r="AK91" s="351"/>
      <c r="AL91" s="351"/>
      <c r="AM91" s="351"/>
      <c r="AN91" s="351"/>
      <c r="AO91" s="351"/>
      <c r="AP91" s="351"/>
      <c r="AQ91" s="351"/>
      <c r="AR91" s="352">
        <f t="shared" si="11"/>
        <v>0</v>
      </c>
      <c r="AT91" s="351"/>
      <c r="AU91" s="351"/>
      <c r="AV91" s="351"/>
      <c r="AW91" s="351"/>
      <c r="AX91" s="351"/>
      <c r="AY91" s="351"/>
      <c r="AZ91" s="351"/>
      <c r="BA91" s="351"/>
      <c r="BB91" s="351"/>
      <c r="BC91" s="351"/>
      <c r="BD91" s="351"/>
      <c r="BE91" s="351"/>
      <c r="BF91" s="352">
        <f t="shared" si="12"/>
        <v>0</v>
      </c>
      <c r="BH91" s="352"/>
      <c r="BI91" s="352"/>
      <c r="BJ91" s="352"/>
      <c r="BK91" s="352"/>
      <c r="BL91" s="352"/>
      <c r="BM91" s="352"/>
      <c r="BN91" s="352"/>
      <c r="BO91" s="352"/>
      <c r="BP91" s="352"/>
      <c r="BQ91" s="352"/>
      <c r="BR91" s="352"/>
      <c r="BS91" s="352"/>
      <c r="BT91" s="352">
        <f t="shared" si="13"/>
        <v>0</v>
      </c>
      <c r="BV91" s="351"/>
      <c r="BW91" s="351"/>
      <c r="BX91" s="351"/>
      <c r="BY91" s="351"/>
      <c r="BZ91" s="351"/>
      <c r="CA91" s="351"/>
      <c r="CB91" s="351"/>
      <c r="CC91" s="351"/>
      <c r="CD91" s="351"/>
      <c r="CE91" s="351"/>
      <c r="CF91" s="351"/>
      <c r="CG91" s="351"/>
      <c r="CH91" s="352">
        <f t="shared" si="14"/>
        <v>0</v>
      </c>
      <c r="CI91" s="399" t="e">
        <f t="shared" si="15"/>
        <v>#DIV/0!</v>
      </c>
      <c r="CJ91" s="348">
        <v>0</v>
      </c>
      <c r="CK91" s="348">
        <v>0</v>
      </c>
      <c r="CL91" s="348">
        <v>0</v>
      </c>
      <c r="CM91" s="348">
        <v>0</v>
      </c>
      <c r="CN91" s="348">
        <v>0</v>
      </c>
      <c r="CO91" s="348">
        <v>0</v>
      </c>
      <c r="CP91" s="348">
        <v>0</v>
      </c>
      <c r="CQ91" s="348">
        <v>0</v>
      </c>
      <c r="CR91" s="348">
        <v>0</v>
      </c>
      <c r="CS91" s="348">
        <v>0</v>
      </c>
      <c r="CT91" s="348">
        <v>0</v>
      </c>
      <c r="CU91" s="348">
        <v>0</v>
      </c>
      <c r="CV91" s="352">
        <f t="shared" si="16"/>
        <v>0</v>
      </c>
      <c r="CX91" s="1054"/>
    </row>
    <row r="92" spans="1:102" s="3" customFormat="1" ht="30" x14ac:dyDescent="0.25">
      <c r="A92" s="191"/>
      <c r="B92" s="212">
        <f>IF(C92=0,"",MAX($B$7:B91)+1)</f>
        <v>84</v>
      </c>
      <c r="C92" s="204">
        <v>6427002205</v>
      </c>
      <c r="D92" s="205" t="str">
        <f>_xlfn.XLOOKUP(C92,'COA_DTGroup_Update 20260428'!$C$410:$C$854,'COA_DTGroup_Update 20260428'!$A$410:$A$854,"")</f>
        <v>Sửa chữa phương tiện vận tải thuê ngoài-điện</v>
      </c>
      <c r="E92" s="205"/>
      <c r="F92" s="204" t="s">
        <v>883</v>
      </c>
      <c r="G92" s="205" t="s">
        <v>885</v>
      </c>
      <c r="H92" s="200">
        <f>VLOOKUP(C92,'COA_DTGroup_Update 20260428'!C:D,2,0)</f>
        <v>642</v>
      </c>
      <c r="I92" s="200">
        <v>46</v>
      </c>
      <c r="J92" s="201" t="s">
        <v>143</v>
      </c>
      <c r="K92" s="223"/>
      <c r="L92" s="289" t="s">
        <v>750</v>
      </c>
      <c r="M92" s="290" t="s">
        <v>2260</v>
      </c>
      <c r="N92" s="286"/>
      <c r="O92" s="286" t="s">
        <v>750</v>
      </c>
      <c r="P92" s="1" t="b">
        <v>1</v>
      </c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  <c r="AC92" s="351"/>
      <c r="AD92" s="352">
        <f t="shared" si="10"/>
        <v>0</v>
      </c>
      <c r="AF92" s="351"/>
      <c r="AG92" s="351"/>
      <c r="AH92" s="351"/>
      <c r="AI92" s="351"/>
      <c r="AJ92" s="351"/>
      <c r="AK92" s="351"/>
      <c r="AL92" s="351"/>
      <c r="AM92" s="351"/>
      <c r="AN92" s="351"/>
      <c r="AO92" s="351"/>
      <c r="AP92" s="351"/>
      <c r="AQ92" s="351"/>
      <c r="AR92" s="352">
        <f t="shared" si="11"/>
        <v>0</v>
      </c>
      <c r="AT92" s="351"/>
      <c r="AU92" s="351"/>
      <c r="AV92" s="351"/>
      <c r="AW92" s="351"/>
      <c r="AX92" s="351"/>
      <c r="AY92" s="351"/>
      <c r="AZ92" s="351"/>
      <c r="BA92" s="351"/>
      <c r="BB92" s="351"/>
      <c r="BC92" s="351"/>
      <c r="BD92" s="351"/>
      <c r="BE92" s="351"/>
      <c r="BF92" s="352">
        <f t="shared" si="12"/>
        <v>0</v>
      </c>
      <c r="BH92" s="352"/>
      <c r="BI92" s="352"/>
      <c r="BJ92" s="352"/>
      <c r="BK92" s="352"/>
      <c r="BL92" s="352"/>
      <c r="BM92" s="352"/>
      <c r="BN92" s="352"/>
      <c r="BO92" s="352"/>
      <c r="BP92" s="352"/>
      <c r="BQ92" s="352"/>
      <c r="BR92" s="352"/>
      <c r="BS92" s="352"/>
      <c r="BT92" s="352">
        <f t="shared" si="13"/>
        <v>0</v>
      </c>
      <c r="BV92" s="351"/>
      <c r="BW92" s="351"/>
      <c r="BX92" s="351"/>
      <c r="BY92" s="351"/>
      <c r="BZ92" s="351"/>
      <c r="CA92" s="351"/>
      <c r="CB92" s="351"/>
      <c r="CC92" s="351"/>
      <c r="CD92" s="351"/>
      <c r="CE92" s="351"/>
      <c r="CF92" s="351"/>
      <c r="CG92" s="351"/>
      <c r="CH92" s="352">
        <f t="shared" si="14"/>
        <v>0</v>
      </c>
      <c r="CI92" s="399" t="e">
        <f t="shared" si="15"/>
        <v>#DIV/0!</v>
      </c>
      <c r="CJ92" s="348">
        <v>0</v>
      </c>
      <c r="CK92" s="348">
        <v>0</v>
      </c>
      <c r="CL92" s="348">
        <v>0</v>
      </c>
      <c r="CM92" s="348">
        <v>0</v>
      </c>
      <c r="CN92" s="348">
        <v>0</v>
      </c>
      <c r="CO92" s="348">
        <v>0</v>
      </c>
      <c r="CP92" s="348">
        <v>0</v>
      </c>
      <c r="CQ92" s="348">
        <v>0</v>
      </c>
      <c r="CR92" s="348">
        <v>0</v>
      </c>
      <c r="CS92" s="348">
        <v>0</v>
      </c>
      <c r="CT92" s="348">
        <v>0</v>
      </c>
      <c r="CU92" s="348">
        <v>0</v>
      </c>
      <c r="CV92" s="352">
        <f t="shared" si="16"/>
        <v>0</v>
      </c>
      <c r="CX92" s="1054"/>
    </row>
    <row r="93" spans="1:102" s="3" customFormat="1" ht="45" x14ac:dyDescent="0.25">
      <c r="A93" s="191"/>
      <c r="B93" s="212">
        <f>IF(C93=0,"",MAX($B$7:B92)+1)</f>
        <v>85</v>
      </c>
      <c r="C93" s="204">
        <v>6427002206</v>
      </c>
      <c r="D93" s="205" t="str">
        <f>_xlfn.XLOOKUP(C93,'COA_DTGroup_Update 20260428'!$C$410:$C$854,'COA_DTGroup_Update 20260428'!$A$410:$A$854,"")</f>
        <v>Sửa chữa phương tiện vận tải thuê ngoài-Vá vỏ xe</v>
      </c>
      <c r="E93" s="205"/>
      <c r="F93" s="204" t="s">
        <v>880</v>
      </c>
      <c r="G93" s="205" t="s">
        <v>885</v>
      </c>
      <c r="H93" s="200">
        <f>VLOOKUP(C93,'COA_DTGroup_Update 20260428'!C:D,2,0)</f>
        <v>642</v>
      </c>
      <c r="I93" s="200">
        <v>46</v>
      </c>
      <c r="J93" s="201" t="s">
        <v>143</v>
      </c>
      <c r="K93" s="223"/>
      <c r="L93" s="289" t="s">
        <v>2212</v>
      </c>
      <c r="M93" s="290" t="s">
        <v>2259</v>
      </c>
      <c r="N93" s="286"/>
      <c r="O93" s="286" t="s">
        <v>2212</v>
      </c>
      <c r="P93" s="1" t="b">
        <v>0</v>
      </c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  <c r="AC93" s="351"/>
      <c r="AD93" s="352">
        <f t="shared" si="10"/>
        <v>0</v>
      </c>
      <c r="AF93" s="351"/>
      <c r="AG93" s="351"/>
      <c r="AH93" s="351"/>
      <c r="AI93" s="351"/>
      <c r="AJ93" s="351"/>
      <c r="AK93" s="351"/>
      <c r="AL93" s="351"/>
      <c r="AM93" s="351"/>
      <c r="AN93" s="351"/>
      <c r="AO93" s="351"/>
      <c r="AP93" s="351"/>
      <c r="AQ93" s="351"/>
      <c r="AR93" s="352">
        <f t="shared" si="11"/>
        <v>0</v>
      </c>
      <c r="AT93" s="351"/>
      <c r="AU93" s="351"/>
      <c r="AV93" s="351"/>
      <c r="AW93" s="351"/>
      <c r="AX93" s="351"/>
      <c r="AY93" s="351"/>
      <c r="AZ93" s="351"/>
      <c r="BA93" s="351"/>
      <c r="BB93" s="351"/>
      <c r="BC93" s="351"/>
      <c r="BD93" s="351"/>
      <c r="BE93" s="351"/>
      <c r="BF93" s="352">
        <f t="shared" si="12"/>
        <v>0</v>
      </c>
      <c r="BH93" s="352"/>
      <c r="BI93" s="352"/>
      <c r="BJ93" s="352"/>
      <c r="BK93" s="352"/>
      <c r="BL93" s="352"/>
      <c r="BM93" s="352"/>
      <c r="BN93" s="352"/>
      <c r="BO93" s="352"/>
      <c r="BP93" s="352"/>
      <c r="BQ93" s="352"/>
      <c r="BR93" s="352"/>
      <c r="BS93" s="352"/>
      <c r="BT93" s="352">
        <f t="shared" si="13"/>
        <v>0</v>
      </c>
      <c r="BV93" s="351"/>
      <c r="BW93" s="351"/>
      <c r="BX93" s="351"/>
      <c r="BY93" s="351"/>
      <c r="BZ93" s="351"/>
      <c r="CA93" s="351"/>
      <c r="CB93" s="351"/>
      <c r="CC93" s="351"/>
      <c r="CD93" s="351"/>
      <c r="CE93" s="351"/>
      <c r="CF93" s="351"/>
      <c r="CG93" s="351"/>
      <c r="CH93" s="352">
        <f t="shared" si="14"/>
        <v>0</v>
      </c>
      <c r="CI93" s="399" t="e">
        <f t="shared" si="15"/>
        <v>#DIV/0!</v>
      </c>
      <c r="CJ93" s="348">
        <v>0</v>
      </c>
      <c r="CK93" s="348">
        <v>0</v>
      </c>
      <c r="CL93" s="348">
        <v>0</v>
      </c>
      <c r="CM93" s="348">
        <v>0</v>
      </c>
      <c r="CN93" s="348">
        <v>0</v>
      </c>
      <c r="CO93" s="348">
        <v>0</v>
      </c>
      <c r="CP93" s="348">
        <v>0</v>
      </c>
      <c r="CQ93" s="348">
        <v>0</v>
      </c>
      <c r="CR93" s="348">
        <v>0</v>
      </c>
      <c r="CS93" s="348">
        <v>0</v>
      </c>
      <c r="CT93" s="348">
        <v>0</v>
      </c>
      <c r="CU93" s="348">
        <v>0</v>
      </c>
      <c r="CV93" s="352">
        <f t="shared" si="16"/>
        <v>0</v>
      </c>
      <c r="CX93" s="1054"/>
    </row>
    <row r="94" spans="1:102" s="3" customFormat="1" ht="30" x14ac:dyDescent="0.25">
      <c r="A94" s="191"/>
      <c r="B94" s="212">
        <f>IF(C94=0,"",MAX($B$7:B93)+1)</f>
        <v>86</v>
      </c>
      <c r="C94" s="204">
        <v>6428002208</v>
      </c>
      <c r="D94" s="205" t="str">
        <f>_xlfn.XLOOKUP(C94,'COA_DTGroup_Update 20260428'!$C$410:$C$854,'COA_DTGroup_Update 20260428'!$A$410:$A$854,"")</f>
        <v>Sửa chữa, bảo trì phương tiện vận tải-khác</v>
      </c>
      <c r="E94" s="205"/>
      <c r="F94" s="204" t="s">
        <v>884</v>
      </c>
      <c r="G94" s="205" t="s">
        <v>885</v>
      </c>
      <c r="H94" s="200">
        <f>VLOOKUP(C94,'COA_DTGroup_Update 20260428'!C:D,2,0)</f>
        <v>642</v>
      </c>
      <c r="I94" s="200">
        <v>46</v>
      </c>
      <c r="J94" s="201" t="s">
        <v>143</v>
      </c>
      <c r="K94" s="223"/>
      <c r="L94" s="289" t="s">
        <v>2221</v>
      </c>
      <c r="M94" s="290" t="s">
        <v>2260</v>
      </c>
      <c r="N94" s="286"/>
      <c r="O94" s="286" t="s">
        <v>2221</v>
      </c>
      <c r="P94" s="1" t="b">
        <v>1</v>
      </c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  <c r="AC94" s="351"/>
      <c r="AD94" s="352">
        <f t="shared" si="10"/>
        <v>0</v>
      </c>
      <c r="AF94" s="351"/>
      <c r="AG94" s="351"/>
      <c r="AH94" s="351"/>
      <c r="AI94" s="351"/>
      <c r="AJ94" s="351"/>
      <c r="AK94" s="351"/>
      <c r="AL94" s="351"/>
      <c r="AM94" s="351"/>
      <c r="AN94" s="351"/>
      <c r="AO94" s="351"/>
      <c r="AP94" s="351"/>
      <c r="AQ94" s="351"/>
      <c r="AR94" s="352">
        <f t="shared" si="11"/>
        <v>0</v>
      </c>
      <c r="AT94" s="351"/>
      <c r="AU94" s="351"/>
      <c r="AV94" s="351"/>
      <c r="AW94" s="351"/>
      <c r="AX94" s="351"/>
      <c r="AY94" s="351"/>
      <c r="AZ94" s="351"/>
      <c r="BA94" s="351"/>
      <c r="BB94" s="351"/>
      <c r="BC94" s="351"/>
      <c r="BD94" s="351"/>
      <c r="BE94" s="351"/>
      <c r="BF94" s="352">
        <f t="shared" si="12"/>
        <v>0</v>
      </c>
      <c r="BH94" s="352"/>
      <c r="BI94" s="352"/>
      <c r="BJ94" s="352"/>
      <c r="BK94" s="352"/>
      <c r="BL94" s="352"/>
      <c r="BM94" s="352"/>
      <c r="BN94" s="352"/>
      <c r="BO94" s="352"/>
      <c r="BP94" s="352"/>
      <c r="BQ94" s="352"/>
      <c r="BR94" s="352"/>
      <c r="BS94" s="352"/>
      <c r="BT94" s="352">
        <f t="shared" si="13"/>
        <v>0</v>
      </c>
      <c r="BV94" s="351"/>
      <c r="BW94" s="351"/>
      <c r="BX94" s="351"/>
      <c r="BY94" s="351"/>
      <c r="BZ94" s="351"/>
      <c r="CA94" s="351"/>
      <c r="CB94" s="351"/>
      <c r="CC94" s="351"/>
      <c r="CD94" s="351"/>
      <c r="CE94" s="351"/>
      <c r="CF94" s="351"/>
      <c r="CG94" s="351"/>
      <c r="CH94" s="352">
        <f t="shared" si="14"/>
        <v>0</v>
      </c>
      <c r="CI94" s="399" t="e">
        <f t="shared" si="15"/>
        <v>#DIV/0!</v>
      </c>
      <c r="CJ94" s="348">
        <v>0</v>
      </c>
      <c r="CK94" s="348">
        <v>0</v>
      </c>
      <c r="CL94" s="348">
        <v>0</v>
      </c>
      <c r="CM94" s="348">
        <v>0</v>
      </c>
      <c r="CN94" s="348">
        <v>0</v>
      </c>
      <c r="CO94" s="348">
        <v>0</v>
      </c>
      <c r="CP94" s="348">
        <v>0</v>
      </c>
      <c r="CQ94" s="348">
        <v>0</v>
      </c>
      <c r="CR94" s="348">
        <v>0</v>
      </c>
      <c r="CS94" s="348">
        <v>0</v>
      </c>
      <c r="CT94" s="348">
        <v>0</v>
      </c>
      <c r="CU94" s="348">
        <v>0</v>
      </c>
      <c r="CV94" s="352">
        <f t="shared" si="16"/>
        <v>0</v>
      </c>
      <c r="CX94" s="1054"/>
    </row>
    <row r="95" spans="1:102" ht="30" x14ac:dyDescent="0.25">
      <c r="B95" s="172">
        <f>IF(C95=0,"",MAX($B$7:B94)+1)</f>
        <v>87</v>
      </c>
      <c r="C95" s="21">
        <v>6273002202</v>
      </c>
      <c r="D95" s="9" t="str">
        <f>_xlfn.XLOOKUP(C95,'COA_DTGroup_Update 20260428'!$C$410:$C$854,'COA_DTGroup_Update 20260428'!$A$410:$A$854,"")</f>
        <v>CP sửa chữa bảo trì  khuôn,máy- xuất vật tư</v>
      </c>
      <c r="E95" s="9" t="s">
        <v>156</v>
      </c>
      <c r="F95" s="21" t="s">
        <v>886</v>
      </c>
      <c r="G95" s="171" t="s">
        <v>887</v>
      </c>
      <c r="H95" s="179">
        <f>VLOOKUP(C95,'COA_DTGroup_Update 20260428'!C:D,2,0)</f>
        <v>627</v>
      </c>
      <c r="I95" s="179">
        <v>45</v>
      </c>
      <c r="J95" s="198" t="s">
        <v>156</v>
      </c>
      <c r="K95" s="222" t="s">
        <v>226</v>
      </c>
      <c r="L95" s="288" t="s">
        <v>745</v>
      </c>
      <c r="M95" s="290" t="s">
        <v>2260</v>
      </c>
      <c r="N95" s="285"/>
      <c r="O95" s="285" t="s">
        <v>745</v>
      </c>
      <c r="P95" s="1" t="b">
        <v>1</v>
      </c>
      <c r="R95" s="349"/>
      <c r="S95" s="349"/>
      <c r="T95" s="349"/>
      <c r="U95" s="349"/>
      <c r="V95" s="349"/>
      <c r="W95" s="349"/>
      <c r="X95" s="349"/>
      <c r="Y95" s="349"/>
      <c r="Z95" s="349"/>
      <c r="AA95" s="349"/>
      <c r="AB95" s="349"/>
      <c r="AC95" s="349"/>
      <c r="AD95" s="350">
        <f t="shared" si="10"/>
        <v>0</v>
      </c>
      <c r="AF95" s="349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50">
        <f t="shared" si="11"/>
        <v>0</v>
      </c>
      <c r="AT95" s="349"/>
      <c r="AU95" s="349"/>
      <c r="AV95" s="349"/>
      <c r="AW95" s="349"/>
      <c r="AX95" s="349"/>
      <c r="AY95" s="349"/>
      <c r="AZ95" s="349"/>
      <c r="BA95" s="349"/>
      <c r="BB95" s="349"/>
      <c r="BC95" s="349"/>
      <c r="BD95" s="349"/>
      <c r="BE95" s="349"/>
      <c r="BF95" s="350">
        <f t="shared" si="12"/>
        <v>0</v>
      </c>
      <c r="BH95" s="350"/>
      <c r="BI95" s="350"/>
      <c r="BJ95" s="350"/>
      <c r="BK95" s="350"/>
      <c r="BL95" s="350"/>
      <c r="BM95" s="350"/>
      <c r="BN95" s="350"/>
      <c r="BO95" s="350"/>
      <c r="BP95" s="350"/>
      <c r="BQ95" s="350"/>
      <c r="BR95" s="350"/>
      <c r="BS95" s="350"/>
      <c r="BT95" s="350">
        <f t="shared" si="13"/>
        <v>0</v>
      </c>
      <c r="BV95" s="349"/>
      <c r="BW95" s="349"/>
      <c r="BX95" s="349"/>
      <c r="BY95" s="349"/>
      <c r="BZ95" s="349"/>
      <c r="CA95" s="349"/>
      <c r="CB95" s="349"/>
      <c r="CC95" s="349"/>
      <c r="CD95" s="349"/>
      <c r="CE95" s="349"/>
      <c r="CF95" s="349"/>
      <c r="CG95" s="349"/>
      <c r="CH95" s="350">
        <f t="shared" si="14"/>
        <v>0</v>
      </c>
      <c r="CI95" s="399" t="e">
        <f t="shared" si="15"/>
        <v>#DIV/0!</v>
      </c>
      <c r="CJ95" s="348">
        <v>0</v>
      </c>
      <c r="CK95" s="348">
        <v>0</v>
      </c>
      <c r="CL95" s="348">
        <v>0</v>
      </c>
      <c r="CM95" s="348">
        <v>0</v>
      </c>
      <c r="CN95" s="348">
        <v>0</v>
      </c>
      <c r="CO95" s="348">
        <v>0</v>
      </c>
      <c r="CP95" s="348">
        <v>0</v>
      </c>
      <c r="CQ95" s="348">
        <v>0</v>
      </c>
      <c r="CR95" s="348">
        <v>0</v>
      </c>
      <c r="CS95" s="348">
        <v>0</v>
      </c>
      <c r="CT95" s="348">
        <v>0</v>
      </c>
      <c r="CU95" s="348">
        <v>0</v>
      </c>
      <c r="CV95" s="350">
        <f t="shared" si="16"/>
        <v>0</v>
      </c>
      <c r="CX95" s="1054"/>
    </row>
    <row r="96" spans="1:102" s="3" customFormat="1" ht="45" x14ac:dyDescent="0.25">
      <c r="A96" s="191"/>
      <c r="B96" s="212">
        <f>IF(C96=0,"",MAX($B$7:B95)+1)</f>
        <v>88</v>
      </c>
      <c r="C96" s="204">
        <v>6277002202</v>
      </c>
      <c r="D96" s="205" t="str">
        <f>_xlfn.XLOOKUP(C96,'COA_DTGroup_Update 20260428'!$C$410:$C$854,'COA_DTGroup_Update 20260428'!$A$410:$A$854,"")</f>
        <v>Chi phí sửa chữa khuôn, bảo trì khuôn-DVbên ngoài</v>
      </c>
      <c r="E96" s="205"/>
      <c r="F96" s="204" t="s">
        <v>886</v>
      </c>
      <c r="G96" s="205" t="s">
        <v>888</v>
      </c>
      <c r="H96" s="200">
        <f>VLOOKUP(C96,'COA_DTGroup_Update 20260428'!C:D,2,0)</f>
        <v>627</v>
      </c>
      <c r="I96" s="200">
        <v>45</v>
      </c>
      <c r="J96" s="201" t="s">
        <v>156</v>
      </c>
      <c r="K96" s="223" t="s">
        <v>226</v>
      </c>
      <c r="L96" s="289" t="s">
        <v>754</v>
      </c>
      <c r="M96" s="290" t="s">
        <v>2260</v>
      </c>
      <c r="N96" s="286"/>
      <c r="O96" s="286" t="s">
        <v>754</v>
      </c>
      <c r="P96" s="1" t="b">
        <v>1</v>
      </c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  <c r="AC96" s="351"/>
      <c r="AD96" s="352">
        <f t="shared" si="10"/>
        <v>0</v>
      </c>
      <c r="AF96" s="351"/>
      <c r="AG96" s="351"/>
      <c r="AH96" s="351"/>
      <c r="AI96" s="351"/>
      <c r="AJ96" s="351"/>
      <c r="AK96" s="351"/>
      <c r="AL96" s="351"/>
      <c r="AM96" s="351"/>
      <c r="AN96" s="351"/>
      <c r="AO96" s="351"/>
      <c r="AP96" s="351"/>
      <c r="AQ96" s="351"/>
      <c r="AR96" s="352">
        <f t="shared" si="11"/>
        <v>0</v>
      </c>
      <c r="AT96" s="351"/>
      <c r="AU96" s="351"/>
      <c r="AV96" s="351"/>
      <c r="AW96" s="351"/>
      <c r="AX96" s="351"/>
      <c r="AY96" s="351"/>
      <c r="AZ96" s="351"/>
      <c r="BA96" s="351"/>
      <c r="BB96" s="351"/>
      <c r="BC96" s="351"/>
      <c r="BD96" s="351"/>
      <c r="BE96" s="351"/>
      <c r="BF96" s="352">
        <f t="shared" si="12"/>
        <v>0</v>
      </c>
      <c r="BH96" s="352"/>
      <c r="BI96" s="352"/>
      <c r="BJ96" s="352"/>
      <c r="BK96" s="352"/>
      <c r="BL96" s="352"/>
      <c r="BM96" s="352"/>
      <c r="BN96" s="352"/>
      <c r="BO96" s="352"/>
      <c r="BP96" s="352"/>
      <c r="BQ96" s="352"/>
      <c r="BR96" s="352"/>
      <c r="BS96" s="352"/>
      <c r="BT96" s="352">
        <f t="shared" si="13"/>
        <v>0</v>
      </c>
      <c r="BV96" s="351"/>
      <c r="BW96" s="351"/>
      <c r="BX96" s="351"/>
      <c r="BY96" s="351"/>
      <c r="BZ96" s="351"/>
      <c r="CA96" s="351"/>
      <c r="CB96" s="351"/>
      <c r="CC96" s="351"/>
      <c r="CD96" s="351"/>
      <c r="CE96" s="351"/>
      <c r="CF96" s="351"/>
      <c r="CG96" s="351"/>
      <c r="CH96" s="352">
        <f t="shared" si="14"/>
        <v>0</v>
      </c>
      <c r="CI96" s="399" t="e">
        <f t="shared" si="15"/>
        <v>#DIV/0!</v>
      </c>
      <c r="CJ96" s="348">
        <v>0</v>
      </c>
      <c r="CK96" s="348">
        <v>0</v>
      </c>
      <c r="CL96" s="348">
        <v>0</v>
      </c>
      <c r="CM96" s="348">
        <v>0</v>
      </c>
      <c r="CN96" s="348">
        <v>0</v>
      </c>
      <c r="CO96" s="348">
        <v>0</v>
      </c>
      <c r="CP96" s="348">
        <v>0</v>
      </c>
      <c r="CQ96" s="348">
        <v>0</v>
      </c>
      <c r="CR96" s="348">
        <v>0</v>
      </c>
      <c r="CS96" s="348">
        <v>0</v>
      </c>
      <c r="CT96" s="348">
        <v>0</v>
      </c>
      <c r="CU96" s="348">
        <v>0</v>
      </c>
      <c r="CV96" s="352">
        <f t="shared" si="16"/>
        <v>0</v>
      </c>
      <c r="CX96" s="1054"/>
    </row>
    <row r="97" spans="1:102" ht="30" x14ac:dyDescent="0.25">
      <c r="B97" s="172">
        <f>IF(C97=0,"",MAX($B$7:B96)+1)</f>
        <v>89</v>
      </c>
      <c r="C97" s="21">
        <v>6413002202</v>
      </c>
      <c r="D97" s="9" t="str">
        <f>_xlfn.XLOOKUP(C97,'COA_DTGroup_Update 20260428'!$C$410:$C$854,'COA_DTGroup_Update 20260428'!$A$410:$A$854,"")</f>
        <v>Chi phí sửa chữa khuôn, bảo trì khuôn</v>
      </c>
      <c r="E97" s="9" t="s">
        <v>156</v>
      </c>
      <c r="F97" s="21" t="s">
        <v>886</v>
      </c>
      <c r="G97" s="171" t="s">
        <v>887</v>
      </c>
      <c r="H97" s="179">
        <f>VLOOKUP(C97,'COA_DTGroup_Update 20260428'!C:D,2,0)</f>
        <v>641</v>
      </c>
      <c r="I97" s="179">
        <v>45</v>
      </c>
      <c r="J97" s="198" t="s">
        <v>156</v>
      </c>
      <c r="K97" s="222" t="s">
        <v>226</v>
      </c>
      <c r="L97" s="311" t="s">
        <v>2130</v>
      </c>
      <c r="M97" s="312" t="s">
        <v>2259</v>
      </c>
      <c r="N97" s="285"/>
      <c r="O97" s="285" t="s">
        <v>2130</v>
      </c>
      <c r="P97" s="1" t="b">
        <v>0</v>
      </c>
      <c r="R97" s="349"/>
      <c r="S97" s="349"/>
      <c r="T97" s="349"/>
      <c r="U97" s="349"/>
      <c r="V97" s="349"/>
      <c r="W97" s="349"/>
      <c r="X97" s="349"/>
      <c r="Y97" s="349"/>
      <c r="Z97" s="349"/>
      <c r="AA97" s="349"/>
      <c r="AB97" s="349"/>
      <c r="AC97" s="349"/>
      <c r="AD97" s="350">
        <f t="shared" si="10"/>
        <v>0</v>
      </c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  <c r="AR97" s="350">
        <f t="shared" si="11"/>
        <v>0</v>
      </c>
      <c r="AT97" s="349"/>
      <c r="AU97" s="349"/>
      <c r="AV97" s="349"/>
      <c r="AW97" s="349"/>
      <c r="AX97" s="349"/>
      <c r="AY97" s="349"/>
      <c r="AZ97" s="349"/>
      <c r="BA97" s="349"/>
      <c r="BB97" s="349"/>
      <c r="BC97" s="349"/>
      <c r="BD97" s="349"/>
      <c r="BE97" s="349"/>
      <c r="BF97" s="350">
        <f t="shared" si="12"/>
        <v>0</v>
      </c>
      <c r="BH97" s="350"/>
      <c r="BI97" s="350"/>
      <c r="BJ97" s="350"/>
      <c r="BK97" s="350"/>
      <c r="BL97" s="350"/>
      <c r="BM97" s="350"/>
      <c r="BN97" s="350"/>
      <c r="BO97" s="350"/>
      <c r="BP97" s="350"/>
      <c r="BQ97" s="350"/>
      <c r="BR97" s="350"/>
      <c r="BS97" s="350"/>
      <c r="BT97" s="350">
        <f t="shared" si="13"/>
        <v>0</v>
      </c>
      <c r="BV97" s="349"/>
      <c r="BW97" s="349"/>
      <c r="BX97" s="349"/>
      <c r="BY97" s="349"/>
      <c r="BZ97" s="349"/>
      <c r="CA97" s="349"/>
      <c r="CB97" s="349"/>
      <c r="CC97" s="349"/>
      <c r="CD97" s="349"/>
      <c r="CE97" s="349"/>
      <c r="CF97" s="349"/>
      <c r="CG97" s="349"/>
      <c r="CH97" s="350">
        <f t="shared" si="14"/>
        <v>0</v>
      </c>
      <c r="CI97" s="399" t="e">
        <f t="shared" si="15"/>
        <v>#DIV/0!</v>
      </c>
      <c r="CJ97" s="348">
        <v>0</v>
      </c>
      <c r="CK97" s="348">
        <v>0</v>
      </c>
      <c r="CL97" s="348">
        <v>0</v>
      </c>
      <c r="CM97" s="348">
        <v>0</v>
      </c>
      <c r="CN97" s="348">
        <v>0</v>
      </c>
      <c r="CO97" s="348">
        <v>0</v>
      </c>
      <c r="CP97" s="348">
        <v>0</v>
      </c>
      <c r="CQ97" s="348">
        <v>0</v>
      </c>
      <c r="CR97" s="348">
        <v>0</v>
      </c>
      <c r="CS97" s="348">
        <v>0</v>
      </c>
      <c r="CT97" s="348">
        <v>0</v>
      </c>
      <c r="CU97" s="348">
        <v>0</v>
      </c>
      <c r="CV97" s="350">
        <f t="shared" si="16"/>
        <v>0</v>
      </c>
      <c r="CX97" s="1054"/>
    </row>
    <row r="98" spans="1:102" s="3" customFormat="1" ht="30" x14ac:dyDescent="0.25">
      <c r="A98" s="191"/>
      <c r="B98" s="212">
        <f>IF(C98=0,"",MAX($B$7:B97)+1)</f>
        <v>90</v>
      </c>
      <c r="C98" s="204">
        <v>6417002202</v>
      </c>
      <c r="D98" s="205" t="str">
        <f>_xlfn.XLOOKUP(C98,'COA_DTGroup_Update 20260428'!$C$410:$C$854,'COA_DTGroup_Update 20260428'!$A$410:$A$854,"")</f>
        <v>Chi phí sửa chữa khuôn, bảo trì khuôn</v>
      </c>
      <c r="E98" s="205"/>
      <c r="F98" s="204" t="s">
        <v>886</v>
      </c>
      <c r="G98" s="205" t="s">
        <v>889</v>
      </c>
      <c r="H98" s="200">
        <f>VLOOKUP(C98,'COA_DTGroup_Update 20260428'!C:D,2,0)</f>
        <v>641</v>
      </c>
      <c r="I98" s="200">
        <v>45</v>
      </c>
      <c r="J98" s="201" t="s">
        <v>156</v>
      </c>
      <c r="K98" s="223" t="s">
        <v>226</v>
      </c>
      <c r="L98" s="289" t="s">
        <v>2154</v>
      </c>
      <c r="M98" s="290" t="s">
        <v>2259</v>
      </c>
      <c r="N98" s="286"/>
      <c r="O98" s="286" t="s">
        <v>2154</v>
      </c>
      <c r="P98" s="1" t="b">
        <v>0</v>
      </c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  <c r="AC98" s="351"/>
      <c r="AD98" s="352">
        <f t="shared" si="10"/>
        <v>0</v>
      </c>
      <c r="AF98" s="351"/>
      <c r="AG98" s="351"/>
      <c r="AH98" s="351"/>
      <c r="AI98" s="351"/>
      <c r="AJ98" s="351"/>
      <c r="AK98" s="351"/>
      <c r="AL98" s="351"/>
      <c r="AM98" s="351"/>
      <c r="AN98" s="351"/>
      <c r="AO98" s="351"/>
      <c r="AP98" s="351"/>
      <c r="AQ98" s="351"/>
      <c r="AR98" s="352">
        <f t="shared" si="11"/>
        <v>0</v>
      </c>
      <c r="AT98" s="351"/>
      <c r="AU98" s="351"/>
      <c r="AV98" s="351"/>
      <c r="AW98" s="351"/>
      <c r="AX98" s="351"/>
      <c r="AY98" s="351"/>
      <c r="AZ98" s="351"/>
      <c r="BA98" s="351"/>
      <c r="BB98" s="351"/>
      <c r="BC98" s="351"/>
      <c r="BD98" s="351"/>
      <c r="BE98" s="351"/>
      <c r="BF98" s="352">
        <f t="shared" si="12"/>
        <v>0</v>
      </c>
      <c r="BH98" s="352"/>
      <c r="BI98" s="352"/>
      <c r="BJ98" s="352"/>
      <c r="BK98" s="352"/>
      <c r="BL98" s="352"/>
      <c r="BM98" s="352"/>
      <c r="BN98" s="352"/>
      <c r="BO98" s="352"/>
      <c r="BP98" s="352"/>
      <c r="BQ98" s="352"/>
      <c r="BR98" s="352"/>
      <c r="BS98" s="352"/>
      <c r="BT98" s="352">
        <f t="shared" si="13"/>
        <v>0</v>
      </c>
      <c r="BV98" s="351"/>
      <c r="BW98" s="351"/>
      <c r="BX98" s="351"/>
      <c r="BY98" s="351"/>
      <c r="BZ98" s="351"/>
      <c r="CA98" s="351"/>
      <c r="CB98" s="351"/>
      <c r="CC98" s="351"/>
      <c r="CD98" s="351"/>
      <c r="CE98" s="351"/>
      <c r="CF98" s="351"/>
      <c r="CG98" s="351"/>
      <c r="CH98" s="352">
        <f t="shared" si="14"/>
        <v>0</v>
      </c>
      <c r="CI98" s="399" t="e">
        <f t="shared" si="15"/>
        <v>#DIV/0!</v>
      </c>
      <c r="CJ98" s="348">
        <v>0</v>
      </c>
      <c r="CK98" s="348">
        <v>0</v>
      </c>
      <c r="CL98" s="348">
        <v>0</v>
      </c>
      <c r="CM98" s="348">
        <v>0</v>
      </c>
      <c r="CN98" s="348">
        <v>0</v>
      </c>
      <c r="CO98" s="348">
        <v>0</v>
      </c>
      <c r="CP98" s="348">
        <v>0</v>
      </c>
      <c r="CQ98" s="348">
        <v>0</v>
      </c>
      <c r="CR98" s="348">
        <v>0</v>
      </c>
      <c r="CS98" s="348">
        <v>0</v>
      </c>
      <c r="CT98" s="348">
        <v>0</v>
      </c>
      <c r="CU98" s="348">
        <v>0</v>
      </c>
      <c r="CV98" s="352">
        <f t="shared" si="16"/>
        <v>0</v>
      </c>
      <c r="CX98" s="1054"/>
    </row>
    <row r="99" spans="1:102" ht="45" x14ac:dyDescent="0.25">
      <c r="B99" s="172">
        <f>IF(C99=0,"",MAX($B$7:B98)+1)</f>
        <v>91</v>
      </c>
      <c r="C99" s="21">
        <v>6273002001</v>
      </c>
      <c r="D99" s="9" t="str">
        <f>_xlfn.XLOOKUP(C99,'COA_DTGroup_Update 20260428'!$C$410:$C$854,'COA_DTGroup_Update 20260428'!$A$410:$A$854,"")</f>
        <v>Chi phí xây dựng, sửa chữa nhà xưởng, văn phòng</v>
      </c>
      <c r="E99" s="9" t="s">
        <v>146</v>
      </c>
      <c r="F99" s="21" t="s">
        <v>890</v>
      </c>
      <c r="G99" s="171" t="s">
        <v>891</v>
      </c>
      <c r="H99" s="179">
        <f>VLOOKUP(C99,'COA_DTGroup_Update 20260428'!C:D,2,0)</f>
        <v>627</v>
      </c>
      <c r="I99" s="179">
        <v>43</v>
      </c>
      <c r="J99" s="198" t="s">
        <v>146</v>
      </c>
      <c r="K99" s="224" t="s">
        <v>887</v>
      </c>
      <c r="L99" s="288" t="s">
        <v>681</v>
      </c>
      <c r="M99" s="299" t="s">
        <v>2258</v>
      </c>
      <c r="N99" s="285"/>
      <c r="O99" s="285" t="s">
        <v>681</v>
      </c>
      <c r="P99" s="1" t="b">
        <v>1</v>
      </c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49"/>
      <c r="AC99" s="349"/>
      <c r="AD99" s="350">
        <f t="shared" si="10"/>
        <v>0</v>
      </c>
      <c r="AF99" s="349"/>
      <c r="AG99" s="349"/>
      <c r="AH99" s="349"/>
      <c r="AI99" s="349"/>
      <c r="AJ99" s="349"/>
      <c r="AK99" s="349"/>
      <c r="AL99" s="349"/>
      <c r="AM99" s="349"/>
      <c r="AN99" s="349"/>
      <c r="AO99" s="349"/>
      <c r="AP99" s="349"/>
      <c r="AQ99" s="349"/>
      <c r="AR99" s="350">
        <f t="shared" si="11"/>
        <v>0</v>
      </c>
      <c r="AT99" s="349"/>
      <c r="AU99" s="349"/>
      <c r="AV99" s="349"/>
      <c r="AW99" s="349"/>
      <c r="AX99" s="349"/>
      <c r="AY99" s="349"/>
      <c r="AZ99" s="349"/>
      <c r="BA99" s="349"/>
      <c r="BB99" s="349"/>
      <c r="BC99" s="349"/>
      <c r="BD99" s="349"/>
      <c r="BE99" s="349"/>
      <c r="BF99" s="350">
        <f t="shared" si="12"/>
        <v>0</v>
      </c>
      <c r="BH99" s="350"/>
      <c r="BI99" s="350"/>
      <c r="BJ99" s="350"/>
      <c r="BK99" s="350"/>
      <c r="BL99" s="350"/>
      <c r="BM99" s="350"/>
      <c r="BN99" s="350"/>
      <c r="BO99" s="350"/>
      <c r="BP99" s="350"/>
      <c r="BQ99" s="350"/>
      <c r="BR99" s="350"/>
      <c r="BS99" s="350"/>
      <c r="BT99" s="350">
        <f t="shared" si="13"/>
        <v>0</v>
      </c>
      <c r="BV99" s="349">
        <v>17209422.849999998</v>
      </c>
      <c r="BW99" s="349">
        <v>17626089.516666666</v>
      </c>
      <c r="BX99" s="349">
        <v>19815658.96111111</v>
      </c>
      <c r="BY99" s="349">
        <v>20982325.627777778</v>
      </c>
      <c r="BZ99" s="349">
        <v>20674547.849999998</v>
      </c>
      <c r="CA99" s="349">
        <v>21308561.73888889</v>
      </c>
      <c r="CB99" s="349">
        <v>21725228.405555554</v>
      </c>
      <c r="CC99" s="349">
        <v>22220353.405555554</v>
      </c>
      <c r="CD99" s="349">
        <v>22775908.961111106</v>
      </c>
      <c r="CE99" s="349">
        <v>31525908.961111106</v>
      </c>
      <c r="CF99" s="349">
        <v>32021033.96111111</v>
      </c>
      <c r="CG99" s="349">
        <v>32576589.516666666</v>
      </c>
      <c r="CH99" s="350">
        <f t="shared" si="14"/>
        <v>280461629.75555551</v>
      </c>
      <c r="CI99" s="399">
        <f t="shared" si="15"/>
        <v>-0.2329717823165478</v>
      </c>
      <c r="CJ99" s="348">
        <v>13924459</v>
      </c>
      <c r="CK99" s="348">
        <v>14314471</v>
      </c>
      <c r="CL99" s="348">
        <v>14588971</v>
      </c>
      <c r="CM99" s="348">
        <v>13924471</v>
      </c>
      <c r="CN99" s="348">
        <v>14954956</v>
      </c>
      <c r="CO99" s="348">
        <v>0</v>
      </c>
      <c r="CP99" s="348">
        <v>0</v>
      </c>
      <c r="CQ99" s="348">
        <v>0</v>
      </c>
      <c r="CR99" s="348">
        <v>0</v>
      </c>
      <c r="CS99" s="348">
        <v>0</v>
      </c>
      <c r="CT99" s="348">
        <v>0</v>
      </c>
      <c r="CU99" s="348">
        <v>0</v>
      </c>
      <c r="CV99" s="350">
        <f t="shared" si="16"/>
        <v>71707328</v>
      </c>
      <c r="CX99" s="1054"/>
    </row>
    <row r="100" spans="1:102" s="3" customFormat="1" ht="45" x14ac:dyDescent="0.25">
      <c r="A100" s="191"/>
      <c r="B100" s="212">
        <f>IF(C100=0,"",MAX($B$7:B99)+1)</f>
        <v>92</v>
      </c>
      <c r="C100" s="204">
        <v>6277002001</v>
      </c>
      <c r="D100" s="205" t="str">
        <f>_xlfn.XLOOKUP(C100,'COA_DTGroup_Update 20260428'!$C$410:$C$854,'COA_DTGroup_Update 20260428'!$A$410:$A$854,"")</f>
        <v>Chi phí xây dựng, sửa chữa nhà xưởng, văn phòng</v>
      </c>
      <c r="E100" s="205"/>
      <c r="F100" s="204" t="s">
        <v>890</v>
      </c>
      <c r="G100" s="205" t="s">
        <v>892</v>
      </c>
      <c r="H100" s="200">
        <f>VLOOKUP(C100,'COA_DTGroup_Update 20260428'!C:D,2,0)</f>
        <v>627</v>
      </c>
      <c r="I100" s="200">
        <v>43</v>
      </c>
      <c r="J100" s="201" t="s">
        <v>146</v>
      </c>
      <c r="K100" s="223" t="s">
        <v>226</v>
      </c>
      <c r="L100" s="289" t="s">
        <v>474</v>
      </c>
      <c r="M100" s="292" t="s">
        <v>2283</v>
      </c>
      <c r="N100" s="286"/>
      <c r="O100" s="286" t="s">
        <v>474</v>
      </c>
      <c r="P100" s="1" t="b">
        <v>1</v>
      </c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  <c r="AC100" s="351"/>
      <c r="AD100" s="352">
        <f t="shared" si="10"/>
        <v>0</v>
      </c>
      <c r="AF100" s="351"/>
      <c r="AG100" s="351"/>
      <c r="AH100" s="351"/>
      <c r="AI100" s="351"/>
      <c r="AJ100" s="351"/>
      <c r="AK100" s="351"/>
      <c r="AL100" s="351"/>
      <c r="AM100" s="351"/>
      <c r="AN100" s="351"/>
      <c r="AO100" s="351"/>
      <c r="AP100" s="351"/>
      <c r="AQ100" s="351"/>
      <c r="AR100" s="352">
        <f t="shared" si="11"/>
        <v>0</v>
      </c>
      <c r="AT100" s="351"/>
      <c r="AU100" s="351"/>
      <c r="AV100" s="351"/>
      <c r="AW100" s="351"/>
      <c r="AX100" s="351"/>
      <c r="AY100" s="351"/>
      <c r="AZ100" s="351"/>
      <c r="BA100" s="351"/>
      <c r="BB100" s="351"/>
      <c r="BC100" s="351"/>
      <c r="BD100" s="351"/>
      <c r="BE100" s="351"/>
      <c r="BF100" s="352">
        <f t="shared" si="12"/>
        <v>0</v>
      </c>
      <c r="BH100" s="352"/>
      <c r="BI100" s="352"/>
      <c r="BJ100" s="352"/>
      <c r="BK100" s="352"/>
      <c r="BL100" s="352"/>
      <c r="BM100" s="352"/>
      <c r="BN100" s="352"/>
      <c r="BO100" s="352"/>
      <c r="BP100" s="352"/>
      <c r="BQ100" s="352"/>
      <c r="BR100" s="352"/>
      <c r="BS100" s="352"/>
      <c r="BT100" s="352">
        <f t="shared" si="13"/>
        <v>0</v>
      </c>
      <c r="BV100" s="351"/>
      <c r="BW100" s="351"/>
      <c r="BX100" s="351"/>
      <c r="BY100" s="351"/>
      <c r="BZ100" s="351"/>
      <c r="CA100" s="351"/>
      <c r="CB100" s="351"/>
      <c r="CC100" s="351"/>
      <c r="CD100" s="351"/>
      <c r="CE100" s="351"/>
      <c r="CF100" s="351"/>
      <c r="CG100" s="351"/>
      <c r="CH100" s="352">
        <f t="shared" si="14"/>
        <v>0</v>
      </c>
      <c r="CI100" s="399" t="e">
        <f t="shared" si="15"/>
        <v>#DIV/0!</v>
      </c>
      <c r="CJ100" s="348">
        <v>0</v>
      </c>
      <c r="CK100" s="348">
        <v>0</v>
      </c>
      <c r="CL100" s="348">
        <v>0</v>
      </c>
      <c r="CM100" s="348">
        <v>0</v>
      </c>
      <c r="CN100" s="348">
        <v>0</v>
      </c>
      <c r="CO100" s="348">
        <v>0</v>
      </c>
      <c r="CP100" s="348">
        <v>0</v>
      </c>
      <c r="CQ100" s="348">
        <v>0</v>
      </c>
      <c r="CR100" s="348">
        <v>0</v>
      </c>
      <c r="CS100" s="348">
        <v>0</v>
      </c>
      <c r="CT100" s="348">
        <v>0</v>
      </c>
      <c r="CU100" s="348">
        <v>0</v>
      </c>
      <c r="CV100" s="352">
        <f t="shared" si="16"/>
        <v>0</v>
      </c>
      <c r="CX100" s="1054"/>
    </row>
    <row r="101" spans="1:102" ht="45" x14ac:dyDescent="0.25">
      <c r="B101" s="172">
        <f>IF(C101=0,"",MAX($B$7:B100)+1)</f>
        <v>93</v>
      </c>
      <c r="C101" s="21">
        <v>6417002001</v>
      </c>
      <c r="D101" s="9" t="str">
        <f>_xlfn.XLOOKUP(C101,'COA_DTGroup_Update 20260428'!$C$410:$C$854,'COA_DTGroup_Update 20260428'!$A$410:$A$854,"")</f>
        <v>Chi phí xây dựng, sửa chữa nhà xưởng, văn phòng</v>
      </c>
      <c r="E101" s="9" t="s">
        <v>146</v>
      </c>
      <c r="F101" s="21" t="s">
        <v>890</v>
      </c>
      <c r="G101" s="171" t="s">
        <v>891</v>
      </c>
      <c r="H101" s="179">
        <f>VLOOKUP(C101,'COA_DTGroup_Update 20260428'!C:D,2,0)</f>
        <v>641</v>
      </c>
      <c r="I101" s="179">
        <v>43</v>
      </c>
      <c r="J101" s="198" t="s">
        <v>146</v>
      </c>
      <c r="K101" s="222" t="s">
        <v>226</v>
      </c>
      <c r="L101" s="311" t="s">
        <v>2152</v>
      </c>
      <c r="M101" s="312" t="s">
        <v>2259</v>
      </c>
      <c r="N101" s="285"/>
      <c r="O101" s="285" t="s">
        <v>2152</v>
      </c>
      <c r="P101" s="1" t="b">
        <v>0</v>
      </c>
      <c r="R101" s="349"/>
      <c r="S101" s="349"/>
      <c r="T101" s="349"/>
      <c r="U101" s="349"/>
      <c r="V101" s="349"/>
      <c r="W101" s="349"/>
      <c r="X101" s="349"/>
      <c r="Y101" s="349"/>
      <c r="Z101" s="349"/>
      <c r="AA101" s="349"/>
      <c r="AB101" s="349"/>
      <c r="AC101" s="349"/>
      <c r="AD101" s="350">
        <f t="shared" si="10"/>
        <v>0</v>
      </c>
      <c r="AF101" s="349"/>
      <c r="AG101" s="349"/>
      <c r="AH101" s="349"/>
      <c r="AI101" s="349"/>
      <c r="AJ101" s="349"/>
      <c r="AK101" s="349"/>
      <c r="AL101" s="349"/>
      <c r="AM101" s="349"/>
      <c r="AN101" s="349"/>
      <c r="AO101" s="349"/>
      <c r="AP101" s="349"/>
      <c r="AQ101" s="349"/>
      <c r="AR101" s="350">
        <f t="shared" si="11"/>
        <v>0</v>
      </c>
      <c r="AT101" s="349"/>
      <c r="AU101" s="349"/>
      <c r="AV101" s="349"/>
      <c r="AW101" s="349"/>
      <c r="AX101" s="349"/>
      <c r="AY101" s="349"/>
      <c r="AZ101" s="349"/>
      <c r="BA101" s="349"/>
      <c r="BB101" s="349"/>
      <c r="BC101" s="349"/>
      <c r="BD101" s="349"/>
      <c r="BE101" s="349"/>
      <c r="BF101" s="350">
        <f t="shared" si="12"/>
        <v>0</v>
      </c>
      <c r="BH101" s="350"/>
      <c r="BI101" s="350"/>
      <c r="BJ101" s="350"/>
      <c r="BK101" s="350"/>
      <c r="BL101" s="350"/>
      <c r="BM101" s="350"/>
      <c r="BN101" s="350"/>
      <c r="BO101" s="350"/>
      <c r="BP101" s="350"/>
      <c r="BQ101" s="350"/>
      <c r="BR101" s="350"/>
      <c r="BS101" s="350"/>
      <c r="BT101" s="350">
        <f t="shared" si="13"/>
        <v>0</v>
      </c>
      <c r="BV101" s="349"/>
      <c r="BW101" s="349"/>
      <c r="BX101" s="349"/>
      <c r="BY101" s="349"/>
      <c r="BZ101" s="349"/>
      <c r="CA101" s="349"/>
      <c r="CB101" s="349"/>
      <c r="CC101" s="349"/>
      <c r="CD101" s="349"/>
      <c r="CE101" s="349"/>
      <c r="CF101" s="349"/>
      <c r="CG101" s="349"/>
      <c r="CH101" s="350">
        <f t="shared" si="14"/>
        <v>0</v>
      </c>
      <c r="CI101" s="399" t="e">
        <f t="shared" si="15"/>
        <v>#DIV/0!</v>
      </c>
      <c r="CJ101" s="348">
        <v>0</v>
      </c>
      <c r="CK101" s="348">
        <v>0</v>
      </c>
      <c r="CL101" s="348">
        <v>0</v>
      </c>
      <c r="CM101" s="348">
        <v>0</v>
      </c>
      <c r="CN101" s="348">
        <v>0</v>
      </c>
      <c r="CO101" s="348">
        <v>0</v>
      </c>
      <c r="CP101" s="348">
        <v>0</v>
      </c>
      <c r="CQ101" s="348">
        <v>0</v>
      </c>
      <c r="CR101" s="348">
        <v>0</v>
      </c>
      <c r="CS101" s="348">
        <v>0</v>
      </c>
      <c r="CT101" s="348">
        <v>0</v>
      </c>
      <c r="CU101" s="348">
        <v>0</v>
      </c>
      <c r="CV101" s="350">
        <f t="shared" si="16"/>
        <v>0</v>
      </c>
      <c r="CX101" s="1054"/>
    </row>
    <row r="102" spans="1:102" ht="45" x14ac:dyDescent="0.25">
      <c r="B102" s="172">
        <f>IF(C102=0,"",MAX($B$7:B101)+1)</f>
        <v>94</v>
      </c>
      <c r="C102" s="21">
        <v>6427002001</v>
      </c>
      <c r="D102" s="9" t="str">
        <f>_xlfn.XLOOKUP(C102,'COA_DTGroup_Update 20260428'!$C$410:$C$854,'COA_DTGroup_Update 20260428'!$A$410:$A$854,"")</f>
        <v>Chi phí xây dựng, sửa chữa nhà xưởng, văn phòng</v>
      </c>
      <c r="E102" s="9" t="s">
        <v>146</v>
      </c>
      <c r="F102" s="21" t="s">
        <v>890</v>
      </c>
      <c r="G102" s="171" t="s">
        <v>891</v>
      </c>
      <c r="H102" s="179">
        <f>VLOOKUP(C102,'COA_DTGroup_Update 20260428'!C:D,2,0)</f>
        <v>642</v>
      </c>
      <c r="I102" s="179">
        <v>43</v>
      </c>
      <c r="J102" s="198" t="s">
        <v>146</v>
      </c>
      <c r="K102" s="222" t="s">
        <v>226</v>
      </c>
      <c r="L102" s="288" t="s">
        <v>450</v>
      </c>
      <c r="M102" s="292" t="s">
        <v>2283</v>
      </c>
      <c r="N102" s="285"/>
      <c r="O102" s="285" t="s">
        <v>450</v>
      </c>
      <c r="P102" s="1" t="b">
        <v>1</v>
      </c>
      <c r="R102" s="349"/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50">
        <f t="shared" si="10"/>
        <v>0</v>
      </c>
      <c r="AF102" s="349"/>
      <c r="AG102" s="349"/>
      <c r="AH102" s="349"/>
      <c r="AI102" s="349"/>
      <c r="AJ102" s="349"/>
      <c r="AK102" s="349"/>
      <c r="AL102" s="349"/>
      <c r="AM102" s="349"/>
      <c r="AN102" s="349"/>
      <c r="AO102" s="349"/>
      <c r="AP102" s="349"/>
      <c r="AQ102" s="349"/>
      <c r="AR102" s="350">
        <f t="shared" si="11"/>
        <v>0</v>
      </c>
      <c r="AT102" s="349"/>
      <c r="AU102" s="349"/>
      <c r="AV102" s="349"/>
      <c r="AW102" s="349"/>
      <c r="AX102" s="349"/>
      <c r="AY102" s="349"/>
      <c r="AZ102" s="349"/>
      <c r="BA102" s="349"/>
      <c r="BB102" s="349"/>
      <c r="BC102" s="349"/>
      <c r="BD102" s="349"/>
      <c r="BE102" s="349"/>
      <c r="BF102" s="350">
        <f t="shared" si="12"/>
        <v>0</v>
      </c>
      <c r="BH102" s="350"/>
      <c r="BI102" s="350"/>
      <c r="BJ102" s="350"/>
      <c r="BK102" s="350"/>
      <c r="BL102" s="350"/>
      <c r="BM102" s="350"/>
      <c r="BN102" s="350"/>
      <c r="BO102" s="350"/>
      <c r="BP102" s="350"/>
      <c r="BQ102" s="350"/>
      <c r="BR102" s="350"/>
      <c r="BS102" s="350"/>
      <c r="BT102" s="350">
        <f t="shared" si="13"/>
        <v>0</v>
      </c>
      <c r="BV102" s="349">
        <v>4368125</v>
      </c>
      <c r="BW102" s="349">
        <v>1368125</v>
      </c>
      <c r="BX102" s="349">
        <v>4368125</v>
      </c>
      <c r="BY102" s="349">
        <v>3599236.111111111</v>
      </c>
      <c r="BZ102" s="349">
        <v>1911736.111111111</v>
      </c>
      <c r="CA102" s="349">
        <v>3911736.111111111</v>
      </c>
      <c r="CB102" s="349">
        <v>2911736.111111111</v>
      </c>
      <c r="CC102" s="349">
        <v>1911736.111111111</v>
      </c>
      <c r="CD102" s="349">
        <v>3911736.111111111</v>
      </c>
      <c r="CE102" s="349">
        <v>1911736.111111111</v>
      </c>
      <c r="CF102" s="349">
        <v>1911736.111111111</v>
      </c>
      <c r="CG102" s="349">
        <v>3911736.111111111</v>
      </c>
      <c r="CH102" s="350">
        <f t="shared" si="14"/>
        <v>35997500.000000007</v>
      </c>
      <c r="CI102" s="399">
        <f t="shared" si="15"/>
        <v>0.17257751232724461</v>
      </c>
      <c r="CJ102" s="348">
        <v>2919951</v>
      </c>
      <c r="CK102" s="348">
        <v>1618959</v>
      </c>
      <c r="CL102" s="348">
        <v>3936855</v>
      </c>
      <c r="CM102" s="348">
        <v>3080844</v>
      </c>
      <c r="CN102" s="348">
        <v>2513344</v>
      </c>
      <c r="CO102" s="348">
        <v>0</v>
      </c>
      <c r="CP102" s="348">
        <v>0</v>
      </c>
      <c r="CQ102" s="348">
        <v>0</v>
      </c>
      <c r="CR102" s="348">
        <v>0</v>
      </c>
      <c r="CS102" s="348">
        <v>0</v>
      </c>
      <c r="CT102" s="348">
        <v>0</v>
      </c>
      <c r="CU102" s="348">
        <v>0</v>
      </c>
      <c r="CV102" s="350">
        <f t="shared" si="16"/>
        <v>14069953</v>
      </c>
      <c r="CX102" s="1054"/>
    </row>
    <row r="103" spans="1:102" ht="30" x14ac:dyDescent="0.25">
      <c r="B103" s="172">
        <f>IF(C103=0,"",MAX($B$7:B102)+1)</f>
        <v>95</v>
      </c>
      <c r="C103" s="21">
        <v>6413002201</v>
      </c>
      <c r="D103" s="9" t="str">
        <f>_xlfn.XLOOKUP(C103,'COA_DTGroup_Update 20260428'!$C$410:$C$854,'COA_DTGroup_Update 20260428'!$A$410:$A$854,"")</f>
        <v>Chi phí sửa chữa nhỏ</v>
      </c>
      <c r="E103" s="9" t="s">
        <v>174</v>
      </c>
      <c r="F103" s="21" t="s">
        <v>872</v>
      </c>
      <c r="G103" s="171" t="s">
        <v>893</v>
      </c>
      <c r="H103" s="179">
        <f>VLOOKUP(C103,'COA_DTGroup_Update 20260428'!C:D,2,0)</f>
        <v>641</v>
      </c>
      <c r="I103" s="179">
        <v>47</v>
      </c>
      <c r="J103" s="198" t="s">
        <v>174</v>
      </c>
      <c r="K103" s="222" t="s">
        <v>226</v>
      </c>
      <c r="L103" s="311" t="s">
        <v>2128</v>
      </c>
      <c r="M103" s="312" t="s">
        <v>2259</v>
      </c>
      <c r="N103" s="285"/>
      <c r="O103" s="285" t="s">
        <v>2128</v>
      </c>
      <c r="P103" s="1" t="b">
        <v>0</v>
      </c>
      <c r="R103" s="349"/>
      <c r="S103" s="349"/>
      <c r="T103" s="349"/>
      <c r="U103" s="349"/>
      <c r="V103" s="349"/>
      <c r="W103" s="349"/>
      <c r="X103" s="349"/>
      <c r="Y103" s="349"/>
      <c r="Z103" s="349"/>
      <c r="AA103" s="349"/>
      <c r="AB103" s="349"/>
      <c r="AC103" s="349"/>
      <c r="AD103" s="350">
        <f t="shared" si="10"/>
        <v>0</v>
      </c>
      <c r="AF103" s="349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50">
        <f t="shared" si="11"/>
        <v>0</v>
      </c>
      <c r="AT103" s="349"/>
      <c r="AU103" s="349"/>
      <c r="AV103" s="349"/>
      <c r="AW103" s="349"/>
      <c r="AX103" s="349"/>
      <c r="AY103" s="349"/>
      <c r="AZ103" s="349"/>
      <c r="BA103" s="349"/>
      <c r="BB103" s="349"/>
      <c r="BC103" s="349"/>
      <c r="BD103" s="349"/>
      <c r="BE103" s="349"/>
      <c r="BF103" s="350">
        <f t="shared" si="12"/>
        <v>0</v>
      </c>
      <c r="BH103" s="350"/>
      <c r="BI103" s="350"/>
      <c r="BJ103" s="350"/>
      <c r="BK103" s="350"/>
      <c r="BL103" s="350"/>
      <c r="BM103" s="350"/>
      <c r="BN103" s="350"/>
      <c r="BO103" s="350"/>
      <c r="BP103" s="350"/>
      <c r="BQ103" s="350"/>
      <c r="BR103" s="350"/>
      <c r="BS103" s="350"/>
      <c r="BT103" s="350">
        <f t="shared" si="13"/>
        <v>0</v>
      </c>
      <c r="BV103" s="349"/>
      <c r="BW103" s="349"/>
      <c r="BX103" s="349"/>
      <c r="BY103" s="349"/>
      <c r="BZ103" s="349"/>
      <c r="CA103" s="349"/>
      <c r="CB103" s="349"/>
      <c r="CC103" s="349"/>
      <c r="CD103" s="349"/>
      <c r="CE103" s="349"/>
      <c r="CF103" s="349"/>
      <c r="CG103" s="349"/>
      <c r="CH103" s="350">
        <f t="shared" si="14"/>
        <v>0</v>
      </c>
      <c r="CI103" s="399" t="e">
        <f t="shared" si="15"/>
        <v>#DIV/0!</v>
      </c>
      <c r="CJ103" s="348">
        <v>0</v>
      </c>
      <c r="CK103" s="348">
        <v>0</v>
      </c>
      <c r="CL103" s="348">
        <v>0</v>
      </c>
      <c r="CM103" s="348">
        <v>0</v>
      </c>
      <c r="CN103" s="348">
        <v>0</v>
      </c>
      <c r="CO103" s="348">
        <v>0</v>
      </c>
      <c r="CP103" s="348">
        <v>0</v>
      </c>
      <c r="CQ103" s="348">
        <v>0</v>
      </c>
      <c r="CR103" s="348">
        <v>0</v>
      </c>
      <c r="CS103" s="348">
        <v>0</v>
      </c>
      <c r="CT103" s="348">
        <v>0</v>
      </c>
      <c r="CU103" s="348">
        <v>0</v>
      </c>
      <c r="CV103" s="350">
        <f t="shared" si="16"/>
        <v>0</v>
      </c>
      <c r="CX103" s="1054"/>
    </row>
    <row r="104" spans="1:102" s="3" customFormat="1" ht="30" x14ac:dyDescent="0.25">
      <c r="A104" s="191"/>
      <c r="B104" s="212">
        <f>IF(C104=0,"",MAX($B$7:B103)+1)</f>
        <v>96</v>
      </c>
      <c r="C104" s="204">
        <v>6417002201</v>
      </c>
      <c r="D104" s="205" t="str">
        <f>_xlfn.XLOOKUP(C104,'COA_DTGroup_Update 20260428'!$C$410:$C$854,'COA_DTGroup_Update 20260428'!$A$410:$A$854,"")</f>
        <v>Chi phí sửa chữa nhỏ</v>
      </c>
      <c r="E104" s="205"/>
      <c r="F104" s="204" t="s">
        <v>872</v>
      </c>
      <c r="G104" s="205" t="s">
        <v>894</v>
      </c>
      <c r="H104" s="200">
        <f>VLOOKUP(C104,'COA_DTGroup_Update 20260428'!C:D,2,0)</f>
        <v>641</v>
      </c>
      <c r="I104" s="200">
        <v>47</v>
      </c>
      <c r="J104" s="201" t="s">
        <v>174</v>
      </c>
      <c r="K104" s="223" t="s">
        <v>226</v>
      </c>
      <c r="L104" s="289" t="s">
        <v>2153</v>
      </c>
      <c r="M104" s="290" t="s">
        <v>2259</v>
      </c>
      <c r="N104" s="286"/>
      <c r="O104" s="286" t="s">
        <v>2153</v>
      </c>
      <c r="P104" s="1" t="b">
        <v>0</v>
      </c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  <c r="AC104" s="351"/>
      <c r="AD104" s="352">
        <f t="shared" si="10"/>
        <v>0</v>
      </c>
      <c r="AF104" s="351"/>
      <c r="AG104" s="351"/>
      <c r="AH104" s="351"/>
      <c r="AI104" s="351"/>
      <c r="AJ104" s="351"/>
      <c r="AK104" s="351"/>
      <c r="AL104" s="351"/>
      <c r="AM104" s="351"/>
      <c r="AN104" s="351"/>
      <c r="AO104" s="351"/>
      <c r="AP104" s="351"/>
      <c r="AQ104" s="351"/>
      <c r="AR104" s="352">
        <f t="shared" si="11"/>
        <v>0</v>
      </c>
      <c r="AT104" s="351"/>
      <c r="AU104" s="351"/>
      <c r="AV104" s="351"/>
      <c r="AW104" s="351"/>
      <c r="AX104" s="351"/>
      <c r="AY104" s="351"/>
      <c r="AZ104" s="351"/>
      <c r="BA104" s="351"/>
      <c r="BB104" s="351"/>
      <c r="BC104" s="351"/>
      <c r="BD104" s="351"/>
      <c r="BE104" s="351"/>
      <c r="BF104" s="352">
        <f t="shared" si="12"/>
        <v>0</v>
      </c>
      <c r="BH104" s="352"/>
      <c r="BI104" s="352"/>
      <c r="BJ104" s="352"/>
      <c r="BK104" s="352"/>
      <c r="BL104" s="352"/>
      <c r="BM104" s="352"/>
      <c r="BN104" s="352"/>
      <c r="BO104" s="352"/>
      <c r="BP104" s="352"/>
      <c r="BQ104" s="352"/>
      <c r="BR104" s="352"/>
      <c r="BS104" s="352"/>
      <c r="BT104" s="352">
        <f t="shared" si="13"/>
        <v>0</v>
      </c>
      <c r="BV104" s="351"/>
      <c r="BW104" s="351"/>
      <c r="BX104" s="351"/>
      <c r="BY104" s="351"/>
      <c r="BZ104" s="351"/>
      <c r="CA104" s="351"/>
      <c r="CB104" s="351"/>
      <c r="CC104" s="351"/>
      <c r="CD104" s="351"/>
      <c r="CE104" s="351"/>
      <c r="CF104" s="351"/>
      <c r="CG104" s="351"/>
      <c r="CH104" s="352">
        <f t="shared" si="14"/>
        <v>0</v>
      </c>
      <c r="CI104" s="399" t="e">
        <f t="shared" si="15"/>
        <v>#DIV/0!</v>
      </c>
      <c r="CJ104" s="348">
        <v>0</v>
      </c>
      <c r="CK104" s="348">
        <v>0</v>
      </c>
      <c r="CL104" s="348">
        <v>0</v>
      </c>
      <c r="CM104" s="348">
        <v>0</v>
      </c>
      <c r="CN104" s="348">
        <v>0</v>
      </c>
      <c r="CO104" s="348">
        <v>0</v>
      </c>
      <c r="CP104" s="348">
        <v>0</v>
      </c>
      <c r="CQ104" s="348">
        <v>0</v>
      </c>
      <c r="CR104" s="348">
        <v>0</v>
      </c>
      <c r="CS104" s="348">
        <v>0</v>
      </c>
      <c r="CT104" s="348">
        <v>0</v>
      </c>
      <c r="CU104" s="348">
        <v>0</v>
      </c>
      <c r="CV104" s="352">
        <f t="shared" si="16"/>
        <v>0</v>
      </c>
      <c r="CX104" s="1054"/>
    </row>
    <row r="105" spans="1:102" ht="30" x14ac:dyDescent="0.25">
      <c r="B105" s="172">
        <f>IF(C105=0,"",MAX($B$7:B104)+1)</f>
        <v>97</v>
      </c>
      <c r="C105" s="21">
        <v>6423002201</v>
      </c>
      <c r="D105" s="9" t="str">
        <f>_xlfn.XLOOKUP(C105,'COA_DTGroup_Update 20260428'!$C$410:$C$854,'COA_DTGroup_Update 20260428'!$A$410:$A$854,"")</f>
        <v>Chi phí sửa chữa nhỏ</v>
      </c>
      <c r="E105" s="9" t="s">
        <v>174</v>
      </c>
      <c r="F105" s="21" t="s">
        <v>872</v>
      </c>
      <c r="G105" s="171" t="s">
        <v>893</v>
      </c>
      <c r="H105" s="179">
        <f>VLOOKUP(C105,'COA_DTGroup_Update 20260428'!C:D,2,0)</f>
        <v>642</v>
      </c>
      <c r="I105" s="179">
        <v>47</v>
      </c>
      <c r="J105" s="198" t="s">
        <v>174</v>
      </c>
      <c r="K105" s="222" t="s">
        <v>226</v>
      </c>
      <c r="L105" s="288" t="s">
        <v>467</v>
      </c>
      <c r="M105" s="292" t="s">
        <v>2283</v>
      </c>
      <c r="N105" s="285"/>
      <c r="O105" s="285" t="s">
        <v>467</v>
      </c>
      <c r="P105" s="1" t="b">
        <v>1</v>
      </c>
      <c r="R105" s="349"/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50">
        <f t="shared" si="10"/>
        <v>0</v>
      </c>
      <c r="AF105" s="349"/>
      <c r="AG105" s="349"/>
      <c r="AH105" s="349"/>
      <c r="AI105" s="349"/>
      <c r="AJ105" s="349"/>
      <c r="AK105" s="349"/>
      <c r="AL105" s="349"/>
      <c r="AM105" s="349"/>
      <c r="AN105" s="349"/>
      <c r="AO105" s="349"/>
      <c r="AP105" s="349"/>
      <c r="AQ105" s="349"/>
      <c r="AR105" s="350">
        <f t="shared" si="11"/>
        <v>0</v>
      </c>
      <c r="AT105" s="349"/>
      <c r="AU105" s="349"/>
      <c r="AV105" s="349"/>
      <c r="AW105" s="349"/>
      <c r="AX105" s="349"/>
      <c r="AY105" s="349"/>
      <c r="AZ105" s="349"/>
      <c r="BA105" s="349"/>
      <c r="BB105" s="349"/>
      <c r="BC105" s="349"/>
      <c r="BD105" s="349"/>
      <c r="BE105" s="349"/>
      <c r="BF105" s="350">
        <f t="shared" si="12"/>
        <v>0</v>
      </c>
      <c r="BH105" s="350"/>
      <c r="BI105" s="350"/>
      <c r="BJ105" s="350"/>
      <c r="BK105" s="350"/>
      <c r="BL105" s="350"/>
      <c r="BM105" s="350"/>
      <c r="BN105" s="350"/>
      <c r="BO105" s="350"/>
      <c r="BP105" s="350"/>
      <c r="BQ105" s="350"/>
      <c r="BR105" s="350"/>
      <c r="BS105" s="350"/>
      <c r="BT105" s="350">
        <f t="shared" si="13"/>
        <v>0</v>
      </c>
      <c r="BV105" s="349"/>
      <c r="BW105" s="349"/>
      <c r="BX105" s="349"/>
      <c r="BY105" s="349"/>
      <c r="BZ105" s="349"/>
      <c r="CA105" s="349"/>
      <c r="CB105" s="349"/>
      <c r="CC105" s="349"/>
      <c r="CD105" s="349"/>
      <c r="CE105" s="349"/>
      <c r="CF105" s="349"/>
      <c r="CG105" s="349"/>
      <c r="CH105" s="350">
        <f t="shared" si="14"/>
        <v>0</v>
      </c>
      <c r="CI105" s="399" t="e">
        <f t="shared" si="15"/>
        <v>#DIV/0!</v>
      </c>
      <c r="CJ105" s="348">
        <v>0</v>
      </c>
      <c r="CK105" s="348">
        <v>0</v>
      </c>
      <c r="CL105" s="348">
        <v>0</v>
      </c>
      <c r="CM105" s="348">
        <v>0</v>
      </c>
      <c r="CN105" s="348">
        <v>0</v>
      </c>
      <c r="CO105" s="348">
        <v>0</v>
      </c>
      <c r="CP105" s="348">
        <v>0</v>
      </c>
      <c r="CQ105" s="348">
        <v>0</v>
      </c>
      <c r="CR105" s="348">
        <v>0</v>
      </c>
      <c r="CS105" s="348">
        <v>0</v>
      </c>
      <c r="CT105" s="348">
        <v>0</v>
      </c>
      <c r="CU105" s="348">
        <v>0</v>
      </c>
      <c r="CV105" s="350">
        <f t="shared" si="16"/>
        <v>0</v>
      </c>
      <c r="CX105" s="1054"/>
    </row>
    <row r="106" spans="1:102" s="3" customFormat="1" ht="30" x14ac:dyDescent="0.25">
      <c r="A106" s="191"/>
      <c r="B106" s="212">
        <f>IF(C106=0,"",MAX($B$7:B105)+1)</f>
        <v>98</v>
      </c>
      <c r="C106" s="204">
        <v>6427002201</v>
      </c>
      <c r="D106" s="205" t="str">
        <f>_xlfn.XLOOKUP(C106,'COA_DTGroup_Update 20260428'!$C$410:$C$854,'COA_DTGroup_Update 20260428'!$A$410:$A$854,"")</f>
        <v>Chi phí sửa chữa nhỏ</v>
      </c>
      <c r="E106" s="205"/>
      <c r="F106" s="204" t="s">
        <v>872</v>
      </c>
      <c r="G106" s="205" t="s">
        <v>895</v>
      </c>
      <c r="H106" s="200">
        <f>VLOOKUP(C106,'COA_DTGroup_Update 20260428'!C:D,2,0)</f>
        <v>642</v>
      </c>
      <c r="I106" s="200">
        <v>47</v>
      </c>
      <c r="J106" s="201" t="s">
        <v>174</v>
      </c>
      <c r="K106" s="223" t="s">
        <v>226</v>
      </c>
      <c r="L106" s="289" t="s">
        <v>491</v>
      </c>
      <c r="M106" s="292" t="s">
        <v>2283</v>
      </c>
      <c r="N106" s="286"/>
      <c r="O106" s="286" t="s">
        <v>491</v>
      </c>
      <c r="P106" s="1" t="b">
        <v>1</v>
      </c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  <c r="AC106" s="351"/>
      <c r="AD106" s="352">
        <f t="shared" si="10"/>
        <v>0</v>
      </c>
      <c r="AF106" s="351"/>
      <c r="AG106" s="351"/>
      <c r="AH106" s="351"/>
      <c r="AI106" s="351"/>
      <c r="AJ106" s="351"/>
      <c r="AK106" s="351"/>
      <c r="AL106" s="351"/>
      <c r="AM106" s="351"/>
      <c r="AN106" s="351"/>
      <c r="AO106" s="351"/>
      <c r="AP106" s="351"/>
      <c r="AQ106" s="351"/>
      <c r="AR106" s="352">
        <f t="shared" si="11"/>
        <v>0</v>
      </c>
      <c r="AT106" s="351"/>
      <c r="AU106" s="351"/>
      <c r="AV106" s="351"/>
      <c r="AW106" s="351"/>
      <c r="AX106" s="351"/>
      <c r="AY106" s="351"/>
      <c r="AZ106" s="351"/>
      <c r="BA106" s="351"/>
      <c r="BB106" s="351"/>
      <c r="BC106" s="351"/>
      <c r="BD106" s="351"/>
      <c r="BE106" s="351"/>
      <c r="BF106" s="352">
        <f t="shared" si="12"/>
        <v>0</v>
      </c>
      <c r="BH106" s="352"/>
      <c r="BI106" s="352"/>
      <c r="BJ106" s="352"/>
      <c r="BK106" s="352"/>
      <c r="BL106" s="352"/>
      <c r="BM106" s="352"/>
      <c r="BN106" s="352"/>
      <c r="BO106" s="352"/>
      <c r="BP106" s="352"/>
      <c r="BQ106" s="352"/>
      <c r="BR106" s="352"/>
      <c r="BS106" s="352"/>
      <c r="BT106" s="352">
        <f t="shared" si="13"/>
        <v>0</v>
      </c>
      <c r="BV106" s="351"/>
      <c r="BW106" s="351"/>
      <c r="BX106" s="351"/>
      <c r="BY106" s="351"/>
      <c r="BZ106" s="351"/>
      <c r="CA106" s="351"/>
      <c r="CB106" s="351"/>
      <c r="CC106" s="351"/>
      <c r="CD106" s="351"/>
      <c r="CE106" s="351"/>
      <c r="CF106" s="351"/>
      <c r="CG106" s="351"/>
      <c r="CH106" s="352">
        <f t="shared" si="14"/>
        <v>0</v>
      </c>
      <c r="CI106" s="399" t="e">
        <f t="shared" si="15"/>
        <v>#DIV/0!</v>
      </c>
      <c r="CJ106" s="348">
        <v>0</v>
      </c>
      <c r="CK106" s="348">
        <v>0</v>
      </c>
      <c r="CL106" s="348">
        <v>0</v>
      </c>
      <c r="CM106" s="348">
        <v>0</v>
      </c>
      <c r="CN106" s="348">
        <v>0</v>
      </c>
      <c r="CO106" s="348">
        <v>0</v>
      </c>
      <c r="CP106" s="348">
        <v>0</v>
      </c>
      <c r="CQ106" s="348">
        <v>0</v>
      </c>
      <c r="CR106" s="348">
        <v>0</v>
      </c>
      <c r="CS106" s="348">
        <v>0</v>
      </c>
      <c r="CT106" s="348">
        <v>0</v>
      </c>
      <c r="CU106" s="348">
        <v>0</v>
      </c>
      <c r="CV106" s="352">
        <f t="shared" si="16"/>
        <v>0</v>
      </c>
      <c r="CX106" s="1054"/>
    </row>
    <row r="107" spans="1:102" ht="30" x14ac:dyDescent="0.25">
      <c r="B107" s="172">
        <f>IF(C107=0,"",MAX($B$7:B106)+1)</f>
        <v>99</v>
      </c>
      <c r="C107" s="21">
        <v>6415006501</v>
      </c>
      <c r="D107" s="9" t="str">
        <f>_xlfn.XLOOKUP(C107,'COA_DTGroup_Update 20260428'!$C$410:$C$854,'COA_DTGroup_Update 20260428'!$A$410:$A$854,"")</f>
        <v>Chi Phí bảo trì</v>
      </c>
      <c r="E107" s="9" t="s">
        <v>173</v>
      </c>
      <c r="F107" s="21" t="s">
        <v>876</v>
      </c>
      <c r="G107" s="171" t="s">
        <v>896</v>
      </c>
      <c r="H107" s="179">
        <f>VLOOKUP(C107,'COA_DTGroup_Update 20260428'!C:D,2,0)</f>
        <v>641</v>
      </c>
      <c r="I107" s="179">
        <v>48</v>
      </c>
      <c r="J107" s="198" t="s">
        <v>173</v>
      </c>
      <c r="K107" s="222" t="s">
        <v>226</v>
      </c>
      <c r="L107" s="311" t="s">
        <v>2150</v>
      </c>
      <c r="M107" s="312" t="s">
        <v>2259</v>
      </c>
      <c r="N107" s="285"/>
      <c r="O107" s="285" t="s">
        <v>2150</v>
      </c>
      <c r="P107" s="1" t="b">
        <v>0</v>
      </c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50">
        <f t="shared" si="10"/>
        <v>0</v>
      </c>
      <c r="AF107" s="349"/>
      <c r="AG107" s="349"/>
      <c r="AH107" s="349"/>
      <c r="AI107" s="349"/>
      <c r="AJ107" s="349"/>
      <c r="AK107" s="349"/>
      <c r="AL107" s="349"/>
      <c r="AM107" s="349"/>
      <c r="AN107" s="349"/>
      <c r="AO107" s="349"/>
      <c r="AP107" s="349"/>
      <c r="AQ107" s="349"/>
      <c r="AR107" s="350">
        <f t="shared" si="11"/>
        <v>0</v>
      </c>
      <c r="AT107" s="349"/>
      <c r="AU107" s="349"/>
      <c r="AV107" s="349"/>
      <c r="AW107" s="349"/>
      <c r="AX107" s="349"/>
      <c r="AY107" s="349"/>
      <c r="AZ107" s="349"/>
      <c r="BA107" s="349"/>
      <c r="BB107" s="349"/>
      <c r="BC107" s="349"/>
      <c r="BD107" s="349"/>
      <c r="BE107" s="349"/>
      <c r="BF107" s="350">
        <f t="shared" si="12"/>
        <v>0</v>
      </c>
      <c r="BH107" s="350"/>
      <c r="BI107" s="350"/>
      <c r="BJ107" s="350"/>
      <c r="BK107" s="350"/>
      <c r="BL107" s="350"/>
      <c r="BM107" s="350"/>
      <c r="BN107" s="350"/>
      <c r="BO107" s="350"/>
      <c r="BP107" s="350"/>
      <c r="BQ107" s="350"/>
      <c r="BR107" s="350"/>
      <c r="BS107" s="350"/>
      <c r="BT107" s="350">
        <f t="shared" si="13"/>
        <v>0</v>
      </c>
      <c r="BV107" s="349"/>
      <c r="BW107" s="349"/>
      <c r="BX107" s="349"/>
      <c r="BY107" s="349"/>
      <c r="BZ107" s="349"/>
      <c r="CA107" s="349"/>
      <c r="CB107" s="349"/>
      <c r="CC107" s="349"/>
      <c r="CD107" s="349"/>
      <c r="CE107" s="349"/>
      <c r="CF107" s="349"/>
      <c r="CG107" s="349"/>
      <c r="CH107" s="350">
        <f t="shared" si="14"/>
        <v>0</v>
      </c>
      <c r="CI107" s="399" t="e">
        <f t="shared" si="15"/>
        <v>#DIV/0!</v>
      </c>
      <c r="CJ107" s="348">
        <v>0</v>
      </c>
      <c r="CK107" s="348">
        <v>0</v>
      </c>
      <c r="CL107" s="348">
        <v>0</v>
      </c>
      <c r="CM107" s="348">
        <v>0</v>
      </c>
      <c r="CN107" s="348">
        <v>0</v>
      </c>
      <c r="CO107" s="348">
        <v>0</v>
      </c>
      <c r="CP107" s="348">
        <v>0</v>
      </c>
      <c r="CQ107" s="348">
        <v>0</v>
      </c>
      <c r="CR107" s="348">
        <v>0</v>
      </c>
      <c r="CS107" s="348">
        <v>0</v>
      </c>
      <c r="CT107" s="348">
        <v>0</v>
      </c>
      <c r="CU107" s="348">
        <v>0</v>
      </c>
      <c r="CV107" s="350">
        <f t="shared" si="16"/>
        <v>0</v>
      </c>
      <c r="CX107" s="1054"/>
    </row>
    <row r="108" spans="1:102" s="3" customFormat="1" ht="30" x14ac:dyDescent="0.25">
      <c r="A108" s="191"/>
      <c r="B108" s="212">
        <f>IF(C108=0,"",MAX($B$7:B107)+1)</f>
        <v>100</v>
      </c>
      <c r="C108" s="204">
        <v>6417006501</v>
      </c>
      <c r="D108" s="205" t="str">
        <f>_xlfn.XLOOKUP(C108,'COA_DTGroup_Update 20260428'!$C$410:$C$854,'COA_DTGroup_Update 20260428'!$A$410:$A$854,"")</f>
        <v>Chi Phí bảo trì</v>
      </c>
      <c r="E108" s="205"/>
      <c r="F108" s="204" t="s">
        <v>876</v>
      </c>
      <c r="G108" s="205" t="s">
        <v>897</v>
      </c>
      <c r="H108" s="200">
        <f>VLOOKUP(C108,'COA_DTGroup_Update 20260428'!C:D,2,0)</f>
        <v>641</v>
      </c>
      <c r="I108" s="200">
        <v>48</v>
      </c>
      <c r="J108" s="201" t="s">
        <v>173</v>
      </c>
      <c r="K108" s="223" t="s">
        <v>226</v>
      </c>
      <c r="L108" s="289" t="s">
        <v>2181</v>
      </c>
      <c r="M108" s="290" t="s">
        <v>2259</v>
      </c>
      <c r="N108" s="286"/>
      <c r="O108" s="286" t="s">
        <v>2181</v>
      </c>
      <c r="P108" s="1" t="b">
        <v>0</v>
      </c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  <c r="AC108" s="351"/>
      <c r="AD108" s="352">
        <f t="shared" si="10"/>
        <v>0</v>
      </c>
      <c r="AF108" s="351"/>
      <c r="AG108" s="351"/>
      <c r="AH108" s="351"/>
      <c r="AI108" s="351"/>
      <c r="AJ108" s="351"/>
      <c r="AK108" s="351"/>
      <c r="AL108" s="351"/>
      <c r="AM108" s="351"/>
      <c r="AN108" s="351"/>
      <c r="AO108" s="351"/>
      <c r="AP108" s="351"/>
      <c r="AQ108" s="351"/>
      <c r="AR108" s="352">
        <f t="shared" si="11"/>
        <v>0</v>
      </c>
      <c r="AT108" s="351"/>
      <c r="AU108" s="351"/>
      <c r="AV108" s="351"/>
      <c r="AW108" s="351"/>
      <c r="AX108" s="351"/>
      <c r="AY108" s="351"/>
      <c r="AZ108" s="351"/>
      <c r="BA108" s="351"/>
      <c r="BB108" s="351"/>
      <c r="BC108" s="351"/>
      <c r="BD108" s="351"/>
      <c r="BE108" s="351"/>
      <c r="BF108" s="352">
        <f t="shared" si="12"/>
        <v>0</v>
      </c>
      <c r="BH108" s="352"/>
      <c r="BI108" s="352"/>
      <c r="BJ108" s="352"/>
      <c r="BK108" s="352"/>
      <c r="BL108" s="352"/>
      <c r="BM108" s="352"/>
      <c r="BN108" s="352"/>
      <c r="BO108" s="352"/>
      <c r="BP108" s="352"/>
      <c r="BQ108" s="352"/>
      <c r="BR108" s="352"/>
      <c r="BS108" s="352"/>
      <c r="BT108" s="352">
        <f t="shared" si="13"/>
        <v>0</v>
      </c>
      <c r="BV108" s="351"/>
      <c r="BW108" s="351"/>
      <c r="BX108" s="351"/>
      <c r="BY108" s="351"/>
      <c r="BZ108" s="351"/>
      <c r="CA108" s="351"/>
      <c r="CB108" s="351"/>
      <c r="CC108" s="351"/>
      <c r="CD108" s="351"/>
      <c r="CE108" s="351"/>
      <c r="CF108" s="351"/>
      <c r="CG108" s="351"/>
      <c r="CH108" s="352">
        <f t="shared" si="14"/>
        <v>0</v>
      </c>
      <c r="CI108" s="399" t="e">
        <f t="shared" si="15"/>
        <v>#DIV/0!</v>
      </c>
      <c r="CJ108" s="348">
        <v>0</v>
      </c>
      <c r="CK108" s="348">
        <v>0</v>
      </c>
      <c r="CL108" s="348">
        <v>0</v>
      </c>
      <c r="CM108" s="348">
        <v>0</v>
      </c>
      <c r="CN108" s="348">
        <v>0</v>
      </c>
      <c r="CO108" s="348">
        <v>0</v>
      </c>
      <c r="CP108" s="348">
        <v>0</v>
      </c>
      <c r="CQ108" s="348">
        <v>0</v>
      </c>
      <c r="CR108" s="348">
        <v>0</v>
      </c>
      <c r="CS108" s="348">
        <v>0</v>
      </c>
      <c r="CT108" s="348">
        <v>0</v>
      </c>
      <c r="CU108" s="348">
        <v>0</v>
      </c>
      <c r="CV108" s="352">
        <f t="shared" si="16"/>
        <v>0</v>
      </c>
      <c r="CX108" s="1054"/>
    </row>
    <row r="109" spans="1:102" ht="30" x14ac:dyDescent="0.25">
      <c r="B109" s="172">
        <f>IF(C109=0,"",MAX($B$7:B108)+1)</f>
        <v>101</v>
      </c>
      <c r="C109" s="21">
        <v>6423006501</v>
      </c>
      <c r="D109" s="9" t="str">
        <f>_xlfn.XLOOKUP(C109,'COA_DTGroup_Update 20260428'!$C$410:$C$854,'COA_DTGroup_Update 20260428'!$A$410:$A$854,"")</f>
        <v>Chi Phí bảo trì</v>
      </c>
      <c r="E109" s="9" t="s">
        <v>173</v>
      </c>
      <c r="F109" s="21" t="s">
        <v>876</v>
      </c>
      <c r="G109" s="171" t="s">
        <v>896</v>
      </c>
      <c r="H109" s="179">
        <f>VLOOKUP(C109,'COA_DTGroup_Update 20260428'!C:D,2,0)</f>
        <v>642</v>
      </c>
      <c r="I109" s="179">
        <v>48</v>
      </c>
      <c r="J109" s="198" t="s">
        <v>173</v>
      </c>
      <c r="K109" s="222" t="s">
        <v>226</v>
      </c>
      <c r="L109" s="311" t="s">
        <v>2205</v>
      </c>
      <c r="M109" s="312" t="s">
        <v>2259</v>
      </c>
      <c r="N109" s="285"/>
      <c r="O109" s="285" t="s">
        <v>2205</v>
      </c>
      <c r="P109" s="1" t="b">
        <v>0</v>
      </c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50">
        <f t="shared" si="10"/>
        <v>0</v>
      </c>
      <c r="AF109" s="349"/>
      <c r="AG109" s="349"/>
      <c r="AH109" s="349"/>
      <c r="AI109" s="349"/>
      <c r="AJ109" s="349"/>
      <c r="AK109" s="349"/>
      <c r="AL109" s="349"/>
      <c r="AM109" s="349"/>
      <c r="AN109" s="349"/>
      <c r="AO109" s="349"/>
      <c r="AP109" s="349"/>
      <c r="AQ109" s="349"/>
      <c r="AR109" s="350">
        <f t="shared" si="11"/>
        <v>0</v>
      </c>
      <c r="AT109" s="349"/>
      <c r="AU109" s="349"/>
      <c r="AV109" s="349"/>
      <c r="AW109" s="349"/>
      <c r="AX109" s="349"/>
      <c r="AY109" s="349"/>
      <c r="AZ109" s="349"/>
      <c r="BA109" s="349"/>
      <c r="BB109" s="349"/>
      <c r="BC109" s="349"/>
      <c r="BD109" s="349"/>
      <c r="BE109" s="349"/>
      <c r="BF109" s="350">
        <f t="shared" si="12"/>
        <v>0</v>
      </c>
      <c r="BH109" s="350"/>
      <c r="BI109" s="350"/>
      <c r="BJ109" s="350"/>
      <c r="BK109" s="350"/>
      <c r="BL109" s="350"/>
      <c r="BM109" s="350"/>
      <c r="BN109" s="350"/>
      <c r="BO109" s="350"/>
      <c r="BP109" s="350"/>
      <c r="BQ109" s="350"/>
      <c r="BR109" s="350"/>
      <c r="BS109" s="350"/>
      <c r="BT109" s="350">
        <f t="shared" si="13"/>
        <v>0</v>
      </c>
      <c r="BV109" s="349"/>
      <c r="BW109" s="349"/>
      <c r="BX109" s="349"/>
      <c r="BY109" s="349"/>
      <c r="BZ109" s="349"/>
      <c r="CA109" s="349"/>
      <c r="CB109" s="349"/>
      <c r="CC109" s="349"/>
      <c r="CD109" s="349"/>
      <c r="CE109" s="349"/>
      <c r="CF109" s="349"/>
      <c r="CG109" s="349"/>
      <c r="CH109" s="350">
        <f t="shared" si="14"/>
        <v>0</v>
      </c>
      <c r="CI109" s="399" t="e">
        <f t="shared" si="15"/>
        <v>#DIV/0!</v>
      </c>
      <c r="CJ109" s="348">
        <v>0</v>
      </c>
      <c r="CK109" s="348">
        <v>0</v>
      </c>
      <c r="CL109" s="348">
        <v>0</v>
      </c>
      <c r="CM109" s="348">
        <v>0</v>
      </c>
      <c r="CN109" s="348">
        <v>0</v>
      </c>
      <c r="CO109" s="348">
        <v>0</v>
      </c>
      <c r="CP109" s="348">
        <v>0</v>
      </c>
      <c r="CQ109" s="348">
        <v>0</v>
      </c>
      <c r="CR109" s="348">
        <v>0</v>
      </c>
      <c r="CS109" s="348">
        <v>0</v>
      </c>
      <c r="CT109" s="348">
        <v>0</v>
      </c>
      <c r="CU109" s="348">
        <v>0</v>
      </c>
      <c r="CV109" s="350">
        <f t="shared" si="16"/>
        <v>0</v>
      </c>
      <c r="CX109" s="1054"/>
    </row>
    <row r="110" spans="1:102" s="3" customFormat="1" ht="30" x14ac:dyDescent="0.25">
      <c r="A110" s="191"/>
      <c r="B110" s="212">
        <f>IF(C110=0,"",MAX($B$7:B109)+1)</f>
        <v>102</v>
      </c>
      <c r="C110" s="204">
        <v>6427006501</v>
      </c>
      <c r="D110" s="205" t="str">
        <f>_xlfn.XLOOKUP(C110,'COA_DTGroup_Update 20260428'!$C$410:$C$854,'COA_DTGroup_Update 20260428'!$A$410:$A$854,"")</f>
        <v>Chi Phí bảo trì</v>
      </c>
      <c r="E110" s="205"/>
      <c r="F110" s="204" t="s">
        <v>876</v>
      </c>
      <c r="G110" s="205" t="s">
        <v>898</v>
      </c>
      <c r="H110" s="200">
        <f>VLOOKUP(C110,'COA_DTGroup_Update 20260428'!C:D,2,0)</f>
        <v>642</v>
      </c>
      <c r="I110" s="200">
        <v>48</v>
      </c>
      <c r="J110" s="201" t="s">
        <v>173</v>
      </c>
      <c r="K110" s="223" t="s">
        <v>226</v>
      </c>
      <c r="L110" s="289" t="s">
        <v>510</v>
      </c>
      <c r="M110" s="292" t="s">
        <v>2283</v>
      </c>
      <c r="N110" s="286"/>
      <c r="O110" s="286" t="s">
        <v>510</v>
      </c>
      <c r="P110" s="1" t="b">
        <v>1</v>
      </c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2">
        <f t="shared" si="10"/>
        <v>0</v>
      </c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2">
        <f t="shared" si="11"/>
        <v>0</v>
      </c>
      <c r="AT110" s="351"/>
      <c r="AU110" s="351"/>
      <c r="AV110" s="351"/>
      <c r="AW110" s="351"/>
      <c r="AX110" s="351"/>
      <c r="AY110" s="351"/>
      <c r="AZ110" s="351"/>
      <c r="BA110" s="351"/>
      <c r="BB110" s="351"/>
      <c r="BC110" s="351"/>
      <c r="BD110" s="351"/>
      <c r="BE110" s="351"/>
      <c r="BF110" s="352">
        <f t="shared" si="12"/>
        <v>0</v>
      </c>
      <c r="BH110" s="352"/>
      <c r="BI110" s="352"/>
      <c r="BJ110" s="352"/>
      <c r="BK110" s="352"/>
      <c r="BL110" s="352"/>
      <c r="BM110" s="352"/>
      <c r="BN110" s="352"/>
      <c r="BO110" s="352"/>
      <c r="BP110" s="352"/>
      <c r="BQ110" s="352"/>
      <c r="BR110" s="352"/>
      <c r="BS110" s="352"/>
      <c r="BT110" s="352">
        <f t="shared" si="13"/>
        <v>0</v>
      </c>
      <c r="BV110" s="351">
        <v>0</v>
      </c>
      <c r="BW110" s="351">
        <v>0</v>
      </c>
      <c r="BX110" s="351">
        <v>800000</v>
      </c>
      <c r="BY110" s="351">
        <v>800000</v>
      </c>
      <c r="BZ110" s="351">
        <v>800000</v>
      </c>
      <c r="CA110" s="351">
        <v>800000</v>
      </c>
      <c r="CB110" s="351">
        <v>800000</v>
      </c>
      <c r="CC110" s="351">
        <v>800000</v>
      </c>
      <c r="CD110" s="351">
        <v>0</v>
      </c>
      <c r="CE110" s="351">
        <v>800000</v>
      </c>
      <c r="CF110" s="351">
        <v>800000</v>
      </c>
      <c r="CG110" s="351">
        <v>800000</v>
      </c>
      <c r="CH110" s="352">
        <f t="shared" si="14"/>
        <v>7200000</v>
      </c>
      <c r="CI110" s="399">
        <f t="shared" si="15"/>
        <v>-0.375</v>
      </c>
      <c r="CJ110" s="348">
        <v>300000</v>
      </c>
      <c r="CK110" s="348">
        <v>0</v>
      </c>
      <c r="CL110" s="348">
        <v>400000</v>
      </c>
      <c r="CM110" s="348">
        <v>400000</v>
      </c>
      <c r="CN110" s="348">
        <v>400000</v>
      </c>
      <c r="CO110" s="348">
        <v>0</v>
      </c>
      <c r="CP110" s="348">
        <v>0</v>
      </c>
      <c r="CQ110" s="348">
        <v>0</v>
      </c>
      <c r="CR110" s="348">
        <v>0</v>
      </c>
      <c r="CS110" s="348">
        <v>0</v>
      </c>
      <c r="CT110" s="348">
        <v>0</v>
      </c>
      <c r="CU110" s="348">
        <v>0</v>
      </c>
      <c r="CV110" s="352">
        <f t="shared" si="16"/>
        <v>1500000</v>
      </c>
      <c r="CX110" s="1054"/>
    </row>
    <row r="111" spans="1:102" ht="30" x14ac:dyDescent="0.25">
      <c r="B111" s="172">
        <f>IF(C111=0,"",MAX($B$7:B110)+1)</f>
        <v>103</v>
      </c>
      <c r="C111" s="21">
        <v>6277005402</v>
      </c>
      <c r="D111" s="9" t="str">
        <f>_xlfn.XLOOKUP(C111,'COA_DTGroup_Update 20260428'!$C$410:$C$854,'COA_DTGroup_Update 20260428'!$A$410:$A$854,"")</f>
        <v>Chi phí kiểm định mẫu sản phẩm nhựa</v>
      </c>
      <c r="E111" s="9" t="s">
        <v>339</v>
      </c>
      <c r="F111" s="21" t="s">
        <v>899</v>
      </c>
      <c r="G111" s="171" t="s">
        <v>900</v>
      </c>
      <c r="H111" s="179">
        <f>VLOOKUP(C111,'COA_DTGroup_Update 20260428'!C:D,2,0)</f>
        <v>627</v>
      </c>
      <c r="I111" s="179">
        <v>49</v>
      </c>
      <c r="J111" s="198" t="s">
        <v>339</v>
      </c>
      <c r="K111" s="222" t="s">
        <v>226</v>
      </c>
      <c r="L111" s="288" t="s">
        <v>582</v>
      </c>
      <c r="M111" s="299" t="s">
        <v>2258</v>
      </c>
      <c r="N111" s="285"/>
      <c r="O111" s="285" t="s">
        <v>582</v>
      </c>
      <c r="P111" s="1" t="b">
        <v>1</v>
      </c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50">
        <f t="shared" si="10"/>
        <v>0</v>
      </c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50">
        <f t="shared" si="11"/>
        <v>0</v>
      </c>
      <c r="AT111" s="349"/>
      <c r="AU111" s="349"/>
      <c r="AV111" s="349"/>
      <c r="AW111" s="349"/>
      <c r="AX111" s="349"/>
      <c r="AY111" s="349"/>
      <c r="AZ111" s="349"/>
      <c r="BA111" s="349"/>
      <c r="BB111" s="349"/>
      <c r="BC111" s="349"/>
      <c r="BD111" s="349"/>
      <c r="BE111" s="349"/>
      <c r="BF111" s="350">
        <f t="shared" si="12"/>
        <v>0</v>
      </c>
      <c r="BH111" s="350"/>
      <c r="BI111" s="350"/>
      <c r="BJ111" s="350"/>
      <c r="BK111" s="350"/>
      <c r="BL111" s="350"/>
      <c r="BM111" s="350"/>
      <c r="BN111" s="350"/>
      <c r="BO111" s="350"/>
      <c r="BP111" s="350"/>
      <c r="BQ111" s="350"/>
      <c r="BR111" s="350"/>
      <c r="BS111" s="350"/>
      <c r="BT111" s="350">
        <f t="shared" si="13"/>
        <v>0</v>
      </c>
      <c r="BV111" s="349"/>
      <c r="BW111" s="349"/>
      <c r="BX111" s="349"/>
      <c r="BY111" s="349"/>
      <c r="BZ111" s="349"/>
      <c r="CA111" s="349"/>
      <c r="CB111" s="349"/>
      <c r="CC111" s="349"/>
      <c r="CD111" s="349"/>
      <c r="CE111" s="349"/>
      <c r="CF111" s="349"/>
      <c r="CG111" s="349"/>
      <c r="CH111" s="350">
        <f t="shared" si="14"/>
        <v>0</v>
      </c>
      <c r="CI111" s="399" t="e">
        <f t="shared" si="15"/>
        <v>#DIV/0!</v>
      </c>
      <c r="CJ111" s="348">
        <v>0</v>
      </c>
      <c r="CK111" s="348">
        <v>0</v>
      </c>
      <c r="CL111" s="348">
        <v>0</v>
      </c>
      <c r="CM111" s="348">
        <v>0</v>
      </c>
      <c r="CN111" s="348">
        <v>0</v>
      </c>
      <c r="CO111" s="348">
        <v>0</v>
      </c>
      <c r="CP111" s="348">
        <v>0</v>
      </c>
      <c r="CQ111" s="348">
        <v>0</v>
      </c>
      <c r="CR111" s="348">
        <v>0</v>
      </c>
      <c r="CS111" s="348">
        <v>0</v>
      </c>
      <c r="CT111" s="348">
        <v>0</v>
      </c>
      <c r="CU111" s="348">
        <v>0</v>
      </c>
      <c r="CV111" s="350">
        <f t="shared" si="16"/>
        <v>0</v>
      </c>
      <c r="CX111" s="1054"/>
    </row>
    <row r="112" spans="1:102" ht="30" x14ac:dyDescent="0.25">
      <c r="B112" s="172">
        <f>IF(C112=0,"",MAX($B$7:B111)+1)</f>
        <v>104</v>
      </c>
      <c r="C112" s="21">
        <v>6427005402</v>
      </c>
      <c r="D112" s="9" t="str">
        <f>_xlfn.XLOOKUP(C112,'COA_DTGroup_Update 20260428'!$C$410:$C$854,'COA_DTGroup_Update 20260428'!$A$410:$A$854,"")</f>
        <v>Chi phí kiểm định mẫu sản phẩm nhựa</v>
      </c>
      <c r="E112" s="9" t="s">
        <v>339</v>
      </c>
      <c r="F112" s="21" t="s">
        <v>899</v>
      </c>
      <c r="G112" s="171" t="s">
        <v>900</v>
      </c>
      <c r="H112" s="179">
        <f>VLOOKUP(C112,'COA_DTGroup_Update 20260428'!C:D,2,0)</f>
        <v>642</v>
      </c>
      <c r="I112" s="179">
        <v>49</v>
      </c>
      <c r="J112" s="198" t="s">
        <v>339</v>
      </c>
      <c r="K112" s="222" t="s">
        <v>226</v>
      </c>
      <c r="L112" s="311" t="s">
        <v>740</v>
      </c>
      <c r="M112" s="312" t="s">
        <v>2260</v>
      </c>
      <c r="N112" s="285"/>
      <c r="O112" s="285" t="s">
        <v>740</v>
      </c>
      <c r="P112" s="1" t="b">
        <v>1</v>
      </c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50">
        <f t="shared" si="10"/>
        <v>0</v>
      </c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50">
        <f t="shared" si="11"/>
        <v>0</v>
      </c>
      <c r="AT112" s="349"/>
      <c r="AU112" s="349"/>
      <c r="AV112" s="349"/>
      <c r="AW112" s="349"/>
      <c r="AX112" s="349"/>
      <c r="AY112" s="349"/>
      <c r="AZ112" s="349"/>
      <c r="BA112" s="349"/>
      <c r="BB112" s="349"/>
      <c r="BC112" s="349"/>
      <c r="BD112" s="349"/>
      <c r="BE112" s="349"/>
      <c r="BF112" s="350">
        <f t="shared" si="12"/>
        <v>0</v>
      </c>
      <c r="BH112" s="350"/>
      <c r="BI112" s="350"/>
      <c r="BJ112" s="350"/>
      <c r="BK112" s="350"/>
      <c r="BL112" s="350"/>
      <c r="BM112" s="350"/>
      <c r="BN112" s="350"/>
      <c r="BO112" s="350"/>
      <c r="BP112" s="350"/>
      <c r="BQ112" s="350"/>
      <c r="BR112" s="350"/>
      <c r="BS112" s="350"/>
      <c r="BT112" s="350">
        <f t="shared" si="13"/>
        <v>0</v>
      </c>
      <c r="BV112" s="349"/>
      <c r="BW112" s="349"/>
      <c r="BX112" s="349"/>
      <c r="BY112" s="349"/>
      <c r="BZ112" s="349"/>
      <c r="CA112" s="349"/>
      <c r="CB112" s="349"/>
      <c r="CC112" s="349"/>
      <c r="CD112" s="349"/>
      <c r="CE112" s="349"/>
      <c r="CF112" s="349"/>
      <c r="CG112" s="349"/>
      <c r="CH112" s="350">
        <f t="shared" si="14"/>
        <v>0</v>
      </c>
      <c r="CI112" s="399" t="e">
        <f t="shared" si="15"/>
        <v>#DIV/0!</v>
      </c>
      <c r="CJ112" s="348">
        <v>0</v>
      </c>
      <c r="CK112" s="348">
        <v>0</v>
      </c>
      <c r="CL112" s="348">
        <v>0</v>
      </c>
      <c r="CM112" s="348">
        <v>0</v>
      </c>
      <c r="CN112" s="348">
        <v>0</v>
      </c>
      <c r="CO112" s="348">
        <v>0</v>
      </c>
      <c r="CP112" s="348">
        <v>0</v>
      </c>
      <c r="CQ112" s="348">
        <v>0</v>
      </c>
      <c r="CR112" s="348">
        <v>0</v>
      </c>
      <c r="CS112" s="348">
        <v>0</v>
      </c>
      <c r="CT112" s="348">
        <v>0</v>
      </c>
      <c r="CU112" s="348">
        <v>0</v>
      </c>
      <c r="CV112" s="350">
        <f t="shared" si="16"/>
        <v>0</v>
      </c>
      <c r="CX112" s="1054"/>
    </row>
    <row r="113" spans="1:102" x14ac:dyDescent="0.25">
      <c r="B113" s="172">
        <f>IF(C113=0,"",MAX($B$7:B112)+1)</f>
        <v>105</v>
      </c>
      <c r="C113" s="21">
        <v>6278004802</v>
      </c>
      <c r="D113" s="9" t="str">
        <f>_xlfn.XLOOKUP(C113,'COA_DTGroup_Update 20260428'!$C$410:$C$854,'COA_DTGroup_Update 20260428'!$A$410:$A$854,"")</f>
        <v>Chi phí mua mẫu</v>
      </c>
      <c r="E113" s="9" t="s">
        <v>340</v>
      </c>
      <c r="F113" s="21" t="s">
        <v>901</v>
      </c>
      <c r="G113" s="171"/>
      <c r="H113" s="179">
        <f>VLOOKUP(C113,'COA_DTGroup_Update 20260428'!C:D,2,0)</f>
        <v>627</v>
      </c>
      <c r="I113" s="179">
        <v>50</v>
      </c>
      <c r="J113" s="198" t="s">
        <v>340</v>
      </c>
      <c r="K113" s="222" t="s">
        <v>226</v>
      </c>
      <c r="L113" s="288" t="s">
        <v>647</v>
      </c>
      <c r="M113" s="299" t="s">
        <v>2258</v>
      </c>
      <c r="N113" s="285"/>
      <c r="O113" s="285" t="s">
        <v>647</v>
      </c>
      <c r="P113" s="1" t="b">
        <v>1</v>
      </c>
      <c r="R113" s="349"/>
      <c r="S113" s="34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50">
        <f t="shared" si="10"/>
        <v>0</v>
      </c>
      <c r="AF113" s="349"/>
      <c r="AG113" s="349"/>
      <c r="AH113" s="349"/>
      <c r="AI113" s="349"/>
      <c r="AJ113" s="349"/>
      <c r="AK113" s="349"/>
      <c r="AL113" s="349"/>
      <c r="AM113" s="349"/>
      <c r="AN113" s="349"/>
      <c r="AO113" s="349"/>
      <c r="AP113" s="349"/>
      <c r="AQ113" s="349"/>
      <c r="AR113" s="350">
        <f t="shared" si="11"/>
        <v>0</v>
      </c>
      <c r="AT113" s="349"/>
      <c r="AU113" s="349"/>
      <c r="AV113" s="349"/>
      <c r="AW113" s="349"/>
      <c r="AX113" s="349"/>
      <c r="AY113" s="349"/>
      <c r="AZ113" s="349"/>
      <c r="BA113" s="349"/>
      <c r="BB113" s="349"/>
      <c r="BC113" s="349"/>
      <c r="BD113" s="349"/>
      <c r="BE113" s="349"/>
      <c r="BF113" s="350">
        <f t="shared" si="12"/>
        <v>0</v>
      </c>
      <c r="BH113" s="350"/>
      <c r="BI113" s="350"/>
      <c r="BJ113" s="350"/>
      <c r="BK113" s="350"/>
      <c r="BL113" s="350"/>
      <c r="BM113" s="350"/>
      <c r="BN113" s="350"/>
      <c r="BO113" s="350"/>
      <c r="BP113" s="350"/>
      <c r="BQ113" s="350"/>
      <c r="BR113" s="350"/>
      <c r="BS113" s="350"/>
      <c r="BT113" s="350">
        <f t="shared" si="13"/>
        <v>0</v>
      </c>
      <c r="BV113" s="349"/>
      <c r="BW113" s="349"/>
      <c r="BX113" s="349"/>
      <c r="BY113" s="349"/>
      <c r="BZ113" s="349"/>
      <c r="CA113" s="349"/>
      <c r="CB113" s="349"/>
      <c r="CC113" s="349"/>
      <c r="CD113" s="349"/>
      <c r="CE113" s="349"/>
      <c r="CF113" s="349"/>
      <c r="CG113" s="349"/>
      <c r="CH113" s="350">
        <f t="shared" si="14"/>
        <v>0</v>
      </c>
      <c r="CI113" s="399" t="e">
        <f t="shared" si="15"/>
        <v>#DIV/0!</v>
      </c>
      <c r="CJ113" s="348">
        <v>0</v>
      </c>
      <c r="CK113" s="348">
        <v>0</v>
      </c>
      <c r="CL113" s="348">
        <v>0</v>
      </c>
      <c r="CM113" s="348">
        <v>0</v>
      </c>
      <c r="CN113" s="348">
        <v>0</v>
      </c>
      <c r="CO113" s="348">
        <v>0</v>
      </c>
      <c r="CP113" s="348">
        <v>0</v>
      </c>
      <c r="CQ113" s="348">
        <v>0</v>
      </c>
      <c r="CR113" s="348">
        <v>0</v>
      </c>
      <c r="CS113" s="348">
        <v>0</v>
      </c>
      <c r="CT113" s="348">
        <v>0</v>
      </c>
      <c r="CU113" s="348">
        <v>0</v>
      </c>
      <c r="CV113" s="350">
        <f t="shared" si="16"/>
        <v>0</v>
      </c>
      <c r="CX113" s="1054"/>
    </row>
    <row r="114" spans="1:102" x14ac:dyDescent="0.25">
      <c r="B114" s="172">
        <f>IF(C114=0,"",MAX($B$7:B113)+1)</f>
        <v>106</v>
      </c>
      <c r="C114" s="21">
        <v>6418004802</v>
      </c>
      <c r="D114" s="9" t="str">
        <f>_xlfn.XLOOKUP(C114,'COA_DTGroup_Update 20260428'!$C$410:$C$854,'COA_DTGroup_Update 20260428'!$A$410:$A$854,"")</f>
        <v>Chi phí mua mẫu</v>
      </c>
      <c r="E114" s="9" t="s">
        <v>340</v>
      </c>
      <c r="F114" s="21" t="s">
        <v>901</v>
      </c>
      <c r="G114" s="171"/>
      <c r="H114" s="179">
        <f>VLOOKUP(C114,'COA_DTGroup_Update 20260428'!C:D,2,0)</f>
        <v>641</v>
      </c>
      <c r="I114" s="179">
        <v>50</v>
      </c>
      <c r="J114" s="198" t="s">
        <v>340</v>
      </c>
      <c r="K114" s="222" t="s">
        <v>226</v>
      </c>
      <c r="L114" s="288" t="s">
        <v>532</v>
      </c>
      <c r="M114" s="299" t="s">
        <v>2258</v>
      </c>
      <c r="N114" s="285"/>
      <c r="O114" s="285" t="s">
        <v>532</v>
      </c>
      <c r="P114" s="1" t="b">
        <v>1</v>
      </c>
      <c r="R114" s="349"/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50">
        <f t="shared" si="10"/>
        <v>0</v>
      </c>
      <c r="AF114" s="349"/>
      <c r="AG114" s="349"/>
      <c r="AH114" s="349"/>
      <c r="AI114" s="349"/>
      <c r="AJ114" s="349"/>
      <c r="AK114" s="349"/>
      <c r="AL114" s="349"/>
      <c r="AM114" s="349"/>
      <c r="AN114" s="349"/>
      <c r="AO114" s="349"/>
      <c r="AP114" s="349"/>
      <c r="AQ114" s="349"/>
      <c r="AR114" s="350">
        <f t="shared" si="11"/>
        <v>0</v>
      </c>
      <c r="AT114" s="349"/>
      <c r="AU114" s="349"/>
      <c r="AV114" s="349"/>
      <c r="AW114" s="349"/>
      <c r="AX114" s="349"/>
      <c r="AY114" s="349"/>
      <c r="AZ114" s="349"/>
      <c r="BA114" s="349"/>
      <c r="BB114" s="349"/>
      <c r="BC114" s="349"/>
      <c r="BD114" s="349"/>
      <c r="BE114" s="349"/>
      <c r="BF114" s="350">
        <f t="shared" si="12"/>
        <v>0</v>
      </c>
      <c r="BH114" s="350"/>
      <c r="BI114" s="350"/>
      <c r="BJ114" s="350"/>
      <c r="BK114" s="350"/>
      <c r="BL114" s="350"/>
      <c r="BM114" s="350"/>
      <c r="BN114" s="350"/>
      <c r="BO114" s="350"/>
      <c r="BP114" s="350"/>
      <c r="BQ114" s="350"/>
      <c r="BR114" s="350"/>
      <c r="BS114" s="350"/>
      <c r="BT114" s="350">
        <f t="shared" si="13"/>
        <v>0</v>
      </c>
      <c r="BV114" s="349"/>
      <c r="BW114" s="349"/>
      <c r="BX114" s="349"/>
      <c r="BY114" s="349"/>
      <c r="BZ114" s="349"/>
      <c r="CA114" s="349"/>
      <c r="CB114" s="349"/>
      <c r="CC114" s="349"/>
      <c r="CD114" s="349"/>
      <c r="CE114" s="349"/>
      <c r="CF114" s="349"/>
      <c r="CG114" s="349"/>
      <c r="CH114" s="350">
        <f t="shared" si="14"/>
        <v>0</v>
      </c>
      <c r="CI114" s="399" t="e">
        <f t="shared" si="15"/>
        <v>#DIV/0!</v>
      </c>
      <c r="CJ114" s="348">
        <v>0</v>
      </c>
      <c r="CK114" s="348">
        <v>0</v>
      </c>
      <c r="CL114" s="348">
        <v>0</v>
      </c>
      <c r="CM114" s="348">
        <v>0</v>
      </c>
      <c r="CN114" s="348">
        <v>0</v>
      </c>
      <c r="CO114" s="348">
        <v>0</v>
      </c>
      <c r="CP114" s="348">
        <v>0</v>
      </c>
      <c r="CQ114" s="348">
        <v>0</v>
      </c>
      <c r="CR114" s="348">
        <v>0</v>
      </c>
      <c r="CS114" s="348">
        <v>0</v>
      </c>
      <c r="CT114" s="348">
        <v>0</v>
      </c>
      <c r="CU114" s="348">
        <v>0</v>
      </c>
      <c r="CV114" s="350">
        <f t="shared" si="16"/>
        <v>0</v>
      </c>
      <c r="CX114" s="1054"/>
    </row>
    <row r="115" spans="1:102" ht="30" x14ac:dyDescent="0.25">
      <c r="B115" s="172">
        <f>IF(C115=0,"",MAX($B$7:B114)+1)</f>
        <v>107</v>
      </c>
      <c r="C115" s="21">
        <v>6428004802</v>
      </c>
      <c r="D115" s="9" t="str">
        <f>_xlfn.XLOOKUP(C115,'COA_DTGroup_Update 20260428'!$C$410:$C$854,'COA_DTGroup_Update 20260428'!$A$410:$A$854,"")</f>
        <v>Chi phí mua mẫu</v>
      </c>
      <c r="E115" s="9" t="s">
        <v>340</v>
      </c>
      <c r="F115" s="21" t="s">
        <v>901</v>
      </c>
      <c r="G115" s="171"/>
      <c r="H115" s="179">
        <f>VLOOKUP(C115,'COA_DTGroup_Update 20260428'!C:D,2,0)</f>
        <v>642</v>
      </c>
      <c r="I115" s="179">
        <v>50</v>
      </c>
      <c r="J115" s="198" t="s">
        <v>340</v>
      </c>
      <c r="K115" s="222" t="s">
        <v>226</v>
      </c>
      <c r="L115" s="311" t="s">
        <v>2229</v>
      </c>
      <c r="M115" s="312" t="s">
        <v>2259</v>
      </c>
      <c r="N115" s="285"/>
      <c r="O115" s="285" t="s">
        <v>2229</v>
      </c>
      <c r="P115" s="1" t="b">
        <v>0</v>
      </c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50">
        <f t="shared" si="10"/>
        <v>0</v>
      </c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50">
        <f t="shared" si="11"/>
        <v>0</v>
      </c>
      <c r="AT115" s="349"/>
      <c r="AU115" s="349"/>
      <c r="AV115" s="349"/>
      <c r="AW115" s="349"/>
      <c r="AX115" s="349"/>
      <c r="AY115" s="349"/>
      <c r="AZ115" s="349"/>
      <c r="BA115" s="349"/>
      <c r="BB115" s="349"/>
      <c r="BC115" s="349"/>
      <c r="BD115" s="349"/>
      <c r="BE115" s="349"/>
      <c r="BF115" s="350">
        <f t="shared" si="12"/>
        <v>0</v>
      </c>
      <c r="BH115" s="350"/>
      <c r="BI115" s="350"/>
      <c r="BJ115" s="350"/>
      <c r="BK115" s="350"/>
      <c r="BL115" s="350"/>
      <c r="BM115" s="350"/>
      <c r="BN115" s="350"/>
      <c r="BO115" s="350"/>
      <c r="BP115" s="350"/>
      <c r="BQ115" s="350"/>
      <c r="BR115" s="350"/>
      <c r="BS115" s="350"/>
      <c r="BT115" s="350">
        <f t="shared" si="13"/>
        <v>0</v>
      </c>
      <c r="BV115" s="349"/>
      <c r="BW115" s="349"/>
      <c r="BX115" s="349"/>
      <c r="BY115" s="349"/>
      <c r="BZ115" s="349"/>
      <c r="CA115" s="349"/>
      <c r="CB115" s="349"/>
      <c r="CC115" s="349"/>
      <c r="CD115" s="349"/>
      <c r="CE115" s="349"/>
      <c r="CF115" s="349"/>
      <c r="CG115" s="349"/>
      <c r="CH115" s="350">
        <f t="shared" si="14"/>
        <v>0</v>
      </c>
      <c r="CI115" s="399" t="e">
        <f t="shared" si="15"/>
        <v>#DIV/0!</v>
      </c>
      <c r="CJ115" s="348">
        <v>0</v>
      </c>
      <c r="CK115" s="348">
        <v>0</v>
      </c>
      <c r="CL115" s="348">
        <v>0</v>
      </c>
      <c r="CM115" s="348">
        <v>0</v>
      </c>
      <c r="CN115" s="348">
        <v>0</v>
      </c>
      <c r="CO115" s="348">
        <v>0</v>
      </c>
      <c r="CP115" s="348">
        <v>0</v>
      </c>
      <c r="CQ115" s="348">
        <v>0</v>
      </c>
      <c r="CR115" s="348">
        <v>0</v>
      </c>
      <c r="CS115" s="348">
        <v>0</v>
      </c>
      <c r="CT115" s="348">
        <v>0</v>
      </c>
      <c r="CU115" s="348">
        <v>0</v>
      </c>
      <c r="CV115" s="350">
        <f t="shared" si="16"/>
        <v>0</v>
      </c>
      <c r="CX115" s="1054"/>
    </row>
    <row r="116" spans="1:102" ht="30" x14ac:dyDescent="0.25">
      <c r="B116" s="172">
        <f>IF(C116=0,"",MAX($B$7:B115)+1)</f>
        <v>108</v>
      </c>
      <c r="C116" s="21">
        <v>6272004803</v>
      </c>
      <c r="D116" s="9" t="str">
        <f>_xlfn.XLOOKUP(C116,'COA_DTGroup_Update 20260428'!$C$410:$C$854,'COA_DTGroup_Update 20260428'!$A$410:$A$854,"")</f>
        <v>Chi phí thử mẫu, xuất mẫu</v>
      </c>
      <c r="E116" s="9" t="s">
        <v>341</v>
      </c>
      <c r="F116" s="21" t="s">
        <v>902</v>
      </c>
      <c r="G116" s="171"/>
      <c r="H116" s="179">
        <f>VLOOKUP(C116,'COA_DTGroup_Update 20260428'!C:D,2,0)</f>
        <v>627</v>
      </c>
      <c r="I116" s="179">
        <v>51</v>
      </c>
      <c r="J116" s="198" t="s">
        <v>341</v>
      </c>
      <c r="K116" s="222" t="s">
        <v>226</v>
      </c>
      <c r="L116" s="288" t="s">
        <v>569</v>
      </c>
      <c r="M116" s="299" t="s">
        <v>2258</v>
      </c>
      <c r="N116" s="285"/>
      <c r="O116" s="285" t="s">
        <v>569</v>
      </c>
      <c r="P116" s="1" t="b">
        <v>1</v>
      </c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50">
        <f t="shared" si="10"/>
        <v>0</v>
      </c>
      <c r="AF116" s="349"/>
      <c r="AG116" s="349"/>
      <c r="AH116" s="349"/>
      <c r="AI116" s="349"/>
      <c r="AJ116" s="349"/>
      <c r="AK116" s="349"/>
      <c r="AL116" s="349"/>
      <c r="AM116" s="349"/>
      <c r="AN116" s="349"/>
      <c r="AO116" s="349"/>
      <c r="AP116" s="349"/>
      <c r="AQ116" s="349"/>
      <c r="AR116" s="350">
        <f t="shared" si="11"/>
        <v>0</v>
      </c>
      <c r="AT116" s="349"/>
      <c r="AU116" s="349"/>
      <c r="AV116" s="349"/>
      <c r="AW116" s="349"/>
      <c r="AX116" s="349"/>
      <c r="AY116" s="349"/>
      <c r="AZ116" s="349"/>
      <c r="BA116" s="349"/>
      <c r="BB116" s="349"/>
      <c r="BC116" s="349"/>
      <c r="BD116" s="349"/>
      <c r="BE116" s="349"/>
      <c r="BF116" s="350">
        <f t="shared" si="12"/>
        <v>0</v>
      </c>
      <c r="BH116" s="350"/>
      <c r="BI116" s="350"/>
      <c r="BJ116" s="350"/>
      <c r="BK116" s="350"/>
      <c r="BL116" s="350"/>
      <c r="BM116" s="350"/>
      <c r="BN116" s="350"/>
      <c r="BO116" s="350"/>
      <c r="BP116" s="350"/>
      <c r="BQ116" s="350"/>
      <c r="BR116" s="350"/>
      <c r="BS116" s="350"/>
      <c r="BT116" s="350">
        <f t="shared" si="13"/>
        <v>0</v>
      </c>
      <c r="BV116" s="349"/>
      <c r="BW116" s="349"/>
      <c r="BX116" s="349"/>
      <c r="BY116" s="349"/>
      <c r="BZ116" s="349"/>
      <c r="CA116" s="349"/>
      <c r="CB116" s="349"/>
      <c r="CC116" s="349"/>
      <c r="CD116" s="349"/>
      <c r="CE116" s="349"/>
      <c r="CF116" s="349"/>
      <c r="CG116" s="349"/>
      <c r="CH116" s="350">
        <f t="shared" si="14"/>
        <v>0</v>
      </c>
      <c r="CI116" s="399" t="e">
        <f t="shared" si="15"/>
        <v>#DIV/0!</v>
      </c>
      <c r="CJ116" s="348">
        <v>0</v>
      </c>
      <c r="CK116" s="348">
        <v>0</v>
      </c>
      <c r="CL116" s="348">
        <v>0</v>
      </c>
      <c r="CM116" s="348">
        <v>0</v>
      </c>
      <c r="CN116" s="348">
        <v>0</v>
      </c>
      <c r="CO116" s="348">
        <v>0</v>
      </c>
      <c r="CP116" s="348">
        <v>0</v>
      </c>
      <c r="CQ116" s="348">
        <v>0</v>
      </c>
      <c r="CR116" s="348">
        <v>0</v>
      </c>
      <c r="CS116" s="348">
        <v>0</v>
      </c>
      <c r="CT116" s="348">
        <v>0</v>
      </c>
      <c r="CU116" s="348">
        <v>0</v>
      </c>
      <c r="CV116" s="350">
        <f t="shared" si="16"/>
        <v>0</v>
      </c>
      <c r="CX116" s="1054"/>
    </row>
    <row r="117" spans="1:102" s="3" customFormat="1" ht="30" x14ac:dyDescent="0.25">
      <c r="A117" s="191"/>
      <c r="B117" s="212">
        <f>IF(C117=0,"",MAX($B$7:B116)+1)</f>
        <v>109</v>
      </c>
      <c r="C117" s="204">
        <v>6278004803</v>
      </c>
      <c r="D117" s="205" t="str">
        <f>_xlfn.XLOOKUP(C117,'COA_DTGroup_Update 20260428'!$C$410:$C$854,'COA_DTGroup_Update 20260428'!$A$410:$A$854,"")</f>
        <v>Chi phí thử mẫu, xuất mẫu</v>
      </c>
      <c r="E117" s="205"/>
      <c r="F117" s="204" t="s">
        <v>902</v>
      </c>
      <c r="G117" s="205" t="s">
        <v>903</v>
      </c>
      <c r="H117" s="200">
        <f>VLOOKUP(C117,'COA_DTGroup_Update 20260428'!C:D,2,0)</f>
        <v>627</v>
      </c>
      <c r="I117" s="200">
        <v>51</v>
      </c>
      <c r="J117" s="201" t="s">
        <v>341</v>
      </c>
      <c r="K117" s="223" t="s">
        <v>226</v>
      </c>
      <c r="L117" s="289" t="s">
        <v>731</v>
      </c>
      <c r="M117" s="290" t="s">
        <v>2260</v>
      </c>
      <c r="N117" s="286"/>
      <c r="O117" s="286" t="s">
        <v>731</v>
      </c>
      <c r="P117" s="1" t="b">
        <v>1</v>
      </c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  <c r="AC117" s="351"/>
      <c r="AD117" s="352">
        <f t="shared" si="10"/>
        <v>0</v>
      </c>
      <c r="AF117" s="351"/>
      <c r="AG117" s="351"/>
      <c r="AH117" s="351"/>
      <c r="AI117" s="351"/>
      <c r="AJ117" s="351"/>
      <c r="AK117" s="351"/>
      <c r="AL117" s="351"/>
      <c r="AM117" s="351"/>
      <c r="AN117" s="351"/>
      <c r="AO117" s="351"/>
      <c r="AP117" s="351"/>
      <c r="AQ117" s="351"/>
      <c r="AR117" s="352">
        <f t="shared" si="11"/>
        <v>0</v>
      </c>
      <c r="AT117" s="351"/>
      <c r="AU117" s="351"/>
      <c r="AV117" s="351"/>
      <c r="AW117" s="351"/>
      <c r="AX117" s="351"/>
      <c r="AY117" s="351"/>
      <c r="AZ117" s="351"/>
      <c r="BA117" s="351"/>
      <c r="BB117" s="351"/>
      <c r="BC117" s="351"/>
      <c r="BD117" s="351"/>
      <c r="BE117" s="351"/>
      <c r="BF117" s="352">
        <f t="shared" si="12"/>
        <v>0</v>
      </c>
      <c r="BH117" s="352"/>
      <c r="BI117" s="352"/>
      <c r="BJ117" s="352"/>
      <c r="BK117" s="352"/>
      <c r="BL117" s="352"/>
      <c r="BM117" s="352"/>
      <c r="BN117" s="352"/>
      <c r="BO117" s="352"/>
      <c r="BP117" s="352"/>
      <c r="BQ117" s="352"/>
      <c r="BR117" s="352"/>
      <c r="BS117" s="352"/>
      <c r="BT117" s="352">
        <f t="shared" si="13"/>
        <v>0</v>
      </c>
      <c r="BV117" s="351"/>
      <c r="BW117" s="351"/>
      <c r="BX117" s="351"/>
      <c r="BY117" s="351"/>
      <c r="BZ117" s="351"/>
      <c r="CA117" s="351"/>
      <c r="CB117" s="351"/>
      <c r="CC117" s="351"/>
      <c r="CD117" s="351"/>
      <c r="CE117" s="351"/>
      <c r="CF117" s="351"/>
      <c r="CG117" s="351"/>
      <c r="CH117" s="352">
        <f t="shared" si="14"/>
        <v>0</v>
      </c>
      <c r="CI117" s="399" t="e">
        <f t="shared" si="15"/>
        <v>#DIV/0!</v>
      </c>
      <c r="CJ117" s="348">
        <v>0</v>
      </c>
      <c r="CK117" s="348">
        <v>0</v>
      </c>
      <c r="CL117" s="348">
        <v>0</v>
      </c>
      <c r="CM117" s="348">
        <v>0</v>
      </c>
      <c r="CN117" s="348">
        <v>0</v>
      </c>
      <c r="CO117" s="348">
        <v>0</v>
      </c>
      <c r="CP117" s="348">
        <v>0</v>
      </c>
      <c r="CQ117" s="348">
        <v>0</v>
      </c>
      <c r="CR117" s="348">
        <v>0</v>
      </c>
      <c r="CS117" s="348">
        <v>0</v>
      </c>
      <c r="CT117" s="348">
        <v>0</v>
      </c>
      <c r="CU117" s="348">
        <v>0</v>
      </c>
      <c r="CV117" s="352">
        <f t="shared" si="16"/>
        <v>0</v>
      </c>
      <c r="CX117" s="1054"/>
    </row>
    <row r="118" spans="1:102" ht="30" x14ac:dyDescent="0.25">
      <c r="B118" s="172">
        <f>IF(C118=0,"",MAX($B$7:B117)+1)</f>
        <v>110</v>
      </c>
      <c r="C118" s="21">
        <v>6412004803</v>
      </c>
      <c r="D118" s="9" t="str">
        <f>_xlfn.XLOOKUP(C118,'COA_DTGroup_Update 20260428'!$C$410:$C$854,'COA_DTGroup_Update 20260428'!$A$410:$A$854,"")</f>
        <v>Chi phí thử mẫu, xuất mẫu</v>
      </c>
      <c r="E118" s="9" t="s">
        <v>341</v>
      </c>
      <c r="F118" s="21" t="s">
        <v>902</v>
      </c>
      <c r="G118" s="171"/>
      <c r="H118" s="179">
        <f>VLOOKUP(C118,'COA_DTGroup_Update 20260428'!C:D,2,0)</f>
        <v>641</v>
      </c>
      <c r="I118" s="179">
        <v>51</v>
      </c>
      <c r="J118" s="198" t="s">
        <v>341</v>
      </c>
      <c r="K118" s="222" t="s">
        <v>226</v>
      </c>
      <c r="L118" s="288" t="s">
        <v>565</v>
      </c>
      <c r="M118" s="299" t="s">
        <v>2258</v>
      </c>
      <c r="N118" s="285"/>
      <c r="O118" s="285" t="s">
        <v>565</v>
      </c>
      <c r="P118" s="1" t="b">
        <v>1</v>
      </c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50">
        <f t="shared" si="10"/>
        <v>0</v>
      </c>
      <c r="AF118" s="349"/>
      <c r="AG118" s="349"/>
      <c r="AH118" s="349"/>
      <c r="AI118" s="349"/>
      <c r="AJ118" s="349"/>
      <c r="AK118" s="349"/>
      <c r="AL118" s="349"/>
      <c r="AM118" s="349"/>
      <c r="AN118" s="349"/>
      <c r="AO118" s="349"/>
      <c r="AP118" s="349"/>
      <c r="AQ118" s="349"/>
      <c r="AR118" s="350">
        <f t="shared" si="11"/>
        <v>0</v>
      </c>
      <c r="AT118" s="349"/>
      <c r="AU118" s="349"/>
      <c r="AV118" s="349"/>
      <c r="AW118" s="349"/>
      <c r="AX118" s="349"/>
      <c r="AY118" s="349"/>
      <c r="AZ118" s="349"/>
      <c r="BA118" s="349"/>
      <c r="BB118" s="349"/>
      <c r="BC118" s="349"/>
      <c r="BD118" s="349"/>
      <c r="BE118" s="349"/>
      <c r="BF118" s="350">
        <f t="shared" si="12"/>
        <v>0</v>
      </c>
      <c r="BH118" s="350"/>
      <c r="BI118" s="350"/>
      <c r="BJ118" s="350"/>
      <c r="BK118" s="350"/>
      <c r="BL118" s="350"/>
      <c r="BM118" s="350"/>
      <c r="BN118" s="350"/>
      <c r="BO118" s="350"/>
      <c r="BP118" s="350"/>
      <c r="BQ118" s="350"/>
      <c r="BR118" s="350"/>
      <c r="BS118" s="350"/>
      <c r="BT118" s="350">
        <f t="shared" si="13"/>
        <v>0</v>
      </c>
      <c r="BV118" s="349"/>
      <c r="BW118" s="349"/>
      <c r="BX118" s="349"/>
      <c r="BY118" s="349"/>
      <c r="BZ118" s="349"/>
      <c r="CA118" s="349"/>
      <c r="CB118" s="349"/>
      <c r="CC118" s="349"/>
      <c r="CD118" s="349"/>
      <c r="CE118" s="349"/>
      <c r="CF118" s="349"/>
      <c r="CG118" s="349"/>
      <c r="CH118" s="350">
        <f t="shared" si="14"/>
        <v>0</v>
      </c>
      <c r="CI118" s="399" t="e">
        <f t="shared" si="15"/>
        <v>#DIV/0!</v>
      </c>
      <c r="CJ118" s="348">
        <v>0</v>
      </c>
      <c r="CK118" s="348">
        <v>0</v>
      </c>
      <c r="CL118" s="348">
        <v>0</v>
      </c>
      <c r="CM118" s="348">
        <v>0</v>
      </c>
      <c r="CN118" s="348">
        <v>0</v>
      </c>
      <c r="CO118" s="348">
        <v>0</v>
      </c>
      <c r="CP118" s="348">
        <v>0</v>
      </c>
      <c r="CQ118" s="348">
        <v>0</v>
      </c>
      <c r="CR118" s="348">
        <v>0</v>
      </c>
      <c r="CS118" s="348">
        <v>0</v>
      </c>
      <c r="CT118" s="348">
        <v>0</v>
      </c>
      <c r="CU118" s="348">
        <v>0</v>
      </c>
      <c r="CV118" s="350">
        <f t="shared" si="16"/>
        <v>0</v>
      </c>
      <c r="CX118" s="1054"/>
    </row>
    <row r="119" spans="1:102" s="3" customFormat="1" ht="30" x14ac:dyDescent="0.25">
      <c r="A119" s="191"/>
      <c r="B119" s="212">
        <f>IF(C119=0,"",MAX($B$7:B118)+1)</f>
        <v>111</v>
      </c>
      <c r="C119" s="204">
        <v>6413004803</v>
      </c>
      <c r="D119" s="205" t="str">
        <f>_xlfn.XLOOKUP(C119,'COA_DTGroup_Update 20260428'!$C$410:$C$854,'COA_DTGroup_Update 20260428'!$A$410:$A$854,"")</f>
        <v>Chi phí thử mẫu, xuất mẫu</v>
      </c>
      <c r="E119" s="205"/>
      <c r="F119" s="204" t="s">
        <v>902</v>
      </c>
      <c r="G119" s="205" t="s">
        <v>904</v>
      </c>
      <c r="H119" s="200">
        <f>VLOOKUP(C119,'COA_DTGroup_Update 20260428'!C:D,2,0)</f>
        <v>641</v>
      </c>
      <c r="I119" s="200">
        <v>51</v>
      </c>
      <c r="J119" s="201" t="s">
        <v>341</v>
      </c>
      <c r="K119" s="223" t="s">
        <v>226</v>
      </c>
      <c r="L119" s="289" t="s">
        <v>536</v>
      </c>
      <c r="M119" s="292" t="s">
        <v>2283</v>
      </c>
      <c r="N119" s="286"/>
      <c r="O119" s="286" t="s">
        <v>536</v>
      </c>
      <c r="P119" s="1" t="b">
        <v>1</v>
      </c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2">
        <f t="shared" si="10"/>
        <v>0</v>
      </c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2">
        <f t="shared" si="11"/>
        <v>0</v>
      </c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2">
        <f t="shared" si="12"/>
        <v>0</v>
      </c>
      <c r="BH119" s="352"/>
      <c r="BI119" s="352"/>
      <c r="BJ119" s="352"/>
      <c r="BK119" s="352"/>
      <c r="BL119" s="352"/>
      <c r="BM119" s="352"/>
      <c r="BN119" s="352"/>
      <c r="BO119" s="352"/>
      <c r="BP119" s="352"/>
      <c r="BQ119" s="352"/>
      <c r="BR119" s="352"/>
      <c r="BS119" s="352"/>
      <c r="BT119" s="352">
        <f t="shared" si="13"/>
        <v>0</v>
      </c>
      <c r="BV119" s="351"/>
      <c r="BW119" s="351"/>
      <c r="BX119" s="351"/>
      <c r="BY119" s="351"/>
      <c r="BZ119" s="351"/>
      <c r="CA119" s="351"/>
      <c r="CB119" s="351"/>
      <c r="CC119" s="351"/>
      <c r="CD119" s="351"/>
      <c r="CE119" s="351"/>
      <c r="CF119" s="351"/>
      <c r="CG119" s="351"/>
      <c r="CH119" s="352">
        <f t="shared" si="14"/>
        <v>0</v>
      </c>
      <c r="CI119" s="399" t="e">
        <f t="shared" si="15"/>
        <v>#DIV/0!</v>
      </c>
      <c r="CJ119" s="348">
        <v>0</v>
      </c>
      <c r="CK119" s="348">
        <v>0</v>
      </c>
      <c r="CL119" s="348">
        <v>0</v>
      </c>
      <c r="CM119" s="348">
        <v>0</v>
      </c>
      <c r="CN119" s="348">
        <v>0</v>
      </c>
      <c r="CO119" s="348">
        <v>0</v>
      </c>
      <c r="CP119" s="348">
        <v>0</v>
      </c>
      <c r="CQ119" s="348">
        <v>0</v>
      </c>
      <c r="CR119" s="348">
        <v>0</v>
      </c>
      <c r="CS119" s="348">
        <v>0</v>
      </c>
      <c r="CT119" s="348">
        <v>0</v>
      </c>
      <c r="CU119" s="348">
        <v>0</v>
      </c>
      <c r="CV119" s="352">
        <f t="shared" si="16"/>
        <v>0</v>
      </c>
      <c r="CX119" s="1054"/>
    </row>
    <row r="120" spans="1:102" s="3" customFormat="1" ht="30" x14ac:dyDescent="0.25">
      <c r="A120" s="191"/>
      <c r="B120" s="212">
        <f>IF(C120=0,"",MAX($B$7:B119)+1)</f>
        <v>112</v>
      </c>
      <c r="C120" s="204">
        <v>6418004803</v>
      </c>
      <c r="D120" s="205" t="str">
        <f>_xlfn.XLOOKUP(C120,'COA_DTGroup_Update 20260428'!$C$410:$C$854,'COA_DTGroup_Update 20260428'!$A$410:$A$854,"")</f>
        <v>Chi phí thử mẫu, xuất mẫu</v>
      </c>
      <c r="E120" s="205"/>
      <c r="F120" s="204" t="s">
        <v>902</v>
      </c>
      <c r="G120" s="205" t="s">
        <v>904</v>
      </c>
      <c r="H120" s="200">
        <f>VLOOKUP(C120,'COA_DTGroup_Update 20260428'!C:D,2,0)</f>
        <v>641</v>
      </c>
      <c r="I120" s="200">
        <v>51</v>
      </c>
      <c r="J120" s="201" t="s">
        <v>341</v>
      </c>
      <c r="K120" s="223" t="s">
        <v>226</v>
      </c>
      <c r="L120" s="289" t="s">
        <v>705</v>
      </c>
      <c r="M120" s="290" t="s">
        <v>2260</v>
      </c>
      <c r="N120" s="286"/>
      <c r="O120" s="286" t="s">
        <v>705</v>
      </c>
      <c r="P120" s="1" t="b">
        <v>1</v>
      </c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  <c r="AC120" s="351"/>
      <c r="AD120" s="352">
        <f t="shared" si="10"/>
        <v>0</v>
      </c>
      <c r="AF120" s="351"/>
      <c r="AG120" s="351"/>
      <c r="AH120" s="351"/>
      <c r="AI120" s="351"/>
      <c r="AJ120" s="351"/>
      <c r="AK120" s="351"/>
      <c r="AL120" s="351"/>
      <c r="AM120" s="351"/>
      <c r="AN120" s="351"/>
      <c r="AO120" s="351"/>
      <c r="AP120" s="351"/>
      <c r="AQ120" s="351"/>
      <c r="AR120" s="352">
        <f t="shared" si="11"/>
        <v>0</v>
      </c>
      <c r="AT120" s="351"/>
      <c r="AU120" s="351"/>
      <c r="AV120" s="351"/>
      <c r="AW120" s="351"/>
      <c r="AX120" s="351"/>
      <c r="AY120" s="351"/>
      <c r="AZ120" s="351"/>
      <c r="BA120" s="351"/>
      <c r="BB120" s="351"/>
      <c r="BC120" s="351"/>
      <c r="BD120" s="351"/>
      <c r="BE120" s="351"/>
      <c r="BF120" s="352">
        <f t="shared" si="12"/>
        <v>0</v>
      </c>
      <c r="BH120" s="352"/>
      <c r="BI120" s="352"/>
      <c r="BJ120" s="352"/>
      <c r="BK120" s="352"/>
      <c r="BL120" s="352"/>
      <c r="BM120" s="352"/>
      <c r="BN120" s="352"/>
      <c r="BO120" s="352"/>
      <c r="BP120" s="352"/>
      <c r="BQ120" s="352"/>
      <c r="BR120" s="352"/>
      <c r="BS120" s="352"/>
      <c r="BT120" s="352">
        <f t="shared" si="13"/>
        <v>0</v>
      </c>
      <c r="BV120" s="351"/>
      <c r="BW120" s="351"/>
      <c r="BX120" s="351"/>
      <c r="BY120" s="351"/>
      <c r="BZ120" s="351"/>
      <c r="CA120" s="351"/>
      <c r="CB120" s="351"/>
      <c r="CC120" s="351"/>
      <c r="CD120" s="351"/>
      <c r="CE120" s="351"/>
      <c r="CF120" s="351"/>
      <c r="CG120" s="351"/>
      <c r="CH120" s="352">
        <f t="shared" si="14"/>
        <v>0</v>
      </c>
      <c r="CI120" s="399" t="e">
        <f t="shared" si="15"/>
        <v>#DIV/0!</v>
      </c>
      <c r="CJ120" s="348">
        <v>0</v>
      </c>
      <c r="CK120" s="348">
        <v>0</v>
      </c>
      <c r="CL120" s="348">
        <v>0</v>
      </c>
      <c r="CM120" s="348">
        <v>0</v>
      </c>
      <c r="CN120" s="348">
        <v>0</v>
      </c>
      <c r="CO120" s="348">
        <v>0</v>
      </c>
      <c r="CP120" s="348">
        <v>0</v>
      </c>
      <c r="CQ120" s="348">
        <v>0</v>
      </c>
      <c r="CR120" s="348">
        <v>0</v>
      </c>
      <c r="CS120" s="348">
        <v>0</v>
      </c>
      <c r="CT120" s="348">
        <v>0</v>
      </c>
      <c r="CU120" s="348">
        <v>0</v>
      </c>
      <c r="CV120" s="352">
        <f t="shared" si="16"/>
        <v>0</v>
      </c>
      <c r="CX120" s="1054"/>
    </row>
    <row r="121" spans="1:102" ht="30" x14ac:dyDescent="0.25">
      <c r="B121" s="172">
        <f>IF(C121=0,"",MAX($B$7:B120)+1)</f>
        <v>113</v>
      </c>
      <c r="C121" s="21">
        <v>6422004803</v>
      </c>
      <c r="D121" s="9" t="str">
        <f>_xlfn.XLOOKUP(C121,'COA_DTGroup_Update 20260428'!$C$410:$C$854,'COA_DTGroup_Update 20260428'!$A$410:$A$854,"")</f>
        <v>Chi phí thử mẫu, xuất mẫu</v>
      </c>
      <c r="E121" s="9" t="s">
        <v>341</v>
      </c>
      <c r="F121" s="21" t="s">
        <v>902</v>
      </c>
      <c r="G121" s="171"/>
      <c r="H121" s="179">
        <f>VLOOKUP(C121,'COA_DTGroup_Update 20260428'!C:D,2,0)</f>
        <v>642</v>
      </c>
      <c r="I121" s="179">
        <v>51</v>
      </c>
      <c r="J121" s="198" t="s">
        <v>341</v>
      </c>
      <c r="K121" s="222" t="s">
        <v>226</v>
      </c>
      <c r="L121" s="288" t="s">
        <v>665</v>
      </c>
      <c r="M121" s="299" t="s">
        <v>2258</v>
      </c>
      <c r="N121" s="285"/>
      <c r="O121" s="285" t="s">
        <v>665</v>
      </c>
      <c r="P121" s="1" t="b">
        <v>1</v>
      </c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50">
        <f t="shared" si="10"/>
        <v>0</v>
      </c>
      <c r="AF121" s="349"/>
      <c r="AG121" s="349"/>
      <c r="AH121" s="349"/>
      <c r="AI121" s="349"/>
      <c r="AJ121" s="349"/>
      <c r="AK121" s="349"/>
      <c r="AL121" s="349"/>
      <c r="AM121" s="349"/>
      <c r="AN121" s="349"/>
      <c r="AO121" s="349"/>
      <c r="AP121" s="349"/>
      <c r="AQ121" s="349"/>
      <c r="AR121" s="350">
        <f t="shared" si="11"/>
        <v>0</v>
      </c>
      <c r="AT121" s="349"/>
      <c r="AU121" s="349"/>
      <c r="AV121" s="349"/>
      <c r="AW121" s="349"/>
      <c r="AX121" s="349"/>
      <c r="AY121" s="349"/>
      <c r="AZ121" s="349"/>
      <c r="BA121" s="349"/>
      <c r="BB121" s="349"/>
      <c r="BC121" s="349"/>
      <c r="BD121" s="349"/>
      <c r="BE121" s="349"/>
      <c r="BF121" s="350">
        <f t="shared" si="12"/>
        <v>0</v>
      </c>
      <c r="BH121" s="350"/>
      <c r="BI121" s="350"/>
      <c r="BJ121" s="350"/>
      <c r="BK121" s="350"/>
      <c r="BL121" s="350"/>
      <c r="BM121" s="350"/>
      <c r="BN121" s="350"/>
      <c r="BO121" s="350"/>
      <c r="BP121" s="350"/>
      <c r="BQ121" s="350"/>
      <c r="BR121" s="350"/>
      <c r="BS121" s="350"/>
      <c r="BT121" s="350">
        <f t="shared" si="13"/>
        <v>0</v>
      </c>
      <c r="BV121" s="349"/>
      <c r="BW121" s="349"/>
      <c r="BX121" s="349"/>
      <c r="BY121" s="349"/>
      <c r="BZ121" s="349"/>
      <c r="CA121" s="349"/>
      <c r="CB121" s="349"/>
      <c r="CC121" s="349"/>
      <c r="CD121" s="349"/>
      <c r="CE121" s="349"/>
      <c r="CF121" s="349"/>
      <c r="CG121" s="349"/>
      <c r="CH121" s="350">
        <f t="shared" si="14"/>
        <v>0</v>
      </c>
      <c r="CI121" s="399" t="e">
        <f t="shared" si="15"/>
        <v>#DIV/0!</v>
      </c>
      <c r="CJ121" s="348">
        <v>0</v>
      </c>
      <c r="CK121" s="348">
        <v>0</v>
      </c>
      <c r="CL121" s="348">
        <v>0</v>
      </c>
      <c r="CM121" s="348">
        <v>0</v>
      </c>
      <c r="CN121" s="348">
        <v>0</v>
      </c>
      <c r="CO121" s="348">
        <v>0</v>
      </c>
      <c r="CP121" s="348">
        <v>0</v>
      </c>
      <c r="CQ121" s="348">
        <v>0</v>
      </c>
      <c r="CR121" s="348">
        <v>0</v>
      </c>
      <c r="CS121" s="348">
        <v>0</v>
      </c>
      <c r="CT121" s="348">
        <v>0</v>
      </c>
      <c r="CU121" s="348">
        <v>0</v>
      </c>
      <c r="CV121" s="350">
        <f t="shared" si="16"/>
        <v>0</v>
      </c>
      <c r="CX121" s="1054"/>
    </row>
    <row r="122" spans="1:102" s="3" customFormat="1" ht="30" x14ac:dyDescent="0.25">
      <c r="A122" s="191"/>
      <c r="B122" s="212">
        <f>IF(C122=0,"",MAX($B$7:B121)+1)</f>
        <v>114</v>
      </c>
      <c r="C122" s="204">
        <v>6423004803</v>
      </c>
      <c r="D122" s="205" t="str">
        <f>_xlfn.XLOOKUP(C122,'COA_DTGroup_Update 20260428'!$C$410:$C$854,'COA_DTGroup_Update 20260428'!$A$410:$A$854,"")</f>
        <v>Chi phí thử mẫu, xuất mẫu</v>
      </c>
      <c r="E122" s="205"/>
      <c r="F122" s="204" t="s">
        <v>902</v>
      </c>
      <c r="G122" s="205" t="s">
        <v>905</v>
      </c>
      <c r="H122" s="200">
        <f>VLOOKUP(C122,'COA_DTGroup_Update 20260428'!C:D,2,0)</f>
        <v>642</v>
      </c>
      <c r="I122" s="200">
        <v>51</v>
      </c>
      <c r="J122" s="201" t="s">
        <v>341</v>
      </c>
      <c r="K122" s="223" t="s">
        <v>226</v>
      </c>
      <c r="L122" s="289" t="s">
        <v>2203</v>
      </c>
      <c r="M122" s="290" t="s">
        <v>2260</v>
      </c>
      <c r="N122" s="286"/>
      <c r="O122" s="286" t="s">
        <v>2203</v>
      </c>
      <c r="P122" s="1" t="b">
        <v>1</v>
      </c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  <c r="AC122" s="351"/>
      <c r="AD122" s="352">
        <f t="shared" si="10"/>
        <v>0</v>
      </c>
      <c r="AF122" s="351"/>
      <c r="AG122" s="351"/>
      <c r="AH122" s="351"/>
      <c r="AI122" s="351"/>
      <c r="AJ122" s="351"/>
      <c r="AK122" s="351"/>
      <c r="AL122" s="351"/>
      <c r="AM122" s="351"/>
      <c r="AN122" s="351"/>
      <c r="AO122" s="351"/>
      <c r="AP122" s="351"/>
      <c r="AQ122" s="351"/>
      <c r="AR122" s="352">
        <f t="shared" si="11"/>
        <v>0</v>
      </c>
      <c r="AT122" s="351"/>
      <c r="AU122" s="351"/>
      <c r="AV122" s="351"/>
      <c r="AW122" s="351"/>
      <c r="AX122" s="351"/>
      <c r="AY122" s="351"/>
      <c r="AZ122" s="351"/>
      <c r="BA122" s="351"/>
      <c r="BB122" s="351"/>
      <c r="BC122" s="351"/>
      <c r="BD122" s="351"/>
      <c r="BE122" s="351"/>
      <c r="BF122" s="352">
        <f t="shared" si="12"/>
        <v>0</v>
      </c>
      <c r="BH122" s="352"/>
      <c r="BI122" s="352"/>
      <c r="BJ122" s="352"/>
      <c r="BK122" s="352"/>
      <c r="BL122" s="352"/>
      <c r="BM122" s="352"/>
      <c r="BN122" s="352"/>
      <c r="BO122" s="352"/>
      <c r="BP122" s="352"/>
      <c r="BQ122" s="352"/>
      <c r="BR122" s="352"/>
      <c r="BS122" s="352"/>
      <c r="BT122" s="352">
        <f t="shared" si="13"/>
        <v>0</v>
      </c>
      <c r="BV122" s="351"/>
      <c r="BW122" s="351"/>
      <c r="BX122" s="351"/>
      <c r="BY122" s="351"/>
      <c r="BZ122" s="351"/>
      <c r="CA122" s="351"/>
      <c r="CB122" s="351"/>
      <c r="CC122" s="351"/>
      <c r="CD122" s="351"/>
      <c r="CE122" s="351"/>
      <c r="CF122" s="351"/>
      <c r="CG122" s="351"/>
      <c r="CH122" s="352">
        <f t="shared" si="14"/>
        <v>0</v>
      </c>
      <c r="CI122" s="399" t="e">
        <f t="shared" si="15"/>
        <v>#DIV/0!</v>
      </c>
      <c r="CJ122" s="348">
        <v>0</v>
      </c>
      <c r="CK122" s="348">
        <v>0</v>
      </c>
      <c r="CL122" s="348">
        <v>0</v>
      </c>
      <c r="CM122" s="348">
        <v>0</v>
      </c>
      <c r="CN122" s="348">
        <v>0</v>
      </c>
      <c r="CO122" s="348">
        <v>0</v>
      </c>
      <c r="CP122" s="348">
        <v>0</v>
      </c>
      <c r="CQ122" s="348">
        <v>0</v>
      </c>
      <c r="CR122" s="348">
        <v>0</v>
      </c>
      <c r="CS122" s="348">
        <v>0</v>
      </c>
      <c r="CT122" s="348">
        <v>0</v>
      </c>
      <c r="CU122" s="348">
        <v>0</v>
      </c>
      <c r="CV122" s="352">
        <f t="shared" si="16"/>
        <v>0</v>
      </c>
      <c r="CX122" s="1054"/>
    </row>
    <row r="123" spans="1:102" s="3" customFormat="1" ht="30" x14ac:dyDescent="0.25">
      <c r="A123" s="191"/>
      <c r="B123" s="212">
        <f>IF(C123=0,"",MAX($B$7:B122)+1)</f>
        <v>115</v>
      </c>
      <c r="C123" s="204">
        <v>6428004803</v>
      </c>
      <c r="D123" s="205" t="str">
        <f>_xlfn.XLOOKUP(C123,'COA_DTGroup_Update 20260428'!$C$410:$C$854,'COA_DTGroup_Update 20260428'!$A$410:$A$854,"")</f>
        <v>Chi phí thử mẫu, xuất mẫu</v>
      </c>
      <c r="E123" s="205"/>
      <c r="F123" s="204" t="s">
        <v>902</v>
      </c>
      <c r="G123" s="205" t="s">
        <v>905</v>
      </c>
      <c r="H123" s="200">
        <f>VLOOKUP(C123,'COA_DTGroup_Update 20260428'!C:D,2,0)</f>
        <v>642</v>
      </c>
      <c r="I123" s="200">
        <v>51</v>
      </c>
      <c r="J123" s="201" t="s">
        <v>341</v>
      </c>
      <c r="K123" s="223" t="s">
        <v>226</v>
      </c>
      <c r="L123" s="289" t="s">
        <v>2230</v>
      </c>
      <c r="M123" s="290" t="s">
        <v>2260</v>
      </c>
      <c r="N123" s="286"/>
      <c r="O123" s="286" t="s">
        <v>2230</v>
      </c>
      <c r="P123" s="1" t="b">
        <v>0</v>
      </c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  <c r="AC123" s="351"/>
      <c r="AD123" s="352">
        <f t="shared" si="10"/>
        <v>0</v>
      </c>
      <c r="AF123" s="351"/>
      <c r="AG123" s="351"/>
      <c r="AH123" s="351"/>
      <c r="AI123" s="351"/>
      <c r="AJ123" s="351"/>
      <c r="AK123" s="351"/>
      <c r="AL123" s="351"/>
      <c r="AM123" s="351"/>
      <c r="AN123" s="351"/>
      <c r="AO123" s="351"/>
      <c r="AP123" s="351"/>
      <c r="AQ123" s="351"/>
      <c r="AR123" s="352">
        <f t="shared" si="11"/>
        <v>0</v>
      </c>
      <c r="AT123" s="351"/>
      <c r="AU123" s="351"/>
      <c r="AV123" s="351"/>
      <c r="AW123" s="351"/>
      <c r="AX123" s="351"/>
      <c r="AY123" s="351"/>
      <c r="AZ123" s="351"/>
      <c r="BA123" s="351"/>
      <c r="BB123" s="351"/>
      <c r="BC123" s="351"/>
      <c r="BD123" s="351"/>
      <c r="BE123" s="351"/>
      <c r="BF123" s="352">
        <f t="shared" si="12"/>
        <v>0</v>
      </c>
      <c r="BH123" s="352"/>
      <c r="BI123" s="352"/>
      <c r="BJ123" s="352"/>
      <c r="BK123" s="352"/>
      <c r="BL123" s="352"/>
      <c r="BM123" s="352"/>
      <c r="BN123" s="352"/>
      <c r="BO123" s="352"/>
      <c r="BP123" s="352"/>
      <c r="BQ123" s="352"/>
      <c r="BR123" s="352"/>
      <c r="BS123" s="352"/>
      <c r="BT123" s="352">
        <f t="shared" si="13"/>
        <v>0</v>
      </c>
      <c r="BV123" s="351"/>
      <c r="BW123" s="351"/>
      <c r="BX123" s="351"/>
      <c r="BY123" s="351"/>
      <c r="BZ123" s="351"/>
      <c r="CA123" s="351"/>
      <c r="CB123" s="351"/>
      <c r="CC123" s="351"/>
      <c r="CD123" s="351"/>
      <c r="CE123" s="351"/>
      <c r="CF123" s="351"/>
      <c r="CG123" s="351"/>
      <c r="CH123" s="352">
        <f t="shared" si="14"/>
        <v>0</v>
      </c>
      <c r="CI123" s="399" t="e">
        <f t="shared" si="15"/>
        <v>#DIV/0!</v>
      </c>
      <c r="CJ123" s="348">
        <v>0</v>
      </c>
      <c r="CK123" s="348">
        <v>0</v>
      </c>
      <c r="CL123" s="348">
        <v>0</v>
      </c>
      <c r="CM123" s="348">
        <v>0</v>
      </c>
      <c r="CN123" s="348">
        <v>0</v>
      </c>
      <c r="CO123" s="348">
        <v>0</v>
      </c>
      <c r="CP123" s="348">
        <v>0</v>
      </c>
      <c r="CQ123" s="348">
        <v>0</v>
      </c>
      <c r="CR123" s="348">
        <v>0</v>
      </c>
      <c r="CS123" s="348">
        <v>0</v>
      </c>
      <c r="CT123" s="348">
        <v>0</v>
      </c>
      <c r="CU123" s="348">
        <v>0</v>
      </c>
      <c r="CV123" s="352">
        <f t="shared" si="16"/>
        <v>0</v>
      </c>
      <c r="CX123" s="1054"/>
    </row>
    <row r="124" spans="1:102" s="3" customFormat="1" ht="30" x14ac:dyDescent="0.25">
      <c r="A124" s="191"/>
      <c r="B124" s="212">
        <f>IF(C124=0,"",MAX($B$7:B123)+1)</f>
        <v>116</v>
      </c>
      <c r="C124" s="228">
        <v>6428004110</v>
      </c>
      <c r="D124" s="205" t="str">
        <f>_xlfn.XLOOKUP(C124,'COA_DTGroup_Update 20260428'!$C$410:$C$854,'COA_DTGroup_Update 20260428'!$A$410:$A$854,"")</f>
        <v>Chi phí dùng thử sản phẩm</v>
      </c>
      <c r="E124" s="205"/>
      <c r="F124" s="228" t="s">
        <v>906</v>
      </c>
      <c r="G124" s="205" t="s">
        <v>905</v>
      </c>
      <c r="H124" s="200">
        <f>VLOOKUP(C124,'COA_DTGroup_Update 20260428'!C:D,2,0)</f>
        <v>642</v>
      </c>
      <c r="I124" s="200">
        <v>51</v>
      </c>
      <c r="J124" s="201" t="s">
        <v>341</v>
      </c>
      <c r="K124" s="223" t="s">
        <v>226</v>
      </c>
      <c r="L124" s="289" t="s">
        <v>2224</v>
      </c>
      <c r="M124" s="290" t="s">
        <v>2260</v>
      </c>
      <c r="N124" s="286"/>
      <c r="O124" s="286" t="s">
        <v>2224</v>
      </c>
      <c r="P124" s="1" t="b">
        <v>0</v>
      </c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  <c r="AC124" s="351"/>
      <c r="AD124" s="352">
        <f t="shared" si="10"/>
        <v>0</v>
      </c>
      <c r="AF124" s="351"/>
      <c r="AG124" s="351"/>
      <c r="AH124" s="351"/>
      <c r="AI124" s="351"/>
      <c r="AJ124" s="351"/>
      <c r="AK124" s="351"/>
      <c r="AL124" s="351"/>
      <c r="AM124" s="351"/>
      <c r="AN124" s="351"/>
      <c r="AO124" s="351"/>
      <c r="AP124" s="351"/>
      <c r="AQ124" s="351"/>
      <c r="AR124" s="352">
        <f t="shared" si="11"/>
        <v>0</v>
      </c>
      <c r="AT124" s="351"/>
      <c r="AU124" s="351"/>
      <c r="AV124" s="351"/>
      <c r="AW124" s="351"/>
      <c r="AX124" s="351"/>
      <c r="AY124" s="351"/>
      <c r="AZ124" s="351"/>
      <c r="BA124" s="351"/>
      <c r="BB124" s="351"/>
      <c r="BC124" s="351"/>
      <c r="BD124" s="351"/>
      <c r="BE124" s="351"/>
      <c r="BF124" s="352">
        <f t="shared" si="12"/>
        <v>0</v>
      </c>
      <c r="BH124" s="352"/>
      <c r="BI124" s="352"/>
      <c r="BJ124" s="352"/>
      <c r="BK124" s="352"/>
      <c r="BL124" s="352"/>
      <c r="BM124" s="352"/>
      <c r="BN124" s="352"/>
      <c r="BO124" s="352"/>
      <c r="BP124" s="352"/>
      <c r="BQ124" s="352"/>
      <c r="BR124" s="352"/>
      <c r="BS124" s="352"/>
      <c r="BT124" s="352">
        <f t="shared" si="13"/>
        <v>0</v>
      </c>
      <c r="BV124" s="351"/>
      <c r="BW124" s="351"/>
      <c r="BX124" s="351"/>
      <c r="BY124" s="351"/>
      <c r="BZ124" s="351"/>
      <c r="CA124" s="351"/>
      <c r="CB124" s="351"/>
      <c r="CC124" s="351"/>
      <c r="CD124" s="351"/>
      <c r="CE124" s="351"/>
      <c r="CF124" s="351"/>
      <c r="CG124" s="351"/>
      <c r="CH124" s="352">
        <f t="shared" si="14"/>
        <v>0</v>
      </c>
      <c r="CI124" s="399" t="e">
        <f t="shared" si="15"/>
        <v>#DIV/0!</v>
      </c>
      <c r="CJ124" s="348">
        <v>0</v>
      </c>
      <c r="CK124" s="348">
        <v>0</v>
      </c>
      <c r="CL124" s="348">
        <v>0</v>
      </c>
      <c r="CM124" s="348">
        <v>0</v>
      </c>
      <c r="CN124" s="348">
        <v>0</v>
      </c>
      <c r="CO124" s="348">
        <v>0</v>
      </c>
      <c r="CP124" s="348">
        <v>0</v>
      </c>
      <c r="CQ124" s="348">
        <v>0</v>
      </c>
      <c r="CR124" s="348">
        <v>0</v>
      </c>
      <c r="CS124" s="348">
        <v>0</v>
      </c>
      <c r="CT124" s="348">
        <v>0</v>
      </c>
      <c r="CU124" s="348">
        <v>0</v>
      </c>
      <c r="CV124" s="352">
        <f t="shared" si="16"/>
        <v>0</v>
      </c>
      <c r="CX124" s="1054"/>
    </row>
    <row r="125" spans="1:102" ht="30" x14ac:dyDescent="0.25">
      <c r="B125" s="172">
        <f>IF(C125=0,"",MAX($B$7:B124)+1)</f>
        <v>117</v>
      </c>
      <c r="C125" s="21">
        <v>6272004805</v>
      </c>
      <c r="D125" s="9" t="str">
        <f>_xlfn.XLOOKUP(C125,'COA_DTGroup_Update 20260428'!$C$410:$C$854,'COA_DTGroup_Update 20260428'!$A$410:$A$854,"")</f>
        <v>Chi phí thử khuôn,máy</v>
      </c>
      <c r="E125" s="9" t="s">
        <v>342</v>
      </c>
      <c r="F125" s="21" t="s">
        <v>907</v>
      </c>
      <c r="G125" s="171"/>
      <c r="H125" s="179">
        <f>VLOOKUP(C125,'COA_DTGroup_Update 20260428'!C:D,2,0)</f>
        <v>627</v>
      </c>
      <c r="I125" s="179">
        <v>52</v>
      </c>
      <c r="J125" s="198" t="s">
        <v>342</v>
      </c>
      <c r="K125" s="222" t="s">
        <v>226</v>
      </c>
      <c r="L125" s="289" t="s">
        <v>716</v>
      </c>
      <c r="M125" s="290" t="s">
        <v>2260</v>
      </c>
      <c r="N125" s="285"/>
      <c r="O125" s="285" t="s">
        <v>716</v>
      </c>
      <c r="P125" s="1" t="b">
        <v>1</v>
      </c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50">
        <f t="shared" si="10"/>
        <v>0</v>
      </c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50">
        <f t="shared" si="11"/>
        <v>0</v>
      </c>
      <c r="AT125" s="349"/>
      <c r="AU125" s="349"/>
      <c r="AV125" s="349"/>
      <c r="AW125" s="349"/>
      <c r="AX125" s="349"/>
      <c r="AY125" s="349"/>
      <c r="AZ125" s="349"/>
      <c r="BA125" s="349"/>
      <c r="BB125" s="349"/>
      <c r="BC125" s="349"/>
      <c r="BD125" s="349"/>
      <c r="BE125" s="349"/>
      <c r="BF125" s="350">
        <f t="shared" si="12"/>
        <v>0</v>
      </c>
      <c r="BH125" s="350"/>
      <c r="BI125" s="350"/>
      <c r="BJ125" s="350"/>
      <c r="BK125" s="350"/>
      <c r="BL125" s="350"/>
      <c r="BM125" s="350"/>
      <c r="BN125" s="350"/>
      <c r="BO125" s="350"/>
      <c r="BP125" s="350"/>
      <c r="BQ125" s="350"/>
      <c r="BR125" s="350"/>
      <c r="BS125" s="350"/>
      <c r="BT125" s="350">
        <f t="shared" si="13"/>
        <v>0</v>
      </c>
      <c r="BV125" s="349"/>
      <c r="BW125" s="349"/>
      <c r="BX125" s="349"/>
      <c r="BY125" s="349"/>
      <c r="BZ125" s="349"/>
      <c r="CA125" s="349"/>
      <c r="CB125" s="349"/>
      <c r="CC125" s="349"/>
      <c r="CD125" s="349"/>
      <c r="CE125" s="349"/>
      <c r="CF125" s="349"/>
      <c r="CG125" s="349"/>
      <c r="CH125" s="350">
        <f t="shared" si="14"/>
        <v>0</v>
      </c>
      <c r="CI125" s="399" t="e">
        <f t="shared" si="15"/>
        <v>#DIV/0!</v>
      </c>
      <c r="CJ125" s="348">
        <v>0</v>
      </c>
      <c r="CK125" s="348">
        <v>0</v>
      </c>
      <c r="CL125" s="348">
        <v>0</v>
      </c>
      <c r="CM125" s="348">
        <v>0</v>
      </c>
      <c r="CN125" s="348">
        <v>0</v>
      </c>
      <c r="CO125" s="348">
        <v>0</v>
      </c>
      <c r="CP125" s="348">
        <v>0</v>
      </c>
      <c r="CQ125" s="348">
        <v>0</v>
      </c>
      <c r="CR125" s="348">
        <v>0</v>
      </c>
      <c r="CS125" s="348">
        <v>0</v>
      </c>
      <c r="CT125" s="348">
        <v>0</v>
      </c>
      <c r="CU125" s="348">
        <v>0</v>
      </c>
      <c r="CV125" s="350">
        <f t="shared" si="16"/>
        <v>0</v>
      </c>
      <c r="CX125" s="1054"/>
    </row>
    <row r="126" spans="1:102" s="3" customFormat="1" ht="30" x14ac:dyDescent="0.25">
      <c r="A126" s="191"/>
      <c r="B126" s="212">
        <f>IF(C126=0,"",MAX($B$7:B125)+1)</f>
        <v>118</v>
      </c>
      <c r="C126" s="204">
        <v>6278004805</v>
      </c>
      <c r="D126" s="205" t="str">
        <f>_xlfn.XLOOKUP(C126,'COA_DTGroup_Update 20260428'!$C$410:$C$854,'COA_DTGroup_Update 20260428'!$A$410:$A$854,"")</f>
        <v>Chi phí thử khuôn,máy</v>
      </c>
      <c r="E126" s="205"/>
      <c r="F126" s="204" t="s">
        <v>907</v>
      </c>
      <c r="G126" s="205" t="s">
        <v>908</v>
      </c>
      <c r="H126" s="200">
        <f>VLOOKUP(C126,'COA_DTGroup_Update 20260428'!C:D,2,0)</f>
        <v>627</v>
      </c>
      <c r="I126" s="200">
        <v>52</v>
      </c>
      <c r="J126" s="201" t="s">
        <v>342</v>
      </c>
      <c r="K126" s="223" t="s">
        <v>226</v>
      </c>
      <c r="L126" s="289" t="s">
        <v>2085</v>
      </c>
      <c r="M126" s="290" t="s">
        <v>2259</v>
      </c>
      <c r="N126" s="286"/>
      <c r="O126" s="286" t="s">
        <v>2085</v>
      </c>
      <c r="P126" s="1" t="b">
        <v>0</v>
      </c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  <c r="AC126" s="351"/>
      <c r="AD126" s="352">
        <f t="shared" si="10"/>
        <v>0</v>
      </c>
      <c r="AF126" s="351"/>
      <c r="AG126" s="351"/>
      <c r="AH126" s="351"/>
      <c r="AI126" s="351"/>
      <c r="AJ126" s="351"/>
      <c r="AK126" s="351"/>
      <c r="AL126" s="351"/>
      <c r="AM126" s="351"/>
      <c r="AN126" s="351"/>
      <c r="AO126" s="351"/>
      <c r="AP126" s="351"/>
      <c r="AQ126" s="351"/>
      <c r="AR126" s="352">
        <f t="shared" si="11"/>
        <v>0</v>
      </c>
      <c r="AT126" s="351"/>
      <c r="AU126" s="351"/>
      <c r="AV126" s="351"/>
      <c r="AW126" s="351"/>
      <c r="AX126" s="351"/>
      <c r="AY126" s="351"/>
      <c r="AZ126" s="351"/>
      <c r="BA126" s="351"/>
      <c r="BB126" s="351"/>
      <c r="BC126" s="351"/>
      <c r="BD126" s="351"/>
      <c r="BE126" s="351"/>
      <c r="BF126" s="352">
        <f t="shared" si="12"/>
        <v>0</v>
      </c>
      <c r="BH126" s="352"/>
      <c r="BI126" s="352"/>
      <c r="BJ126" s="352"/>
      <c r="BK126" s="352"/>
      <c r="BL126" s="352"/>
      <c r="BM126" s="352"/>
      <c r="BN126" s="352"/>
      <c r="BO126" s="352"/>
      <c r="BP126" s="352"/>
      <c r="BQ126" s="352"/>
      <c r="BR126" s="352"/>
      <c r="BS126" s="352"/>
      <c r="BT126" s="352">
        <f t="shared" si="13"/>
        <v>0</v>
      </c>
      <c r="BV126" s="351"/>
      <c r="BW126" s="351"/>
      <c r="BX126" s="351"/>
      <c r="BY126" s="351"/>
      <c r="BZ126" s="351"/>
      <c r="CA126" s="351"/>
      <c r="CB126" s="351"/>
      <c r="CC126" s="351"/>
      <c r="CD126" s="351"/>
      <c r="CE126" s="351"/>
      <c r="CF126" s="351"/>
      <c r="CG126" s="351"/>
      <c r="CH126" s="352">
        <f t="shared" si="14"/>
        <v>0</v>
      </c>
      <c r="CI126" s="399" t="e">
        <f t="shared" si="15"/>
        <v>#DIV/0!</v>
      </c>
      <c r="CJ126" s="348">
        <v>0</v>
      </c>
      <c r="CK126" s="348">
        <v>0</v>
      </c>
      <c r="CL126" s="348">
        <v>0</v>
      </c>
      <c r="CM126" s="348">
        <v>0</v>
      </c>
      <c r="CN126" s="348">
        <v>0</v>
      </c>
      <c r="CO126" s="348">
        <v>0</v>
      </c>
      <c r="CP126" s="348">
        <v>0</v>
      </c>
      <c r="CQ126" s="348">
        <v>0</v>
      </c>
      <c r="CR126" s="348">
        <v>0</v>
      </c>
      <c r="CS126" s="348">
        <v>0</v>
      </c>
      <c r="CT126" s="348">
        <v>0</v>
      </c>
      <c r="CU126" s="348">
        <v>0</v>
      </c>
      <c r="CV126" s="352">
        <f t="shared" si="16"/>
        <v>0</v>
      </c>
      <c r="CX126" s="1054"/>
    </row>
    <row r="127" spans="1:102" ht="30" x14ac:dyDescent="0.25">
      <c r="B127" s="172">
        <f>IF(C127=0,"",MAX($B$7:B126)+1)</f>
        <v>119</v>
      </c>
      <c r="C127" s="21">
        <v>6412004805</v>
      </c>
      <c r="D127" s="9" t="str">
        <f>_xlfn.XLOOKUP(C127,'COA_DTGroup_Update 20260428'!$C$410:$C$854,'COA_DTGroup_Update 20260428'!$A$410:$A$854,"")</f>
        <v>Chi phí thử khuôn</v>
      </c>
      <c r="E127" s="9" t="s">
        <v>342</v>
      </c>
      <c r="F127" s="21" t="s">
        <v>907</v>
      </c>
      <c r="G127" s="171"/>
      <c r="H127" s="179">
        <f>VLOOKUP(C127,'COA_DTGroup_Update 20260428'!C:D,2,0)</f>
        <v>641</v>
      </c>
      <c r="I127" s="179">
        <v>52</v>
      </c>
      <c r="J127" s="198" t="s">
        <v>342</v>
      </c>
      <c r="K127" s="222" t="s">
        <v>226</v>
      </c>
      <c r="L127" s="311" t="s">
        <v>2125</v>
      </c>
      <c r="M127" s="312" t="s">
        <v>2259</v>
      </c>
      <c r="N127" s="285"/>
      <c r="O127" s="285" t="s">
        <v>2125</v>
      </c>
      <c r="P127" s="1" t="b">
        <v>0</v>
      </c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50">
        <f t="shared" si="10"/>
        <v>0</v>
      </c>
      <c r="AF127" s="349"/>
      <c r="AG127" s="349"/>
      <c r="AH127" s="349"/>
      <c r="AI127" s="349"/>
      <c r="AJ127" s="349"/>
      <c r="AK127" s="349"/>
      <c r="AL127" s="349"/>
      <c r="AM127" s="349"/>
      <c r="AN127" s="349"/>
      <c r="AO127" s="349"/>
      <c r="AP127" s="349"/>
      <c r="AQ127" s="349"/>
      <c r="AR127" s="350">
        <f t="shared" si="11"/>
        <v>0</v>
      </c>
      <c r="AT127" s="349"/>
      <c r="AU127" s="349"/>
      <c r="AV127" s="349"/>
      <c r="AW127" s="349"/>
      <c r="AX127" s="349"/>
      <c r="AY127" s="349"/>
      <c r="AZ127" s="349"/>
      <c r="BA127" s="349"/>
      <c r="BB127" s="349"/>
      <c r="BC127" s="349"/>
      <c r="BD127" s="349"/>
      <c r="BE127" s="349"/>
      <c r="BF127" s="350">
        <f t="shared" si="12"/>
        <v>0</v>
      </c>
      <c r="BH127" s="350"/>
      <c r="BI127" s="350"/>
      <c r="BJ127" s="350"/>
      <c r="BK127" s="350"/>
      <c r="BL127" s="350"/>
      <c r="BM127" s="350"/>
      <c r="BN127" s="350"/>
      <c r="BO127" s="350"/>
      <c r="BP127" s="350"/>
      <c r="BQ127" s="350"/>
      <c r="BR127" s="350"/>
      <c r="BS127" s="350"/>
      <c r="BT127" s="350">
        <f t="shared" si="13"/>
        <v>0</v>
      </c>
      <c r="BV127" s="349"/>
      <c r="BW127" s="349"/>
      <c r="BX127" s="349"/>
      <c r="BY127" s="349"/>
      <c r="BZ127" s="349"/>
      <c r="CA127" s="349"/>
      <c r="CB127" s="349"/>
      <c r="CC127" s="349"/>
      <c r="CD127" s="349"/>
      <c r="CE127" s="349"/>
      <c r="CF127" s="349"/>
      <c r="CG127" s="349"/>
      <c r="CH127" s="350">
        <f t="shared" si="14"/>
        <v>0</v>
      </c>
      <c r="CI127" s="399" t="e">
        <f t="shared" si="15"/>
        <v>#DIV/0!</v>
      </c>
      <c r="CJ127" s="348">
        <v>0</v>
      </c>
      <c r="CK127" s="348">
        <v>0</v>
      </c>
      <c r="CL127" s="348">
        <v>0</v>
      </c>
      <c r="CM127" s="348">
        <v>0</v>
      </c>
      <c r="CN127" s="348">
        <v>0</v>
      </c>
      <c r="CO127" s="348">
        <v>0</v>
      </c>
      <c r="CP127" s="348">
        <v>0</v>
      </c>
      <c r="CQ127" s="348">
        <v>0</v>
      </c>
      <c r="CR127" s="348">
        <v>0</v>
      </c>
      <c r="CS127" s="348">
        <v>0</v>
      </c>
      <c r="CT127" s="348">
        <v>0</v>
      </c>
      <c r="CU127" s="348">
        <v>0</v>
      </c>
      <c r="CV127" s="350">
        <f t="shared" si="16"/>
        <v>0</v>
      </c>
      <c r="CX127" s="1054"/>
    </row>
    <row r="128" spans="1:102" s="3" customFormat="1" ht="30" x14ac:dyDescent="0.25">
      <c r="A128" s="191"/>
      <c r="B128" s="212">
        <f>IF(C128=0,"",MAX($B$7:B127)+1)</f>
        <v>120</v>
      </c>
      <c r="C128" s="204">
        <v>6413004805</v>
      </c>
      <c r="D128" s="205" t="str">
        <f>_xlfn.XLOOKUP(C128,'COA_DTGroup_Update 20260428'!$C$410:$C$854,'COA_DTGroup_Update 20260428'!$A$410:$A$854,"")</f>
        <v>Chi phí thử khuôn</v>
      </c>
      <c r="E128" s="205"/>
      <c r="F128" s="204" t="s">
        <v>907</v>
      </c>
      <c r="G128" s="205" t="s">
        <v>909</v>
      </c>
      <c r="H128" s="200">
        <f>VLOOKUP(C128,'COA_DTGroup_Update 20260428'!C:D,2,0)</f>
        <v>641</v>
      </c>
      <c r="I128" s="200">
        <v>52</v>
      </c>
      <c r="J128" s="201" t="s">
        <v>342</v>
      </c>
      <c r="K128" s="223" t="s">
        <v>226</v>
      </c>
      <c r="L128" s="289" t="s">
        <v>2141</v>
      </c>
      <c r="M128" s="290" t="s">
        <v>2259</v>
      </c>
      <c r="N128" s="286"/>
      <c r="O128" s="286" t="s">
        <v>2141</v>
      </c>
      <c r="P128" s="1" t="b">
        <v>0</v>
      </c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  <c r="AC128" s="351"/>
      <c r="AD128" s="352">
        <f t="shared" si="10"/>
        <v>0</v>
      </c>
      <c r="AF128" s="351"/>
      <c r="AG128" s="351"/>
      <c r="AH128" s="351"/>
      <c r="AI128" s="351"/>
      <c r="AJ128" s="351"/>
      <c r="AK128" s="351"/>
      <c r="AL128" s="351"/>
      <c r="AM128" s="351"/>
      <c r="AN128" s="351"/>
      <c r="AO128" s="351"/>
      <c r="AP128" s="351"/>
      <c r="AQ128" s="351"/>
      <c r="AR128" s="352">
        <f t="shared" si="11"/>
        <v>0</v>
      </c>
      <c r="AT128" s="351"/>
      <c r="AU128" s="351"/>
      <c r="AV128" s="351"/>
      <c r="AW128" s="351"/>
      <c r="AX128" s="351"/>
      <c r="AY128" s="351"/>
      <c r="AZ128" s="351"/>
      <c r="BA128" s="351"/>
      <c r="BB128" s="351"/>
      <c r="BC128" s="351"/>
      <c r="BD128" s="351"/>
      <c r="BE128" s="351"/>
      <c r="BF128" s="352">
        <f t="shared" si="12"/>
        <v>0</v>
      </c>
      <c r="BH128" s="352"/>
      <c r="BI128" s="352"/>
      <c r="BJ128" s="352"/>
      <c r="BK128" s="352"/>
      <c r="BL128" s="352"/>
      <c r="BM128" s="352"/>
      <c r="BN128" s="352"/>
      <c r="BO128" s="352"/>
      <c r="BP128" s="352"/>
      <c r="BQ128" s="352"/>
      <c r="BR128" s="352"/>
      <c r="BS128" s="352"/>
      <c r="BT128" s="352">
        <f t="shared" si="13"/>
        <v>0</v>
      </c>
      <c r="BV128" s="351"/>
      <c r="BW128" s="351"/>
      <c r="BX128" s="351"/>
      <c r="BY128" s="351"/>
      <c r="BZ128" s="351"/>
      <c r="CA128" s="351"/>
      <c r="CB128" s="351"/>
      <c r="CC128" s="351"/>
      <c r="CD128" s="351"/>
      <c r="CE128" s="351"/>
      <c r="CF128" s="351"/>
      <c r="CG128" s="351"/>
      <c r="CH128" s="352">
        <f t="shared" si="14"/>
        <v>0</v>
      </c>
      <c r="CI128" s="399" t="e">
        <f t="shared" si="15"/>
        <v>#DIV/0!</v>
      </c>
      <c r="CJ128" s="348">
        <v>0</v>
      </c>
      <c r="CK128" s="348">
        <v>0</v>
      </c>
      <c r="CL128" s="348">
        <v>0</v>
      </c>
      <c r="CM128" s="348">
        <v>0</v>
      </c>
      <c r="CN128" s="348">
        <v>0</v>
      </c>
      <c r="CO128" s="348">
        <v>0</v>
      </c>
      <c r="CP128" s="348">
        <v>0</v>
      </c>
      <c r="CQ128" s="348">
        <v>0</v>
      </c>
      <c r="CR128" s="348">
        <v>0</v>
      </c>
      <c r="CS128" s="348">
        <v>0</v>
      </c>
      <c r="CT128" s="348">
        <v>0</v>
      </c>
      <c r="CU128" s="348">
        <v>0</v>
      </c>
      <c r="CV128" s="352">
        <f t="shared" si="16"/>
        <v>0</v>
      </c>
      <c r="CX128" s="1054"/>
    </row>
    <row r="129" spans="1:102" s="3" customFormat="1" ht="30" x14ac:dyDescent="0.25">
      <c r="A129" s="191"/>
      <c r="B129" s="212">
        <f>IF(C129=0,"",MAX($B$7:B128)+1)</f>
        <v>121</v>
      </c>
      <c r="C129" s="204">
        <v>6418004805</v>
      </c>
      <c r="D129" s="205" t="str">
        <f>_xlfn.XLOOKUP(C129,'COA_DTGroup_Update 20260428'!$C$410:$C$854,'COA_DTGroup_Update 20260428'!$A$410:$A$854,"")</f>
        <v>Chi phí thử khuôn</v>
      </c>
      <c r="E129" s="205"/>
      <c r="F129" s="204" t="s">
        <v>907</v>
      </c>
      <c r="G129" s="205" t="s">
        <v>909</v>
      </c>
      <c r="H129" s="200">
        <f>VLOOKUP(C129,'COA_DTGroup_Update 20260428'!C:D,2,0)</f>
        <v>641</v>
      </c>
      <c r="I129" s="200">
        <v>52</v>
      </c>
      <c r="J129" s="201" t="s">
        <v>342</v>
      </c>
      <c r="K129" s="223" t="s">
        <v>226</v>
      </c>
      <c r="L129" s="289" t="s">
        <v>2196</v>
      </c>
      <c r="M129" s="290" t="s">
        <v>2259</v>
      </c>
      <c r="N129" s="286"/>
      <c r="O129" s="286" t="s">
        <v>2196</v>
      </c>
      <c r="P129" s="1" t="b">
        <v>0</v>
      </c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  <c r="AC129" s="351"/>
      <c r="AD129" s="352">
        <f t="shared" si="10"/>
        <v>0</v>
      </c>
      <c r="AF129" s="351"/>
      <c r="AG129" s="351"/>
      <c r="AH129" s="351"/>
      <c r="AI129" s="351"/>
      <c r="AJ129" s="351"/>
      <c r="AK129" s="351"/>
      <c r="AL129" s="351"/>
      <c r="AM129" s="351"/>
      <c r="AN129" s="351"/>
      <c r="AO129" s="351"/>
      <c r="AP129" s="351"/>
      <c r="AQ129" s="351"/>
      <c r="AR129" s="352">
        <f t="shared" si="11"/>
        <v>0</v>
      </c>
      <c r="AT129" s="351"/>
      <c r="AU129" s="351"/>
      <c r="AV129" s="351"/>
      <c r="AW129" s="351"/>
      <c r="AX129" s="351"/>
      <c r="AY129" s="351"/>
      <c r="AZ129" s="351"/>
      <c r="BA129" s="351"/>
      <c r="BB129" s="351"/>
      <c r="BC129" s="351"/>
      <c r="BD129" s="351"/>
      <c r="BE129" s="351"/>
      <c r="BF129" s="352">
        <f t="shared" si="12"/>
        <v>0</v>
      </c>
      <c r="BH129" s="352"/>
      <c r="BI129" s="352"/>
      <c r="BJ129" s="352"/>
      <c r="BK129" s="352"/>
      <c r="BL129" s="352"/>
      <c r="BM129" s="352"/>
      <c r="BN129" s="352"/>
      <c r="BO129" s="352"/>
      <c r="BP129" s="352"/>
      <c r="BQ129" s="352"/>
      <c r="BR129" s="352"/>
      <c r="BS129" s="352"/>
      <c r="BT129" s="352">
        <f t="shared" si="13"/>
        <v>0</v>
      </c>
      <c r="BV129" s="351"/>
      <c r="BW129" s="351"/>
      <c r="BX129" s="351"/>
      <c r="BY129" s="351"/>
      <c r="BZ129" s="351"/>
      <c r="CA129" s="351"/>
      <c r="CB129" s="351"/>
      <c r="CC129" s="351"/>
      <c r="CD129" s="351"/>
      <c r="CE129" s="351"/>
      <c r="CF129" s="351"/>
      <c r="CG129" s="351"/>
      <c r="CH129" s="352">
        <f t="shared" si="14"/>
        <v>0</v>
      </c>
      <c r="CI129" s="399" t="e">
        <f t="shared" si="15"/>
        <v>#DIV/0!</v>
      </c>
      <c r="CJ129" s="348">
        <v>0</v>
      </c>
      <c r="CK129" s="348">
        <v>0</v>
      </c>
      <c r="CL129" s="348">
        <v>0</v>
      </c>
      <c r="CM129" s="348">
        <v>0</v>
      </c>
      <c r="CN129" s="348">
        <v>0</v>
      </c>
      <c r="CO129" s="348">
        <v>0</v>
      </c>
      <c r="CP129" s="348">
        <v>0</v>
      </c>
      <c r="CQ129" s="348">
        <v>0</v>
      </c>
      <c r="CR129" s="348">
        <v>0</v>
      </c>
      <c r="CS129" s="348">
        <v>0</v>
      </c>
      <c r="CT129" s="348">
        <v>0</v>
      </c>
      <c r="CU129" s="348">
        <v>0</v>
      </c>
      <c r="CV129" s="352">
        <f t="shared" si="16"/>
        <v>0</v>
      </c>
      <c r="CX129" s="1054"/>
    </row>
    <row r="130" spans="1:102" ht="30" x14ac:dyDescent="0.25">
      <c r="B130" s="172">
        <f>IF(C130=0,"",MAX($B$7:B129)+1)</f>
        <v>122</v>
      </c>
      <c r="C130" s="21">
        <v>6422004805</v>
      </c>
      <c r="D130" s="9" t="str">
        <f>_xlfn.XLOOKUP(C130,'COA_DTGroup_Update 20260428'!$C$410:$C$854,'COA_DTGroup_Update 20260428'!$A$410:$A$854,"")</f>
        <v>Chi phí thử khuôn</v>
      </c>
      <c r="E130" s="9" t="s">
        <v>342</v>
      </c>
      <c r="F130" s="21" t="s">
        <v>907</v>
      </c>
      <c r="G130" s="171"/>
      <c r="H130" s="179">
        <f>VLOOKUP(C130,'COA_DTGroup_Update 20260428'!C:D,2,0)</f>
        <v>642</v>
      </c>
      <c r="I130" s="179">
        <v>52</v>
      </c>
      <c r="J130" s="198" t="s">
        <v>342</v>
      </c>
      <c r="K130" s="222" t="s">
        <v>226</v>
      </c>
      <c r="L130" s="311" t="s">
        <v>2201</v>
      </c>
      <c r="M130" s="312" t="s">
        <v>2259</v>
      </c>
      <c r="N130" s="285"/>
      <c r="O130" s="285" t="s">
        <v>2201</v>
      </c>
      <c r="P130" s="1" t="b">
        <v>0</v>
      </c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50">
        <f t="shared" si="10"/>
        <v>0</v>
      </c>
      <c r="AF130" s="349"/>
      <c r="AG130" s="349"/>
      <c r="AH130" s="349"/>
      <c r="AI130" s="349"/>
      <c r="AJ130" s="349"/>
      <c r="AK130" s="349"/>
      <c r="AL130" s="349"/>
      <c r="AM130" s="349"/>
      <c r="AN130" s="349"/>
      <c r="AO130" s="349"/>
      <c r="AP130" s="349"/>
      <c r="AQ130" s="349"/>
      <c r="AR130" s="350">
        <f t="shared" si="11"/>
        <v>0</v>
      </c>
      <c r="AT130" s="349"/>
      <c r="AU130" s="349"/>
      <c r="AV130" s="349"/>
      <c r="AW130" s="349"/>
      <c r="AX130" s="349"/>
      <c r="AY130" s="349"/>
      <c r="AZ130" s="349"/>
      <c r="BA130" s="349"/>
      <c r="BB130" s="349"/>
      <c r="BC130" s="349"/>
      <c r="BD130" s="349"/>
      <c r="BE130" s="349"/>
      <c r="BF130" s="350">
        <f t="shared" si="12"/>
        <v>0</v>
      </c>
      <c r="BH130" s="350"/>
      <c r="BI130" s="350"/>
      <c r="BJ130" s="350"/>
      <c r="BK130" s="350"/>
      <c r="BL130" s="350"/>
      <c r="BM130" s="350"/>
      <c r="BN130" s="350"/>
      <c r="BO130" s="350"/>
      <c r="BP130" s="350"/>
      <c r="BQ130" s="350"/>
      <c r="BR130" s="350"/>
      <c r="BS130" s="350"/>
      <c r="BT130" s="350">
        <f t="shared" si="13"/>
        <v>0</v>
      </c>
      <c r="BV130" s="349"/>
      <c r="BW130" s="349"/>
      <c r="BX130" s="349"/>
      <c r="BY130" s="349"/>
      <c r="BZ130" s="349"/>
      <c r="CA130" s="349"/>
      <c r="CB130" s="349"/>
      <c r="CC130" s="349"/>
      <c r="CD130" s="349"/>
      <c r="CE130" s="349"/>
      <c r="CF130" s="349"/>
      <c r="CG130" s="349"/>
      <c r="CH130" s="350">
        <f t="shared" si="14"/>
        <v>0</v>
      </c>
      <c r="CI130" s="399" t="e">
        <f t="shared" si="15"/>
        <v>#DIV/0!</v>
      </c>
      <c r="CJ130" s="348">
        <v>0</v>
      </c>
      <c r="CK130" s="348">
        <v>0</v>
      </c>
      <c r="CL130" s="348">
        <v>0</v>
      </c>
      <c r="CM130" s="348">
        <v>0</v>
      </c>
      <c r="CN130" s="348">
        <v>0</v>
      </c>
      <c r="CO130" s="348">
        <v>0</v>
      </c>
      <c r="CP130" s="348">
        <v>0</v>
      </c>
      <c r="CQ130" s="348">
        <v>0</v>
      </c>
      <c r="CR130" s="348">
        <v>0</v>
      </c>
      <c r="CS130" s="348">
        <v>0</v>
      </c>
      <c r="CT130" s="348">
        <v>0</v>
      </c>
      <c r="CU130" s="348">
        <v>0</v>
      </c>
      <c r="CV130" s="350">
        <f t="shared" si="16"/>
        <v>0</v>
      </c>
      <c r="CX130" s="1054"/>
    </row>
    <row r="131" spans="1:102" s="3" customFormat="1" ht="30" x14ac:dyDescent="0.25">
      <c r="A131" s="191"/>
      <c r="B131" s="212">
        <f>IF(C131=0,"",MAX($B$7:B130)+1)</f>
        <v>123</v>
      </c>
      <c r="C131" s="204">
        <v>6423004805</v>
      </c>
      <c r="D131" s="205" t="str">
        <f>_xlfn.XLOOKUP(C131,'COA_DTGroup_Update 20260428'!$C$410:$C$854,'COA_DTGroup_Update 20260428'!$A$410:$A$854,"")</f>
        <v>Chi phí thử khuôn</v>
      </c>
      <c r="E131" s="205"/>
      <c r="F131" s="204" t="s">
        <v>907</v>
      </c>
      <c r="G131" s="205" t="s">
        <v>910</v>
      </c>
      <c r="H131" s="200">
        <f>VLOOKUP(C131,'COA_DTGroup_Update 20260428'!C:D,2,0)</f>
        <v>642</v>
      </c>
      <c r="I131" s="200">
        <v>52</v>
      </c>
      <c r="J131" s="201" t="s">
        <v>342</v>
      </c>
      <c r="K131" s="223" t="s">
        <v>226</v>
      </c>
      <c r="L131" s="289" t="s">
        <v>2204</v>
      </c>
      <c r="M131" s="290" t="s">
        <v>2259</v>
      </c>
      <c r="N131" s="286"/>
      <c r="O131" s="286" t="s">
        <v>2204</v>
      </c>
      <c r="P131" s="1" t="b">
        <v>0</v>
      </c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  <c r="AC131" s="351"/>
      <c r="AD131" s="352">
        <f t="shared" si="10"/>
        <v>0</v>
      </c>
      <c r="AF131" s="351"/>
      <c r="AG131" s="351"/>
      <c r="AH131" s="351"/>
      <c r="AI131" s="351"/>
      <c r="AJ131" s="351"/>
      <c r="AK131" s="351"/>
      <c r="AL131" s="351"/>
      <c r="AM131" s="351"/>
      <c r="AN131" s="351"/>
      <c r="AO131" s="351"/>
      <c r="AP131" s="351"/>
      <c r="AQ131" s="351"/>
      <c r="AR131" s="352">
        <f t="shared" si="11"/>
        <v>0</v>
      </c>
      <c r="AT131" s="351"/>
      <c r="AU131" s="351"/>
      <c r="AV131" s="351"/>
      <c r="AW131" s="351"/>
      <c r="AX131" s="351"/>
      <c r="AY131" s="351"/>
      <c r="AZ131" s="351"/>
      <c r="BA131" s="351"/>
      <c r="BB131" s="351"/>
      <c r="BC131" s="351"/>
      <c r="BD131" s="351"/>
      <c r="BE131" s="351"/>
      <c r="BF131" s="352">
        <f t="shared" si="12"/>
        <v>0</v>
      </c>
      <c r="BH131" s="352"/>
      <c r="BI131" s="352"/>
      <c r="BJ131" s="352"/>
      <c r="BK131" s="352"/>
      <c r="BL131" s="352"/>
      <c r="BM131" s="352"/>
      <c r="BN131" s="352"/>
      <c r="BO131" s="352"/>
      <c r="BP131" s="352"/>
      <c r="BQ131" s="352"/>
      <c r="BR131" s="352"/>
      <c r="BS131" s="352"/>
      <c r="BT131" s="352">
        <f t="shared" si="13"/>
        <v>0</v>
      </c>
      <c r="BV131" s="351"/>
      <c r="BW131" s="351"/>
      <c r="BX131" s="351"/>
      <c r="BY131" s="351"/>
      <c r="BZ131" s="351"/>
      <c r="CA131" s="351"/>
      <c r="CB131" s="351"/>
      <c r="CC131" s="351"/>
      <c r="CD131" s="351"/>
      <c r="CE131" s="351"/>
      <c r="CF131" s="351"/>
      <c r="CG131" s="351"/>
      <c r="CH131" s="352">
        <f t="shared" si="14"/>
        <v>0</v>
      </c>
      <c r="CI131" s="399" t="e">
        <f t="shared" si="15"/>
        <v>#DIV/0!</v>
      </c>
      <c r="CJ131" s="348">
        <v>0</v>
      </c>
      <c r="CK131" s="348">
        <v>0</v>
      </c>
      <c r="CL131" s="348">
        <v>0</v>
      </c>
      <c r="CM131" s="348">
        <v>0</v>
      </c>
      <c r="CN131" s="348">
        <v>0</v>
      </c>
      <c r="CO131" s="348">
        <v>0</v>
      </c>
      <c r="CP131" s="348">
        <v>0</v>
      </c>
      <c r="CQ131" s="348">
        <v>0</v>
      </c>
      <c r="CR131" s="348">
        <v>0</v>
      </c>
      <c r="CS131" s="348">
        <v>0</v>
      </c>
      <c r="CT131" s="348">
        <v>0</v>
      </c>
      <c r="CU131" s="348">
        <v>0</v>
      </c>
      <c r="CV131" s="352">
        <f t="shared" si="16"/>
        <v>0</v>
      </c>
      <c r="CX131" s="1054"/>
    </row>
    <row r="132" spans="1:102" s="3" customFormat="1" ht="30" x14ac:dyDescent="0.25">
      <c r="A132" s="191"/>
      <c r="B132" s="212">
        <f>IF(C132=0,"",MAX($B$7:B131)+1)</f>
        <v>124</v>
      </c>
      <c r="C132" s="204">
        <v>6428004805</v>
      </c>
      <c r="D132" s="205" t="str">
        <f>_xlfn.XLOOKUP(C132,'COA_DTGroup_Update 20260428'!$C$410:$C$854,'COA_DTGroup_Update 20260428'!$A$410:$A$854,"")</f>
        <v>Chi phí thử khuôn</v>
      </c>
      <c r="E132" s="205"/>
      <c r="F132" s="204" t="s">
        <v>907</v>
      </c>
      <c r="G132" s="205" t="s">
        <v>910</v>
      </c>
      <c r="H132" s="200">
        <f>VLOOKUP(C132,'COA_DTGroup_Update 20260428'!C:D,2,0)</f>
        <v>642</v>
      </c>
      <c r="I132" s="200">
        <v>52</v>
      </c>
      <c r="J132" s="201" t="s">
        <v>342</v>
      </c>
      <c r="K132" s="223" t="s">
        <v>226</v>
      </c>
      <c r="L132" s="289" t="s">
        <v>2231</v>
      </c>
      <c r="M132" s="290" t="s">
        <v>2259</v>
      </c>
      <c r="N132" s="286"/>
      <c r="O132" s="286" t="s">
        <v>2231</v>
      </c>
      <c r="P132" s="1" t="b">
        <v>0</v>
      </c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  <c r="AC132" s="351"/>
      <c r="AD132" s="352">
        <f t="shared" si="10"/>
        <v>0</v>
      </c>
      <c r="AF132" s="351"/>
      <c r="AG132" s="351"/>
      <c r="AH132" s="351"/>
      <c r="AI132" s="351"/>
      <c r="AJ132" s="351"/>
      <c r="AK132" s="351"/>
      <c r="AL132" s="351"/>
      <c r="AM132" s="351"/>
      <c r="AN132" s="351"/>
      <c r="AO132" s="351"/>
      <c r="AP132" s="351"/>
      <c r="AQ132" s="351"/>
      <c r="AR132" s="352">
        <f t="shared" si="11"/>
        <v>0</v>
      </c>
      <c r="AT132" s="351"/>
      <c r="AU132" s="351"/>
      <c r="AV132" s="351"/>
      <c r="AW132" s="351"/>
      <c r="AX132" s="351"/>
      <c r="AY132" s="351"/>
      <c r="AZ132" s="351"/>
      <c r="BA132" s="351"/>
      <c r="BB132" s="351"/>
      <c r="BC132" s="351"/>
      <c r="BD132" s="351"/>
      <c r="BE132" s="351"/>
      <c r="BF132" s="352">
        <f t="shared" si="12"/>
        <v>0</v>
      </c>
      <c r="BH132" s="352"/>
      <c r="BI132" s="352"/>
      <c r="BJ132" s="352"/>
      <c r="BK132" s="352"/>
      <c r="BL132" s="352"/>
      <c r="BM132" s="352"/>
      <c r="BN132" s="352"/>
      <c r="BO132" s="352"/>
      <c r="BP132" s="352"/>
      <c r="BQ132" s="352"/>
      <c r="BR132" s="352"/>
      <c r="BS132" s="352"/>
      <c r="BT132" s="352">
        <f t="shared" si="13"/>
        <v>0</v>
      </c>
      <c r="BV132" s="351"/>
      <c r="BW132" s="351"/>
      <c r="BX132" s="351"/>
      <c r="BY132" s="351"/>
      <c r="BZ132" s="351"/>
      <c r="CA132" s="351"/>
      <c r="CB132" s="351"/>
      <c r="CC132" s="351"/>
      <c r="CD132" s="351"/>
      <c r="CE132" s="351"/>
      <c r="CF132" s="351"/>
      <c r="CG132" s="351"/>
      <c r="CH132" s="352">
        <f t="shared" si="14"/>
        <v>0</v>
      </c>
      <c r="CI132" s="399" t="e">
        <f t="shared" si="15"/>
        <v>#DIV/0!</v>
      </c>
      <c r="CJ132" s="348">
        <v>0</v>
      </c>
      <c r="CK132" s="348">
        <v>0</v>
      </c>
      <c r="CL132" s="348">
        <v>0</v>
      </c>
      <c r="CM132" s="348">
        <v>0</v>
      </c>
      <c r="CN132" s="348">
        <v>0</v>
      </c>
      <c r="CO132" s="348">
        <v>0</v>
      </c>
      <c r="CP132" s="348">
        <v>0</v>
      </c>
      <c r="CQ132" s="348">
        <v>0</v>
      </c>
      <c r="CR132" s="348">
        <v>0</v>
      </c>
      <c r="CS132" s="348">
        <v>0</v>
      </c>
      <c r="CT132" s="348">
        <v>0</v>
      </c>
      <c r="CU132" s="348">
        <v>0</v>
      </c>
      <c r="CV132" s="352">
        <f t="shared" si="16"/>
        <v>0</v>
      </c>
      <c r="CX132" s="1054"/>
    </row>
    <row r="133" spans="1:102" ht="75" x14ac:dyDescent="0.25">
      <c r="B133" s="172">
        <f>IF(C133=0,"",MAX($B$7:B132)+1)</f>
        <v>125</v>
      </c>
      <c r="C133" s="21">
        <v>6277003603</v>
      </c>
      <c r="D133" s="9" t="str">
        <f>_xlfn.XLOOKUP(C133,'COA_DTGroup_Update 20260428'!$C$410:$C$854,'COA_DTGroup_Update 20260428'!$A$410:$A$854,"")</f>
        <v>Thuê xe vận chuyển khuôn, máy</v>
      </c>
      <c r="E133" s="9" t="s">
        <v>343</v>
      </c>
      <c r="F133" s="21" t="s">
        <v>911</v>
      </c>
      <c r="G133" s="171"/>
      <c r="H133" s="179">
        <f>VLOOKUP(C133,'COA_DTGroup_Update 20260428'!C:D,2,0)</f>
        <v>627</v>
      </c>
      <c r="I133" s="179">
        <v>53</v>
      </c>
      <c r="J133" s="198" t="s">
        <v>343</v>
      </c>
      <c r="K133" s="222" t="s">
        <v>226</v>
      </c>
      <c r="L133" s="288" t="s">
        <v>629</v>
      </c>
      <c r="M133" s="299" t="s">
        <v>2284</v>
      </c>
      <c r="N133" s="285"/>
      <c r="O133" s="285" t="s">
        <v>629</v>
      </c>
      <c r="P133" s="1" t="b">
        <v>1</v>
      </c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50">
        <f t="shared" si="10"/>
        <v>0</v>
      </c>
      <c r="AF133" s="349"/>
      <c r="AG133" s="349"/>
      <c r="AH133" s="349"/>
      <c r="AI133" s="349"/>
      <c r="AJ133" s="349"/>
      <c r="AK133" s="349"/>
      <c r="AL133" s="349"/>
      <c r="AM133" s="349"/>
      <c r="AN133" s="349"/>
      <c r="AO133" s="349"/>
      <c r="AP133" s="349"/>
      <c r="AQ133" s="349"/>
      <c r="AR133" s="350">
        <f t="shared" si="11"/>
        <v>0</v>
      </c>
      <c r="AT133" s="349"/>
      <c r="AU133" s="349"/>
      <c r="AV133" s="349"/>
      <c r="AW133" s="349"/>
      <c r="AX133" s="349"/>
      <c r="AY133" s="349"/>
      <c r="AZ133" s="349"/>
      <c r="BA133" s="349"/>
      <c r="BB133" s="349"/>
      <c r="BC133" s="349"/>
      <c r="BD133" s="349"/>
      <c r="BE133" s="349"/>
      <c r="BF133" s="350">
        <f t="shared" si="12"/>
        <v>0</v>
      </c>
      <c r="BH133" s="350"/>
      <c r="BI133" s="350"/>
      <c r="BJ133" s="350"/>
      <c r="BK133" s="350"/>
      <c r="BL133" s="350"/>
      <c r="BM133" s="350"/>
      <c r="BN133" s="350"/>
      <c r="BO133" s="350"/>
      <c r="BP133" s="350"/>
      <c r="BQ133" s="350"/>
      <c r="BR133" s="350"/>
      <c r="BS133" s="350"/>
      <c r="BT133" s="350">
        <f t="shared" si="13"/>
        <v>0</v>
      </c>
      <c r="BV133" s="349"/>
      <c r="BW133" s="349"/>
      <c r="BX133" s="349"/>
      <c r="BY133" s="349"/>
      <c r="BZ133" s="349"/>
      <c r="CA133" s="349"/>
      <c r="CB133" s="349"/>
      <c r="CC133" s="349"/>
      <c r="CD133" s="349"/>
      <c r="CE133" s="349"/>
      <c r="CF133" s="349"/>
      <c r="CG133" s="349"/>
      <c r="CH133" s="350">
        <f t="shared" si="14"/>
        <v>0</v>
      </c>
      <c r="CI133" s="399" t="e">
        <f t="shared" si="15"/>
        <v>#DIV/0!</v>
      </c>
      <c r="CJ133" s="348">
        <v>0</v>
      </c>
      <c r="CK133" s="348">
        <v>0</v>
      </c>
      <c r="CL133" s="348">
        <v>0</v>
      </c>
      <c r="CM133" s="348">
        <v>0</v>
      </c>
      <c r="CN133" s="348">
        <v>0</v>
      </c>
      <c r="CO133" s="348">
        <v>0</v>
      </c>
      <c r="CP133" s="348">
        <v>0</v>
      </c>
      <c r="CQ133" s="348">
        <v>0</v>
      </c>
      <c r="CR133" s="348">
        <v>0</v>
      </c>
      <c r="CS133" s="348">
        <v>0</v>
      </c>
      <c r="CT133" s="348">
        <v>0</v>
      </c>
      <c r="CU133" s="348">
        <v>0</v>
      </c>
      <c r="CV133" s="350">
        <f t="shared" si="16"/>
        <v>0</v>
      </c>
      <c r="CX133" s="1054"/>
    </row>
    <row r="134" spans="1:102" ht="30" x14ac:dyDescent="0.25">
      <c r="B134" s="172">
        <f>IF(C134=0,"",MAX($B$7:B133)+1)</f>
        <v>126</v>
      </c>
      <c r="C134" s="21">
        <v>6417003802</v>
      </c>
      <c r="D134" s="9" t="str">
        <f>_xlfn.XLOOKUP(C134,'COA_DTGroup_Update 20260428'!$C$410:$C$854,'COA_DTGroup_Update 20260428'!$A$410:$A$854,"")</f>
        <v>Phí Đăng kiểm, kiểm định xe</v>
      </c>
      <c r="E134" s="9" t="s">
        <v>344</v>
      </c>
      <c r="F134" s="21" t="s">
        <v>912</v>
      </c>
      <c r="G134" s="171" t="s">
        <v>913</v>
      </c>
      <c r="H134" s="179">
        <f>VLOOKUP(C134,'COA_DTGroup_Update 20260428'!C:D,2,0)</f>
        <v>641</v>
      </c>
      <c r="I134" s="179">
        <v>54</v>
      </c>
      <c r="J134" s="198" t="s">
        <v>344</v>
      </c>
      <c r="K134" s="222" t="s">
        <v>226</v>
      </c>
      <c r="L134" s="288" t="s">
        <v>645</v>
      </c>
      <c r="M134" s="299" t="s">
        <v>2258</v>
      </c>
      <c r="N134" s="285"/>
      <c r="O134" s="285" t="s">
        <v>645</v>
      </c>
      <c r="P134" s="1" t="b">
        <v>1</v>
      </c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50">
        <f t="shared" si="10"/>
        <v>0</v>
      </c>
      <c r="AF134" s="349"/>
      <c r="AG134" s="349"/>
      <c r="AH134" s="349"/>
      <c r="AI134" s="349"/>
      <c r="AJ134" s="349"/>
      <c r="AK134" s="349"/>
      <c r="AL134" s="349"/>
      <c r="AM134" s="349"/>
      <c r="AN134" s="349"/>
      <c r="AO134" s="349"/>
      <c r="AP134" s="349"/>
      <c r="AQ134" s="349"/>
      <c r="AR134" s="350">
        <f t="shared" si="11"/>
        <v>0</v>
      </c>
      <c r="AT134" s="349"/>
      <c r="AU134" s="349"/>
      <c r="AV134" s="349"/>
      <c r="AW134" s="349"/>
      <c r="AX134" s="349"/>
      <c r="AY134" s="349"/>
      <c r="AZ134" s="349"/>
      <c r="BA134" s="349"/>
      <c r="BB134" s="349"/>
      <c r="BC134" s="349"/>
      <c r="BD134" s="349"/>
      <c r="BE134" s="349"/>
      <c r="BF134" s="350">
        <f t="shared" si="12"/>
        <v>0</v>
      </c>
      <c r="BH134" s="350"/>
      <c r="BI134" s="350"/>
      <c r="BJ134" s="350"/>
      <c r="BK134" s="350"/>
      <c r="BL134" s="350"/>
      <c r="BM134" s="350"/>
      <c r="BN134" s="350"/>
      <c r="BO134" s="350"/>
      <c r="BP134" s="350"/>
      <c r="BQ134" s="350"/>
      <c r="BR134" s="350"/>
      <c r="BS134" s="350"/>
      <c r="BT134" s="350">
        <f t="shared" si="13"/>
        <v>0</v>
      </c>
      <c r="BV134" s="349"/>
      <c r="BW134" s="349"/>
      <c r="BX134" s="349"/>
      <c r="BY134" s="349"/>
      <c r="BZ134" s="349"/>
      <c r="CA134" s="349"/>
      <c r="CB134" s="349"/>
      <c r="CC134" s="349"/>
      <c r="CD134" s="349"/>
      <c r="CE134" s="349"/>
      <c r="CF134" s="349"/>
      <c r="CG134" s="349"/>
      <c r="CH134" s="350">
        <f t="shared" si="14"/>
        <v>0</v>
      </c>
      <c r="CI134" s="399" t="e">
        <f t="shared" si="15"/>
        <v>#DIV/0!</v>
      </c>
      <c r="CJ134" s="348">
        <v>0</v>
      </c>
      <c r="CK134" s="348">
        <v>0</v>
      </c>
      <c r="CL134" s="348">
        <v>0</v>
      </c>
      <c r="CM134" s="348">
        <v>0</v>
      </c>
      <c r="CN134" s="348">
        <v>0</v>
      </c>
      <c r="CO134" s="348">
        <v>0</v>
      </c>
      <c r="CP134" s="348">
        <v>0</v>
      </c>
      <c r="CQ134" s="348">
        <v>0</v>
      </c>
      <c r="CR134" s="348">
        <v>0</v>
      </c>
      <c r="CS134" s="348">
        <v>0</v>
      </c>
      <c r="CT134" s="348">
        <v>0</v>
      </c>
      <c r="CU134" s="348">
        <v>0</v>
      </c>
      <c r="CV134" s="350">
        <f t="shared" si="16"/>
        <v>0</v>
      </c>
      <c r="CX134" s="1054"/>
    </row>
    <row r="135" spans="1:102" ht="30" x14ac:dyDescent="0.25">
      <c r="B135" s="172">
        <f>IF(C135=0,"",MAX($B$7:B134)+1)</f>
        <v>127</v>
      </c>
      <c r="C135" s="21">
        <v>6427003802</v>
      </c>
      <c r="D135" s="9" t="str">
        <f>_xlfn.XLOOKUP(C135,'COA_DTGroup_Update 20260428'!$C$410:$C$854,'COA_DTGroup_Update 20260428'!$A$410:$A$854,"")</f>
        <v>Phí Đăng kiểm, kiểm định xe</v>
      </c>
      <c r="E135" s="9" t="s">
        <v>344</v>
      </c>
      <c r="F135" s="21" t="s">
        <v>912</v>
      </c>
      <c r="G135" s="171" t="s">
        <v>913</v>
      </c>
      <c r="H135" s="179">
        <f>VLOOKUP(C135,'COA_DTGroup_Update 20260428'!C:D,2,0)</f>
        <v>642</v>
      </c>
      <c r="I135" s="179">
        <v>54</v>
      </c>
      <c r="J135" s="198" t="s">
        <v>344</v>
      </c>
      <c r="K135" s="222" t="s">
        <v>226</v>
      </c>
      <c r="L135" s="311" t="s">
        <v>2213</v>
      </c>
      <c r="M135" s="312" t="s">
        <v>2259</v>
      </c>
      <c r="N135" s="285"/>
      <c r="O135" s="285" t="s">
        <v>2213</v>
      </c>
      <c r="P135" s="1" t="b">
        <v>0</v>
      </c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50">
        <f t="shared" si="10"/>
        <v>0</v>
      </c>
      <c r="AF135" s="349"/>
      <c r="AG135" s="349"/>
      <c r="AH135" s="349"/>
      <c r="AI135" s="349"/>
      <c r="AJ135" s="349"/>
      <c r="AK135" s="349"/>
      <c r="AL135" s="349"/>
      <c r="AM135" s="349"/>
      <c r="AN135" s="349"/>
      <c r="AO135" s="349"/>
      <c r="AP135" s="349"/>
      <c r="AQ135" s="349"/>
      <c r="AR135" s="350">
        <f t="shared" si="11"/>
        <v>0</v>
      </c>
      <c r="AT135" s="349"/>
      <c r="AU135" s="349"/>
      <c r="AV135" s="349"/>
      <c r="AW135" s="349"/>
      <c r="AX135" s="349"/>
      <c r="AY135" s="349"/>
      <c r="AZ135" s="349"/>
      <c r="BA135" s="349"/>
      <c r="BB135" s="349"/>
      <c r="BC135" s="349"/>
      <c r="BD135" s="349"/>
      <c r="BE135" s="349"/>
      <c r="BF135" s="350">
        <f t="shared" si="12"/>
        <v>0</v>
      </c>
      <c r="BH135" s="350"/>
      <c r="BI135" s="350"/>
      <c r="BJ135" s="350"/>
      <c r="BK135" s="350"/>
      <c r="BL135" s="350"/>
      <c r="BM135" s="350"/>
      <c r="BN135" s="350"/>
      <c r="BO135" s="350"/>
      <c r="BP135" s="350"/>
      <c r="BQ135" s="350"/>
      <c r="BR135" s="350"/>
      <c r="BS135" s="350"/>
      <c r="BT135" s="350">
        <f t="shared" si="13"/>
        <v>0</v>
      </c>
      <c r="BV135" s="349"/>
      <c r="BW135" s="349"/>
      <c r="BX135" s="349"/>
      <c r="BY135" s="349"/>
      <c r="BZ135" s="349"/>
      <c r="CA135" s="349"/>
      <c r="CB135" s="349"/>
      <c r="CC135" s="349"/>
      <c r="CD135" s="349"/>
      <c r="CE135" s="349"/>
      <c r="CF135" s="349"/>
      <c r="CG135" s="349"/>
      <c r="CH135" s="350">
        <f t="shared" si="14"/>
        <v>0</v>
      </c>
      <c r="CI135" s="399" t="e">
        <f t="shared" si="15"/>
        <v>#DIV/0!</v>
      </c>
      <c r="CJ135" s="348">
        <v>0</v>
      </c>
      <c r="CK135" s="348">
        <v>0</v>
      </c>
      <c r="CL135" s="348">
        <v>0</v>
      </c>
      <c r="CM135" s="348">
        <v>0</v>
      </c>
      <c r="CN135" s="348">
        <v>0</v>
      </c>
      <c r="CO135" s="348">
        <v>0</v>
      </c>
      <c r="CP135" s="348">
        <v>0</v>
      </c>
      <c r="CQ135" s="348">
        <v>0</v>
      </c>
      <c r="CR135" s="348">
        <v>0</v>
      </c>
      <c r="CS135" s="348">
        <v>0</v>
      </c>
      <c r="CT135" s="348">
        <v>0</v>
      </c>
      <c r="CU135" s="348">
        <v>0</v>
      </c>
      <c r="CV135" s="350">
        <f t="shared" si="16"/>
        <v>0</v>
      </c>
      <c r="CX135" s="1054"/>
    </row>
    <row r="136" spans="1:102" ht="30" x14ac:dyDescent="0.25">
      <c r="B136" s="172">
        <f>IF(C136=0,"",MAX($B$7:B135)+1)</f>
        <v>128</v>
      </c>
      <c r="C136" s="21">
        <v>6277003803</v>
      </c>
      <c r="D136" s="9" t="str">
        <f>_xlfn.XLOOKUP(C136,'COA_DTGroup_Update 20260428'!$C$410:$C$854,'COA_DTGroup_Update 20260428'!$A$410:$A$854,"")</f>
        <v>Phí kiểm định Kỹ thuật</v>
      </c>
      <c r="E136" s="9" t="s">
        <v>345</v>
      </c>
      <c r="F136" s="21" t="s">
        <v>914</v>
      </c>
      <c r="G136" s="171" t="s">
        <v>915</v>
      </c>
      <c r="H136" s="179">
        <f>VLOOKUP(C136,'COA_DTGroup_Update 20260428'!C:D,2,0)</f>
        <v>627</v>
      </c>
      <c r="I136" s="179">
        <v>55</v>
      </c>
      <c r="J136" s="198" t="s">
        <v>345</v>
      </c>
      <c r="K136" s="222" t="s">
        <v>226</v>
      </c>
      <c r="L136" s="288" t="s">
        <v>614</v>
      </c>
      <c r="M136" s="299" t="s">
        <v>2258</v>
      </c>
      <c r="N136" s="285"/>
      <c r="O136" s="285" t="s">
        <v>614</v>
      </c>
      <c r="P136" s="1" t="b">
        <v>1</v>
      </c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50">
        <f t="shared" ref="AD136:AD199" si="17">SUM(R136:AC136)</f>
        <v>0</v>
      </c>
      <c r="AF136" s="349"/>
      <c r="AG136" s="349"/>
      <c r="AH136" s="349"/>
      <c r="AI136" s="349"/>
      <c r="AJ136" s="349"/>
      <c r="AK136" s="349"/>
      <c r="AL136" s="349"/>
      <c r="AM136" s="349"/>
      <c r="AN136" s="349"/>
      <c r="AO136" s="349"/>
      <c r="AP136" s="349"/>
      <c r="AQ136" s="349"/>
      <c r="AR136" s="350">
        <f t="shared" ref="AR136:AR199" si="18">SUM(AF136:AQ136)</f>
        <v>0</v>
      </c>
      <c r="AT136" s="349"/>
      <c r="AU136" s="349"/>
      <c r="AV136" s="349"/>
      <c r="AW136" s="349"/>
      <c r="AX136" s="349"/>
      <c r="AY136" s="349"/>
      <c r="AZ136" s="349"/>
      <c r="BA136" s="349"/>
      <c r="BB136" s="349"/>
      <c r="BC136" s="349"/>
      <c r="BD136" s="349"/>
      <c r="BE136" s="349"/>
      <c r="BF136" s="350">
        <f t="shared" ref="BF136:BF199" si="19">SUM(AT136:BE136)</f>
        <v>0</v>
      </c>
      <c r="BH136" s="350"/>
      <c r="BI136" s="350"/>
      <c r="BJ136" s="350"/>
      <c r="BK136" s="350"/>
      <c r="BL136" s="350"/>
      <c r="BM136" s="350"/>
      <c r="BN136" s="350"/>
      <c r="BO136" s="350"/>
      <c r="BP136" s="350"/>
      <c r="BQ136" s="350"/>
      <c r="BR136" s="350"/>
      <c r="BS136" s="350"/>
      <c r="BT136" s="350">
        <f t="shared" ref="BT136:BT199" si="20">SUM(BH136:BS136)</f>
        <v>0</v>
      </c>
      <c r="BV136" s="349">
        <v>6695000.666666667</v>
      </c>
      <c r="BW136" s="349">
        <v>5986667.666666667</v>
      </c>
      <c r="BX136" s="349">
        <v>5986667.666666667</v>
      </c>
      <c r="BY136" s="349">
        <v>11820001</v>
      </c>
      <c r="BZ136" s="349">
        <v>11903334.333333332</v>
      </c>
      <c r="CA136" s="349">
        <v>12070001</v>
      </c>
      <c r="CB136" s="349">
        <v>9908334</v>
      </c>
      <c r="CC136" s="349">
        <v>9991667.3333333321</v>
      </c>
      <c r="CD136" s="349">
        <v>14183333.333333334</v>
      </c>
      <c r="CE136" s="349">
        <v>9266666.666666666</v>
      </c>
      <c r="CF136" s="349">
        <v>9266666.666666666</v>
      </c>
      <c r="CG136" s="349">
        <v>9266666.666666666</v>
      </c>
      <c r="CH136" s="350">
        <f t="shared" ref="CH136:CH199" si="21">SUM(BV136:CG136)</f>
        <v>116345007</v>
      </c>
      <c r="CI136" s="399">
        <f t="shared" ref="CI136:CI199" si="22">CV136/4*12/CH136-1</f>
        <v>-0.40375590849377829</v>
      </c>
      <c r="CJ136" s="348">
        <v>4278334</v>
      </c>
      <c r="CK136" s="348">
        <v>3570001</v>
      </c>
      <c r="CL136" s="348">
        <v>4278338</v>
      </c>
      <c r="CM136" s="348">
        <v>4278334</v>
      </c>
      <c r="CN136" s="348">
        <v>6718334</v>
      </c>
      <c r="CO136" s="348">
        <v>0</v>
      </c>
      <c r="CP136" s="348">
        <v>0</v>
      </c>
      <c r="CQ136" s="348">
        <v>0</v>
      </c>
      <c r="CR136" s="348">
        <v>0</v>
      </c>
      <c r="CS136" s="348">
        <v>0</v>
      </c>
      <c r="CT136" s="348">
        <v>0</v>
      </c>
      <c r="CU136" s="348">
        <v>0</v>
      </c>
      <c r="CV136" s="350">
        <f t="shared" ref="CV136:CV199" si="23">SUM(CJ136:CU136)</f>
        <v>23123341</v>
      </c>
      <c r="CX136" s="1054"/>
    </row>
    <row r="137" spans="1:102" ht="30" x14ac:dyDescent="0.25">
      <c r="B137" s="172">
        <f>IF(C137=0,"",MAX($B$7:B136)+1)</f>
        <v>129</v>
      </c>
      <c r="C137" s="21">
        <v>6273000100</v>
      </c>
      <c r="D137" s="9" t="str">
        <f>_xlfn.XLOOKUP(C137,'COA_DTGroup_Update 20260428'!$C$410:$C$854,'COA_DTGroup_Update 20260428'!$A$410:$A$854,"")</f>
        <v>Chi phí công cụ dụng cụ phục vụ SX</v>
      </c>
      <c r="E137" s="9" t="s">
        <v>139</v>
      </c>
      <c r="F137" s="21" t="s">
        <v>823</v>
      </c>
      <c r="G137" s="171" t="s">
        <v>916</v>
      </c>
      <c r="H137" s="179">
        <f>VLOOKUP(C137,'COA_DTGroup_Update 20260428'!C:D,2,0)</f>
        <v>627</v>
      </c>
      <c r="I137" s="179">
        <v>56</v>
      </c>
      <c r="J137" s="198" t="s">
        <v>139</v>
      </c>
      <c r="K137" s="222" t="s">
        <v>226</v>
      </c>
      <c r="L137" s="288" t="s">
        <v>568</v>
      </c>
      <c r="M137" s="299" t="s">
        <v>2258</v>
      </c>
      <c r="N137" s="285"/>
      <c r="O137" s="285" t="s">
        <v>568</v>
      </c>
      <c r="P137" s="1" t="b">
        <v>1</v>
      </c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50">
        <f t="shared" si="17"/>
        <v>0</v>
      </c>
      <c r="AF137" s="349"/>
      <c r="AG137" s="349"/>
      <c r="AH137" s="349"/>
      <c r="AI137" s="349"/>
      <c r="AJ137" s="349"/>
      <c r="AK137" s="349"/>
      <c r="AL137" s="349"/>
      <c r="AM137" s="349"/>
      <c r="AN137" s="349"/>
      <c r="AO137" s="349"/>
      <c r="AP137" s="349"/>
      <c r="AQ137" s="349"/>
      <c r="AR137" s="350">
        <f t="shared" si="18"/>
        <v>0</v>
      </c>
      <c r="AT137" s="349"/>
      <c r="AU137" s="349"/>
      <c r="AV137" s="349"/>
      <c r="AW137" s="349"/>
      <c r="AX137" s="349"/>
      <c r="AY137" s="349"/>
      <c r="AZ137" s="349"/>
      <c r="BA137" s="349"/>
      <c r="BB137" s="349"/>
      <c r="BC137" s="349"/>
      <c r="BD137" s="349"/>
      <c r="BE137" s="349"/>
      <c r="BF137" s="350">
        <f t="shared" si="19"/>
        <v>0</v>
      </c>
      <c r="BH137" s="350"/>
      <c r="BI137" s="350"/>
      <c r="BJ137" s="350"/>
      <c r="BK137" s="350"/>
      <c r="BL137" s="350"/>
      <c r="BM137" s="350"/>
      <c r="BN137" s="350"/>
      <c r="BO137" s="350"/>
      <c r="BP137" s="350"/>
      <c r="BQ137" s="350"/>
      <c r="BR137" s="350"/>
      <c r="BS137" s="350"/>
      <c r="BT137" s="350">
        <f t="shared" si="20"/>
        <v>0</v>
      </c>
      <c r="BV137" s="349">
        <v>2500000</v>
      </c>
      <c r="BW137" s="349">
        <v>2500000</v>
      </c>
      <c r="BX137" s="349">
        <v>3194444.4444444445</v>
      </c>
      <c r="BY137" s="349">
        <v>3194444.4444444445</v>
      </c>
      <c r="BZ137" s="349">
        <v>4027777.777777778</v>
      </c>
      <c r="CA137" s="349">
        <v>7215277.777777778</v>
      </c>
      <c r="CB137" s="349">
        <v>8048611.111111111</v>
      </c>
      <c r="CC137" s="349">
        <v>8048611.111111111</v>
      </c>
      <c r="CD137" s="349">
        <v>9854166.6666666679</v>
      </c>
      <c r="CE137" s="349">
        <v>11243055.555555556</v>
      </c>
      <c r="CF137" s="349">
        <v>11243055.555555556</v>
      </c>
      <c r="CG137" s="349">
        <v>12076388.88888889</v>
      </c>
      <c r="CH137" s="350">
        <f t="shared" si="21"/>
        <v>83145833.333333328</v>
      </c>
      <c r="CI137" s="399">
        <f t="shared" si="22"/>
        <v>0.72449514607867704</v>
      </c>
      <c r="CJ137" s="348">
        <v>7528347</v>
      </c>
      <c r="CK137" s="348">
        <v>8948007</v>
      </c>
      <c r="CL137" s="348">
        <v>9565602</v>
      </c>
      <c r="CM137" s="348">
        <v>10528432</v>
      </c>
      <c r="CN137" s="348">
        <v>11224474</v>
      </c>
      <c r="CO137" s="348">
        <v>0</v>
      </c>
      <c r="CP137" s="348">
        <v>0</v>
      </c>
      <c r="CQ137" s="348">
        <v>0</v>
      </c>
      <c r="CR137" s="348">
        <v>0</v>
      </c>
      <c r="CS137" s="348">
        <v>0</v>
      </c>
      <c r="CT137" s="348">
        <v>0</v>
      </c>
      <c r="CU137" s="348">
        <v>0</v>
      </c>
      <c r="CV137" s="350">
        <f t="shared" si="23"/>
        <v>47794862</v>
      </c>
      <c r="CX137" s="1054"/>
    </row>
    <row r="138" spans="1:102" s="3" customFormat="1" ht="30" x14ac:dyDescent="0.25">
      <c r="A138" s="191"/>
      <c r="B138" s="212">
        <f>IF(C138=0,"",MAX($B$7:B137)+1)</f>
        <v>130</v>
      </c>
      <c r="C138" s="204">
        <v>6273002401</v>
      </c>
      <c r="D138" s="205" t="str">
        <f>_xlfn.XLOOKUP(C138,'COA_DTGroup_Update 20260428'!$C$410:$C$854,'COA_DTGroup_Update 20260428'!$A$410:$A$854,"")</f>
        <v>Chi phí công cụ, dụng cụ, thiết bị - phục vụ SX</v>
      </c>
      <c r="E138" s="205"/>
      <c r="F138" s="204" t="s">
        <v>917</v>
      </c>
      <c r="G138" s="205" t="s">
        <v>918</v>
      </c>
      <c r="H138" s="200">
        <f>VLOOKUP(C138,'COA_DTGroup_Update 20260428'!C:D,2,0)</f>
        <v>627</v>
      </c>
      <c r="I138" s="200">
        <v>56</v>
      </c>
      <c r="J138" s="201" t="s">
        <v>139</v>
      </c>
      <c r="K138" s="223" t="s">
        <v>226</v>
      </c>
      <c r="L138" s="289" t="s">
        <v>584</v>
      </c>
      <c r="M138" s="292" t="s">
        <v>2283</v>
      </c>
      <c r="N138" s="286"/>
      <c r="O138" s="286" t="s">
        <v>584</v>
      </c>
      <c r="P138" s="1" t="b">
        <v>1</v>
      </c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  <c r="AC138" s="351"/>
      <c r="AD138" s="352">
        <f t="shared" si="17"/>
        <v>0</v>
      </c>
      <c r="AF138" s="351"/>
      <c r="AG138" s="351"/>
      <c r="AH138" s="351"/>
      <c r="AI138" s="351"/>
      <c r="AJ138" s="351"/>
      <c r="AK138" s="351"/>
      <c r="AL138" s="351"/>
      <c r="AM138" s="351"/>
      <c r="AN138" s="351"/>
      <c r="AO138" s="351"/>
      <c r="AP138" s="351"/>
      <c r="AQ138" s="351"/>
      <c r="AR138" s="352">
        <f t="shared" si="18"/>
        <v>0</v>
      </c>
      <c r="AT138" s="351"/>
      <c r="AU138" s="351"/>
      <c r="AV138" s="351"/>
      <c r="AW138" s="351"/>
      <c r="AX138" s="351"/>
      <c r="AY138" s="351"/>
      <c r="AZ138" s="351"/>
      <c r="BA138" s="351"/>
      <c r="BB138" s="351"/>
      <c r="BC138" s="351"/>
      <c r="BD138" s="351"/>
      <c r="BE138" s="351"/>
      <c r="BF138" s="352">
        <f t="shared" si="19"/>
        <v>0</v>
      </c>
      <c r="BH138" s="352"/>
      <c r="BI138" s="352"/>
      <c r="BJ138" s="352"/>
      <c r="BK138" s="352"/>
      <c r="BL138" s="352"/>
      <c r="BM138" s="352"/>
      <c r="BN138" s="352"/>
      <c r="BO138" s="352"/>
      <c r="BP138" s="352"/>
      <c r="BQ138" s="352"/>
      <c r="BR138" s="352"/>
      <c r="BS138" s="352"/>
      <c r="BT138" s="352">
        <f t="shared" si="20"/>
        <v>0</v>
      </c>
      <c r="BV138" s="351">
        <v>1841666</v>
      </c>
      <c r="BW138" s="351">
        <v>1641666</v>
      </c>
      <c r="BX138" s="351">
        <v>1641666</v>
      </c>
      <c r="BY138" s="351">
        <v>1258333</v>
      </c>
      <c r="BZ138" s="351">
        <v>1258333</v>
      </c>
      <c r="CA138" s="351">
        <v>1258333</v>
      </c>
      <c r="CB138" s="351">
        <v>1062500</v>
      </c>
      <c r="CC138" s="351">
        <v>912500</v>
      </c>
      <c r="CD138" s="351">
        <v>912500</v>
      </c>
      <c r="CE138" s="351">
        <v>695833</v>
      </c>
      <c r="CF138" s="351">
        <v>695833</v>
      </c>
      <c r="CG138" s="351">
        <v>695833</v>
      </c>
      <c r="CH138" s="352">
        <f t="shared" si="21"/>
        <v>13874996</v>
      </c>
      <c r="CI138" s="399">
        <f t="shared" si="22"/>
        <v>2.0041414065993246</v>
      </c>
      <c r="CJ138" s="348">
        <v>2738830</v>
      </c>
      <c r="CK138" s="348">
        <v>2738830</v>
      </c>
      <c r="CL138" s="348">
        <v>2738830</v>
      </c>
      <c r="CM138" s="348">
        <v>2838830</v>
      </c>
      <c r="CN138" s="348">
        <v>2838830</v>
      </c>
      <c r="CO138" s="348">
        <v>0</v>
      </c>
      <c r="CP138" s="348">
        <v>0</v>
      </c>
      <c r="CQ138" s="348">
        <v>0</v>
      </c>
      <c r="CR138" s="348">
        <v>0</v>
      </c>
      <c r="CS138" s="348">
        <v>0</v>
      </c>
      <c r="CT138" s="348">
        <v>0</v>
      </c>
      <c r="CU138" s="348">
        <v>0</v>
      </c>
      <c r="CV138" s="352">
        <f t="shared" si="23"/>
        <v>13894150</v>
      </c>
      <c r="CX138" s="1054"/>
    </row>
    <row r="139" spans="1:102" s="3" customFormat="1" ht="30" x14ac:dyDescent="0.25">
      <c r="A139" s="191"/>
      <c r="B139" s="212">
        <f>IF(C139=0,"",MAX($B$7:B138)+1)</f>
        <v>131</v>
      </c>
      <c r="C139" s="204">
        <v>6273002402</v>
      </c>
      <c r="D139" s="205" t="str">
        <f>_xlfn.XLOOKUP(C139,'COA_DTGroup_Update 20260428'!$C$410:$C$854,'COA_DTGroup_Update 20260428'!$A$410:$A$854,"")</f>
        <v>CP CCDC, thiết bị - phục vụ quản lý</v>
      </c>
      <c r="E139" s="205"/>
      <c r="F139" s="204" t="s">
        <v>919</v>
      </c>
      <c r="G139" s="205" t="s">
        <v>918</v>
      </c>
      <c r="H139" s="200">
        <f>VLOOKUP(C139,'COA_DTGroup_Update 20260428'!C:D,2,0)</f>
        <v>627</v>
      </c>
      <c r="I139" s="200">
        <v>56</v>
      </c>
      <c r="J139" s="201" t="s">
        <v>139</v>
      </c>
      <c r="K139" s="223" t="s">
        <v>226</v>
      </c>
      <c r="L139" s="289" t="s">
        <v>663</v>
      </c>
      <c r="M139" s="292" t="s">
        <v>2283</v>
      </c>
      <c r="N139" s="286"/>
      <c r="O139" s="286" t="s">
        <v>663</v>
      </c>
      <c r="P139" s="1" t="b">
        <v>1</v>
      </c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  <c r="AC139" s="351"/>
      <c r="AD139" s="352">
        <f t="shared" si="17"/>
        <v>0</v>
      </c>
      <c r="AF139" s="351"/>
      <c r="AG139" s="351"/>
      <c r="AH139" s="351"/>
      <c r="AI139" s="351"/>
      <c r="AJ139" s="351"/>
      <c r="AK139" s="351"/>
      <c r="AL139" s="351"/>
      <c r="AM139" s="351"/>
      <c r="AN139" s="351"/>
      <c r="AO139" s="351"/>
      <c r="AP139" s="351"/>
      <c r="AQ139" s="351"/>
      <c r="AR139" s="352">
        <f t="shared" si="18"/>
        <v>0</v>
      </c>
      <c r="AT139" s="351"/>
      <c r="AU139" s="351"/>
      <c r="AV139" s="351"/>
      <c r="AW139" s="351"/>
      <c r="AX139" s="351"/>
      <c r="AY139" s="351"/>
      <c r="AZ139" s="351"/>
      <c r="BA139" s="351"/>
      <c r="BB139" s="351"/>
      <c r="BC139" s="351"/>
      <c r="BD139" s="351"/>
      <c r="BE139" s="351"/>
      <c r="BF139" s="352">
        <f t="shared" si="19"/>
        <v>0</v>
      </c>
      <c r="BH139" s="352"/>
      <c r="BI139" s="352"/>
      <c r="BJ139" s="352"/>
      <c r="BK139" s="352"/>
      <c r="BL139" s="352"/>
      <c r="BM139" s="352"/>
      <c r="BN139" s="352"/>
      <c r="BO139" s="352"/>
      <c r="BP139" s="352"/>
      <c r="BQ139" s="352"/>
      <c r="BR139" s="352"/>
      <c r="BS139" s="352"/>
      <c r="BT139" s="352">
        <f t="shared" si="20"/>
        <v>0</v>
      </c>
      <c r="BV139" s="351"/>
      <c r="BW139" s="351"/>
      <c r="BX139" s="351"/>
      <c r="BY139" s="351"/>
      <c r="BZ139" s="351"/>
      <c r="CA139" s="351"/>
      <c r="CB139" s="351"/>
      <c r="CC139" s="351"/>
      <c r="CD139" s="351"/>
      <c r="CE139" s="351"/>
      <c r="CF139" s="351"/>
      <c r="CG139" s="351"/>
      <c r="CH139" s="352">
        <f t="shared" si="21"/>
        <v>0</v>
      </c>
      <c r="CI139" s="399" t="e">
        <f t="shared" si="22"/>
        <v>#DIV/0!</v>
      </c>
      <c r="CJ139" s="348">
        <v>1469583</v>
      </c>
      <c r="CK139" s="348">
        <v>1469583</v>
      </c>
      <c r="CL139" s="348">
        <v>1469583</v>
      </c>
      <c r="CM139" s="348">
        <v>1469583</v>
      </c>
      <c r="CN139" s="348">
        <v>1089583</v>
      </c>
      <c r="CO139" s="348">
        <v>0</v>
      </c>
      <c r="CP139" s="348">
        <v>0</v>
      </c>
      <c r="CQ139" s="348">
        <v>0</v>
      </c>
      <c r="CR139" s="348">
        <v>0</v>
      </c>
      <c r="CS139" s="348">
        <v>0</v>
      </c>
      <c r="CT139" s="348">
        <v>0</v>
      </c>
      <c r="CU139" s="348">
        <v>0</v>
      </c>
      <c r="CV139" s="352">
        <f t="shared" si="23"/>
        <v>6967915</v>
      </c>
      <c r="CX139" s="1054"/>
    </row>
    <row r="140" spans="1:102" s="3" customFormat="1" ht="30" x14ac:dyDescent="0.25">
      <c r="A140" s="191"/>
      <c r="B140" s="212">
        <f>IF(C140=0,"",MAX($B$7:B139)+1)</f>
        <v>132</v>
      </c>
      <c r="C140" s="204">
        <v>6278002402</v>
      </c>
      <c r="D140" s="205" t="str">
        <f>_xlfn.XLOOKUP(C140,'COA_DTGroup_Update 20260428'!$C$410:$C$854,'COA_DTGroup_Update 20260428'!$A$410:$A$854,"")</f>
        <v>CP CCDC, thiết bị - phục vụ quản lý</v>
      </c>
      <c r="E140" s="205"/>
      <c r="F140" s="204" t="s">
        <v>919</v>
      </c>
      <c r="G140" s="205" t="s">
        <v>918</v>
      </c>
      <c r="H140" s="200">
        <f>VLOOKUP(C140,'COA_DTGroup_Update 20260428'!C:D,2,0)</f>
        <v>627</v>
      </c>
      <c r="I140" s="200">
        <v>56</v>
      </c>
      <c r="J140" s="201" t="s">
        <v>139</v>
      </c>
      <c r="K140" s="223" t="s">
        <v>226</v>
      </c>
      <c r="L140" s="289" t="s">
        <v>723</v>
      </c>
      <c r="M140" s="290" t="s">
        <v>2260</v>
      </c>
      <c r="N140" s="286"/>
      <c r="O140" s="286" t="s">
        <v>723</v>
      </c>
      <c r="P140" s="1" t="b">
        <v>1</v>
      </c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  <c r="AC140" s="351"/>
      <c r="AD140" s="352">
        <f t="shared" si="17"/>
        <v>0</v>
      </c>
      <c r="AF140" s="351"/>
      <c r="AG140" s="351"/>
      <c r="AH140" s="351"/>
      <c r="AI140" s="351"/>
      <c r="AJ140" s="351"/>
      <c r="AK140" s="351"/>
      <c r="AL140" s="351"/>
      <c r="AM140" s="351"/>
      <c r="AN140" s="351"/>
      <c r="AO140" s="351"/>
      <c r="AP140" s="351"/>
      <c r="AQ140" s="351"/>
      <c r="AR140" s="352">
        <f t="shared" si="18"/>
        <v>0</v>
      </c>
      <c r="AT140" s="351"/>
      <c r="AU140" s="351"/>
      <c r="AV140" s="351"/>
      <c r="AW140" s="351"/>
      <c r="AX140" s="351"/>
      <c r="AY140" s="351"/>
      <c r="AZ140" s="351"/>
      <c r="BA140" s="351"/>
      <c r="BB140" s="351"/>
      <c r="BC140" s="351"/>
      <c r="BD140" s="351"/>
      <c r="BE140" s="351"/>
      <c r="BF140" s="352">
        <f t="shared" si="19"/>
        <v>0</v>
      </c>
      <c r="BH140" s="352"/>
      <c r="BI140" s="352"/>
      <c r="BJ140" s="352"/>
      <c r="BK140" s="352"/>
      <c r="BL140" s="352"/>
      <c r="BM140" s="352"/>
      <c r="BN140" s="352"/>
      <c r="BO140" s="352"/>
      <c r="BP140" s="352"/>
      <c r="BQ140" s="352"/>
      <c r="BR140" s="352"/>
      <c r="BS140" s="352"/>
      <c r="BT140" s="352">
        <f t="shared" si="20"/>
        <v>0</v>
      </c>
      <c r="BV140" s="351"/>
      <c r="BW140" s="351"/>
      <c r="BX140" s="351"/>
      <c r="BY140" s="351"/>
      <c r="BZ140" s="351"/>
      <c r="CA140" s="351"/>
      <c r="CB140" s="351"/>
      <c r="CC140" s="351"/>
      <c r="CD140" s="351"/>
      <c r="CE140" s="351"/>
      <c r="CF140" s="351"/>
      <c r="CG140" s="351"/>
      <c r="CH140" s="352">
        <f t="shared" si="21"/>
        <v>0</v>
      </c>
      <c r="CI140" s="399" t="e">
        <f t="shared" si="22"/>
        <v>#DIV/0!</v>
      </c>
      <c r="CJ140" s="348">
        <v>0</v>
      </c>
      <c r="CK140" s="348">
        <v>0</v>
      </c>
      <c r="CL140" s="348">
        <v>0</v>
      </c>
      <c r="CM140" s="348">
        <v>0</v>
      </c>
      <c r="CN140" s="348">
        <v>0</v>
      </c>
      <c r="CO140" s="348">
        <v>0</v>
      </c>
      <c r="CP140" s="348">
        <v>0</v>
      </c>
      <c r="CQ140" s="348">
        <v>0</v>
      </c>
      <c r="CR140" s="348">
        <v>0</v>
      </c>
      <c r="CS140" s="348">
        <v>0</v>
      </c>
      <c r="CT140" s="348">
        <v>0</v>
      </c>
      <c r="CU140" s="348">
        <v>0</v>
      </c>
      <c r="CV140" s="352">
        <f t="shared" si="23"/>
        <v>0</v>
      </c>
      <c r="CX140" s="1054"/>
    </row>
    <row r="141" spans="1:102" s="3" customFormat="1" ht="30" x14ac:dyDescent="0.25">
      <c r="A141" s="191"/>
      <c r="B141" s="212">
        <f>IF(C141=0,"",MAX($B$7:B140)+1)</f>
        <v>133</v>
      </c>
      <c r="C141" s="204">
        <v>6423002401</v>
      </c>
      <c r="D141" s="205" t="str">
        <f>_xlfn.XLOOKUP(C141,'COA_DTGroup_Update 20260428'!$C$410:$C$854,'COA_DTGroup_Update 20260428'!$A$410:$A$854,"")</f>
        <v>Chi phí công cụ dụng cụ phục vụ SX</v>
      </c>
      <c r="E141" s="205"/>
      <c r="F141" s="204" t="s">
        <v>917</v>
      </c>
      <c r="G141" s="205" t="s">
        <v>918</v>
      </c>
      <c r="H141" s="200">
        <f>VLOOKUP(C141,'COA_DTGroup_Update 20260428'!C:D,2,0)</f>
        <v>642</v>
      </c>
      <c r="I141" s="200">
        <v>56</v>
      </c>
      <c r="J141" s="201" t="s">
        <v>139</v>
      </c>
      <c r="K141" s="223" t="s">
        <v>226</v>
      </c>
      <c r="L141" s="289" t="s">
        <v>737</v>
      </c>
      <c r="M141" s="290" t="s">
        <v>2260</v>
      </c>
      <c r="N141" s="286"/>
      <c r="O141" s="286" t="s">
        <v>737</v>
      </c>
      <c r="P141" s="1" t="b">
        <v>1</v>
      </c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  <c r="AC141" s="351"/>
      <c r="AD141" s="352">
        <f t="shared" si="17"/>
        <v>0</v>
      </c>
      <c r="AF141" s="351"/>
      <c r="AG141" s="351"/>
      <c r="AH141" s="351"/>
      <c r="AI141" s="351"/>
      <c r="AJ141" s="351"/>
      <c r="AK141" s="351"/>
      <c r="AL141" s="351"/>
      <c r="AM141" s="351"/>
      <c r="AN141" s="351"/>
      <c r="AO141" s="351"/>
      <c r="AP141" s="351"/>
      <c r="AQ141" s="351"/>
      <c r="AR141" s="352">
        <f t="shared" si="18"/>
        <v>0</v>
      </c>
      <c r="AT141" s="351"/>
      <c r="AU141" s="351"/>
      <c r="AV141" s="351"/>
      <c r="AW141" s="351"/>
      <c r="AX141" s="351"/>
      <c r="AY141" s="351"/>
      <c r="AZ141" s="351"/>
      <c r="BA141" s="351"/>
      <c r="BB141" s="351"/>
      <c r="BC141" s="351"/>
      <c r="BD141" s="351"/>
      <c r="BE141" s="351"/>
      <c r="BF141" s="352">
        <f t="shared" si="19"/>
        <v>0</v>
      </c>
      <c r="BH141" s="352"/>
      <c r="BI141" s="352"/>
      <c r="BJ141" s="352"/>
      <c r="BK141" s="352"/>
      <c r="BL141" s="352"/>
      <c r="BM141" s="352"/>
      <c r="BN141" s="352"/>
      <c r="BO141" s="352"/>
      <c r="BP141" s="352"/>
      <c r="BQ141" s="352"/>
      <c r="BR141" s="352"/>
      <c r="BS141" s="352"/>
      <c r="BT141" s="352">
        <f t="shared" si="20"/>
        <v>0</v>
      </c>
      <c r="BV141" s="351"/>
      <c r="BW141" s="351"/>
      <c r="BX141" s="351"/>
      <c r="BY141" s="351"/>
      <c r="BZ141" s="351"/>
      <c r="CA141" s="351"/>
      <c r="CB141" s="351"/>
      <c r="CC141" s="351"/>
      <c r="CD141" s="351"/>
      <c r="CE141" s="351"/>
      <c r="CF141" s="351"/>
      <c r="CG141" s="351"/>
      <c r="CH141" s="352">
        <f t="shared" si="21"/>
        <v>0</v>
      </c>
      <c r="CI141" s="399" t="e">
        <f t="shared" si="22"/>
        <v>#DIV/0!</v>
      </c>
      <c r="CJ141" s="348">
        <v>0</v>
      </c>
      <c r="CK141" s="348">
        <v>0</v>
      </c>
      <c r="CL141" s="348">
        <v>0</v>
      </c>
      <c r="CM141" s="348">
        <v>0</v>
      </c>
      <c r="CN141" s="348">
        <v>0</v>
      </c>
      <c r="CO141" s="348">
        <v>0</v>
      </c>
      <c r="CP141" s="348">
        <v>0</v>
      </c>
      <c r="CQ141" s="348">
        <v>0</v>
      </c>
      <c r="CR141" s="348">
        <v>0</v>
      </c>
      <c r="CS141" s="348">
        <v>0</v>
      </c>
      <c r="CT141" s="348">
        <v>0</v>
      </c>
      <c r="CU141" s="348">
        <v>0</v>
      </c>
      <c r="CV141" s="352">
        <f t="shared" si="23"/>
        <v>0</v>
      </c>
      <c r="CX141" s="1054"/>
    </row>
    <row r="142" spans="1:102" s="3" customFormat="1" ht="30" x14ac:dyDescent="0.25">
      <c r="A142" s="191"/>
      <c r="B142" s="212">
        <f>IF(C142=0,"",MAX($B$7:B141)+1)</f>
        <v>134</v>
      </c>
      <c r="C142" s="199">
        <v>6273001908</v>
      </c>
      <c r="D142" s="8" t="str">
        <f>_xlfn.XLOOKUP(C142,'COA_DTGroup_Update 20260428'!$C$410:$C$854,'COA_DTGroup_Update 20260428'!$A$410:$A$854,"")</f>
        <v>Phân bổ công cụ dụng cụ</v>
      </c>
      <c r="E142" s="9" t="s">
        <v>346</v>
      </c>
      <c r="F142" s="199" t="s">
        <v>920</v>
      </c>
      <c r="G142" s="171" t="s">
        <v>921</v>
      </c>
      <c r="H142" s="200">
        <f>VLOOKUP(C142,'COA_DTGroup_Update 20260428'!C:D,2,0)</f>
        <v>627</v>
      </c>
      <c r="I142" s="200">
        <v>57</v>
      </c>
      <c r="J142" s="201" t="s">
        <v>346</v>
      </c>
      <c r="K142" s="223" t="s">
        <v>226</v>
      </c>
      <c r="L142" s="289" t="s">
        <v>605</v>
      </c>
      <c r="M142" s="290" t="s">
        <v>2258</v>
      </c>
      <c r="N142" s="286"/>
      <c r="O142" s="286" t="s">
        <v>605</v>
      </c>
      <c r="P142" s="1" t="b">
        <v>1</v>
      </c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  <c r="AC142" s="351"/>
      <c r="AD142" s="352">
        <f t="shared" si="17"/>
        <v>0</v>
      </c>
      <c r="AF142" s="351"/>
      <c r="AG142" s="351"/>
      <c r="AH142" s="351"/>
      <c r="AI142" s="351"/>
      <c r="AJ142" s="351"/>
      <c r="AK142" s="351"/>
      <c r="AL142" s="351"/>
      <c r="AM142" s="351"/>
      <c r="AN142" s="351"/>
      <c r="AO142" s="351"/>
      <c r="AP142" s="351"/>
      <c r="AQ142" s="351"/>
      <c r="AR142" s="352">
        <f t="shared" si="18"/>
        <v>0</v>
      </c>
      <c r="AT142" s="351"/>
      <c r="AU142" s="351"/>
      <c r="AV142" s="351"/>
      <c r="AW142" s="351"/>
      <c r="AX142" s="351"/>
      <c r="AY142" s="351"/>
      <c r="AZ142" s="351"/>
      <c r="BA142" s="351"/>
      <c r="BB142" s="351"/>
      <c r="BC142" s="351"/>
      <c r="BD142" s="351"/>
      <c r="BE142" s="351"/>
      <c r="BF142" s="352">
        <f t="shared" si="19"/>
        <v>0</v>
      </c>
      <c r="BH142" s="352"/>
      <c r="BI142" s="352"/>
      <c r="BJ142" s="352"/>
      <c r="BK142" s="352"/>
      <c r="BL142" s="352"/>
      <c r="BM142" s="352"/>
      <c r="BN142" s="352"/>
      <c r="BO142" s="352"/>
      <c r="BP142" s="352"/>
      <c r="BQ142" s="352"/>
      <c r="BR142" s="352"/>
      <c r="BS142" s="352"/>
      <c r="BT142" s="352">
        <f t="shared" si="20"/>
        <v>0</v>
      </c>
      <c r="BV142" s="351"/>
      <c r="BW142" s="351"/>
      <c r="BX142" s="351"/>
      <c r="BY142" s="351"/>
      <c r="BZ142" s="351"/>
      <c r="CA142" s="351"/>
      <c r="CB142" s="351"/>
      <c r="CC142" s="351"/>
      <c r="CD142" s="351"/>
      <c r="CE142" s="351"/>
      <c r="CF142" s="351"/>
      <c r="CG142" s="351"/>
      <c r="CH142" s="352">
        <f t="shared" si="21"/>
        <v>0</v>
      </c>
      <c r="CI142" s="399" t="e">
        <f t="shared" si="22"/>
        <v>#DIV/0!</v>
      </c>
      <c r="CJ142" s="348">
        <v>0</v>
      </c>
      <c r="CK142" s="348">
        <v>0</v>
      </c>
      <c r="CL142" s="348">
        <v>0</v>
      </c>
      <c r="CM142" s="348">
        <v>0</v>
      </c>
      <c r="CN142" s="348">
        <v>0</v>
      </c>
      <c r="CO142" s="348">
        <v>0</v>
      </c>
      <c r="CP142" s="348">
        <v>0</v>
      </c>
      <c r="CQ142" s="348">
        <v>0</v>
      </c>
      <c r="CR142" s="348">
        <v>0</v>
      </c>
      <c r="CS142" s="348">
        <v>0</v>
      </c>
      <c r="CT142" s="348">
        <v>0</v>
      </c>
      <c r="CU142" s="348">
        <v>0</v>
      </c>
      <c r="CV142" s="352">
        <f t="shared" si="23"/>
        <v>0</v>
      </c>
      <c r="CX142" s="1054"/>
    </row>
    <row r="143" spans="1:102" ht="30" x14ac:dyDescent="0.25">
      <c r="B143" s="172">
        <f>IF(C143=0,"",MAX($B$7:B142)+1)</f>
        <v>135</v>
      </c>
      <c r="C143" s="21">
        <v>6413002402</v>
      </c>
      <c r="D143" s="9" t="str">
        <f>_xlfn.XLOOKUP(C143,'COA_DTGroup_Update 20260428'!$C$410:$C$854,'COA_DTGroup_Update 20260428'!$A$410:$A$854,"")</f>
        <v>CP CCDC, thiết bị - phục vụ quản lý</v>
      </c>
      <c r="E143" s="9" t="s">
        <v>163</v>
      </c>
      <c r="F143" s="21" t="s">
        <v>919</v>
      </c>
      <c r="G143" s="171" t="s">
        <v>922</v>
      </c>
      <c r="H143" s="179">
        <f>VLOOKUP(C143,'COA_DTGroup_Update 20260428'!C:D,2,0)</f>
        <v>641</v>
      </c>
      <c r="I143" s="179">
        <v>58</v>
      </c>
      <c r="J143" s="198" t="s">
        <v>163</v>
      </c>
      <c r="K143" s="222" t="s">
        <v>226</v>
      </c>
      <c r="L143" s="288" t="s">
        <v>644</v>
      </c>
      <c r="M143" s="292" t="s">
        <v>2283</v>
      </c>
      <c r="N143" s="285"/>
      <c r="O143" s="285" t="s">
        <v>644</v>
      </c>
      <c r="P143" s="1" t="b">
        <v>1</v>
      </c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50">
        <f t="shared" si="17"/>
        <v>0</v>
      </c>
      <c r="AF143" s="349"/>
      <c r="AG143" s="349"/>
      <c r="AH143" s="349"/>
      <c r="AI143" s="349"/>
      <c r="AJ143" s="349"/>
      <c r="AK143" s="349"/>
      <c r="AL143" s="349"/>
      <c r="AM143" s="349"/>
      <c r="AN143" s="349"/>
      <c r="AO143" s="349"/>
      <c r="AP143" s="349"/>
      <c r="AQ143" s="349"/>
      <c r="AR143" s="350">
        <f t="shared" si="18"/>
        <v>0</v>
      </c>
      <c r="AT143" s="349"/>
      <c r="AU143" s="349"/>
      <c r="AV143" s="349"/>
      <c r="AW143" s="349"/>
      <c r="AX143" s="349"/>
      <c r="AY143" s="349"/>
      <c r="AZ143" s="349"/>
      <c r="BA143" s="349"/>
      <c r="BB143" s="349"/>
      <c r="BC143" s="349"/>
      <c r="BD143" s="349"/>
      <c r="BE143" s="349"/>
      <c r="BF143" s="350">
        <f t="shared" si="19"/>
        <v>0</v>
      </c>
      <c r="BH143" s="350"/>
      <c r="BI143" s="350"/>
      <c r="BJ143" s="350"/>
      <c r="BK143" s="350"/>
      <c r="BL143" s="350"/>
      <c r="BM143" s="350"/>
      <c r="BN143" s="350"/>
      <c r="BO143" s="350"/>
      <c r="BP143" s="350"/>
      <c r="BQ143" s="350"/>
      <c r="BR143" s="350"/>
      <c r="BS143" s="350"/>
      <c r="BT143" s="350">
        <f t="shared" si="20"/>
        <v>0</v>
      </c>
      <c r="BV143" s="349"/>
      <c r="BW143" s="349"/>
      <c r="BX143" s="349"/>
      <c r="BY143" s="349"/>
      <c r="BZ143" s="349"/>
      <c r="CA143" s="349"/>
      <c r="CB143" s="349"/>
      <c r="CC143" s="349"/>
      <c r="CD143" s="349"/>
      <c r="CE143" s="349"/>
      <c r="CF143" s="349"/>
      <c r="CG143" s="349"/>
      <c r="CH143" s="350">
        <f t="shared" si="21"/>
        <v>0</v>
      </c>
      <c r="CI143" s="399" t="e">
        <f t="shared" si="22"/>
        <v>#DIV/0!</v>
      </c>
      <c r="CJ143" s="348">
        <v>0</v>
      </c>
      <c r="CK143" s="348">
        <v>0</v>
      </c>
      <c r="CL143" s="348">
        <v>0</v>
      </c>
      <c r="CM143" s="348">
        <v>0</v>
      </c>
      <c r="CN143" s="348">
        <v>0</v>
      </c>
      <c r="CO143" s="348">
        <v>0</v>
      </c>
      <c r="CP143" s="348">
        <v>0</v>
      </c>
      <c r="CQ143" s="348">
        <v>0</v>
      </c>
      <c r="CR143" s="348">
        <v>0</v>
      </c>
      <c r="CS143" s="348">
        <v>0</v>
      </c>
      <c r="CT143" s="348">
        <v>0</v>
      </c>
      <c r="CU143" s="348">
        <v>0</v>
      </c>
      <c r="CV143" s="350">
        <f t="shared" si="23"/>
        <v>0</v>
      </c>
      <c r="CX143" s="1054"/>
    </row>
    <row r="144" spans="1:102" s="3" customFormat="1" ht="30" x14ac:dyDescent="0.25">
      <c r="A144" s="191"/>
      <c r="B144" s="212">
        <f>IF(C144=0,"",MAX($B$7:B143)+1)</f>
        <v>136</v>
      </c>
      <c r="C144" s="204">
        <v>6418002402</v>
      </c>
      <c r="D144" s="205" t="str">
        <f>_xlfn.XLOOKUP(C144,'COA_DTGroup_Update 20260428'!$C$410:$C$854,'COA_DTGroup_Update 20260428'!$A$410:$A$854,"")</f>
        <v>CP CCDC, thiết bị - phục vụ quản lý</v>
      </c>
      <c r="E144" s="205"/>
      <c r="F144" s="204" t="s">
        <v>919</v>
      </c>
      <c r="G144" s="205" t="s">
        <v>923</v>
      </c>
      <c r="H144" s="200">
        <f>VLOOKUP(C144,'COA_DTGroup_Update 20260428'!C:D,2,0)</f>
        <v>641</v>
      </c>
      <c r="I144" s="200">
        <v>58</v>
      </c>
      <c r="J144" s="201" t="s">
        <v>163</v>
      </c>
      <c r="K144" s="223" t="s">
        <v>226</v>
      </c>
      <c r="L144" s="289" t="s">
        <v>686</v>
      </c>
      <c r="M144" s="292" t="s">
        <v>2283</v>
      </c>
      <c r="N144" s="286"/>
      <c r="O144" s="286" t="s">
        <v>686</v>
      </c>
      <c r="P144" s="1" t="b">
        <v>1</v>
      </c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  <c r="AC144" s="351"/>
      <c r="AD144" s="352">
        <f t="shared" si="17"/>
        <v>0</v>
      </c>
      <c r="AF144" s="351"/>
      <c r="AG144" s="351"/>
      <c r="AH144" s="351"/>
      <c r="AI144" s="351"/>
      <c r="AJ144" s="351"/>
      <c r="AK144" s="351"/>
      <c r="AL144" s="351"/>
      <c r="AM144" s="351"/>
      <c r="AN144" s="351"/>
      <c r="AO144" s="351"/>
      <c r="AP144" s="351"/>
      <c r="AQ144" s="351"/>
      <c r="AR144" s="352">
        <f t="shared" si="18"/>
        <v>0</v>
      </c>
      <c r="AT144" s="351"/>
      <c r="AU144" s="351"/>
      <c r="AV144" s="351"/>
      <c r="AW144" s="351"/>
      <c r="AX144" s="351"/>
      <c r="AY144" s="351"/>
      <c r="AZ144" s="351"/>
      <c r="BA144" s="351"/>
      <c r="BB144" s="351"/>
      <c r="BC144" s="351"/>
      <c r="BD144" s="351"/>
      <c r="BE144" s="351"/>
      <c r="BF144" s="352">
        <f t="shared" si="19"/>
        <v>0</v>
      </c>
      <c r="BH144" s="352"/>
      <c r="BI144" s="352"/>
      <c r="BJ144" s="352"/>
      <c r="BK144" s="352"/>
      <c r="BL144" s="352"/>
      <c r="BM144" s="352"/>
      <c r="BN144" s="352"/>
      <c r="BO144" s="352"/>
      <c r="BP144" s="352"/>
      <c r="BQ144" s="352"/>
      <c r="BR144" s="352"/>
      <c r="BS144" s="352"/>
      <c r="BT144" s="352">
        <f t="shared" si="20"/>
        <v>0</v>
      </c>
      <c r="BV144" s="351"/>
      <c r="BW144" s="351"/>
      <c r="BX144" s="351"/>
      <c r="BY144" s="351"/>
      <c r="BZ144" s="351"/>
      <c r="CA144" s="351"/>
      <c r="CB144" s="351"/>
      <c r="CC144" s="351"/>
      <c r="CD144" s="351"/>
      <c r="CE144" s="351"/>
      <c r="CF144" s="351"/>
      <c r="CG144" s="351"/>
      <c r="CH144" s="352">
        <f t="shared" si="21"/>
        <v>0</v>
      </c>
      <c r="CI144" s="399" t="e">
        <f t="shared" si="22"/>
        <v>#DIV/0!</v>
      </c>
      <c r="CJ144" s="348">
        <v>0</v>
      </c>
      <c r="CK144" s="348">
        <v>0</v>
      </c>
      <c r="CL144" s="348">
        <v>0</v>
      </c>
      <c r="CM144" s="348">
        <v>0</v>
      </c>
      <c r="CN144" s="348">
        <v>0</v>
      </c>
      <c r="CO144" s="348">
        <v>0</v>
      </c>
      <c r="CP144" s="348">
        <v>0</v>
      </c>
      <c r="CQ144" s="348">
        <v>0</v>
      </c>
      <c r="CR144" s="348">
        <v>0</v>
      </c>
      <c r="CS144" s="348">
        <v>0</v>
      </c>
      <c r="CT144" s="348">
        <v>0</v>
      </c>
      <c r="CU144" s="348">
        <v>0</v>
      </c>
      <c r="CV144" s="352">
        <f t="shared" si="23"/>
        <v>0</v>
      </c>
      <c r="CX144" s="1054"/>
    </row>
    <row r="145" spans="1:102" ht="30" x14ac:dyDescent="0.25">
      <c r="B145" s="172">
        <f>IF(C145=0,"",MAX($B$7:B144)+1)</f>
        <v>137</v>
      </c>
      <c r="C145" s="21">
        <v>6423002402</v>
      </c>
      <c r="D145" s="9" t="str">
        <f>_xlfn.XLOOKUP(C145,'COA_DTGroup_Update 20260428'!$C$410:$C$854,'COA_DTGroup_Update 20260428'!$A$410:$A$854,"")</f>
        <v>CP CCDC, thiết bị - phục vụ quản lý</v>
      </c>
      <c r="E145" s="9" t="s">
        <v>163</v>
      </c>
      <c r="F145" s="21" t="s">
        <v>919</v>
      </c>
      <c r="G145" s="171" t="s">
        <v>924</v>
      </c>
      <c r="H145" s="179">
        <f>VLOOKUP(C145,'COA_DTGroup_Update 20260428'!C:D,2,0)</f>
        <v>642</v>
      </c>
      <c r="I145" s="179">
        <v>58</v>
      </c>
      <c r="J145" s="198" t="s">
        <v>163</v>
      </c>
      <c r="K145" s="222" t="s">
        <v>226</v>
      </c>
      <c r="L145" s="288" t="s">
        <v>479</v>
      </c>
      <c r="M145" s="299" t="s">
        <v>2258</v>
      </c>
      <c r="N145" s="285"/>
      <c r="O145" s="285" t="s">
        <v>479</v>
      </c>
      <c r="P145" s="1" t="b">
        <v>1</v>
      </c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50">
        <f t="shared" si="17"/>
        <v>0</v>
      </c>
      <c r="AF145" s="349"/>
      <c r="AG145" s="349"/>
      <c r="AH145" s="349"/>
      <c r="AI145" s="349"/>
      <c r="AJ145" s="349"/>
      <c r="AK145" s="349"/>
      <c r="AL145" s="349"/>
      <c r="AM145" s="349"/>
      <c r="AN145" s="349"/>
      <c r="AO145" s="349"/>
      <c r="AP145" s="349"/>
      <c r="AQ145" s="349"/>
      <c r="AR145" s="350">
        <f t="shared" si="18"/>
        <v>0</v>
      </c>
      <c r="AT145" s="349"/>
      <c r="AU145" s="349"/>
      <c r="AV145" s="349"/>
      <c r="AW145" s="349"/>
      <c r="AX145" s="349"/>
      <c r="AY145" s="349"/>
      <c r="AZ145" s="349"/>
      <c r="BA145" s="349"/>
      <c r="BB145" s="349"/>
      <c r="BC145" s="349"/>
      <c r="BD145" s="349"/>
      <c r="BE145" s="349"/>
      <c r="BF145" s="350">
        <f t="shared" si="19"/>
        <v>0</v>
      </c>
      <c r="BH145" s="350"/>
      <c r="BI145" s="350"/>
      <c r="BJ145" s="350"/>
      <c r="BK145" s="350"/>
      <c r="BL145" s="350"/>
      <c r="BM145" s="350"/>
      <c r="BN145" s="350"/>
      <c r="BO145" s="350"/>
      <c r="BP145" s="350"/>
      <c r="BQ145" s="350"/>
      <c r="BR145" s="350"/>
      <c r="BS145" s="350"/>
      <c r="BT145" s="350">
        <f t="shared" si="20"/>
        <v>0</v>
      </c>
      <c r="BV145" s="349"/>
      <c r="BW145" s="349"/>
      <c r="BX145" s="349"/>
      <c r="BY145" s="349"/>
      <c r="BZ145" s="349"/>
      <c r="CA145" s="349"/>
      <c r="CB145" s="349"/>
      <c r="CC145" s="349"/>
      <c r="CD145" s="349"/>
      <c r="CE145" s="349"/>
      <c r="CF145" s="349"/>
      <c r="CG145" s="349"/>
      <c r="CH145" s="350">
        <f t="shared" si="21"/>
        <v>0</v>
      </c>
      <c r="CI145" s="399" t="e">
        <f t="shared" si="22"/>
        <v>#DIV/0!</v>
      </c>
      <c r="CJ145" s="348">
        <v>8988857</v>
      </c>
      <c r="CK145" s="348">
        <v>7793101</v>
      </c>
      <c r="CL145" s="348">
        <v>12061764</v>
      </c>
      <c r="CM145" s="348">
        <v>10457247</v>
      </c>
      <c r="CN145" s="348">
        <v>13583882</v>
      </c>
      <c r="CO145" s="348">
        <v>0</v>
      </c>
      <c r="CP145" s="348">
        <v>0</v>
      </c>
      <c r="CQ145" s="348">
        <v>0</v>
      </c>
      <c r="CR145" s="348">
        <v>0</v>
      </c>
      <c r="CS145" s="348">
        <v>0</v>
      </c>
      <c r="CT145" s="348">
        <v>0</v>
      </c>
      <c r="CU145" s="348">
        <v>0</v>
      </c>
      <c r="CV145" s="350">
        <f t="shared" si="23"/>
        <v>52884851</v>
      </c>
      <c r="CX145" s="1054"/>
    </row>
    <row r="146" spans="1:102" s="3" customFormat="1" ht="30" x14ac:dyDescent="0.25">
      <c r="A146" s="191"/>
      <c r="B146" s="212">
        <f>IF(C146=0,"",MAX($B$7:B145)+1)</f>
        <v>138</v>
      </c>
      <c r="C146" s="204">
        <v>6428002402</v>
      </c>
      <c r="D146" s="205" t="str">
        <f>_xlfn.XLOOKUP(C146,'COA_DTGroup_Update 20260428'!$C$410:$C$854,'COA_DTGroup_Update 20260428'!$A$410:$A$854,"")</f>
        <v>CP CCDC, thiết bị - phục vụ quản lý</v>
      </c>
      <c r="E146" s="205"/>
      <c r="F146" s="204" t="s">
        <v>919</v>
      </c>
      <c r="G146" s="205" t="s">
        <v>925</v>
      </c>
      <c r="H146" s="200">
        <f>VLOOKUP(C146,'COA_DTGroup_Update 20260428'!C:D,2,0)</f>
        <v>642</v>
      </c>
      <c r="I146" s="200">
        <v>58</v>
      </c>
      <c r="J146" s="201" t="s">
        <v>163</v>
      </c>
      <c r="K146" s="223" t="s">
        <v>226</v>
      </c>
      <c r="L146" s="289" t="s">
        <v>691</v>
      </c>
      <c r="M146" s="292" t="s">
        <v>2283</v>
      </c>
      <c r="N146" s="286"/>
      <c r="O146" s="286" t="s">
        <v>691</v>
      </c>
      <c r="P146" s="1" t="b">
        <v>1</v>
      </c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  <c r="AC146" s="351"/>
      <c r="AD146" s="352">
        <f t="shared" si="17"/>
        <v>0</v>
      </c>
      <c r="AF146" s="351"/>
      <c r="AG146" s="351"/>
      <c r="AH146" s="351"/>
      <c r="AI146" s="351"/>
      <c r="AJ146" s="351"/>
      <c r="AK146" s="351"/>
      <c r="AL146" s="351"/>
      <c r="AM146" s="351"/>
      <c r="AN146" s="351"/>
      <c r="AO146" s="351"/>
      <c r="AP146" s="351"/>
      <c r="AQ146" s="351"/>
      <c r="AR146" s="352">
        <f t="shared" si="18"/>
        <v>0</v>
      </c>
      <c r="AT146" s="351"/>
      <c r="AU146" s="351"/>
      <c r="AV146" s="351"/>
      <c r="AW146" s="351"/>
      <c r="AX146" s="351"/>
      <c r="AY146" s="351"/>
      <c r="AZ146" s="351"/>
      <c r="BA146" s="351"/>
      <c r="BB146" s="351"/>
      <c r="BC146" s="351"/>
      <c r="BD146" s="351"/>
      <c r="BE146" s="351"/>
      <c r="BF146" s="352">
        <f t="shared" si="19"/>
        <v>0</v>
      </c>
      <c r="BH146" s="352"/>
      <c r="BI146" s="352"/>
      <c r="BJ146" s="352"/>
      <c r="BK146" s="352"/>
      <c r="BL146" s="352"/>
      <c r="BM146" s="352"/>
      <c r="BN146" s="352"/>
      <c r="BO146" s="352"/>
      <c r="BP146" s="352"/>
      <c r="BQ146" s="352"/>
      <c r="BR146" s="352"/>
      <c r="BS146" s="352"/>
      <c r="BT146" s="352">
        <f t="shared" si="20"/>
        <v>0</v>
      </c>
      <c r="BV146" s="351">
        <v>4598018</v>
      </c>
      <c r="BW146" s="351">
        <v>4598018</v>
      </c>
      <c r="BX146" s="351">
        <v>4598018</v>
      </c>
      <c r="BY146" s="351">
        <v>4598018</v>
      </c>
      <c r="BZ146" s="351">
        <v>4598018</v>
      </c>
      <c r="CA146" s="351">
        <v>4598018</v>
      </c>
      <c r="CB146" s="351">
        <v>2598018</v>
      </c>
      <c r="CC146" s="351">
        <v>2473018</v>
      </c>
      <c r="CD146" s="351">
        <v>2141768</v>
      </c>
      <c r="CE146" s="351">
        <f>2141768+15795065</f>
        <v>17936833</v>
      </c>
      <c r="CF146" s="351">
        <f t="shared" ref="CF146:CG146" si="24">2141768+15795065</f>
        <v>17936833</v>
      </c>
      <c r="CG146" s="351">
        <f t="shared" si="24"/>
        <v>17936833</v>
      </c>
      <c r="CH146" s="352">
        <f t="shared" si="21"/>
        <v>88611411</v>
      </c>
      <c r="CI146" s="399">
        <f t="shared" si="22"/>
        <v>-1</v>
      </c>
      <c r="CJ146" s="348">
        <v>0</v>
      </c>
      <c r="CK146" s="348">
        <v>0</v>
      </c>
      <c r="CL146" s="348">
        <v>0</v>
      </c>
      <c r="CM146" s="348">
        <v>0</v>
      </c>
      <c r="CN146" s="348">
        <v>0</v>
      </c>
      <c r="CO146" s="348">
        <v>0</v>
      </c>
      <c r="CP146" s="348">
        <v>0</v>
      </c>
      <c r="CQ146" s="348">
        <v>0</v>
      </c>
      <c r="CR146" s="348">
        <v>0</v>
      </c>
      <c r="CS146" s="348">
        <v>0</v>
      </c>
      <c r="CT146" s="348">
        <v>0</v>
      </c>
      <c r="CU146" s="348">
        <v>0</v>
      </c>
      <c r="CV146" s="352">
        <f t="shared" si="23"/>
        <v>0</v>
      </c>
      <c r="CX146" s="1054"/>
    </row>
    <row r="147" spans="1:102" ht="30" x14ac:dyDescent="0.25">
      <c r="B147" s="172">
        <f>IF(C147=0,"",MAX($B$7:B146)+1)</f>
        <v>139</v>
      </c>
      <c r="C147" s="21">
        <v>6413001908</v>
      </c>
      <c r="D147" s="9" t="str">
        <f>_xlfn.XLOOKUP(C147,'COA_DTGroup_Update 20260428'!$C$410:$C$854,'COA_DTGroup_Update 20260428'!$A$410:$A$854,"")</f>
        <v>Phân bổ công cụ dụng cụ</v>
      </c>
      <c r="E147" s="9" t="s">
        <v>347</v>
      </c>
      <c r="F147" s="21" t="s">
        <v>920</v>
      </c>
      <c r="G147" s="171" t="s">
        <v>922</v>
      </c>
      <c r="H147" s="179">
        <f>VLOOKUP(C147,'COA_DTGroup_Update 20260428'!C:D,2,0)</f>
        <v>641</v>
      </c>
      <c r="I147" s="179">
        <v>59</v>
      </c>
      <c r="J147" s="198" t="s">
        <v>347</v>
      </c>
      <c r="K147" s="222" t="s">
        <v>226</v>
      </c>
      <c r="L147" s="288" t="s">
        <v>674</v>
      </c>
      <c r="M147" s="299" t="s">
        <v>2258</v>
      </c>
      <c r="N147" s="285"/>
      <c r="O147" s="285" t="s">
        <v>674</v>
      </c>
      <c r="P147" s="1" t="b">
        <v>1</v>
      </c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50">
        <f t="shared" si="17"/>
        <v>0</v>
      </c>
      <c r="AF147" s="349"/>
      <c r="AG147" s="349"/>
      <c r="AH147" s="349"/>
      <c r="AI147" s="349"/>
      <c r="AJ147" s="349"/>
      <c r="AK147" s="349"/>
      <c r="AL147" s="349"/>
      <c r="AM147" s="349"/>
      <c r="AN147" s="349"/>
      <c r="AO147" s="349"/>
      <c r="AP147" s="349"/>
      <c r="AQ147" s="349"/>
      <c r="AR147" s="350">
        <f t="shared" si="18"/>
        <v>0</v>
      </c>
      <c r="AT147" s="349"/>
      <c r="AU147" s="349"/>
      <c r="AV147" s="349"/>
      <c r="AW147" s="349"/>
      <c r="AX147" s="349"/>
      <c r="AY147" s="349"/>
      <c r="AZ147" s="349"/>
      <c r="BA147" s="349"/>
      <c r="BB147" s="349"/>
      <c r="BC147" s="349"/>
      <c r="BD147" s="349"/>
      <c r="BE147" s="349"/>
      <c r="BF147" s="350">
        <f t="shared" si="19"/>
        <v>0</v>
      </c>
      <c r="BH147" s="350"/>
      <c r="BI147" s="350"/>
      <c r="BJ147" s="350"/>
      <c r="BK147" s="350"/>
      <c r="BL147" s="350"/>
      <c r="BM147" s="350"/>
      <c r="BN147" s="350"/>
      <c r="BO147" s="350"/>
      <c r="BP147" s="350"/>
      <c r="BQ147" s="350"/>
      <c r="BR147" s="350"/>
      <c r="BS147" s="350"/>
      <c r="BT147" s="350">
        <f t="shared" si="20"/>
        <v>0</v>
      </c>
      <c r="BV147" s="349"/>
      <c r="BW147" s="349"/>
      <c r="BX147" s="349"/>
      <c r="BY147" s="349"/>
      <c r="BZ147" s="349"/>
      <c r="CA147" s="349"/>
      <c r="CB147" s="349"/>
      <c r="CC147" s="349"/>
      <c r="CD147" s="349"/>
      <c r="CE147" s="349"/>
      <c r="CF147" s="349"/>
      <c r="CG147" s="349"/>
      <c r="CH147" s="350">
        <f t="shared" si="21"/>
        <v>0</v>
      </c>
      <c r="CI147" s="399" t="e">
        <f t="shared" si="22"/>
        <v>#DIV/0!</v>
      </c>
      <c r="CJ147" s="348">
        <v>0</v>
      </c>
      <c r="CK147" s="348">
        <v>0</v>
      </c>
      <c r="CL147" s="348">
        <v>0</v>
      </c>
      <c r="CM147" s="348">
        <v>0</v>
      </c>
      <c r="CN147" s="348">
        <v>0</v>
      </c>
      <c r="CO147" s="348">
        <v>0</v>
      </c>
      <c r="CP147" s="348">
        <v>0</v>
      </c>
      <c r="CQ147" s="348">
        <v>0</v>
      </c>
      <c r="CR147" s="348">
        <v>0</v>
      </c>
      <c r="CS147" s="348">
        <v>0</v>
      </c>
      <c r="CT147" s="348">
        <v>0</v>
      </c>
      <c r="CU147" s="348">
        <v>0</v>
      </c>
      <c r="CV147" s="350">
        <f t="shared" si="23"/>
        <v>0</v>
      </c>
      <c r="CX147" s="1054"/>
    </row>
    <row r="148" spans="1:102" ht="30" x14ac:dyDescent="0.25">
      <c r="B148" s="172">
        <f>IF(C148=0,"",MAX($B$7:B147)+1)</f>
        <v>140</v>
      </c>
      <c r="C148" s="21">
        <v>6423001908</v>
      </c>
      <c r="D148" s="9" t="str">
        <f>_xlfn.XLOOKUP(C148,'COA_DTGroup_Update 20260428'!$C$410:$C$854,'COA_DTGroup_Update 20260428'!$A$410:$A$854,"")</f>
        <v>Phân bổ công cụ dụng cụ</v>
      </c>
      <c r="E148" s="9" t="s">
        <v>347</v>
      </c>
      <c r="F148" s="21" t="s">
        <v>920</v>
      </c>
      <c r="G148" s="171" t="s">
        <v>922</v>
      </c>
      <c r="H148" s="179">
        <f>VLOOKUP(C148,'COA_DTGroup_Update 20260428'!C:D,2,0)</f>
        <v>642</v>
      </c>
      <c r="I148" s="179">
        <v>59</v>
      </c>
      <c r="J148" s="198" t="s">
        <v>347</v>
      </c>
      <c r="K148" s="222" t="s">
        <v>226</v>
      </c>
      <c r="L148" s="288" t="s">
        <v>445</v>
      </c>
      <c r="M148" s="299" t="s">
        <v>2258</v>
      </c>
      <c r="N148" s="285"/>
      <c r="O148" s="285" t="s">
        <v>445</v>
      </c>
      <c r="P148" s="1" t="b">
        <v>1</v>
      </c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50">
        <f t="shared" si="17"/>
        <v>0</v>
      </c>
      <c r="AF148" s="349"/>
      <c r="AG148" s="349"/>
      <c r="AH148" s="349"/>
      <c r="AI148" s="349"/>
      <c r="AJ148" s="349"/>
      <c r="AK148" s="349"/>
      <c r="AL148" s="349"/>
      <c r="AM148" s="349"/>
      <c r="AN148" s="349"/>
      <c r="AO148" s="349"/>
      <c r="AP148" s="349"/>
      <c r="AQ148" s="349"/>
      <c r="AR148" s="350">
        <f t="shared" si="18"/>
        <v>0</v>
      </c>
      <c r="AT148" s="349"/>
      <c r="AU148" s="349"/>
      <c r="AV148" s="349"/>
      <c r="AW148" s="349"/>
      <c r="AX148" s="349"/>
      <c r="AY148" s="349"/>
      <c r="AZ148" s="349"/>
      <c r="BA148" s="349"/>
      <c r="BB148" s="349"/>
      <c r="BC148" s="349"/>
      <c r="BD148" s="349"/>
      <c r="BE148" s="349"/>
      <c r="BF148" s="350">
        <f t="shared" si="19"/>
        <v>0</v>
      </c>
      <c r="BH148" s="350"/>
      <c r="BI148" s="350"/>
      <c r="BJ148" s="350"/>
      <c r="BK148" s="350"/>
      <c r="BL148" s="350"/>
      <c r="BM148" s="350"/>
      <c r="BN148" s="350"/>
      <c r="BO148" s="350"/>
      <c r="BP148" s="350"/>
      <c r="BQ148" s="350"/>
      <c r="BR148" s="350"/>
      <c r="BS148" s="350"/>
      <c r="BT148" s="350">
        <f t="shared" si="20"/>
        <v>0</v>
      </c>
      <c r="BV148" s="349">
        <v>1986111.111111111</v>
      </c>
      <c r="BW148" s="349">
        <v>2402777.777777778</v>
      </c>
      <c r="BX148" s="349">
        <v>3006944.4444444445</v>
      </c>
      <c r="BY148" s="349">
        <v>3340277.777777778</v>
      </c>
      <c r="BZ148" s="349">
        <v>3340277.777777778</v>
      </c>
      <c r="CA148" s="349">
        <v>3868055.5555555555</v>
      </c>
      <c r="CB148" s="349">
        <v>3868055.5555555555</v>
      </c>
      <c r="CC148" s="349">
        <v>3868055.5555555555</v>
      </c>
      <c r="CD148" s="349">
        <v>3868055.5555555555</v>
      </c>
      <c r="CE148" s="349">
        <v>3868055.5555555555</v>
      </c>
      <c r="CF148" s="349">
        <v>3868055.5555555555</v>
      </c>
      <c r="CG148" s="349">
        <v>3868055.5555555555</v>
      </c>
      <c r="CH148" s="350">
        <f t="shared" si="21"/>
        <v>41152777.777777776</v>
      </c>
      <c r="CI148" s="399">
        <f t="shared" si="22"/>
        <v>-1</v>
      </c>
      <c r="CJ148" s="348">
        <v>0</v>
      </c>
      <c r="CK148" s="348">
        <v>0</v>
      </c>
      <c r="CL148" s="348">
        <v>0</v>
      </c>
      <c r="CM148" s="348">
        <v>0</v>
      </c>
      <c r="CN148" s="348">
        <v>0</v>
      </c>
      <c r="CO148" s="348">
        <v>0</v>
      </c>
      <c r="CP148" s="348">
        <v>0</v>
      </c>
      <c r="CQ148" s="348">
        <v>0</v>
      </c>
      <c r="CR148" s="348">
        <v>0</v>
      </c>
      <c r="CS148" s="348">
        <v>0</v>
      </c>
      <c r="CT148" s="348">
        <v>0</v>
      </c>
      <c r="CU148" s="348">
        <v>0</v>
      </c>
      <c r="CV148" s="350">
        <f t="shared" si="23"/>
        <v>0</v>
      </c>
      <c r="CX148" s="1054"/>
    </row>
    <row r="149" spans="1:102" ht="30" x14ac:dyDescent="0.25">
      <c r="B149" s="172">
        <f>IF(C149=0,"",MAX($B$7:B148)+1)</f>
        <v>141</v>
      </c>
      <c r="C149" s="21">
        <v>6277005001</v>
      </c>
      <c r="D149" s="9" t="str">
        <f>_xlfn.XLOOKUP(C149,'COA_DTGroup_Update 20260428'!$C$410:$C$854,'COA_DTGroup_Update 20260428'!$A$410:$A$854,"")</f>
        <v>Chi phí thuê nhà, văn phòng, Xưởng, kho,</v>
      </c>
      <c r="E149" s="9" t="s">
        <v>129</v>
      </c>
      <c r="F149" s="21" t="s">
        <v>926</v>
      </c>
      <c r="G149" s="171"/>
      <c r="H149" s="179">
        <f>VLOOKUP(C149,'COA_DTGroup_Update 20260428'!C:D,2,0)</f>
        <v>627</v>
      </c>
      <c r="I149" s="179">
        <v>60</v>
      </c>
      <c r="J149" s="198" t="s">
        <v>129</v>
      </c>
      <c r="K149" s="222" t="s">
        <v>226</v>
      </c>
      <c r="L149" s="288" t="s">
        <v>595</v>
      </c>
      <c r="M149" s="299" t="s">
        <v>2258</v>
      </c>
      <c r="N149" s="285"/>
      <c r="O149" s="285" t="s">
        <v>595</v>
      </c>
      <c r="P149" s="1" t="b">
        <v>1</v>
      </c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50">
        <f t="shared" si="17"/>
        <v>0</v>
      </c>
      <c r="AF149" s="349"/>
      <c r="AG149" s="349"/>
      <c r="AH149" s="349"/>
      <c r="AI149" s="349"/>
      <c r="AJ149" s="349"/>
      <c r="AK149" s="349"/>
      <c r="AL149" s="349"/>
      <c r="AM149" s="349"/>
      <c r="AN149" s="349"/>
      <c r="AO149" s="349"/>
      <c r="AP149" s="349"/>
      <c r="AQ149" s="349"/>
      <c r="AR149" s="350">
        <f t="shared" si="18"/>
        <v>0</v>
      </c>
      <c r="AT149" s="349"/>
      <c r="AU149" s="349"/>
      <c r="AV149" s="349"/>
      <c r="AW149" s="349"/>
      <c r="AX149" s="349"/>
      <c r="AY149" s="349"/>
      <c r="AZ149" s="349"/>
      <c r="BA149" s="349"/>
      <c r="BB149" s="349"/>
      <c r="BC149" s="349"/>
      <c r="BD149" s="349"/>
      <c r="BE149" s="349"/>
      <c r="BF149" s="350">
        <f t="shared" si="19"/>
        <v>0</v>
      </c>
      <c r="BH149" s="350"/>
      <c r="BI149" s="350"/>
      <c r="BJ149" s="350"/>
      <c r="BK149" s="350"/>
      <c r="BL149" s="350"/>
      <c r="BM149" s="350"/>
      <c r="BN149" s="350"/>
      <c r="BO149" s="350"/>
      <c r="BP149" s="350"/>
      <c r="BQ149" s="350"/>
      <c r="BR149" s="350"/>
      <c r="BS149" s="350"/>
      <c r="BT149" s="350">
        <f t="shared" si="20"/>
        <v>0</v>
      </c>
      <c r="BV149" s="349">
        <v>461679352</v>
      </c>
      <c r="BW149" s="349">
        <v>461679352</v>
      </c>
      <c r="BX149" s="349">
        <v>461679352</v>
      </c>
      <c r="BY149" s="349">
        <v>461679352</v>
      </c>
      <c r="BZ149" s="349">
        <v>461679352</v>
      </c>
      <c r="CA149" s="349">
        <v>461679352</v>
      </c>
      <c r="CB149" s="349">
        <v>461679352</v>
      </c>
      <c r="CC149" s="349">
        <v>461679352</v>
      </c>
      <c r="CD149" s="349">
        <v>461679352</v>
      </c>
      <c r="CE149" s="349">
        <v>461679352</v>
      </c>
      <c r="CF149" s="349">
        <v>461679352</v>
      </c>
      <c r="CG149" s="349">
        <v>461679352</v>
      </c>
      <c r="CH149" s="350">
        <f t="shared" si="21"/>
        <v>5540152224</v>
      </c>
      <c r="CI149" s="399">
        <f t="shared" si="22"/>
        <v>0.25</v>
      </c>
      <c r="CJ149" s="348">
        <v>461679352</v>
      </c>
      <c r="CK149" s="348">
        <v>461679352</v>
      </c>
      <c r="CL149" s="348">
        <v>461679352</v>
      </c>
      <c r="CM149" s="348">
        <v>461679352</v>
      </c>
      <c r="CN149" s="348">
        <v>461679352</v>
      </c>
      <c r="CO149" s="348">
        <v>0</v>
      </c>
      <c r="CP149" s="348">
        <v>0</v>
      </c>
      <c r="CQ149" s="348">
        <v>0</v>
      </c>
      <c r="CR149" s="348">
        <v>0</v>
      </c>
      <c r="CS149" s="348">
        <v>0</v>
      </c>
      <c r="CT149" s="348">
        <v>0</v>
      </c>
      <c r="CU149" s="348">
        <v>0</v>
      </c>
      <c r="CV149" s="350">
        <f t="shared" si="23"/>
        <v>2308396760</v>
      </c>
      <c r="CX149" s="1054"/>
    </row>
    <row r="150" spans="1:102" ht="30" x14ac:dyDescent="0.25">
      <c r="B150" s="172">
        <f>IF(C150=0,"",MAX($B$7:B149)+1)</f>
        <v>142</v>
      </c>
      <c r="C150" s="21">
        <v>6417005001</v>
      </c>
      <c r="D150" s="9" t="str">
        <f>_xlfn.XLOOKUP(C150,'COA_DTGroup_Update 20260428'!$C$410:$C$854,'COA_DTGroup_Update 20260428'!$A$410:$A$854,"")</f>
        <v>Chi phí thuê nhà, văn phòng, Xưởng, kho,</v>
      </c>
      <c r="E150" s="9" t="s">
        <v>129</v>
      </c>
      <c r="F150" s="21" t="s">
        <v>926</v>
      </c>
      <c r="G150" s="171"/>
      <c r="H150" s="179">
        <f>VLOOKUP(C150,'COA_DTGroup_Update 20260428'!C:D,2,0)</f>
        <v>641</v>
      </c>
      <c r="I150" s="179">
        <v>60</v>
      </c>
      <c r="J150" s="198" t="s">
        <v>129</v>
      </c>
      <c r="K150" s="222" t="s">
        <v>226</v>
      </c>
      <c r="L150" s="288" t="s">
        <v>676</v>
      </c>
      <c r="M150" s="299" t="s">
        <v>2258</v>
      </c>
      <c r="N150" s="285"/>
      <c r="O150" s="285" t="s">
        <v>676</v>
      </c>
      <c r="P150" s="1" t="b">
        <v>1</v>
      </c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50">
        <f t="shared" si="17"/>
        <v>0</v>
      </c>
      <c r="AF150" s="349"/>
      <c r="AG150" s="349"/>
      <c r="AH150" s="349"/>
      <c r="AI150" s="349"/>
      <c r="AJ150" s="349"/>
      <c r="AK150" s="349"/>
      <c r="AL150" s="349"/>
      <c r="AM150" s="349"/>
      <c r="AN150" s="349"/>
      <c r="AO150" s="349"/>
      <c r="AP150" s="349"/>
      <c r="AQ150" s="349"/>
      <c r="AR150" s="350">
        <f t="shared" si="18"/>
        <v>0</v>
      </c>
      <c r="AT150" s="349"/>
      <c r="AU150" s="349"/>
      <c r="AV150" s="349"/>
      <c r="AW150" s="349"/>
      <c r="AX150" s="349"/>
      <c r="AY150" s="349"/>
      <c r="AZ150" s="349"/>
      <c r="BA150" s="349"/>
      <c r="BB150" s="349"/>
      <c r="BC150" s="349"/>
      <c r="BD150" s="349"/>
      <c r="BE150" s="349"/>
      <c r="BF150" s="350">
        <f t="shared" si="19"/>
        <v>0</v>
      </c>
      <c r="BH150" s="350"/>
      <c r="BI150" s="350"/>
      <c r="BJ150" s="350"/>
      <c r="BK150" s="350"/>
      <c r="BL150" s="350"/>
      <c r="BM150" s="350"/>
      <c r="BN150" s="350"/>
      <c r="BO150" s="350"/>
      <c r="BP150" s="350"/>
      <c r="BQ150" s="350"/>
      <c r="BR150" s="350"/>
      <c r="BS150" s="350"/>
      <c r="BT150" s="350">
        <f t="shared" si="20"/>
        <v>0</v>
      </c>
      <c r="BV150" s="349"/>
      <c r="BW150" s="349"/>
      <c r="BX150" s="349"/>
      <c r="BY150" s="349"/>
      <c r="BZ150" s="349"/>
      <c r="CA150" s="349"/>
      <c r="CB150" s="349"/>
      <c r="CC150" s="349"/>
      <c r="CD150" s="349"/>
      <c r="CE150" s="349"/>
      <c r="CF150" s="349"/>
      <c r="CG150" s="349"/>
      <c r="CH150" s="350">
        <f t="shared" si="21"/>
        <v>0</v>
      </c>
      <c r="CI150" s="399" t="e">
        <f t="shared" si="22"/>
        <v>#DIV/0!</v>
      </c>
      <c r="CJ150" s="348">
        <v>0</v>
      </c>
      <c r="CK150" s="348">
        <v>0</v>
      </c>
      <c r="CL150" s="348">
        <v>0</v>
      </c>
      <c r="CM150" s="348">
        <v>0</v>
      </c>
      <c r="CN150" s="348">
        <v>0</v>
      </c>
      <c r="CO150" s="348">
        <v>0</v>
      </c>
      <c r="CP150" s="348">
        <v>0</v>
      </c>
      <c r="CQ150" s="348">
        <v>0</v>
      </c>
      <c r="CR150" s="348">
        <v>0</v>
      </c>
      <c r="CS150" s="348">
        <v>0</v>
      </c>
      <c r="CT150" s="348">
        <v>0</v>
      </c>
      <c r="CU150" s="348">
        <v>0</v>
      </c>
      <c r="CV150" s="350">
        <f t="shared" si="23"/>
        <v>0</v>
      </c>
      <c r="CX150" s="1054"/>
    </row>
    <row r="151" spans="1:102" ht="30" x14ac:dyDescent="0.25">
      <c r="B151" s="172">
        <f>IF(C151=0,"",MAX($B$7:B150)+1)</f>
        <v>143</v>
      </c>
      <c r="C151" s="21">
        <v>6427005001</v>
      </c>
      <c r="D151" s="9" t="str">
        <f>_xlfn.XLOOKUP(C151,'COA_DTGroup_Update 20260428'!$C$410:$C$854,'COA_DTGroup_Update 20260428'!$A$410:$A$854,"")</f>
        <v>Chi phí thuê nhà, văn phòng, Xưởng, kho,</v>
      </c>
      <c r="E151" s="9" t="s">
        <v>129</v>
      </c>
      <c r="F151" s="21" t="s">
        <v>926</v>
      </c>
      <c r="G151" s="171"/>
      <c r="H151" s="179">
        <f>VLOOKUP(C151,'COA_DTGroup_Update 20260428'!C:D,2,0)</f>
        <v>642</v>
      </c>
      <c r="I151" s="179">
        <v>60</v>
      </c>
      <c r="J151" s="198" t="s">
        <v>129</v>
      </c>
      <c r="K151" s="222" t="s">
        <v>226</v>
      </c>
      <c r="L151" s="288" t="s">
        <v>492</v>
      </c>
      <c r="M151" s="299" t="s">
        <v>2258</v>
      </c>
      <c r="N151" s="285"/>
      <c r="O151" s="285" t="s">
        <v>492</v>
      </c>
      <c r="P151" s="1" t="b">
        <v>1</v>
      </c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50">
        <f t="shared" si="17"/>
        <v>0</v>
      </c>
      <c r="AF151" s="349"/>
      <c r="AG151" s="349"/>
      <c r="AH151" s="349"/>
      <c r="AI151" s="349"/>
      <c r="AJ151" s="349"/>
      <c r="AK151" s="349"/>
      <c r="AL151" s="349"/>
      <c r="AM151" s="349"/>
      <c r="AN151" s="349"/>
      <c r="AO151" s="349"/>
      <c r="AP151" s="349"/>
      <c r="AQ151" s="349"/>
      <c r="AR151" s="350">
        <f t="shared" si="18"/>
        <v>0</v>
      </c>
      <c r="AT151" s="349"/>
      <c r="AU151" s="349"/>
      <c r="AV151" s="349"/>
      <c r="AW151" s="349"/>
      <c r="AX151" s="349"/>
      <c r="AY151" s="349"/>
      <c r="AZ151" s="349"/>
      <c r="BA151" s="349"/>
      <c r="BB151" s="349"/>
      <c r="BC151" s="349"/>
      <c r="BD151" s="349"/>
      <c r="BE151" s="349"/>
      <c r="BF151" s="350">
        <f t="shared" si="19"/>
        <v>0</v>
      </c>
      <c r="BH151" s="350"/>
      <c r="BI151" s="350"/>
      <c r="BJ151" s="350"/>
      <c r="BK151" s="350"/>
      <c r="BL151" s="350"/>
      <c r="BM151" s="350"/>
      <c r="BN151" s="350"/>
      <c r="BO151" s="350"/>
      <c r="BP151" s="350"/>
      <c r="BQ151" s="350"/>
      <c r="BR151" s="350"/>
      <c r="BS151" s="350"/>
      <c r="BT151" s="350">
        <f t="shared" si="20"/>
        <v>0</v>
      </c>
      <c r="BV151" s="349"/>
      <c r="BW151" s="349"/>
      <c r="BX151" s="349"/>
      <c r="BY151" s="349"/>
      <c r="BZ151" s="349"/>
      <c r="CA151" s="349"/>
      <c r="CB151" s="349"/>
      <c r="CC151" s="349"/>
      <c r="CD151" s="349"/>
      <c r="CE151" s="349"/>
      <c r="CF151" s="349"/>
      <c r="CG151" s="349"/>
      <c r="CH151" s="350">
        <f t="shared" si="21"/>
        <v>0</v>
      </c>
      <c r="CI151" s="399" t="e">
        <f t="shared" si="22"/>
        <v>#DIV/0!</v>
      </c>
      <c r="CJ151" s="348">
        <v>0</v>
      </c>
      <c r="CK151" s="348">
        <v>0</v>
      </c>
      <c r="CL151" s="348">
        <v>0</v>
      </c>
      <c r="CM151" s="348">
        <v>0</v>
      </c>
      <c r="CN151" s="348">
        <v>0</v>
      </c>
      <c r="CO151" s="348">
        <v>0</v>
      </c>
      <c r="CP151" s="348">
        <v>0</v>
      </c>
      <c r="CQ151" s="348">
        <v>0</v>
      </c>
      <c r="CR151" s="348">
        <v>0</v>
      </c>
      <c r="CS151" s="348">
        <v>0</v>
      </c>
      <c r="CT151" s="348">
        <v>0</v>
      </c>
      <c r="CU151" s="348">
        <v>0</v>
      </c>
      <c r="CV151" s="350">
        <f t="shared" si="23"/>
        <v>0</v>
      </c>
      <c r="CX151" s="1054"/>
    </row>
    <row r="152" spans="1:102" ht="30" x14ac:dyDescent="0.25">
      <c r="B152" s="172">
        <f>IF(C152=0,"",MAX($B$7:B151)+1)</f>
        <v>144</v>
      </c>
      <c r="C152" s="230" t="s">
        <v>841</v>
      </c>
      <c r="D152" s="231"/>
      <c r="E152" s="231" t="s">
        <v>348</v>
      </c>
      <c r="F152" s="230" t="s">
        <v>927</v>
      </c>
      <c r="G152" s="231" t="s">
        <v>805</v>
      </c>
      <c r="H152" s="179"/>
      <c r="I152" s="179">
        <v>61</v>
      </c>
      <c r="J152" s="198" t="s">
        <v>348</v>
      </c>
      <c r="K152" s="222" t="s">
        <v>226</v>
      </c>
      <c r="L152" s="297" t="s">
        <v>596</v>
      </c>
      <c r="M152" s="299" t="s">
        <v>2258</v>
      </c>
      <c r="N152" s="285"/>
      <c r="O152" s="285" t="s">
        <v>841</v>
      </c>
      <c r="P152" s="1" t="b">
        <v>0</v>
      </c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50">
        <f t="shared" si="17"/>
        <v>0</v>
      </c>
      <c r="AF152" s="349"/>
      <c r="AG152" s="349"/>
      <c r="AH152" s="349"/>
      <c r="AI152" s="349"/>
      <c r="AJ152" s="349"/>
      <c r="AK152" s="349"/>
      <c r="AL152" s="349"/>
      <c r="AM152" s="349"/>
      <c r="AN152" s="349"/>
      <c r="AO152" s="349"/>
      <c r="AP152" s="349"/>
      <c r="AQ152" s="349"/>
      <c r="AR152" s="350">
        <f t="shared" si="18"/>
        <v>0</v>
      </c>
      <c r="AT152" s="349"/>
      <c r="AU152" s="349"/>
      <c r="AV152" s="349"/>
      <c r="AW152" s="349"/>
      <c r="AX152" s="349"/>
      <c r="AY152" s="349"/>
      <c r="AZ152" s="349"/>
      <c r="BA152" s="349"/>
      <c r="BB152" s="349"/>
      <c r="BC152" s="349"/>
      <c r="BD152" s="349"/>
      <c r="BE152" s="349"/>
      <c r="BF152" s="350">
        <f t="shared" si="19"/>
        <v>0</v>
      </c>
      <c r="BH152" s="350"/>
      <c r="BI152" s="350"/>
      <c r="BJ152" s="350"/>
      <c r="BK152" s="350"/>
      <c r="BL152" s="350"/>
      <c r="BM152" s="350"/>
      <c r="BN152" s="350"/>
      <c r="BO152" s="350"/>
      <c r="BP152" s="350"/>
      <c r="BQ152" s="350"/>
      <c r="BR152" s="350"/>
      <c r="BS152" s="350"/>
      <c r="BT152" s="350">
        <f t="shared" si="20"/>
        <v>0</v>
      </c>
      <c r="BV152" s="349"/>
      <c r="BW152" s="349"/>
      <c r="BX152" s="349"/>
      <c r="BY152" s="349"/>
      <c r="BZ152" s="349"/>
      <c r="CA152" s="349"/>
      <c r="CB152" s="349"/>
      <c r="CC152" s="349"/>
      <c r="CD152" s="349"/>
      <c r="CE152" s="349"/>
      <c r="CF152" s="349"/>
      <c r="CG152" s="349"/>
      <c r="CH152" s="350">
        <f t="shared" si="21"/>
        <v>0</v>
      </c>
      <c r="CI152" s="399" t="e">
        <f t="shared" si="22"/>
        <v>#DIV/0!</v>
      </c>
      <c r="CJ152" s="348">
        <v>0</v>
      </c>
      <c r="CK152" s="348">
        <v>0</v>
      </c>
      <c r="CL152" s="348">
        <v>0</v>
      </c>
      <c r="CM152" s="348">
        <v>0</v>
      </c>
      <c r="CN152" s="348">
        <v>0</v>
      </c>
      <c r="CO152" s="348">
        <v>0</v>
      </c>
      <c r="CP152" s="348">
        <v>0</v>
      </c>
      <c r="CQ152" s="348">
        <v>0</v>
      </c>
      <c r="CR152" s="348">
        <v>0</v>
      </c>
      <c r="CS152" s="348">
        <v>0</v>
      </c>
      <c r="CT152" s="348">
        <v>0</v>
      </c>
      <c r="CU152" s="348">
        <v>0</v>
      </c>
      <c r="CV152" s="350">
        <f t="shared" si="23"/>
        <v>0</v>
      </c>
      <c r="CX152" s="1054"/>
    </row>
    <row r="153" spans="1:102" ht="30" x14ac:dyDescent="0.25">
      <c r="B153" s="172">
        <f>IF(C153=0,"",MAX($B$7:B152)+1)</f>
        <v>145</v>
      </c>
      <c r="C153" s="21">
        <v>6417003601</v>
      </c>
      <c r="D153" s="9" t="str">
        <f>_xlfn.XLOOKUP(C153,'COA_DTGroup_Update 20260428'!$C$410:$C$854,'COA_DTGroup_Update 20260428'!$A$410:$A$854,"")</f>
        <v>Thuê xe vận chuyển Đội xe</v>
      </c>
      <c r="E153" s="9" t="s">
        <v>349</v>
      </c>
      <c r="F153" s="21" t="s">
        <v>928</v>
      </c>
      <c r="G153" s="171" t="s">
        <v>929</v>
      </c>
      <c r="H153" s="179">
        <f>VLOOKUP(C153,'COA_DTGroup_Update 20260428'!C:D,2,0)</f>
        <v>641</v>
      </c>
      <c r="I153" s="179">
        <v>62</v>
      </c>
      <c r="J153" s="198" t="s">
        <v>349</v>
      </c>
      <c r="K153" s="222" t="s">
        <v>226</v>
      </c>
      <c r="L153" s="309" t="s">
        <v>547</v>
      </c>
      <c r="M153" s="310" t="s">
        <v>2260</v>
      </c>
      <c r="N153" s="285"/>
      <c r="O153" s="285" t="s">
        <v>547</v>
      </c>
      <c r="P153" s="1" t="b">
        <v>1</v>
      </c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50">
        <f t="shared" si="17"/>
        <v>0</v>
      </c>
      <c r="AF153" s="349"/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50">
        <f t="shared" si="18"/>
        <v>0</v>
      </c>
      <c r="AT153" s="349"/>
      <c r="AU153" s="349"/>
      <c r="AV153" s="349"/>
      <c r="AW153" s="349"/>
      <c r="AX153" s="349"/>
      <c r="AY153" s="349"/>
      <c r="AZ153" s="349"/>
      <c r="BA153" s="349"/>
      <c r="BB153" s="349"/>
      <c r="BC153" s="349"/>
      <c r="BD153" s="349"/>
      <c r="BE153" s="349"/>
      <c r="BF153" s="350">
        <f t="shared" si="19"/>
        <v>0</v>
      </c>
      <c r="BH153" s="350"/>
      <c r="BI153" s="350"/>
      <c r="BJ153" s="350"/>
      <c r="BK153" s="350"/>
      <c r="BL153" s="350"/>
      <c r="BM153" s="350"/>
      <c r="BN153" s="350"/>
      <c r="BO153" s="350"/>
      <c r="BP153" s="350"/>
      <c r="BQ153" s="350"/>
      <c r="BR153" s="350"/>
      <c r="BS153" s="350"/>
      <c r="BT153" s="350">
        <f t="shared" si="20"/>
        <v>0</v>
      </c>
      <c r="BV153" s="349"/>
      <c r="BW153" s="349"/>
      <c r="BX153" s="349"/>
      <c r="BY153" s="349"/>
      <c r="BZ153" s="349"/>
      <c r="CA153" s="349"/>
      <c r="CB153" s="349"/>
      <c r="CC153" s="349"/>
      <c r="CD153" s="349"/>
      <c r="CE153" s="349"/>
      <c r="CF153" s="349"/>
      <c r="CG153" s="349"/>
      <c r="CH153" s="350">
        <f t="shared" si="21"/>
        <v>0</v>
      </c>
      <c r="CI153" s="399" t="e">
        <f t="shared" si="22"/>
        <v>#DIV/0!</v>
      </c>
      <c r="CJ153" s="348">
        <v>0</v>
      </c>
      <c r="CK153" s="348">
        <v>0</v>
      </c>
      <c r="CL153" s="348">
        <v>0</v>
      </c>
      <c r="CM153" s="348">
        <v>0</v>
      </c>
      <c r="CN153" s="348">
        <v>0</v>
      </c>
      <c r="CO153" s="348">
        <v>0</v>
      </c>
      <c r="CP153" s="348">
        <v>0</v>
      </c>
      <c r="CQ153" s="348">
        <v>0</v>
      </c>
      <c r="CR153" s="348">
        <v>0</v>
      </c>
      <c r="CS153" s="348">
        <v>0</v>
      </c>
      <c r="CT153" s="348">
        <v>0</v>
      </c>
      <c r="CU153" s="348">
        <v>0</v>
      </c>
      <c r="CV153" s="350">
        <f t="shared" si="23"/>
        <v>0</v>
      </c>
      <c r="CX153" s="1054"/>
    </row>
    <row r="154" spans="1:102" ht="30" x14ac:dyDescent="0.25">
      <c r="B154" s="172">
        <f>IF(C154=0,"",MAX($B$7:B153)+1)</f>
        <v>146</v>
      </c>
      <c r="C154" s="207">
        <v>6277004904</v>
      </c>
      <c r="D154" s="192" t="str">
        <f>_xlfn.XLOOKUP(C154,'COA_DTGroup_Update 20260428'!$C$410:$C$854,'COA_DTGroup_Update 20260428'!$A$410:$A$854,"")</f>
        <v>Bảo trì IT</v>
      </c>
      <c r="E154" s="192" t="s">
        <v>350</v>
      </c>
      <c r="F154" s="207" t="s">
        <v>930</v>
      </c>
      <c r="G154" s="192" t="s">
        <v>931</v>
      </c>
      <c r="H154" s="179">
        <f>VLOOKUP(C154,'COA_DTGroup_Update 20260428'!C:D,2,0)</f>
        <v>627</v>
      </c>
      <c r="I154" s="179">
        <v>63</v>
      </c>
      <c r="J154" s="198" t="s">
        <v>350</v>
      </c>
      <c r="K154" s="222" t="s">
        <v>226</v>
      </c>
      <c r="L154" s="311" t="s">
        <v>2078</v>
      </c>
      <c r="M154" s="312" t="s">
        <v>2259</v>
      </c>
      <c r="N154" s="285"/>
      <c r="O154" s="285" t="s">
        <v>2078</v>
      </c>
      <c r="P154" s="1" t="b">
        <v>0</v>
      </c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50">
        <f t="shared" si="17"/>
        <v>0</v>
      </c>
      <c r="AF154" s="349"/>
      <c r="AG154" s="349"/>
      <c r="AH154" s="349"/>
      <c r="AI154" s="349"/>
      <c r="AJ154" s="349"/>
      <c r="AK154" s="349"/>
      <c r="AL154" s="349"/>
      <c r="AM154" s="349"/>
      <c r="AN154" s="349"/>
      <c r="AO154" s="349"/>
      <c r="AP154" s="349"/>
      <c r="AQ154" s="349"/>
      <c r="AR154" s="350">
        <f t="shared" si="18"/>
        <v>0</v>
      </c>
      <c r="AT154" s="349"/>
      <c r="AU154" s="349"/>
      <c r="AV154" s="349"/>
      <c r="AW154" s="349"/>
      <c r="AX154" s="349"/>
      <c r="AY154" s="349"/>
      <c r="AZ154" s="349"/>
      <c r="BA154" s="349"/>
      <c r="BB154" s="349"/>
      <c r="BC154" s="349"/>
      <c r="BD154" s="349"/>
      <c r="BE154" s="349"/>
      <c r="BF154" s="350">
        <f t="shared" si="19"/>
        <v>0</v>
      </c>
      <c r="BH154" s="350"/>
      <c r="BI154" s="350"/>
      <c r="BJ154" s="350"/>
      <c r="BK154" s="350"/>
      <c r="BL154" s="350"/>
      <c r="BM154" s="350"/>
      <c r="BN154" s="350"/>
      <c r="BO154" s="350"/>
      <c r="BP154" s="350"/>
      <c r="BQ154" s="350"/>
      <c r="BR154" s="350"/>
      <c r="BS154" s="350"/>
      <c r="BT154" s="350">
        <f t="shared" si="20"/>
        <v>0</v>
      </c>
      <c r="BV154" s="349"/>
      <c r="BW154" s="349"/>
      <c r="BX154" s="349"/>
      <c r="BY154" s="349"/>
      <c r="BZ154" s="349"/>
      <c r="CA154" s="349"/>
      <c r="CB154" s="349"/>
      <c r="CC154" s="349"/>
      <c r="CD154" s="349"/>
      <c r="CE154" s="349"/>
      <c r="CF154" s="349"/>
      <c r="CG154" s="349"/>
      <c r="CH154" s="350">
        <f t="shared" si="21"/>
        <v>0</v>
      </c>
      <c r="CI154" s="399" t="e">
        <f t="shared" si="22"/>
        <v>#DIV/0!</v>
      </c>
      <c r="CJ154" s="348">
        <v>0</v>
      </c>
      <c r="CK154" s="348">
        <v>0</v>
      </c>
      <c r="CL154" s="348">
        <v>0</v>
      </c>
      <c r="CM154" s="348">
        <v>0</v>
      </c>
      <c r="CN154" s="348">
        <v>0</v>
      </c>
      <c r="CO154" s="348">
        <v>0</v>
      </c>
      <c r="CP154" s="348">
        <v>0</v>
      </c>
      <c r="CQ154" s="348">
        <v>0</v>
      </c>
      <c r="CR154" s="348">
        <v>0</v>
      </c>
      <c r="CS154" s="348">
        <v>0</v>
      </c>
      <c r="CT154" s="348">
        <v>0</v>
      </c>
      <c r="CU154" s="348">
        <v>0</v>
      </c>
      <c r="CV154" s="350">
        <f t="shared" si="23"/>
        <v>0</v>
      </c>
      <c r="CX154" s="1054"/>
    </row>
    <row r="155" spans="1:102" ht="30" x14ac:dyDescent="0.25">
      <c r="B155" s="172">
        <f>IF(C155=0,"",MAX($B$7:B154)+1)</f>
        <v>147</v>
      </c>
      <c r="C155" s="207">
        <v>6417004904</v>
      </c>
      <c r="D155" s="192" t="str">
        <f>_xlfn.XLOOKUP(C155,'COA_DTGroup_Update 20260428'!$C$410:$C$854,'COA_DTGroup_Update 20260428'!$A$410:$A$854,"")</f>
        <v>Bảo trì IT</v>
      </c>
      <c r="E155" s="192" t="s">
        <v>350</v>
      </c>
      <c r="F155" s="207" t="s">
        <v>930</v>
      </c>
      <c r="G155" s="192" t="s">
        <v>931</v>
      </c>
      <c r="H155" s="179">
        <f>VLOOKUP(C155,'COA_DTGroup_Update 20260428'!C:D,2,0)</f>
        <v>641</v>
      </c>
      <c r="I155" s="179">
        <v>63</v>
      </c>
      <c r="J155" s="198" t="s">
        <v>350</v>
      </c>
      <c r="K155" s="222" t="s">
        <v>226</v>
      </c>
      <c r="L155" s="311" t="s">
        <v>2178</v>
      </c>
      <c r="M155" s="312" t="s">
        <v>2259</v>
      </c>
      <c r="N155" s="285"/>
      <c r="O155" s="285" t="s">
        <v>2178</v>
      </c>
      <c r="P155" s="1" t="b">
        <v>0</v>
      </c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50">
        <f t="shared" si="17"/>
        <v>0</v>
      </c>
      <c r="AF155" s="349"/>
      <c r="AG155" s="349"/>
      <c r="AH155" s="349"/>
      <c r="AI155" s="349"/>
      <c r="AJ155" s="349"/>
      <c r="AK155" s="349"/>
      <c r="AL155" s="349"/>
      <c r="AM155" s="349"/>
      <c r="AN155" s="349"/>
      <c r="AO155" s="349"/>
      <c r="AP155" s="349"/>
      <c r="AQ155" s="349"/>
      <c r="AR155" s="350">
        <f t="shared" si="18"/>
        <v>0</v>
      </c>
      <c r="AT155" s="349"/>
      <c r="AU155" s="349"/>
      <c r="AV155" s="349"/>
      <c r="AW155" s="349"/>
      <c r="AX155" s="349"/>
      <c r="AY155" s="349"/>
      <c r="AZ155" s="349"/>
      <c r="BA155" s="349"/>
      <c r="BB155" s="349"/>
      <c r="BC155" s="349"/>
      <c r="BD155" s="349"/>
      <c r="BE155" s="349"/>
      <c r="BF155" s="350">
        <f t="shared" si="19"/>
        <v>0</v>
      </c>
      <c r="BH155" s="350"/>
      <c r="BI155" s="350"/>
      <c r="BJ155" s="350"/>
      <c r="BK155" s="350"/>
      <c r="BL155" s="350"/>
      <c r="BM155" s="350"/>
      <c r="BN155" s="350"/>
      <c r="BO155" s="350"/>
      <c r="BP155" s="350"/>
      <c r="BQ155" s="350"/>
      <c r="BR155" s="350"/>
      <c r="BS155" s="350"/>
      <c r="BT155" s="350">
        <f t="shared" si="20"/>
        <v>0</v>
      </c>
      <c r="BV155" s="349"/>
      <c r="BW155" s="349"/>
      <c r="BX155" s="349"/>
      <c r="BY155" s="349"/>
      <c r="BZ155" s="349"/>
      <c r="CA155" s="349"/>
      <c r="CB155" s="349"/>
      <c r="CC155" s="349"/>
      <c r="CD155" s="349"/>
      <c r="CE155" s="349"/>
      <c r="CF155" s="349"/>
      <c r="CG155" s="349"/>
      <c r="CH155" s="350">
        <f t="shared" si="21"/>
        <v>0</v>
      </c>
      <c r="CI155" s="399" t="e">
        <f t="shared" si="22"/>
        <v>#DIV/0!</v>
      </c>
      <c r="CJ155" s="348">
        <v>0</v>
      </c>
      <c r="CK155" s="348">
        <v>0</v>
      </c>
      <c r="CL155" s="348">
        <v>0</v>
      </c>
      <c r="CM155" s="348">
        <v>0</v>
      </c>
      <c r="CN155" s="348">
        <v>0</v>
      </c>
      <c r="CO155" s="348">
        <v>0</v>
      </c>
      <c r="CP155" s="348">
        <v>0</v>
      </c>
      <c r="CQ155" s="348">
        <v>0</v>
      </c>
      <c r="CR155" s="348">
        <v>0</v>
      </c>
      <c r="CS155" s="348">
        <v>0</v>
      </c>
      <c r="CT155" s="348">
        <v>0</v>
      </c>
      <c r="CU155" s="348">
        <v>0</v>
      </c>
      <c r="CV155" s="350">
        <f t="shared" si="23"/>
        <v>0</v>
      </c>
      <c r="CX155" s="1054"/>
    </row>
    <row r="156" spans="1:102" ht="30" x14ac:dyDescent="0.25">
      <c r="B156" s="172">
        <f>IF(C156=0,"",MAX($B$7:B155)+1)</f>
        <v>148</v>
      </c>
      <c r="C156" s="207">
        <v>6427004904</v>
      </c>
      <c r="D156" s="192" t="str">
        <f>_xlfn.XLOOKUP(C156,'COA_DTGroup_Update 20260428'!$C$410:$C$854,'COA_DTGroup_Update 20260428'!$A$410:$A$854,"")</f>
        <v>Bảo trì IT</v>
      </c>
      <c r="E156" s="192" t="s">
        <v>350</v>
      </c>
      <c r="F156" s="207" t="s">
        <v>930</v>
      </c>
      <c r="G156" s="192" t="s">
        <v>931</v>
      </c>
      <c r="H156" s="179">
        <f>VLOOKUP(C156,'COA_DTGroup_Update 20260428'!C:D,2,0)</f>
        <v>642</v>
      </c>
      <c r="I156" s="179">
        <v>63</v>
      </c>
      <c r="J156" s="198" t="s">
        <v>350</v>
      </c>
      <c r="K156" s="222" t="s">
        <v>226</v>
      </c>
      <c r="L156" s="311" t="s">
        <v>2219</v>
      </c>
      <c r="M156" s="312" t="s">
        <v>2259</v>
      </c>
      <c r="N156" s="285"/>
      <c r="O156" s="285" t="s">
        <v>2219</v>
      </c>
      <c r="P156" s="1" t="b">
        <v>0</v>
      </c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50">
        <f t="shared" si="17"/>
        <v>0</v>
      </c>
      <c r="AF156" s="349"/>
      <c r="AG156" s="349"/>
      <c r="AH156" s="349"/>
      <c r="AI156" s="349"/>
      <c r="AJ156" s="349"/>
      <c r="AK156" s="349"/>
      <c r="AL156" s="349"/>
      <c r="AM156" s="349"/>
      <c r="AN156" s="349"/>
      <c r="AO156" s="349"/>
      <c r="AP156" s="349"/>
      <c r="AQ156" s="349"/>
      <c r="AR156" s="350">
        <f t="shared" si="18"/>
        <v>0</v>
      </c>
      <c r="AT156" s="349"/>
      <c r="AU156" s="349"/>
      <c r="AV156" s="349"/>
      <c r="AW156" s="349"/>
      <c r="AX156" s="349"/>
      <c r="AY156" s="349"/>
      <c r="AZ156" s="349"/>
      <c r="BA156" s="349"/>
      <c r="BB156" s="349"/>
      <c r="BC156" s="349"/>
      <c r="BD156" s="349"/>
      <c r="BE156" s="349"/>
      <c r="BF156" s="350">
        <f t="shared" si="19"/>
        <v>0</v>
      </c>
      <c r="BH156" s="350"/>
      <c r="BI156" s="350"/>
      <c r="BJ156" s="350"/>
      <c r="BK156" s="350"/>
      <c r="BL156" s="350"/>
      <c r="BM156" s="350"/>
      <c r="BN156" s="350"/>
      <c r="BO156" s="350"/>
      <c r="BP156" s="350"/>
      <c r="BQ156" s="350"/>
      <c r="BR156" s="350"/>
      <c r="BS156" s="350"/>
      <c r="BT156" s="350">
        <f t="shared" si="20"/>
        <v>0</v>
      </c>
      <c r="BV156" s="349">
        <v>41440540.773277469</v>
      </c>
      <c r="BW156" s="349">
        <v>41440540.773277469</v>
      </c>
      <c r="BX156" s="349">
        <v>41440540.773277469</v>
      </c>
      <c r="BY156" s="349">
        <v>40731767.773277469</v>
      </c>
      <c r="BZ156" s="349">
        <v>40731767.773277469</v>
      </c>
      <c r="CA156" s="349">
        <v>40731767.773277469</v>
      </c>
      <c r="CB156" s="349">
        <v>40731767.773277469</v>
      </c>
      <c r="CC156" s="349">
        <v>40731767.773277469</v>
      </c>
      <c r="CD156" s="349">
        <v>40731767.773277469</v>
      </c>
      <c r="CE156" s="349">
        <v>40731767.773277469</v>
      </c>
      <c r="CF156" s="349">
        <v>40731767.773277469</v>
      </c>
      <c r="CG156" s="349">
        <v>40731767.773277469</v>
      </c>
      <c r="CH156" s="350">
        <f t="shared" si="21"/>
        <v>490907532.2793296</v>
      </c>
      <c r="CI156" s="399">
        <f t="shared" si="22"/>
        <v>-9.5434989684924587E-2</v>
      </c>
      <c r="CJ156" s="348">
        <v>29887361</v>
      </c>
      <c r="CK156" s="348">
        <v>29887361</v>
      </c>
      <c r="CL156" s="348">
        <v>29887361</v>
      </c>
      <c r="CM156" s="348">
        <v>29178588</v>
      </c>
      <c r="CN156" s="348">
        <v>29178588</v>
      </c>
      <c r="CO156" s="348">
        <v>0</v>
      </c>
      <c r="CP156" s="348">
        <v>0</v>
      </c>
      <c r="CQ156" s="348">
        <v>0</v>
      </c>
      <c r="CR156" s="348">
        <v>0</v>
      </c>
      <c r="CS156" s="348">
        <v>0</v>
      </c>
      <c r="CT156" s="348">
        <v>0</v>
      </c>
      <c r="CU156" s="348">
        <v>0</v>
      </c>
      <c r="CV156" s="350">
        <f t="shared" si="23"/>
        <v>148019259</v>
      </c>
      <c r="CX156" s="1054"/>
    </row>
    <row r="157" spans="1:102" ht="30" x14ac:dyDescent="0.25">
      <c r="B157" s="172">
        <f>IF(C157=0,"",MAX($B$7:B156)+1)</f>
        <v>149</v>
      </c>
      <c r="C157" s="233" t="s">
        <v>841</v>
      </c>
      <c r="D157" s="231"/>
      <c r="E157" s="231" t="s">
        <v>351</v>
      </c>
      <c r="F157" s="233" t="s">
        <v>932</v>
      </c>
      <c r="G157" s="231" t="s">
        <v>805</v>
      </c>
      <c r="H157" s="179"/>
      <c r="I157" s="179">
        <v>64</v>
      </c>
      <c r="J157" s="198" t="s">
        <v>351</v>
      </c>
      <c r="K157" s="222" t="s">
        <v>226</v>
      </c>
      <c r="L157" s="297" t="s">
        <v>613</v>
      </c>
      <c r="M157" s="299" t="s">
        <v>2258</v>
      </c>
      <c r="N157" s="285" t="s">
        <v>2285</v>
      </c>
      <c r="O157" s="285" t="s">
        <v>841</v>
      </c>
      <c r="P157" s="1" t="b">
        <v>0</v>
      </c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50">
        <f t="shared" si="17"/>
        <v>0</v>
      </c>
      <c r="AF157" s="349"/>
      <c r="AG157" s="349"/>
      <c r="AH157" s="349"/>
      <c r="AI157" s="349"/>
      <c r="AJ157" s="349"/>
      <c r="AK157" s="349"/>
      <c r="AL157" s="349"/>
      <c r="AM157" s="349"/>
      <c r="AN157" s="349"/>
      <c r="AO157" s="349"/>
      <c r="AP157" s="349"/>
      <c r="AQ157" s="349"/>
      <c r="AR157" s="350">
        <f t="shared" si="18"/>
        <v>0</v>
      </c>
      <c r="AT157" s="349"/>
      <c r="AU157" s="349"/>
      <c r="AV157" s="349"/>
      <c r="AW157" s="349"/>
      <c r="AX157" s="349"/>
      <c r="AY157" s="349"/>
      <c r="AZ157" s="349"/>
      <c r="BA157" s="349"/>
      <c r="BB157" s="349"/>
      <c r="BC157" s="349"/>
      <c r="BD157" s="349"/>
      <c r="BE157" s="349"/>
      <c r="BF157" s="350">
        <f t="shared" si="19"/>
        <v>0</v>
      </c>
      <c r="BH157" s="350"/>
      <c r="BI157" s="350"/>
      <c r="BJ157" s="350"/>
      <c r="BK157" s="350"/>
      <c r="BL157" s="350"/>
      <c r="BM157" s="350"/>
      <c r="BN157" s="350"/>
      <c r="BO157" s="350"/>
      <c r="BP157" s="350"/>
      <c r="BQ157" s="350"/>
      <c r="BR157" s="350"/>
      <c r="BS157" s="350"/>
      <c r="BT157" s="350">
        <f t="shared" si="20"/>
        <v>0</v>
      </c>
      <c r="BV157" s="349"/>
      <c r="BW157" s="349"/>
      <c r="BX157" s="349"/>
      <c r="BY157" s="349"/>
      <c r="BZ157" s="349"/>
      <c r="CA157" s="349"/>
      <c r="CB157" s="349"/>
      <c r="CC157" s="349"/>
      <c r="CD157" s="349"/>
      <c r="CE157" s="349"/>
      <c r="CF157" s="349"/>
      <c r="CG157" s="349"/>
      <c r="CH157" s="350">
        <f t="shared" si="21"/>
        <v>0</v>
      </c>
      <c r="CI157" s="399" t="e">
        <f t="shared" si="22"/>
        <v>#DIV/0!</v>
      </c>
      <c r="CJ157" s="348">
        <v>0</v>
      </c>
      <c r="CK157" s="348">
        <v>0</v>
      </c>
      <c r="CL157" s="348">
        <v>0</v>
      </c>
      <c r="CM157" s="348">
        <v>0</v>
      </c>
      <c r="CN157" s="348">
        <v>0</v>
      </c>
      <c r="CO157" s="348">
        <v>0</v>
      </c>
      <c r="CP157" s="348">
        <v>0</v>
      </c>
      <c r="CQ157" s="348">
        <v>0</v>
      </c>
      <c r="CR157" s="348">
        <v>0</v>
      </c>
      <c r="CS157" s="348">
        <v>0</v>
      </c>
      <c r="CT157" s="348">
        <v>0</v>
      </c>
      <c r="CU157" s="348">
        <v>0</v>
      </c>
      <c r="CV157" s="350">
        <f t="shared" si="23"/>
        <v>0</v>
      </c>
      <c r="CX157" s="1054"/>
    </row>
    <row r="158" spans="1:102" ht="30" x14ac:dyDescent="0.25">
      <c r="B158" s="172"/>
      <c r="C158" s="233" t="s">
        <v>933</v>
      </c>
      <c r="D158" s="231"/>
      <c r="E158" s="231" t="s">
        <v>351</v>
      </c>
      <c r="F158" s="233" t="s">
        <v>932</v>
      </c>
      <c r="G158" s="231" t="s">
        <v>805</v>
      </c>
      <c r="H158" s="179"/>
      <c r="I158" s="179">
        <v>64</v>
      </c>
      <c r="J158" s="198" t="s">
        <v>351</v>
      </c>
      <c r="K158" s="222" t="s">
        <v>226</v>
      </c>
      <c r="L158" s="297" t="s">
        <v>567</v>
      </c>
      <c r="M158" s="299" t="s">
        <v>2258</v>
      </c>
      <c r="N158" s="285" t="s">
        <v>2285</v>
      </c>
      <c r="O158" s="285" t="s">
        <v>933</v>
      </c>
      <c r="P158" s="1" t="b">
        <v>0</v>
      </c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50">
        <f t="shared" si="17"/>
        <v>0</v>
      </c>
      <c r="AF158" s="349"/>
      <c r="AG158" s="349"/>
      <c r="AH158" s="349"/>
      <c r="AI158" s="349"/>
      <c r="AJ158" s="349"/>
      <c r="AK158" s="349"/>
      <c r="AL158" s="349"/>
      <c r="AM158" s="349"/>
      <c r="AN158" s="349"/>
      <c r="AO158" s="349"/>
      <c r="AP158" s="349"/>
      <c r="AQ158" s="349"/>
      <c r="AR158" s="350">
        <f t="shared" si="18"/>
        <v>0</v>
      </c>
      <c r="AT158" s="349"/>
      <c r="AU158" s="349"/>
      <c r="AV158" s="349"/>
      <c r="AW158" s="349"/>
      <c r="AX158" s="349"/>
      <c r="AY158" s="349"/>
      <c r="AZ158" s="349"/>
      <c r="BA158" s="349"/>
      <c r="BB158" s="349"/>
      <c r="BC158" s="349"/>
      <c r="BD158" s="349"/>
      <c r="BE158" s="349"/>
      <c r="BF158" s="350">
        <f t="shared" si="19"/>
        <v>0</v>
      </c>
      <c r="BH158" s="350"/>
      <c r="BI158" s="350"/>
      <c r="BJ158" s="350"/>
      <c r="BK158" s="350"/>
      <c r="BL158" s="350"/>
      <c r="BM158" s="350"/>
      <c r="BN158" s="350"/>
      <c r="BO158" s="350"/>
      <c r="BP158" s="350"/>
      <c r="BQ158" s="350"/>
      <c r="BR158" s="350"/>
      <c r="BS158" s="350"/>
      <c r="BT158" s="350">
        <f t="shared" si="20"/>
        <v>0</v>
      </c>
      <c r="BV158" s="349"/>
      <c r="BW158" s="349"/>
      <c r="BX158" s="349"/>
      <c r="BY158" s="349"/>
      <c r="BZ158" s="349"/>
      <c r="CA158" s="349"/>
      <c r="CB158" s="349"/>
      <c r="CC158" s="349"/>
      <c r="CD158" s="349"/>
      <c r="CE158" s="349"/>
      <c r="CF158" s="349"/>
      <c r="CG158" s="349"/>
      <c r="CH158" s="350">
        <f t="shared" si="21"/>
        <v>0</v>
      </c>
      <c r="CI158" s="399" t="e">
        <f t="shared" si="22"/>
        <v>#DIV/0!</v>
      </c>
      <c r="CJ158" s="348">
        <v>0</v>
      </c>
      <c r="CK158" s="348">
        <v>0</v>
      </c>
      <c r="CL158" s="348">
        <v>0</v>
      </c>
      <c r="CM158" s="348">
        <v>0</v>
      </c>
      <c r="CN158" s="348">
        <v>0</v>
      </c>
      <c r="CO158" s="348">
        <v>0</v>
      </c>
      <c r="CP158" s="348">
        <v>0</v>
      </c>
      <c r="CQ158" s="348">
        <v>0</v>
      </c>
      <c r="CR158" s="348">
        <v>0</v>
      </c>
      <c r="CS158" s="348">
        <v>0</v>
      </c>
      <c r="CT158" s="348">
        <v>0</v>
      </c>
      <c r="CU158" s="348">
        <v>0</v>
      </c>
      <c r="CV158" s="350">
        <f t="shared" si="23"/>
        <v>0</v>
      </c>
      <c r="CX158" s="1054"/>
    </row>
    <row r="159" spans="1:102" ht="30" x14ac:dyDescent="0.25">
      <c r="B159" s="172"/>
      <c r="C159" s="233" t="s">
        <v>934</v>
      </c>
      <c r="D159" s="231"/>
      <c r="E159" s="231" t="s">
        <v>351</v>
      </c>
      <c r="F159" s="233" t="s">
        <v>932</v>
      </c>
      <c r="G159" s="231" t="s">
        <v>805</v>
      </c>
      <c r="H159" s="179"/>
      <c r="I159" s="179">
        <v>64</v>
      </c>
      <c r="J159" s="198" t="s">
        <v>351</v>
      </c>
      <c r="K159" s="222" t="s">
        <v>226</v>
      </c>
      <c r="L159" s="297" t="s">
        <v>457</v>
      </c>
      <c r="M159" s="299" t="s">
        <v>2258</v>
      </c>
      <c r="N159" s="285" t="s">
        <v>2285</v>
      </c>
      <c r="O159" s="285" t="s">
        <v>934</v>
      </c>
      <c r="P159" s="1" t="b">
        <v>0</v>
      </c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50">
        <f t="shared" si="17"/>
        <v>0</v>
      </c>
      <c r="AF159" s="349"/>
      <c r="AG159" s="349"/>
      <c r="AH159" s="349"/>
      <c r="AI159" s="349"/>
      <c r="AJ159" s="349"/>
      <c r="AK159" s="349"/>
      <c r="AL159" s="349"/>
      <c r="AM159" s="349"/>
      <c r="AN159" s="349"/>
      <c r="AO159" s="349"/>
      <c r="AP159" s="349"/>
      <c r="AQ159" s="349"/>
      <c r="AR159" s="350">
        <f t="shared" si="18"/>
        <v>0</v>
      </c>
      <c r="AT159" s="349"/>
      <c r="AU159" s="349"/>
      <c r="AV159" s="349"/>
      <c r="AW159" s="349"/>
      <c r="AX159" s="349"/>
      <c r="AY159" s="349"/>
      <c r="AZ159" s="349"/>
      <c r="BA159" s="349"/>
      <c r="BB159" s="349"/>
      <c r="BC159" s="349"/>
      <c r="BD159" s="349"/>
      <c r="BE159" s="349"/>
      <c r="BF159" s="350">
        <f t="shared" si="19"/>
        <v>0</v>
      </c>
      <c r="BH159" s="350"/>
      <c r="BI159" s="350"/>
      <c r="BJ159" s="350"/>
      <c r="BK159" s="350"/>
      <c r="BL159" s="350"/>
      <c r="BM159" s="350"/>
      <c r="BN159" s="350"/>
      <c r="BO159" s="350"/>
      <c r="BP159" s="350"/>
      <c r="BQ159" s="350"/>
      <c r="BR159" s="350"/>
      <c r="BS159" s="350"/>
      <c r="BT159" s="350">
        <f t="shared" si="20"/>
        <v>0</v>
      </c>
      <c r="BV159" s="349"/>
      <c r="BW159" s="349"/>
      <c r="BX159" s="349"/>
      <c r="BY159" s="349"/>
      <c r="BZ159" s="349"/>
      <c r="CA159" s="349"/>
      <c r="CB159" s="349"/>
      <c r="CC159" s="349"/>
      <c r="CD159" s="349"/>
      <c r="CE159" s="349"/>
      <c r="CF159" s="349"/>
      <c r="CG159" s="349"/>
      <c r="CH159" s="350">
        <f t="shared" si="21"/>
        <v>0</v>
      </c>
      <c r="CI159" s="399" t="e">
        <f t="shared" si="22"/>
        <v>#DIV/0!</v>
      </c>
      <c r="CJ159" s="348">
        <v>0</v>
      </c>
      <c r="CK159" s="348">
        <v>0</v>
      </c>
      <c r="CL159" s="348">
        <v>0</v>
      </c>
      <c r="CM159" s="348">
        <v>0</v>
      </c>
      <c r="CN159" s="348">
        <v>0</v>
      </c>
      <c r="CO159" s="348">
        <v>0</v>
      </c>
      <c r="CP159" s="348">
        <v>0</v>
      </c>
      <c r="CQ159" s="348">
        <v>0</v>
      </c>
      <c r="CR159" s="348">
        <v>0</v>
      </c>
      <c r="CS159" s="348">
        <v>0</v>
      </c>
      <c r="CT159" s="348">
        <v>0</v>
      </c>
      <c r="CU159" s="348">
        <v>0</v>
      </c>
      <c r="CV159" s="350">
        <f t="shared" si="23"/>
        <v>0</v>
      </c>
      <c r="CX159" s="1054"/>
    </row>
    <row r="160" spans="1:102" ht="30" x14ac:dyDescent="0.25">
      <c r="B160" s="172">
        <f>IF(C160=0,"",MAX($B$7:B157)+1)</f>
        <v>150</v>
      </c>
      <c r="C160" s="233" t="s">
        <v>841</v>
      </c>
      <c r="D160" s="231"/>
      <c r="E160" s="231" t="s">
        <v>352</v>
      </c>
      <c r="F160" s="233" t="s">
        <v>935</v>
      </c>
      <c r="G160" s="231" t="s">
        <v>805</v>
      </c>
      <c r="H160" s="179"/>
      <c r="I160" s="179">
        <v>65</v>
      </c>
      <c r="J160" s="198" t="s">
        <v>352</v>
      </c>
      <c r="K160" s="222" t="s">
        <v>226</v>
      </c>
      <c r="L160" s="297" t="s">
        <v>2286</v>
      </c>
      <c r="M160" s="299"/>
      <c r="N160" s="285" t="s">
        <v>2285</v>
      </c>
      <c r="O160" s="285" t="s">
        <v>841</v>
      </c>
      <c r="P160" s="1" t="b">
        <v>0</v>
      </c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50">
        <f t="shared" si="17"/>
        <v>0</v>
      </c>
      <c r="AF160" s="349"/>
      <c r="AG160" s="349"/>
      <c r="AH160" s="349"/>
      <c r="AI160" s="349"/>
      <c r="AJ160" s="349"/>
      <c r="AK160" s="349"/>
      <c r="AL160" s="349"/>
      <c r="AM160" s="349"/>
      <c r="AN160" s="349"/>
      <c r="AO160" s="349"/>
      <c r="AP160" s="349"/>
      <c r="AQ160" s="349"/>
      <c r="AR160" s="350">
        <f t="shared" si="18"/>
        <v>0</v>
      </c>
      <c r="AT160" s="349"/>
      <c r="AU160" s="349"/>
      <c r="AV160" s="349"/>
      <c r="AW160" s="349"/>
      <c r="AX160" s="349"/>
      <c r="AY160" s="349"/>
      <c r="AZ160" s="349"/>
      <c r="BA160" s="349"/>
      <c r="BB160" s="349"/>
      <c r="BC160" s="349"/>
      <c r="BD160" s="349"/>
      <c r="BE160" s="349"/>
      <c r="BF160" s="350">
        <f t="shared" si="19"/>
        <v>0</v>
      </c>
      <c r="BH160" s="350"/>
      <c r="BI160" s="350"/>
      <c r="BJ160" s="350"/>
      <c r="BK160" s="350"/>
      <c r="BL160" s="350"/>
      <c r="BM160" s="350"/>
      <c r="BN160" s="350"/>
      <c r="BO160" s="350"/>
      <c r="BP160" s="350"/>
      <c r="BQ160" s="350"/>
      <c r="BR160" s="350"/>
      <c r="BS160" s="350"/>
      <c r="BT160" s="350">
        <f t="shared" si="20"/>
        <v>0</v>
      </c>
      <c r="BV160" s="349"/>
      <c r="BW160" s="349"/>
      <c r="BX160" s="349"/>
      <c r="BY160" s="349"/>
      <c r="BZ160" s="349"/>
      <c r="CA160" s="349"/>
      <c r="CB160" s="349"/>
      <c r="CC160" s="349"/>
      <c r="CD160" s="349"/>
      <c r="CE160" s="349"/>
      <c r="CF160" s="349"/>
      <c r="CG160" s="349"/>
      <c r="CH160" s="350">
        <f t="shared" si="21"/>
        <v>0</v>
      </c>
      <c r="CI160" s="399" t="e">
        <f t="shared" si="22"/>
        <v>#DIV/0!</v>
      </c>
      <c r="CJ160" s="348">
        <v>0</v>
      </c>
      <c r="CK160" s="348">
        <v>0</v>
      </c>
      <c r="CL160" s="348">
        <v>0</v>
      </c>
      <c r="CM160" s="348">
        <v>0</v>
      </c>
      <c r="CN160" s="348">
        <v>0</v>
      </c>
      <c r="CO160" s="348">
        <v>0</v>
      </c>
      <c r="CP160" s="348">
        <v>0</v>
      </c>
      <c r="CQ160" s="348">
        <v>0</v>
      </c>
      <c r="CR160" s="348">
        <v>0</v>
      </c>
      <c r="CS160" s="348">
        <v>0</v>
      </c>
      <c r="CT160" s="348">
        <v>0</v>
      </c>
      <c r="CU160" s="348">
        <v>0</v>
      </c>
      <c r="CV160" s="350">
        <f t="shared" si="23"/>
        <v>0</v>
      </c>
      <c r="CX160" s="1054"/>
    </row>
    <row r="161" spans="1:102" ht="30" x14ac:dyDescent="0.25">
      <c r="B161" s="172"/>
      <c r="C161" s="233" t="s">
        <v>933</v>
      </c>
      <c r="D161" s="231"/>
      <c r="E161" s="231" t="s">
        <v>352</v>
      </c>
      <c r="F161" s="233" t="s">
        <v>935</v>
      </c>
      <c r="G161" s="231" t="s">
        <v>805</v>
      </c>
      <c r="H161" s="179"/>
      <c r="I161" s="179">
        <v>65</v>
      </c>
      <c r="J161" s="198" t="s">
        <v>352</v>
      </c>
      <c r="K161" s="222" t="s">
        <v>226</v>
      </c>
      <c r="L161" s="297" t="s">
        <v>722</v>
      </c>
      <c r="M161" s="299"/>
      <c r="N161" s="285" t="s">
        <v>2285</v>
      </c>
      <c r="O161" s="285" t="s">
        <v>933</v>
      </c>
      <c r="P161" s="1" t="b">
        <v>0</v>
      </c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50">
        <f t="shared" si="17"/>
        <v>0</v>
      </c>
      <c r="AF161" s="349"/>
      <c r="AG161" s="349"/>
      <c r="AH161" s="349"/>
      <c r="AI161" s="349"/>
      <c r="AJ161" s="349"/>
      <c r="AK161" s="349"/>
      <c r="AL161" s="349"/>
      <c r="AM161" s="349"/>
      <c r="AN161" s="349"/>
      <c r="AO161" s="349"/>
      <c r="AP161" s="349"/>
      <c r="AQ161" s="349"/>
      <c r="AR161" s="350">
        <f t="shared" si="18"/>
        <v>0</v>
      </c>
      <c r="AT161" s="349"/>
      <c r="AU161" s="349"/>
      <c r="AV161" s="349"/>
      <c r="AW161" s="349"/>
      <c r="AX161" s="349"/>
      <c r="AY161" s="349"/>
      <c r="AZ161" s="349"/>
      <c r="BA161" s="349"/>
      <c r="BB161" s="349"/>
      <c r="BC161" s="349"/>
      <c r="BD161" s="349"/>
      <c r="BE161" s="349"/>
      <c r="BF161" s="350">
        <f t="shared" si="19"/>
        <v>0</v>
      </c>
      <c r="BH161" s="350"/>
      <c r="BI161" s="350"/>
      <c r="BJ161" s="350"/>
      <c r="BK161" s="350"/>
      <c r="BL161" s="350"/>
      <c r="BM161" s="350"/>
      <c r="BN161" s="350"/>
      <c r="BO161" s="350"/>
      <c r="BP161" s="350"/>
      <c r="BQ161" s="350"/>
      <c r="BR161" s="350"/>
      <c r="BS161" s="350"/>
      <c r="BT161" s="350">
        <f t="shared" si="20"/>
        <v>0</v>
      </c>
      <c r="BV161" s="349"/>
      <c r="BW161" s="349"/>
      <c r="BX161" s="349"/>
      <c r="BY161" s="349"/>
      <c r="BZ161" s="349"/>
      <c r="CA161" s="349"/>
      <c r="CB161" s="349"/>
      <c r="CC161" s="349"/>
      <c r="CD161" s="349"/>
      <c r="CE161" s="349"/>
      <c r="CF161" s="349"/>
      <c r="CG161" s="349"/>
      <c r="CH161" s="350">
        <f t="shared" si="21"/>
        <v>0</v>
      </c>
      <c r="CI161" s="399" t="e">
        <f t="shared" si="22"/>
        <v>#DIV/0!</v>
      </c>
      <c r="CJ161" s="348">
        <v>0</v>
      </c>
      <c r="CK161" s="348">
        <v>0</v>
      </c>
      <c r="CL161" s="348">
        <v>0</v>
      </c>
      <c r="CM161" s="348">
        <v>0</v>
      </c>
      <c r="CN161" s="348">
        <v>0</v>
      </c>
      <c r="CO161" s="348">
        <v>0</v>
      </c>
      <c r="CP161" s="348">
        <v>0</v>
      </c>
      <c r="CQ161" s="348">
        <v>0</v>
      </c>
      <c r="CR161" s="348">
        <v>0</v>
      </c>
      <c r="CS161" s="348">
        <v>0</v>
      </c>
      <c r="CT161" s="348">
        <v>0</v>
      </c>
      <c r="CU161" s="348">
        <v>0</v>
      </c>
      <c r="CV161" s="350">
        <f t="shared" si="23"/>
        <v>0</v>
      </c>
      <c r="CX161" s="1054"/>
    </row>
    <row r="162" spans="1:102" ht="30" x14ac:dyDescent="0.25">
      <c r="B162" s="172"/>
      <c r="C162" s="233" t="s">
        <v>934</v>
      </c>
      <c r="D162" s="231"/>
      <c r="E162" s="231" t="s">
        <v>352</v>
      </c>
      <c r="F162" s="233" t="s">
        <v>935</v>
      </c>
      <c r="G162" s="231" t="s">
        <v>805</v>
      </c>
      <c r="H162" s="179"/>
      <c r="I162" s="179">
        <v>65</v>
      </c>
      <c r="J162" s="198" t="s">
        <v>352</v>
      </c>
      <c r="K162" s="222" t="s">
        <v>226</v>
      </c>
      <c r="L162" s="297" t="s">
        <v>520</v>
      </c>
      <c r="M162" s="299"/>
      <c r="N162" s="285" t="s">
        <v>2285</v>
      </c>
      <c r="O162" s="285" t="s">
        <v>934</v>
      </c>
      <c r="P162" s="1" t="b">
        <v>0</v>
      </c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50">
        <f t="shared" si="17"/>
        <v>0</v>
      </c>
      <c r="AF162" s="349"/>
      <c r="AG162" s="349"/>
      <c r="AH162" s="349"/>
      <c r="AI162" s="349"/>
      <c r="AJ162" s="349"/>
      <c r="AK162" s="349"/>
      <c r="AL162" s="349"/>
      <c r="AM162" s="349"/>
      <c r="AN162" s="349"/>
      <c r="AO162" s="349"/>
      <c r="AP162" s="349"/>
      <c r="AQ162" s="349"/>
      <c r="AR162" s="350">
        <f t="shared" si="18"/>
        <v>0</v>
      </c>
      <c r="AT162" s="349"/>
      <c r="AU162" s="349"/>
      <c r="AV162" s="349"/>
      <c r="AW162" s="349"/>
      <c r="AX162" s="349"/>
      <c r="AY162" s="349"/>
      <c r="AZ162" s="349"/>
      <c r="BA162" s="349"/>
      <c r="BB162" s="349"/>
      <c r="BC162" s="349"/>
      <c r="BD162" s="349"/>
      <c r="BE162" s="349"/>
      <c r="BF162" s="350">
        <f t="shared" si="19"/>
        <v>0</v>
      </c>
      <c r="BH162" s="350"/>
      <c r="BI162" s="350"/>
      <c r="BJ162" s="350"/>
      <c r="BK162" s="350"/>
      <c r="BL162" s="350"/>
      <c r="BM162" s="350"/>
      <c r="BN162" s="350"/>
      <c r="BO162" s="350"/>
      <c r="BP162" s="350"/>
      <c r="BQ162" s="350"/>
      <c r="BR162" s="350"/>
      <c r="BS162" s="350"/>
      <c r="BT162" s="350">
        <f t="shared" si="20"/>
        <v>0</v>
      </c>
      <c r="BV162" s="349"/>
      <c r="BW162" s="349"/>
      <c r="BX162" s="349"/>
      <c r="BY162" s="349"/>
      <c r="BZ162" s="349"/>
      <c r="CA162" s="349"/>
      <c r="CB162" s="349"/>
      <c r="CC162" s="349"/>
      <c r="CD162" s="349"/>
      <c r="CE162" s="349"/>
      <c r="CF162" s="349"/>
      <c r="CG162" s="349"/>
      <c r="CH162" s="350">
        <f t="shared" si="21"/>
        <v>0</v>
      </c>
      <c r="CI162" s="399" t="e">
        <f t="shared" si="22"/>
        <v>#DIV/0!</v>
      </c>
      <c r="CJ162" s="348">
        <v>0</v>
      </c>
      <c r="CK162" s="348">
        <v>0</v>
      </c>
      <c r="CL162" s="348">
        <v>0</v>
      </c>
      <c r="CM162" s="348">
        <v>0</v>
      </c>
      <c r="CN162" s="348">
        <v>0</v>
      </c>
      <c r="CO162" s="348">
        <v>0</v>
      </c>
      <c r="CP162" s="348">
        <v>0</v>
      </c>
      <c r="CQ162" s="348">
        <v>0</v>
      </c>
      <c r="CR162" s="348">
        <v>0</v>
      </c>
      <c r="CS162" s="348">
        <v>0</v>
      </c>
      <c r="CT162" s="348">
        <v>0</v>
      </c>
      <c r="CU162" s="348">
        <v>0</v>
      </c>
      <c r="CV162" s="350">
        <f t="shared" si="23"/>
        <v>0</v>
      </c>
      <c r="CX162" s="1054"/>
    </row>
    <row r="163" spans="1:102" ht="60" x14ac:dyDescent="0.25">
      <c r="B163" s="172">
        <f>IF(C163=0,"",MAX($B$7:B160)+1)</f>
        <v>151</v>
      </c>
      <c r="C163" s="203">
        <v>6427005401</v>
      </c>
      <c r="D163" s="9" t="str">
        <f>_xlfn.XLOOKUP(C163,'COA_DTGroup_Update 20260428'!$C$410:$C$854,'COA_DTGroup_Update 20260428'!$A$410:$A$854,"")</f>
        <v>Chi phí đăng ký mẫu mã, kiểu dáng</v>
      </c>
      <c r="E163" s="9" t="s">
        <v>70</v>
      </c>
      <c r="F163" s="203" t="s">
        <v>936</v>
      </c>
      <c r="G163" s="171" t="s">
        <v>937</v>
      </c>
      <c r="H163" s="179">
        <f>VLOOKUP(C163,'COA_DTGroup_Update 20260428'!C:D,2,0)</f>
        <v>642</v>
      </c>
      <c r="I163" s="179">
        <v>66</v>
      </c>
      <c r="J163" s="198" t="s">
        <v>70</v>
      </c>
      <c r="K163" s="222" t="s">
        <v>226</v>
      </c>
      <c r="L163" s="375" t="s">
        <v>538</v>
      </c>
      <c r="M163" s="376" t="s">
        <v>2287</v>
      </c>
      <c r="N163" s="285"/>
      <c r="O163" s="285" t="s">
        <v>538</v>
      </c>
      <c r="P163" s="1" t="b">
        <v>0</v>
      </c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50">
        <f t="shared" si="17"/>
        <v>0</v>
      </c>
      <c r="AF163" s="349"/>
      <c r="AG163" s="349"/>
      <c r="AH163" s="349"/>
      <c r="AI163" s="349"/>
      <c r="AJ163" s="349"/>
      <c r="AK163" s="349"/>
      <c r="AL163" s="349"/>
      <c r="AM163" s="349"/>
      <c r="AN163" s="349"/>
      <c r="AO163" s="349"/>
      <c r="AP163" s="349"/>
      <c r="AQ163" s="349"/>
      <c r="AR163" s="350">
        <f t="shared" si="18"/>
        <v>0</v>
      </c>
      <c r="AT163" s="349"/>
      <c r="AU163" s="349"/>
      <c r="AV163" s="349"/>
      <c r="AW163" s="349"/>
      <c r="AX163" s="349"/>
      <c r="AY163" s="349"/>
      <c r="AZ163" s="349"/>
      <c r="BA163" s="349"/>
      <c r="BB163" s="349"/>
      <c r="BC163" s="349"/>
      <c r="BD163" s="349"/>
      <c r="BE163" s="349"/>
      <c r="BF163" s="350">
        <f t="shared" si="19"/>
        <v>0</v>
      </c>
      <c r="BH163" s="350"/>
      <c r="BI163" s="350"/>
      <c r="BJ163" s="350"/>
      <c r="BK163" s="350"/>
      <c r="BL163" s="350"/>
      <c r="BM163" s="350"/>
      <c r="BN163" s="350"/>
      <c r="BO163" s="350"/>
      <c r="BP163" s="350"/>
      <c r="BQ163" s="350"/>
      <c r="BR163" s="350"/>
      <c r="BS163" s="350"/>
      <c r="BT163" s="350">
        <f t="shared" si="20"/>
        <v>0</v>
      </c>
      <c r="BV163" s="349"/>
      <c r="BW163" s="349"/>
      <c r="BX163" s="349"/>
      <c r="BY163" s="349"/>
      <c r="BZ163" s="349"/>
      <c r="CA163" s="349"/>
      <c r="CB163" s="349"/>
      <c r="CC163" s="349"/>
      <c r="CD163" s="349"/>
      <c r="CE163" s="349"/>
      <c r="CF163" s="349"/>
      <c r="CG163" s="349"/>
      <c r="CH163" s="350">
        <f t="shared" si="21"/>
        <v>0</v>
      </c>
      <c r="CI163" s="399" t="e">
        <f t="shared" si="22"/>
        <v>#DIV/0!</v>
      </c>
      <c r="CJ163" s="348">
        <v>0</v>
      </c>
      <c r="CK163" s="348">
        <v>0</v>
      </c>
      <c r="CL163" s="348">
        <v>0</v>
      </c>
      <c r="CM163" s="348">
        <v>0</v>
      </c>
      <c r="CN163" s="348">
        <v>0</v>
      </c>
      <c r="CO163" s="348">
        <v>0</v>
      </c>
      <c r="CP163" s="348">
        <v>0</v>
      </c>
      <c r="CQ163" s="348">
        <v>0</v>
      </c>
      <c r="CR163" s="348">
        <v>0</v>
      </c>
      <c r="CS163" s="348">
        <v>0</v>
      </c>
      <c r="CT163" s="348">
        <v>0</v>
      </c>
      <c r="CU163" s="348">
        <v>0</v>
      </c>
      <c r="CV163" s="350">
        <f t="shared" si="23"/>
        <v>0</v>
      </c>
      <c r="CX163" s="1054"/>
    </row>
    <row r="164" spans="1:102" x14ac:dyDescent="0.25">
      <c r="B164" s="172">
        <f>IF(C164=0,"",MAX($B$7:B163)+1)</f>
        <v>152</v>
      </c>
      <c r="C164" s="21">
        <v>6277005702</v>
      </c>
      <c r="D164" s="9" t="str">
        <f>_xlfn.XLOOKUP(C164,'COA_DTGroup_Update 20260428'!$C$410:$C$854,'COA_DTGroup_Update 20260428'!$A$410:$A$854,"")</f>
        <v>Khách sạn</v>
      </c>
      <c r="E164" s="9" t="s">
        <v>363</v>
      </c>
      <c r="F164" s="21" t="s">
        <v>938</v>
      </c>
      <c r="G164" s="171"/>
      <c r="H164" s="179">
        <f>VLOOKUP(C164,'COA_DTGroup_Update 20260428'!C:D,2,0)</f>
        <v>627</v>
      </c>
      <c r="I164" s="179">
        <v>86</v>
      </c>
      <c r="J164" s="198" t="s">
        <v>363</v>
      </c>
      <c r="K164" s="222" t="s">
        <v>226</v>
      </c>
      <c r="L164" s="288" t="s">
        <v>574</v>
      </c>
      <c r="M164" s="299" t="s">
        <v>2258</v>
      </c>
      <c r="N164" s="285"/>
      <c r="O164" s="285" t="s">
        <v>574</v>
      </c>
      <c r="P164" s="1" t="b">
        <v>1</v>
      </c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50">
        <f t="shared" si="17"/>
        <v>0</v>
      </c>
      <c r="AF164" s="349"/>
      <c r="AG164" s="349"/>
      <c r="AH164" s="349"/>
      <c r="AI164" s="349"/>
      <c r="AJ164" s="349"/>
      <c r="AK164" s="349"/>
      <c r="AL164" s="349"/>
      <c r="AM164" s="349"/>
      <c r="AN164" s="349"/>
      <c r="AO164" s="349"/>
      <c r="AP164" s="349"/>
      <c r="AQ164" s="349"/>
      <c r="AR164" s="350">
        <f t="shared" si="18"/>
        <v>0</v>
      </c>
      <c r="AT164" s="349"/>
      <c r="AU164" s="349"/>
      <c r="AV164" s="349"/>
      <c r="AW164" s="349"/>
      <c r="AX164" s="349"/>
      <c r="AY164" s="349"/>
      <c r="AZ164" s="349"/>
      <c r="BA164" s="349"/>
      <c r="BB164" s="349"/>
      <c r="BC164" s="349"/>
      <c r="BD164" s="349"/>
      <c r="BE164" s="349"/>
      <c r="BF164" s="350">
        <f t="shared" si="19"/>
        <v>0</v>
      </c>
      <c r="BH164" s="350"/>
      <c r="BI164" s="350"/>
      <c r="BJ164" s="350"/>
      <c r="BK164" s="350"/>
      <c r="BL164" s="350"/>
      <c r="BM164" s="350"/>
      <c r="BN164" s="350"/>
      <c r="BO164" s="350"/>
      <c r="BP164" s="350"/>
      <c r="BQ164" s="350"/>
      <c r="BR164" s="350"/>
      <c r="BS164" s="350"/>
      <c r="BT164" s="350">
        <f t="shared" si="20"/>
        <v>0</v>
      </c>
      <c r="BV164" s="349"/>
      <c r="BW164" s="349"/>
      <c r="BX164" s="349"/>
      <c r="BY164" s="349"/>
      <c r="BZ164" s="349"/>
      <c r="CA164" s="349"/>
      <c r="CB164" s="349"/>
      <c r="CC164" s="349"/>
      <c r="CD164" s="349"/>
      <c r="CE164" s="349"/>
      <c r="CF164" s="349"/>
      <c r="CG164" s="349"/>
      <c r="CH164" s="350">
        <f t="shared" si="21"/>
        <v>0</v>
      </c>
      <c r="CI164" s="399" t="e">
        <f t="shared" si="22"/>
        <v>#DIV/0!</v>
      </c>
      <c r="CJ164" s="348">
        <v>0</v>
      </c>
      <c r="CK164" s="348">
        <v>0</v>
      </c>
      <c r="CL164" s="348">
        <v>0</v>
      </c>
      <c r="CM164" s="348">
        <v>0</v>
      </c>
      <c r="CN164" s="348">
        <v>555556</v>
      </c>
      <c r="CO164" s="348">
        <v>0</v>
      </c>
      <c r="CP164" s="348">
        <v>0</v>
      </c>
      <c r="CQ164" s="348">
        <v>0</v>
      </c>
      <c r="CR164" s="348">
        <v>0</v>
      </c>
      <c r="CS164" s="348">
        <v>0</v>
      </c>
      <c r="CT164" s="348">
        <v>0</v>
      </c>
      <c r="CU164" s="348">
        <v>0</v>
      </c>
      <c r="CV164" s="350">
        <f t="shared" si="23"/>
        <v>555556</v>
      </c>
      <c r="CX164" s="1054"/>
    </row>
    <row r="165" spans="1:102" x14ac:dyDescent="0.25">
      <c r="B165" s="172">
        <f>IF(C165=0,"",MAX($B$7:B164)+1)</f>
        <v>153</v>
      </c>
      <c r="C165" s="21">
        <v>6417005702</v>
      </c>
      <c r="D165" s="9" t="str">
        <f>_xlfn.XLOOKUP(C165,'COA_DTGroup_Update 20260428'!$C$410:$C$854,'COA_DTGroup_Update 20260428'!$A$410:$A$854,"")</f>
        <v>Khách sạn</v>
      </c>
      <c r="E165" s="9" t="s">
        <v>363</v>
      </c>
      <c r="F165" s="21" t="s">
        <v>938</v>
      </c>
      <c r="G165" s="171"/>
      <c r="H165" s="179">
        <f>VLOOKUP(C165,'COA_DTGroup_Update 20260428'!C:D,2,0)</f>
        <v>641</v>
      </c>
      <c r="I165" s="179">
        <v>86</v>
      </c>
      <c r="J165" s="198" t="s">
        <v>363</v>
      </c>
      <c r="K165" s="222" t="s">
        <v>226</v>
      </c>
      <c r="L165" s="288" t="s">
        <v>646</v>
      </c>
      <c r="M165" s="299" t="s">
        <v>2258</v>
      </c>
      <c r="N165" s="285"/>
      <c r="O165" s="285" t="s">
        <v>646</v>
      </c>
      <c r="P165" s="1" t="b">
        <v>1</v>
      </c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50">
        <f t="shared" si="17"/>
        <v>0</v>
      </c>
      <c r="AF165" s="349"/>
      <c r="AG165" s="349"/>
      <c r="AH165" s="349"/>
      <c r="AI165" s="349"/>
      <c r="AJ165" s="349"/>
      <c r="AK165" s="349"/>
      <c r="AL165" s="349"/>
      <c r="AM165" s="349"/>
      <c r="AN165" s="349"/>
      <c r="AO165" s="349"/>
      <c r="AP165" s="349"/>
      <c r="AQ165" s="349"/>
      <c r="AR165" s="350">
        <f t="shared" si="18"/>
        <v>0</v>
      </c>
      <c r="AT165" s="349"/>
      <c r="AU165" s="349"/>
      <c r="AV165" s="349"/>
      <c r="AW165" s="349"/>
      <c r="AX165" s="349"/>
      <c r="AY165" s="349"/>
      <c r="AZ165" s="349"/>
      <c r="BA165" s="349"/>
      <c r="BB165" s="349"/>
      <c r="BC165" s="349"/>
      <c r="BD165" s="349"/>
      <c r="BE165" s="349"/>
      <c r="BF165" s="350">
        <f t="shared" si="19"/>
        <v>0</v>
      </c>
      <c r="BH165" s="350"/>
      <c r="BI165" s="350"/>
      <c r="BJ165" s="350"/>
      <c r="BK165" s="350"/>
      <c r="BL165" s="350"/>
      <c r="BM165" s="350"/>
      <c r="BN165" s="350"/>
      <c r="BO165" s="350"/>
      <c r="BP165" s="350"/>
      <c r="BQ165" s="350"/>
      <c r="BR165" s="350"/>
      <c r="BS165" s="350"/>
      <c r="BT165" s="350">
        <f t="shared" si="20"/>
        <v>0</v>
      </c>
      <c r="BV165" s="349"/>
      <c r="BW165" s="349"/>
      <c r="BX165" s="349"/>
      <c r="BY165" s="349"/>
      <c r="BZ165" s="349"/>
      <c r="CA165" s="349"/>
      <c r="CB165" s="349"/>
      <c r="CC165" s="349"/>
      <c r="CD165" s="349"/>
      <c r="CE165" s="349"/>
      <c r="CF165" s="349"/>
      <c r="CG165" s="349"/>
      <c r="CH165" s="350">
        <f t="shared" si="21"/>
        <v>0</v>
      </c>
      <c r="CI165" s="399" t="e">
        <f t="shared" si="22"/>
        <v>#DIV/0!</v>
      </c>
      <c r="CJ165" s="348">
        <v>0</v>
      </c>
      <c r="CK165" s="348">
        <v>0</v>
      </c>
      <c r="CL165" s="348">
        <v>0</v>
      </c>
      <c r="CM165" s="348">
        <v>0</v>
      </c>
      <c r="CN165" s="348">
        <v>0</v>
      </c>
      <c r="CO165" s="348">
        <v>0</v>
      </c>
      <c r="CP165" s="348">
        <v>0</v>
      </c>
      <c r="CQ165" s="348">
        <v>0</v>
      </c>
      <c r="CR165" s="348">
        <v>0</v>
      </c>
      <c r="CS165" s="348">
        <v>0</v>
      </c>
      <c r="CT165" s="348">
        <v>0</v>
      </c>
      <c r="CU165" s="348">
        <v>0</v>
      </c>
      <c r="CV165" s="350">
        <f t="shared" si="23"/>
        <v>0</v>
      </c>
      <c r="CX165" s="1054"/>
    </row>
    <row r="166" spans="1:102" x14ac:dyDescent="0.25">
      <c r="B166" s="172">
        <f>IF(C166=0,"",MAX($B$7:B165)+1)</f>
        <v>154</v>
      </c>
      <c r="C166" s="21">
        <v>6427005702</v>
      </c>
      <c r="D166" s="9" t="str">
        <f>_xlfn.XLOOKUP(C166,'COA_DTGroup_Update 20260428'!$C$410:$C$854,'COA_DTGroup_Update 20260428'!$A$410:$A$854,"")</f>
        <v>Khách sạn</v>
      </c>
      <c r="E166" s="9" t="s">
        <v>363</v>
      </c>
      <c r="F166" s="21" t="s">
        <v>938</v>
      </c>
      <c r="G166" s="171"/>
      <c r="H166" s="179">
        <f>VLOOKUP(C166,'COA_DTGroup_Update 20260428'!C:D,2,0)</f>
        <v>642</v>
      </c>
      <c r="I166" s="179">
        <v>86</v>
      </c>
      <c r="J166" s="198" t="s">
        <v>363</v>
      </c>
      <c r="K166" s="222" t="s">
        <v>226</v>
      </c>
      <c r="L166" s="288" t="s">
        <v>540</v>
      </c>
      <c r="M166" s="299" t="s">
        <v>2258</v>
      </c>
      <c r="N166" s="285"/>
      <c r="O166" s="285" t="s">
        <v>540</v>
      </c>
      <c r="P166" s="1" t="b">
        <v>1</v>
      </c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50">
        <f t="shared" si="17"/>
        <v>0</v>
      </c>
      <c r="AF166" s="349"/>
      <c r="AG166" s="349"/>
      <c r="AH166" s="349"/>
      <c r="AI166" s="349"/>
      <c r="AJ166" s="349"/>
      <c r="AK166" s="349"/>
      <c r="AL166" s="349"/>
      <c r="AM166" s="349"/>
      <c r="AN166" s="349"/>
      <c r="AO166" s="349"/>
      <c r="AP166" s="349"/>
      <c r="AQ166" s="349"/>
      <c r="AR166" s="350">
        <f t="shared" si="18"/>
        <v>0</v>
      </c>
      <c r="AT166" s="349"/>
      <c r="AU166" s="349"/>
      <c r="AV166" s="349"/>
      <c r="AW166" s="349"/>
      <c r="AX166" s="349"/>
      <c r="AY166" s="349"/>
      <c r="AZ166" s="349"/>
      <c r="BA166" s="349"/>
      <c r="BB166" s="349"/>
      <c r="BC166" s="349"/>
      <c r="BD166" s="349"/>
      <c r="BE166" s="349"/>
      <c r="BF166" s="350">
        <f t="shared" si="19"/>
        <v>0</v>
      </c>
      <c r="BH166" s="350"/>
      <c r="BI166" s="350"/>
      <c r="BJ166" s="350"/>
      <c r="BK166" s="350"/>
      <c r="BL166" s="350"/>
      <c r="BM166" s="350"/>
      <c r="BN166" s="350"/>
      <c r="BO166" s="350"/>
      <c r="BP166" s="350"/>
      <c r="BQ166" s="350"/>
      <c r="BR166" s="350"/>
      <c r="BS166" s="350"/>
      <c r="BT166" s="350">
        <f t="shared" si="20"/>
        <v>0</v>
      </c>
      <c r="BV166" s="349"/>
      <c r="BW166" s="349"/>
      <c r="BX166" s="349"/>
      <c r="BY166" s="349"/>
      <c r="BZ166" s="349"/>
      <c r="CA166" s="349"/>
      <c r="CB166" s="349"/>
      <c r="CC166" s="349"/>
      <c r="CD166" s="349"/>
      <c r="CE166" s="349"/>
      <c r="CF166" s="349"/>
      <c r="CG166" s="349"/>
      <c r="CH166" s="350">
        <f t="shared" si="21"/>
        <v>0</v>
      </c>
      <c r="CI166" s="399" t="e">
        <f t="shared" si="22"/>
        <v>#DIV/0!</v>
      </c>
      <c r="CJ166" s="348">
        <v>0</v>
      </c>
      <c r="CK166" s="348">
        <v>0</v>
      </c>
      <c r="CL166" s="348">
        <v>0</v>
      </c>
      <c r="CM166" s="348">
        <v>0</v>
      </c>
      <c r="CN166" s="348">
        <v>0</v>
      </c>
      <c r="CO166" s="348">
        <v>0</v>
      </c>
      <c r="CP166" s="348">
        <v>0</v>
      </c>
      <c r="CQ166" s="348">
        <v>0</v>
      </c>
      <c r="CR166" s="348">
        <v>0</v>
      </c>
      <c r="CS166" s="348">
        <v>0</v>
      </c>
      <c r="CT166" s="348">
        <v>0</v>
      </c>
      <c r="CU166" s="348">
        <v>0</v>
      </c>
      <c r="CV166" s="350">
        <f t="shared" si="23"/>
        <v>0</v>
      </c>
      <c r="CX166" s="1054"/>
    </row>
    <row r="167" spans="1:102" x14ac:dyDescent="0.25">
      <c r="B167" s="172">
        <f>IF(C167=0,"",MAX($B$7:B166)+1)</f>
        <v>155</v>
      </c>
      <c r="C167" s="21">
        <v>6277005701</v>
      </c>
      <c r="D167" s="9" t="str">
        <f>_xlfn.XLOOKUP(C167,'COA_DTGroup_Update 20260428'!$C$410:$C$854,'COA_DTGroup_Update 20260428'!$A$410:$A$854,"")</f>
        <v>Vé bay, tàu, xe, taxi</v>
      </c>
      <c r="E167" s="9" t="s">
        <v>364</v>
      </c>
      <c r="F167" s="21" t="s">
        <v>939</v>
      </c>
      <c r="G167" s="171"/>
      <c r="H167" s="179">
        <f>VLOOKUP(C167,'COA_DTGroup_Update 20260428'!C:D,2,0)</f>
        <v>627</v>
      </c>
      <c r="I167" s="179">
        <v>87</v>
      </c>
      <c r="J167" s="198" t="s">
        <v>364</v>
      </c>
      <c r="K167" s="222" t="s">
        <v>226</v>
      </c>
      <c r="L167" s="288" t="s">
        <v>461</v>
      </c>
      <c r="M167" s="299" t="s">
        <v>2258</v>
      </c>
      <c r="N167" s="285"/>
      <c r="O167" s="285" t="s">
        <v>461</v>
      </c>
      <c r="P167" s="1" t="b">
        <v>1</v>
      </c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50">
        <f t="shared" si="17"/>
        <v>0</v>
      </c>
      <c r="AF167" s="349"/>
      <c r="AG167" s="349"/>
      <c r="AH167" s="349"/>
      <c r="AI167" s="349"/>
      <c r="AJ167" s="349"/>
      <c r="AK167" s="349"/>
      <c r="AL167" s="349"/>
      <c r="AM167" s="349"/>
      <c r="AN167" s="349"/>
      <c r="AO167" s="349"/>
      <c r="AP167" s="349"/>
      <c r="AQ167" s="349"/>
      <c r="AR167" s="350">
        <f t="shared" si="18"/>
        <v>0</v>
      </c>
      <c r="AT167" s="349"/>
      <c r="AU167" s="349"/>
      <c r="AV167" s="349"/>
      <c r="AW167" s="349"/>
      <c r="AX167" s="349"/>
      <c r="AY167" s="349"/>
      <c r="AZ167" s="349"/>
      <c r="BA167" s="349"/>
      <c r="BB167" s="349"/>
      <c r="BC167" s="349"/>
      <c r="BD167" s="349"/>
      <c r="BE167" s="349"/>
      <c r="BF167" s="350">
        <f t="shared" si="19"/>
        <v>0</v>
      </c>
      <c r="BH167" s="350"/>
      <c r="BI167" s="350"/>
      <c r="BJ167" s="350"/>
      <c r="BK167" s="350"/>
      <c r="BL167" s="350"/>
      <c r="BM167" s="350"/>
      <c r="BN167" s="350"/>
      <c r="BO167" s="350"/>
      <c r="BP167" s="350"/>
      <c r="BQ167" s="350"/>
      <c r="BR167" s="350"/>
      <c r="BS167" s="350"/>
      <c r="BT167" s="350">
        <f t="shared" si="20"/>
        <v>0</v>
      </c>
      <c r="BV167" s="349"/>
      <c r="BW167" s="349"/>
      <c r="BX167" s="349"/>
      <c r="BY167" s="349"/>
      <c r="BZ167" s="349"/>
      <c r="CA167" s="349"/>
      <c r="CB167" s="349"/>
      <c r="CC167" s="349"/>
      <c r="CD167" s="349"/>
      <c r="CE167" s="349"/>
      <c r="CF167" s="349"/>
      <c r="CG167" s="349"/>
      <c r="CH167" s="350">
        <f t="shared" si="21"/>
        <v>0</v>
      </c>
      <c r="CI167" s="399" t="e">
        <f t="shared" si="22"/>
        <v>#DIV/0!</v>
      </c>
      <c r="CJ167" s="348">
        <v>0</v>
      </c>
      <c r="CK167" s="348">
        <v>0</v>
      </c>
      <c r="CL167" s="348">
        <v>0</v>
      </c>
      <c r="CM167" s="348">
        <v>0</v>
      </c>
      <c r="CN167" s="348">
        <v>0</v>
      </c>
      <c r="CO167" s="348">
        <v>0</v>
      </c>
      <c r="CP167" s="348">
        <v>0</v>
      </c>
      <c r="CQ167" s="348">
        <v>0</v>
      </c>
      <c r="CR167" s="348">
        <v>0</v>
      </c>
      <c r="CS167" s="348">
        <v>0</v>
      </c>
      <c r="CT167" s="348">
        <v>0</v>
      </c>
      <c r="CU167" s="348">
        <v>0</v>
      </c>
      <c r="CV167" s="350">
        <f t="shared" si="23"/>
        <v>0</v>
      </c>
      <c r="CX167" s="1054"/>
    </row>
    <row r="168" spans="1:102" x14ac:dyDescent="0.25">
      <c r="B168" s="172">
        <f>IF(C168=0,"",MAX($B$7:B167)+1)</f>
        <v>156</v>
      </c>
      <c r="C168" s="21">
        <v>6417005701</v>
      </c>
      <c r="D168" s="9" t="str">
        <f>_xlfn.XLOOKUP(C168,'COA_DTGroup_Update 20260428'!$C$410:$C$854,'COA_DTGroup_Update 20260428'!$A$410:$A$854,"")</f>
        <v>Vé bay, tàu, xe, taxi</v>
      </c>
      <c r="E168" s="9" t="s">
        <v>364</v>
      </c>
      <c r="F168" s="21" t="s">
        <v>939</v>
      </c>
      <c r="G168" s="171"/>
      <c r="H168" s="179">
        <f>VLOOKUP(C168,'COA_DTGroup_Update 20260428'!C:D,2,0)</f>
        <v>641</v>
      </c>
      <c r="I168" s="179">
        <v>87</v>
      </c>
      <c r="J168" s="198" t="s">
        <v>364</v>
      </c>
      <c r="K168" s="222" t="s">
        <v>226</v>
      </c>
      <c r="L168" s="288" t="s">
        <v>653</v>
      </c>
      <c r="M168" s="299" t="s">
        <v>2258</v>
      </c>
      <c r="N168" s="285"/>
      <c r="O168" s="285" t="s">
        <v>653</v>
      </c>
      <c r="P168" s="1" t="b">
        <v>1</v>
      </c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50">
        <f t="shared" si="17"/>
        <v>0</v>
      </c>
      <c r="AF168" s="349"/>
      <c r="AG168" s="349"/>
      <c r="AH168" s="349"/>
      <c r="AI168" s="349"/>
      <c r="AJ168" s="349"/>
      <c r="AK168" s="349"/>
      <c r="AL168" s="349"/>
      <c r="AM168" s="349"/>
      <c r="AN168" s="349"/>
      <c r="AO168" s="349"/>
      <c r="AP168" s="349"/>
      <c r="AQ168" s="349"/>
      <c r="AR168" s="350">
        <f t="shared" si="18"/>
        <v>0</v>
      </c>
      <c r="AT168" s="349"/>
      <c r="AU168" s="349"/>
      <c r="AV168" s="349"/>
      <c r="AW168" s="349"/>
      <c r="AX168" s="349"/>
      <c r="AY168" s="349"/>
      <c r="AZ168" s="349"/>
      <c r="BA168" s="349"/>
      <c r="BB168" s="349"/>
      <c r="BC168" s="349"/>
      <c r="BD168" s="349"/>
      <c r="BE168" s="349"/>
      <c r="BF168" s="350">
        <f t="shared" si="19"/>
        <v>0</v>
      </c>
      <c r="BH168" s="350"/>
      <c r="BI168" s="350"/>
      <c r="BJ168" s="350"/>
      <c r="BK168" s="350"/>
      <c r="BL168" s="350"/>
      <c r="BM168" s="350"/>
      <c r="BN168" s="350"/>
      <c r="BO168" s="350"/>
      <c r="BP168" s="350"/>
      <c r="BQ168" s="350"/>
      <c r="BR168" s="350"/>
      <c r="BS168" s="350"/>
      <c r="BT168" s="350">
        <f t="shared" si="20"/>
        <v>0</v>
      </c>
      <c r="BV168" s="349"/>
      <c r="BW168" s="349"/>
      <c r="BX168" s="349"/>
      <c r="BY168" s="349"/>
      <c r="BZ168" s="349"/>
      <c r="CA168" s="349"/>
      <c r="CB168" s="349"/>
      <c r="CC168" s="349"/>
      <c r="CD168" s="349"/>
      <c r="CE168" s="349"/>
      <c r="CF168" s="349"/>
      <c r="CG168" s="349"/>
      <c r="CH168" s="350">
        <f t="shared" si="21"/>
        <v>0</v>
      </c>
      <c r="CI168" s="399" t="e">
        <f t="shared" si="22"/>
        <v>#DIV/0!</v>
      </c>
      <c r="CJ168" s="348">
        <v>0</v>
      </c>
      <c r="CK168" s="348">
        <v>0</v>
      </c>
      <c r="CL168" s="348">
        <v>0</v>
      </c>
      <c r="CM168" s="348">
        <v>0</v>
      </c>
      <c r="CN168" s="348">
        <v>0</v>
      </c>
      <c r="CO168" s="348">
        <v>0</v>
      </c>
      <c r="CP168" s="348">
        <v>0</v>
      </c>
      <c r="CQ168" s="348">
        <v>0</v>
      </c>
      <c r="CR168" s="348">
        <v>0</v>
      </c>
      <c r="CS168" s="348">
        <v>0</v>
      </c>
      <c r="CT168" s="348">
        <v>0</v>
      </c>
      <c r="CU168" s="348">
        <v>0</v>
      </c>
      <c r="CV168" s="350">
        <f t="shared" si="23"/>
        <v>0</v>
      </c>
      <c r="CX168" s="1054"/>
    </row>
    <row r="169" spans="1:102" x14ac:dyDescent="0.25">
      <c r="B169" s="172">
        <f>IF(C169=0,"",MAX($B$7:B168)+1)</f>
        <v>157</v>
      </c>
      <c r="C169" s="21">
        <v>6427005701</v>
      </c>
      <c r="D169" s="9" t="str">
        <f>_xlfn.XLOOKUP(C169,'COA_DTGroup_Update 20260428'!$C$410:$C$854,'COA_DTGroup_Update 20260428'!$A$410:$A$854,"")</f>
        <v>Vé bay, tàu, xe, taxi</v>
      </c>
      <c r="E169" s="9" t="s">
        <v>364</v>
      </c>
      <c r="F169" s="21" t="s">
        <v>939</v>
      </c>
      <c r="G169" s="171"/>
      <c r="H169" s="179">
        <f>VLOOKUP(C169,'COA_DTGroup_Update 20260428'!C:D,2,0)</f>
        <v>642</v>
      </c>
      <c r="I169" s="179">
        <v>87</v>
      </c>
      <c r="J169" s="198" t="s">
        <v>364</v>
      </c>
      <c r="K169" s="222" t="s">
        <v>226</v>
      </c>
      <c r="L169" s="288" t="s">
        <v>455</v>
      </c>
      <c r="M169" s="299" t="s">
        <v>2258</v>
      </c>
      <c r="N169" s="285"/>
      <c r="O169" s="285" t="s">
        <v>455</v>
      </c>
      <c r="P169" s="1" t="b">
        <v>1</v>
      </c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50">
        <f t="shared" si="17"/>
        <v>0</v>
      </c>
      <c r="AF169" s="349"/>
      <c r="AG169" s="349"/>
      <c r="AH169" s="349"/>
      <c r="AI169" s="349"/>
      <c r="AJ169" s="349"/>
      <c r="AK169" s="349"/>
      <c r="AL169" s="349"/>
      <c r="AM169" s="349"/>
      <c r="AN169" s="349"/>
      <c r="AO169" s="349"/>
      <c r="AP169" s="349"/>
      <c r="AQ169" s="349"/>
      <c r="AR169" s="350">
        <f t="shared" si="18"/>
        <v>0</v>
      </c>
      <c r="AT169" s="349"/>
      <c r="AU169" s="349"/>
      <c r="AV169" s="349"/>
      <c r="AW169" s="349"/>
      <c r="AX169" s="349"/>
      <c r="AY169" s="349"/>
      <c r="AZ169" s="349"/>
      <c r="BA169" s="349"/>
      <c r="BB169" s="349"/>
      <c r="BC169" s="349"/>
      <c r="BD169" s="349"/>
      <c r="BE169" s="349"/>
      <c r="BF169" s="350">
        <f t="shared" si="19"/>
        <v>0</v>
      </c>
      <c r="BH169" s="350"/>
      <c r="BI169" s="350"/>
      <c r="BJ169" s="350"/>
      <c r="BK169" s="350"/>
      <c r="BL169" s="350"/>
      <c r="BM169" s="350"/>
      <c r="BN169" s="350"/>
      <c r="BO169" s="350"/>
      <c r="BP169" s="350"/>
      <c r="BQ169" s="350"/>
      <c r="BR169" s="350"/>
      <c r="BS169" s="350"/>
      <c r="BT169" s="350">
        <f t="shared" si="20"/>
        <v>0</v>
      </c>
      <c r="BV169" s="349">
        <v>1500000</v>
      </c>
      <c r="BW169" s="349">
        <v>1500000</v>
      </c>
      <c r="BX169" s="349">
        <v>1500000</v>
      </c>
      <c r="BY169" s="349">
        <v>1500000</v>
      </c>
      <c r="BZ169" s="349">
        <v>1500000</v>
      </c>
      <c r="CA169" s="349">
        <v>1500000</v>
      </c>
      <c r="CB169" s="349">
        <v>1500000</v>
      </c>
      <c r="CC169" s="349">
        <v>1500000</v>
      </c>
      <c r="CD169" s="349">
        <v>1500000</v>
      </c>
      <c r="CE169" s="349">
        <v>1500000</v>
      </c>
      <c r="CF169" s="349">
        <v>1500000</v>
      </c>
      <c r="CG169" s="349">
        <v>1500000</v>
      </c>
      <c r="CH169" s="350">
        <f t="shared" si="21"/>
        <v>18000000</v>
      </c>
      <c r="CI169" s="399">
        <f t="shared" si="22"/>
        <v>-0.36568033333333338</v>
      </c>
      <c r="CJ169" s="348">
        <v>3708696</v>
      </c>
      <c r="CK169" s="348">
        <v>0</v>
      </c>
      <c r="CL169" s="348">
        <v>0</v>
      </c>
      <c r="CM169" s="348">
        <v>97222</v>
      </c>
      <c r="CN169" s="348">
        <v>0</v>
      </c>
      <c r="CO169" s="348">
        <v>0</v>
      </c>
      <c r="CP169" s="348">
        <v>0</v>
      </c>
      <c r="CQ169" s="348">
        <v>0</v>
      </c>
      <c r="CR169" s="348">
        <v>0</v>
      </c>
      <c r="CS169" s="348">
        <v>0</v>
      </c>
      <c r="CT169" s="348">
        <v>0</v>
      </c>
      <c r="CU169" s="348">
        <v>0</v>
      </c>
      <c r="CV169" s="350">
        <f t="shared" si="23"/>
        <v>3805918</v>
      </c>
      <c r="CX169" s="1054"/>
    </row>
    <row r="170" spans="1:102" s="3" customFormat="1" ht="30" x14ac:dyDescent="0.25">
      <c r="A170" s="191"/>
      <c r="B170" s="212">
        <f>IF(C170=0,"",MAX($B$7:B169)+1)</f>
        <v>158</v>
      </c>
      <c r="C170" s="204">
        <v>6278005703</v>
      </c>
      <c r="D170" s="205" t="str">
        <f>_xlfn.XLOOKUP(C170,'COA_DTGroup_Update 20260428'!$C$410:$C$854,'COA_DTGroup_Update 20260428'!$A$410:$A$854,"")</f>
        <v>Chi phí ăn uống</v>
      </c>
      <c r="E170" s="205"/>
      <c r="F170" s="204" t="s">
        <v>940</v>
      </c>
      <c r="G170" s="205" t="s">
        <v>941</v>
      </c>
      <c r="H170" s="200">
        <f>VLOOKUP(C170,'COA_DTGroup_Update 20260428'!C:D,2,0)</f>
        <v>627</v>
      </c>
      <c r="I170" s="200">
        <v>88</v>
      </c>
      <c r="J170" s="201" t="s">
        <v>365</v>
      </c>
      <c r="K170" s="223" t="s">
        <v>226</v>
      </c>
      <c r="L170" s="289" t="s">
        <v>576</v>
      </c>
      <c r="M170" s="292" t="s">
        <v>2283</v>
      </c>
      <c r="N170" s="286"/>
      <c r="O170" s="286" t="s">
        <v>576</v>
      </c>
      <c r="P170" s="1" t="b">
        <v>1</v>
      </c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2">
        <f t="shared" si="17"/>
        <v>0</v>
      </c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2">
        <f t="shared" si="18"/>
        <v>0</v>
      </c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2">
        <f t="shared" si="19"/>
        <v>0</v>
      </c>
      <c r="BH170" s="352"/>
      <c r="BI170" s="352"/>
      <c r="BJ170" s="352"/>
      <c r="BK170" s="352"/>
      <c r="BL170" s="352"/>
      <c r="BM170" s="352"/>
      <c r="BN170" s="352"/>
      <c r="BO170" s="352"/>
      <c r="BP170" s="352"/>
      <c r="BQ170" s="352"/>
      <c r="BR170" s="352"/>
      <c r="BS170" s="352"/>
      <c r="BT170" s="352">
        <f t="shared" si="20"/>
        <v>0</v>
      </c>
      <c r="BV170" s="351"/>
      <c r="BW170" s="351"/>
      <c r="BX170" s="351"/>
      <c r="BY170" s="351"/>
      <c r="BZ170" s="351"/>
      <c r="CA170" s="351"/>
      <c r="CB170" s="351"/>
      <c r="CC170" s="351"/>
      <c r="CD170" s="351"/>
      <c r="CE170" s="351"/>
      <c r="CF170" s="351"/>
      <c r="CG170" s="351"/>
      <c r="CH170" s="352">
        <f t="shared" si="21"/>
        <v>0</v>
      </c>
      <c r="CI170" s="399" t="e">
        <f t="shared" si="22"/>
        <v>#DIV/0!</v>
      </c>
      <c r="CJ170" s="348">
        <v>0</v>
      </c>
      <c r="CK170" s="348">
        <v>0</v>
      </c>
      <c r="CL170" s="348">
        <v>0</v>
      </c>
      <c r="CM170" s="348">
        <v>0</v>
      </c>
      <c r="CN170" s="348">
        <v>0</v>
      </c>
      <c r="CO170" s="348">
        <v>0</v>
      </c>
      <c r="CP170" s="348">
        <v>0</v>
      </c>
      <c r="CQ170" s="348">
        <v>0</v>
      </c>
      <c r="CR170" s="348">
        <v>0</v>
      </c>
      <c r="CS170" s="348">
        <v>0</v>
      </c>
      <c r="CT170" s="348">
        <v>0</v>
      </c>
      <c r="CU170" s="348">
        <v>0</v>
      </c>
      <c r="CV170" s="352">
        <f t="shared" si="23"/>
        <v>0</v>
      </c>
      <c r="CX170" s="1054"/>
    </row>
    <row r="171" spans="1:102" s="3" customFormat="1" ht="30" x14ac:dyDescent="0.25">
      <c r="A171" s="191"/>
      <c r="B171" s="212">
        <f>IF(C171=0,"",MAX($B$7:B170)+1)</f>
        <v>159</v>
      </c>
      <c r="C171" s="204">
        <v>6418005703</v>
      </c>
      <c r="D171" s="205" t="str">
        <f>_xlfn.XLOOKUP(C171,'COA_DTGroup_Update 20260428'!$C$410:$C$854,'COA_DTGroup_Update 20260428'!$A$410:$A$854,"")</f>
        <v>Chi phí ăn uống</v>
      </c>
      <c r="E171" s="205"/>
      <c r="F171" s="204" t="s">
        <v>940</v>
      </c>
      <c r="G171" s="205" t="s">
        <v>942</v>
      </c>
      <c r="H171" s="200">
        <f>VLOOKUP(C171,'COA_DTGroup_Update 20260428'!C:D,2,0)</f>
        <v>641</v>
      </c>
      <c r="I171" s="200">
        <v>88</v>
      </c>
      <c r="J171" s="201" t="s">
        <v>365</v>
      </c>
      <c r="K171" s="223" t="s">
        <v>226</v>
      </c>
      <c r="L171" s="289" t="s">
        <v>654</v>
      </c>
      <c r="M171" s="292" t="s">
        <v>2283</v>
      </c>
      <c r="N171" s="286"/>
      <c r="O171" s="286" t="s">
        <v>654</v>
      </c>
      <c r="P171" s="1" t="b">
        <v>1</v>
      </c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  <c r="AC171" s="351"/>
      <c r="AD171" s="352">
        <f t="shared" si="17"/>
        <v>0</v>
      </c>
      <c r="AF171" s="351"/>
      <c r="AG171" s="351"/>
      <c r="AH171" s="351"/>
      <c r="AI171" s="351"/>
      <c r="AJ171" s="351"/>
      <c r="AK171" s="351"/>
      <c r="AL171" s="351"/>
      <c r="AM171" s="351"/>
      <c r="AN171" s="351"/>
      <c r="AO171" s="351"/>
      <c r="AP171" s="351"/>
      <c r="AQ171" s="351"/>
      <c r="AR171" s="352">
        <f t="shared" si="18"/>
        <v>0</v>
      </c>
      <c r="AT171" s="351"/>
      <c r="AU171" s="351"/>
      <c r="AV171" s="351"/>
      <c r="AW171" s="351"/>
      <c r="AX171" s="351"/>
      <c r="AY171" s="351"/>
      <c r="AZ171" s="351"/>
      <c r="BA171" s="351"/>
      <c r="BB171" s="351"/>
      <c r="BC171" s="351"/>
      <c r="BD171" s="351"/>
      <c r="BE171" s="351"/>
      <c r="BF171" s="352">
        <f t="shared" si="19"/>
        <v>0</v>
      </c>
      <c r="BH171" s="352"/>
      <c r="BI171" s="352"/>
      <c r="BJ171" s="352"/>
      <c r="BK171" s="352"/>
      <c r="BL171" s="352"/>
      <c r="BM171" s="352"/>
      <c r="BN171" s="352"/>
      <c r="BO171" s="352"/>
      <c r="BP171" s="352"/>
      <c r="BQ171" s="352"/>
      <c r="BR171" s="352"/>
      <c r="BS171" s="352"/>
      <c r="BT171" s="352">
        <f t="shared" si="20"/>
        <v>0</v>
      </c>
      <c r="BV171" s="351"/>
      <c r="BW171" s="351"/>
      <c r="BX171" s="351"/>
      <c r="BY171" s="351"/>
      <c r="BZ171" s="351"/>
      <c r="CA171" s="351"/>
      <c r="CB171" s="351"/>
      <c r="CC171" s="351"/>
      <c r="CD171" s="351"/>
      <c r="CE171" s="351"/>
      <c r="CF171" s="351"/>
      <c r="CG171" s="351"/>
      <c r="CH171" s="352">
        <f t="shared" si="21"/>
        <v>0</v>
      </c>
      <c r="CI171" s="399" t="e">
        <f t="shared" si="22"/>
        <v>#DIV/0!</v>
      </c>
      <c r="CJ171" s="348">
        <v>0</v>
      </c>
      <c r="CK171" s="348">
        <v>0</v>
      </c>
      <c r="CL171" s="348">
        <v>0</v>
      </c>
      <c r="CM171" s="348">
        <v>0</v>
      </c>
      <c r="CN171" s="348">
        <v>0</v>
      </c>
      <c r="CO171" s="348">
        <v>0</v>
      </c>
      <c r="CP171" s="348">
        <v>0</v>
      </c>
      <c r="CQ171" s="348">
        <v>0</v>
      </c>
      <c r="CR171" s="348">
        <v>0</v>
      </c>
      <c r="CS171" s="348">
        <v>0</v>
      </c>
      <c r="CT171" s="348">
        <v>0</v>
      </c>
      <c r="CU171" s="348">
        <v>0</v>
      </c>
      <c r="CV171" s="352">
        <f t="shared" si="23"/>
        <v>0</v>
      </c>
      <c r="CX171" s="1054"/>
    </row>
    <row r="172" spans="1:102" s="3" customFormat="1" ht="30" x14ac:dyDescent="0.25">
      <c r="A172" s="191"/>
      <c r="B172" s="212">
        <f>IF(C172=0,"",MAX($B$7:B171)+1)</f>
        <v>160</v>
      </c>
      <c r="C172" s="204">
        <v>6428005703</v>
      </c>
      <c r="D172" s="205" t="str">
        <f>_xlfn.XLOOKUP(C172,'COA_DTGroup_Update 20260428'!$C$410:$C$854,'COA_DTGroup_Update 20260428'!$A$410:$A$854,"")</f>
        <v>Chi phí ăn uống</v>
      </c>
      <c r="E172" s="205"/>
      <c r="F172" s="204" t="s">
        <v>940</v>
      </c>
      <c r="G172" s="205" t="s">
        <v>943</v>
      </c>
      <c r="H172" s="200">
        <f>VLOOKUP(C172,'COA_DTGroup_Update 20260428'!C:D,2,0)</f>
        <v>642</v>
      </c>
      <c r="I172" s="200">
        <v>88</v>
      </c>
      <c r="J172" s="201" t="s">
        <v>365</v>
      </c>
      <c r="K172" s="223" t="s">
        <v>226</v>
      </c>
      <c r="L172" s="289" t="s">
        <v>583</v>
      </c>
      <c r="M172" s="292" t="s">
        <v>2283</v>
      </c>
      <c r="N172" s="286"/>
      <c r="O172" s="286" t="s">
        <v>583</v>
      </c>
      <c r="P172" s="1" t="b">
        <v>1</v>
      </c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2">
        <f t="shared" si="17"/>
        <v>0</v>
      </c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2">
        <f t="shared" si="18"/>
        <v>0</v>
      </c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2">
        <f t="shared" si="19"/>
        <v>0</v>
      </c>
      <c r="BH172" s="352"/>
      <c r="BI172" s="352"/>
      <c r="BJ172" s="352"/>
      <c r="BK172" s="352"/>
      <c r="BL172" s="352"/>
      <c r="BM172" s="352"/>
      <c r="BN172" s="352"/>
      <c r="BO172" s="352"/>
      <c r="BP172" s="352"/>
      <c r="BQ172" s="352"/>
      <c r="BR172" s="352"/>
      <c r="BS172" s="352"/>
      <c r="BT172" s="352">
        <f t="shared" si="20"/>
        <v>0</v>
      </c>
      <c r="BV172" s="351"/>
      <c r="BW172" s="351"/>
      <c r="BX172" s="351"/>
      <c r="BY172" s="351"/>
      <c r="BZ172" s="351"/>
      <c r="CA172" s="351"/>
      <c r="CB172" s="351"/>
      <c r="CC172" s="351"/>
      <c r="CD172" s="351"/>
      <c r="CE172" s="351"/>
      <c r="CF172" s="351"/>
      <c r="CG172" s="351"/>
      <c r="CH172" s="352">
        <f t="shared" si="21"/>
        <v>0</v>
      </c>
      <c r="CI172" s="399" t="e">
        <f t="shared" si="22"/>
        <v>#DIV/0!</v>
      </c>
      <c r="CJ172" s="348">
        <v>0</v>
      </c>
      <c r="CK172" s="348">
        <v>0</v>
      </c>
      <c r="CL172" s="348">
        <v>0</v>
      </c>
      <c r="CM172" s="348">
        <v>0</v>
      </c>
      <c r="CN172" s="348">
        <v>0</v>
      </c>
      <c r="CO172" s="348">
        <v>0</v>
      </c>
      <c r="CP172" s="348">
        <v>0</v>
      </c>
      <c r="CQ172" s="348">
        <v>0</v>
      </c>
      <c r="CR172" s="348">
        <v>0</v>
      </c>
      <c r="CS172" s="348">
        <v>0</v>
      </c>
      <c r="CT172" s="348">
        <v>0</v>
      </c>
      <c r="CU172" s="348">
        <v>0</v>
      </c>
      <c r="CV172" s="352">
        <f t="shared" si="23"/>
        <v>0</v>
      </c>
      <c r="CX172" s="1054"/>
    </row>
    <row r="173" spans="1:102" ht="30" x14ac:dyDescent="0.25">
      <c r="B173" s="172">
        <f>IF(C173=0,"",MAX($B$7:B172)+1)</f>
        <v>161</v>
      </c>
      <c r="C173" s="21">
        <v>6271005704</v>
      </c>
      <c r="D173" s="9" t="str">
        <f>_xlfn.XLOOKUP(C173,'COA_DTGroup_Update 20260428'!$C$410:$C$854,'COA_DTGroup_Update 20260428'!$A$410:$A$854,"")</f>
        <v>Phụ cấp công tác</v>
      </c>
      <c r="E173" s="171" t="s">
        <v>365</v>
      </c>
      <c r="F173" s="21" t="s">
        <v>944</v>
      </c>
      <c r="G173" s="171" t="s">
        <v>945</v>
      </c>
      <c r="H173" s="179">
        <f>VLOOKUP(C173,'COA_DTGroup_Update 20260428'!C:D,2,0)</f>
        <v>627</v>
      </c>
      <c r="I173" s="179">
        <v>88</v>
      </c>
      <c r="J173" s="198" t="s">
        <v>365</v>
      </c>
      <c r="K173" s="222" t="s">
        <v>226</v>
      </c>
      <c r="L173" s="288" t="s">
        <v>662</v>
      </c>
      <c r="M173" s="299" t="s">
        <v>2258</v>
      </c>
      <c r="N173" s="285"/>
      <c r="O173" s="285" t="s">
        <v>662</v>
      </c>
      <c r="P173" s="1" t="b">
        <v>1</v>
      </c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50">
        <f t="shared" si="17"/>
        <v>0</v>
      </c>
      <c r="AF173" s="349"/>
      <c r="AG173" s="349"/>
      <c r="AH173" s="349"/>
      <c r="AI173" s="349"/>
      <c r="AJ173" s="349"/>
      <c r="AK173" s="349"/>
      <c r="AL173" s="349"/>
      <c r="AM173" s="349"/>
      <c r="AN173" s="349"/>
      <c r="AO173" s="349"/>
      <c r="AP173" s="349"/>
      <c r="AQ173" s="349"/>
      <c r="AR173" s="350">
        <f t="shared" si="18"/>
        <v>0</v>
      </c>
      <c r="AT173" s="349"/>
      <c r="AU173" s="349"/>
      <c r="AV173" s="349"/>
      <c r="AW173" s="349"/>
      <c r="AX173" s="349"/>
      <c r="AY173" s="349"/>
      <c r="AZ173" s="349"/>
      <c r="BA173" s="349"/>
      <c r="BB173" s="349"/>
      <c r="BC173" s="349"/>
      <c r="BD173" s="349"/>
      <c r="BE173" s="349"/>
      <c r="BF173" s="350">
        <f t="shared" si="19"/>
        <v>0</v>
      </c>
      <c r="BH173" s="350"/>
      <c r="BI173" s="350"/>
      <c r="BJ173" s="350"/>
      <c r="BK173" s="350"/>
      <c r="BL173" s="350"/>
      <c r="BM173" s="350"/>
      <c r="BN173" s="350"/>
      <c r="BO173" s="350"/>
      <c r="BP173" s="350"/>
      <c r="BQ173" s="350"/>
      <c r="BR173" s="350"/>
      <c r="BS173" s="350"/>
      <c r="BT173" s="350">
        <f t="shared" si="20"/>
        <v>0</v>
      </c>
      <c r="BV173" s="349"/>
      <c r="BW173" s="349"/>
      <c r="BX173" s="349"/>
      <c r="BY173" s="349"/>
      <c r="BZ173" s="349"/>
      <c r="CA173" s="349"/>
      <c r="CB173" s="349"/>
      <c r="CC173" s="349"/>
      <c r="CD173" s="349"/>
      <c r="CE173" s="349"/>
      <c r="CF173" s="349"/>
      <c r="CG173" s="349"/>
      <c r="CH173" s="350">
        <f t="shared" si="21"/>
        <v>0</v>
      </c>
      <c r="CI173" s="399" t="e">
        <f t="shared" si="22"/>
        <v>#DIV/0!</v>
      </c>
      <c r="CJ173" s="348">
        <v>0</v>
      </c>
      <c r="CK173" s="348">
        <v>0</v>
      </c>
      <c r="CL173" s="348">
        <v>0</v>
      </c>
      <c r="CM173" s="348">
        <v>0</v>
      </c>
      <c r="CN173" s="348">
        <v>0</v>
      </c>
      <c r="CO173" s="348">
        <v>0</v>
      </c>
      <c r="CP173" s="348">
        <v>0</v>
      </c>
      <c r="CQ173" s="348">
        <v>0</v>
      </c>
      <c r="CR173" s="348">
        <v>0</v>
      </c>
      <c r="CS173" s="348">
        <v>0</v>
      </c>
      <c r="CT173" s="348">
        <v>0</v>
      </c>
      <c r="CU173" s="348">
        <v>0</v>
      </c>
      <c r="CV173" s="350">
        <f t="shared" si="23"/>
        <v>0</v>
      </c>
      <c r="CX173" s="1054"/>
    </row>
    <row r="174" spans="1:102" ht="30" x14ac:dyDescent="0.25">
      <c r="B174" s="172">
        <f>IF(C174=0,"",MAX($B$7:B173)+1)</f>
        <v>162</v>
      </c>
      <c r="C174" s="21">
        <v>6411005704</v>
      </c>
      <c r="D174" s="9" t="str">
        <f>_xlfn.XLOOKUP(C174,'COA_DTGroup_Update 20260428'!$C$410:$C$854,'COA_DTGroup_Update 20260428'!$A$410:$A$854,"")</f>
        <v>Phụ cấp công tác</v>
      </c>
      <c r="E174" s="171" t="s">
        <v>365</v>
      </c>
      <c r="F174" s="21" t="s">
        <v>944</v>
      </c>
      <c r="G174" s="171" t="s">
        <v>945</v>
      </c>
      <c r="H174" s="179">
        <f>VLOOKUP(C174,'COA_DTGroup_Update 20260428'!C:D,2,0)</f>
        <v>641</v>
      </c>
      <c r="I174" s="179">
        <v>88</v>
      </c>
      <c r="J174" s="198" t="s">
        <v>365</v>
      </c>
      <c r="K174" s="222" t="s">
        <v>226</v>
      </c>
      <c r="L174" s="288" t="s">
        <v>701</v>
      </c>
      <c r="M174" s="299" t="s">
        <v>2258</v>
      </c>
      <c r="N174" s="285"/>
      <c r="O174" s="285" t="s">
        <v>701</v>
      </c>
      <c r="P174" s="1" t="b">
        <v>1</v>
      </c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50">
        <f t="shared" si="17"/>
        <v>0</v>
      </c>
      <c r="AF174" s="349"/>
      <c r="AG174" s="349"/>
      <c r="AH174" s="349"/>
      <c r="AI174" s="349"/>
      <c r="AJ174" s="349"/>
      <c r="AK174" s="349"/>
      <c r="AL174" s="349"/>
      <c r="AM174" s="349"/>
      <c r="AN174" s="349"/>
      <c r="AO174" s="349"/>
      <c r="AP174" s="349"/>
      <c r="AQ174" s="349"/>
      <c r="AR174" s="350">
        <f t="shared" si="18"/>
        <v>0</v>
      </c>
      <c r="AT174" s="349"/>
      <c r="AU174" s="349"/>
      <c r="AV174" s="349"/>
      <c r="AW174" s="349"/>
      <c r="AX174" s="349"/>
      <c r="AY174" s="349"/>
      <c r="AZ174" s="349"/>
      <c r="BA174" s="349"/>
      <c r="BB174" s="349"/>
      <c r="BC174" s="349"/>
      <c r="BD174" s="349"/>
      <c r="BE174" s="349"/>
      <c r="BF174" s="350">
        <f t="shared" si="19"/>
        <v>0</v>
      </c>
      <c r="BH174" s="350"/>
      <c r="BI174" s="350"/>
      <c r="BJ174" s="350"/>
      <c r="BK174" s="350"/>
      <c r="BL174" s="350"/>
      <c r="BM174" s="350"/>
      <c r="BN174" s="350"/>
      <c r="BO174" s="350"/>
      <c r="BP174" s="350"/>
      <c r="BQ174" s="350"/>
      <c r="BR174" s="350"/>
      <c r="BS174" s="350"/>
      <c r="BT174" s="350">
        <f t="shared" si="20"/>
        <v>0</v>
      </c>
      <c r="BV174" s="349"/>
      <c r="BW174" s="349"/>
      <c r="BX174" s="349"/>
      <c r="BY174" s="349"/>
      <c r="BZ174" s="349"/>
      <c r="CA174" s="349"/>
      <c r="CB174" s="349"/>
      <c r="CC174" s="349"/>
      <c r="CD174" s="349"/>
      <c r="CE174" s="349"/>
      <c r="CF174" s="349"/>
      <c r="CG174" s="349"/>
      <c r="CH174" s="350">
        <f t="shared" si="21"/>
        <v>0</v>
      </c>
      <c r="CI174" s="399" t="e">
        <f t="shared" si="22"/>
        <v>#DIV/0!</v>
      </c>
      <c r="CJ174" s="348">
        <v>0</v>
      </c>
      <c r="CK174" s="348">
        <v>0</v>
      </c>
      <c r="CL174" s="348">
        <v>0</v>
      </c>
      <c r="CM174" s="348">
        <v>0</v>
      </c>
      <c r="CN174" s="348">
        <v>0</v>
      </c>
      <c r="CO174" s="348">
        <v>0</v>
      </c>
      <c r="CP174" s="348">
        <v>0</v>
      </c>
      <c r="CQ174" s="348">
        <v>0</v>
      </c>
      <c r="CR174" s="348">
        <v>0</v>
      </c>
      <c r="CS174" s="348">
        <v>0</v>
      </c>
      <c r="CT174" s="348">
        <v>0</v>
      </c>
      <c r="CU174" s="348">
        <v>0</v>
      </c>
      <c r="CV174" s="350">
        <f t="shared" si="23"/>
        <v>0</v>
      </c>
      <c r="CX174" s="1054"/>
    </row>
    <row r="175" spans="1:102" ht="30" x14ac:dyDescent="0.25">
      <c r="B175" s="172">
        <f>IF(C175=0,"",MAX($B$7:B174)+1)</f>
        <v>163</v>
      </c>
      <c r="C175" s="21">
        <v>6421005704</v>
      </c>
      <c r="D175" s="9" t="str">
        <f>_xlfn.XLOOKUP(C175,'COA_DTGroup_Update 20260428'!$C$410:$C$854,'COA_DTGroup_Update 20260428'!$A$410:$A$854,"")</f>
        <v>Phụ cấp công tác</v>
      </c>
      <c r="E175" s="171" t="s">
        <v>365</v>
      </c>
      <c r="F175" s="21" t="s">
        <v>944</v>
      </c>
      <c r="G175" s="171" t="s">
        <v>945</v>
      </c>
      <c r="H175" s="179">
        <f>VLOOKUP(C175,'COA_DTGroup_Update 20260428'!C:D,2,0)</f>
        <v>642</v>
      </c>
      <c r="I175" s="179">
        <v>88</v>
      </c>
      <c r="J175" s="198" t="s">
        <v>365</v>
      </c>
      <c r="K175" s="222" t="s">
        <v>226</v>
      </c>
      <c r="L175" s="288" t="s">
        <v>542</v>
      </c>
      <c r="M175" s="299" t="s">
        <v>2258</v>
      </c>
      <c r="N175" s="285"/>
      <c r="O175" s="285" t="s">
        <v>542</v>
      </c>
      <c r="P175" s="1" t="b">
        <v>1</v>
      </c>
      <c r="R175" s="349"/>
      <c r="S175" s="349"/>
      <c r="T175" s="349"/>
      <c r="U175" s="349"/>
      <c r="V175" s="349"/>
      <c r="W175" s="349"/>
      <c r="X175" s="349"/>
      <c r="Y175" s="349"/>
      <c r="Z175" s="349"/>
      <c r="AA175" s="349"/>
      <c r="AB175" s="349"/>
      <c r="AC175" s="349"/>
      <c r="AD175" s="350">
        <f t="shared" si="17"/>
        <v>0</v>
      </c>
      <c r="AF175" s="349"/>
      <c r="AG175" s="349"/>
      <c r="AH175" s="349"/>
      <c r="AI175" s="349"/>
      <c r="AJ175" s="349"/>
      <c r="AK175" s="349"/>
      <c r="AL175" s="349"/>
      <c r="AM175" s="349"/>
      <c r="AN175" s="349"/>
      <c r="AO175" s="349"/>
      <c r="AP175" s="349"/>
      <c r="AQ175" s="349"/>
      <c r="AR175" s="350">
        <f t="shared" si="18"/>
        <v>0</v>
      </c>
      <c r="AT175" s="349"/>
      <c r="AU175" s="349"/>
      <c r="AV175" s="349"/>
      <c r="AW175" s="349"/>
      <c r="AX175" s="349"/>
      <c r="AY175" s="349"/>
      <c r="AZ175" s="349"/>
      <c r="BA175" s="349"/>
      <c r="BB175" s="349"/>
      <c r="BC175" s="349"/>
      <c r="BD175" s="349"/>
      <c r="BE175" s="349"/>
      <c r="BF175" s="350">
        <f t="shared" si="19"/>
        <v>0</v>
      </c>
      <c r="BH175" s="350"/>
      <c r="BI175" s="350"/>
      <c r="BJ175" s="350"/>
      <c r="BK175" s="350"/>
      <c r="BL175" s="350"/>
      <c r="BM175" s="350"/>
      <c r="BN175" s="350"/>
      <c r="BO175" s="350"/>
      <c r="BP175" s="350"/>
      <c r="BQ175" s="350"/>
      <c r="BR175" s="350"/>
      <c r="BS175" s="350"/>
      <c r="BT175" s="350">
        <f t="shared" si="20"/>
        <v>0</v>
      </c>
      <c r="BV175" s="349"/>
      <c r="BW175" s="349"/>
      <c r="BX175" s="349"/>
      <c r="BY175" s="349"/>
      <c r="BZ175" s="349"/>
      <c r="CA175" s="349"/>
      <c r="CB175" s="349"/>
      <c r="CC175" s="349"/>
      <c r="CD175" s="349"/>
      <c r="CE175" s="349"/>
      <c r="CF175" s="349"/>
      <c r="CG175" s="349"/>
      <c r="CH175" s="350">
        <f t="shared" si="21"/>
        <v>0</v>
      </c>
      <c r="CI175" s="399" t="e">
        <f t="shared" si="22"/>
        <v>#DIV/0!</v>
      </c>
      <c r="CJ175" s="348">
        <v>0</v>
      </c>
      <c r="CK175" s="348">
        <v>0</v>
      </c>
      <c r="CL175" s="348">
        <v>0</v>
      </c>
      <c r="CM175" s="348">
        <v>0</v>
      </c>
      <c r="CN175" s="348">
        <v>0</v>
      </c>
      <c r="CO175" s="348">
        <v>0</v>
      </c>
      <c r="CP175" s="348">
        <v>0</v>
      </c>
      <c r="CQ175" s="348">
        <v>0</v>
      </c>
      <c r="CR175" s="348">
        <v>0</v>
      </c>
      <c r="CS175" s="348">
        <v>0</v>
      </c>
      <c r="CT175" s="348">
        <v>0</v>
      </c>
      <c r="CU175" s="348">
        <v>0</v>
      </c>
      <c r="CV175" s="350">
        <f t="shared" si="23"/>
        <v>0</v>
      </c>
      <c r="CX175" s="1054"/>
    </row>
    <row r="176" spans="1:102" ht="30" x14ac:dyDescent="0.25">
      <c r="B176" s="172">
        <f>IF(C176=0,"",MAX($B$7:B175)+1)</f>
        <v>164</v>
      </c>
      <c r="C176" s="202">
        <v>6277005801</v>
      </c>
      <c r="D176" s="192" t="str">
        <f>_xlfn.XLOOKUP(C176,'COA_DTGroup_Update 20260428'!$C$410:$C$854,'COA_DTGroup_Update 20260428'!$A$410:$A$854,"")</f>
        <v>Chi phí dịch vụ, tư vấn</v>
      </c>
      <c r="E176" s="192" t="s">
        <v>353</v>
      </c>
      <c r="F176" s="202" t="s">
        <v>946</v>
      </c>
      <c r="G176" s="192" t="s">
        <v>947</v>
      </c>
      <c r="H176" s="179">
        <f>VLOOKUP(C176,'COA_DTGroup_Update 20260428'!C:D,2,0)</f>
        <v>627</v>
      </c>
      <c r="I176" s="179">
        <v>67</v>
      </c>
      <c r="J176" s="198" t="s">
        <v>353</v>
      </c>
      <c r="K176" s="222" t="s">
        <v>226</v>
      </c>
      <c r="L176" s="288" t="s">
        <v>593</v>
      </c>
      <c r="M176" s="299" t="s">
        <v>2258</v>
      </c>
      <c r="N176" s="285"/>
      <c r="O176" s="285" t="s">
        <v>593</v>
      </c>
      <c r="P176" s="1" t="b">
        <v>1</v>
      </c>
      <c r="R176" s="349"/>
      <c r="S176" s="349"/>
      <c r="T176" s="349"/>
      <c r="U176" s="349"/>
      <c r="V176" s="349"/>
      <c r="W176" s="349"/>
      <c r="X176" s="349"/>
      <c r="Y176" s="349"/>
      <c r="Z176" s="349"/>
      <c r="AA176" s="349"/>
      <c r="AB176" s="349"/>
      <c r="AC176" s="349"/>
      <c r="AD176" s="350">
        <f t="shared" si="17"/>
        <v>0</v>
      </c>
      <c r="AF176" s="349"/>
      <c r="AG176" s="349"/>
      <c r="AH176" s="349"/>
      <c r="AI176" s="349"/>
      <c r="AJ176" s="349"/>
      <c r="AK176" s="349"/>
      <c r="AL176" s="349"/>
      <c r="AM176" s="349"/>
      <c r="AN176" s="349"/>
      <c r="AO176" s="349"/>
      <c r="AP176" s="349"/>
      <c r="AQ176" s="349"/>
      <c r="AR176" s="350">
        <f t="shared" si="18"/>
        <v>0</v>
      </c>
      <c r="AT176" s="349"/>
      <c r="AU176" s="349"/>
      <c r="AV176" s="349"/>
      <c r="AW176" s="349"/>
      <c r="AX176" s="349"/>
      <c r="AY176" s="349"/>
      <c r="AZ176" s="349"/>
      <c r="BA176" s="349"/>
      <c r="BB176" s="349"/>
      <c r="BC176" s="349"/>
      <c r="BD176" s="349"/>
      <c r="BE176" s="349"/>
      <c r="BF176" s="350">
        <f t="shared" si="19"/>
        <v>0</v>
      </c>
      <c r="BH176" s="350"/>
      <c r="BI176" s="350"/>
      <c r="BJ176" s="350"/>
      <c r="BK176" s="350"/>
      <c r="BL176" s="350"/>
      <c r="BM176" s="350"/>
      <c r="BN176" s="350"/>
      <c r="BO176" s="350"/>
      <c r="BP176" s="350"/>
      <c r="BQ176" s="350"/>
      <c r="BR176" s="350"/>
      <c r="BS176" s="350"/>
      <c r="BT176" s="350">
        <f t="shared" si="20"/>
        <v>0</v>
      </c>
      <c r="BV176" s="349"/>
      <c r="BW176" s="349"/>
      <c r="BX176" s="349"/>
      <c r="BY176" s="349"/>
      <c r="BZ176" s="349"/>
      <c r="CA176" s="349"/>
      <c r="CB176" s="349"/>
      <c r="CC176" s="349"/>
      <c r="CD176" s="349"/>
      <c r="CE176" s="349"/>
      <c r="CF176" s="349"/>
      <c r="CG176" s="349"/>
      <c r="CH176" s="350">
        <f t="shared" si="21"/>
        <v>0</v>
      </c>
      <c r="CI176" s="399" t="e">
        <f t="shared" si="22"/>
        <v>#DIV/0!</v>
      </c>
      <c r="CJ176" s="348">
        <v>0</v>
      </c>
      <c r="CK176" s="348">
        <v>0</v>
      </c>
      <c r="CL176" s="348">
        <v>0</v>
      </c>
      <c r="CM176" s="348">
        <v>0</v>
      </c>
      <c r="CN176" s="348">
        <v>0</v>
      </c>
      <c r="CO176" s="348">
        <v>0</v>
      </c>
      <c r="CP176" s="348">
        <v>0</v>
      </c>
      <c r="CQ176" s="348">
        <v>0</v>
      </c>
      <c r="CR176" s="348">
        <v>0</v>
      </c>
      <c r="CS176" s="348">
        <v>0</v>
      </c>
      <c r="CT176" s="348">
        <v>0</v>
      </c>
      <c r="CU176" s="348">
        <v>0</v>
      </c>
      <c r="CV176" s="350">
        <f t="shared" si="23"/>
        <v>0</v>
      </c>
      <c r="CX176" s="1054"/>
    </row>
    <row r="177" spans="1:102" ht="30" x14ac:dyDescent="0.25">
      <c r="B177" s="172">
        <f>IF(C177=0,"",MAX($B$7:B176)+1)</f>
        <v>165</v>
      </c>
      <c r="C177" s="202">
        <v>6417005801</v>
      </c>
      <c r="D177" s="192" t="str">
        <f>_xlfn.XLOOKUP(C177,'COA_DTGroup_Update 20260428'!$C$410:$C$854,'COA_DTGroup_Update 20260428'!$A$410:$A$854,"")</f>
        <v>Chi phí dịch vụ, tư vấn</v>
      </c>
      <c r="E177" s="192" t="s">
        <v>353</v>
      </c>
      <c r="F177" s="202" t="s">
        <v>946</v>
      </c>
      <c r="G177" s="192" t="s">
        <v>947</v>
      </c>
      <c r="H177" s="179">
        <f>VLOOKUP(C177,'COA_DTGroup_Update 20260428'!C:D,2,0)</f>
        <v>641</v>
      </c>
      <c r="I177" s="179">
        <v>67</v>
      </c>
      <c r="J177" s="198" t="s">
        <v>353</v>
      </c>
      <c r="K177" s="222" t="s">
        <v>226</v>
      </c>
      <c r="L177" s="288" t="s">
        <v>566</v>
      </c>
      <c r="M177" s="299" t="s">
        <v>2258</v>
      </c>
      <c r="N177" s="285"/>
      <c r="O177" s="285" t="s">
        <v>566</v>
      </c>
      <c r="P177" s="1" t="b">
        <v>1</v>
      </c>
      <c r="R177" s="349"/>
      <c r="S177" s="349"/>
      <c r="T177" s="349"/>
      <c r="U177" s="349"/>
      <c r="V177" s="349"/>
      <c r="W177" s="349"/>
      <c r="X177" s="349"/>
      <c r="Y177" s="349"/>
      <c r="Z177" s="349"/>
      <c r="AA177" s="349"/>
      <c r="AB177" s="349"/>
      <c r="AC177" s="349"/>
      <c r="AD177" s="350">
        <f t="shared" si="17"/>
        <v>0</v>
      </c>
      <c r="AF177" s="349"/>
      <c r="AG177" s="349"/>
      <c r="AH177" s="349"/>
      <c r="AI177" s="349"/>
      <c r="AJ177" s="349"/>
      <c r="AK177" s="349"/>
      <c r="AL177" s="349"/>
      <c r="AM177" s="349"/>
      <c r="AN177" s="349"/>
      <c r="AO177" s="349"/>
      <c r="AP177" s="349"/>
      <c r="AQ177" s="349"/>
      <c r="AR177" s="350">
        <f t="shared" si="18"/>
        <v>0</v>
      </c>
      <c r="AT177" s="349"/>
      <c r="AU177" s="349"/>
      <c r="AV177" s="349"/>
      <c r="AW177" s="349"/>
      <c r="AX177" s="349"/>
      <c r="AY177" s="349"/>
      <c r="AZ177" s="349"/>
      <c r="BA177" s="349"/>
      <c r="BB177" s="349"/>
      <c r="BC177" s="349"/>
      <c r="BD177" s="349"/>
      <c r="BE177" s="349"/>
      <c r="BF177" s="350">
        <f t="shared" si="19"/>
        <v>0</v>
      </c>
      <c r="BH177" s="350"/>
      <c r="BI177" s="350"/>
      <c r="BJ177" s="350"/>
      <c r="BK177" s="350"/>
      <c r="BL177" s="350"/>
      <c r="BM177" s="350"/>
      <c r="BN177" s="350"/>
      <c r="BO177" s="350"/>
      <c r="BP177" s="350"/>
      <c r="BQ177" s="350"/>
      <c r="BR177" s="350"/>
      <c r="BS177" s="350"/>
      <c r="BT177" s="350">
        <f t="shared" si="20"/>
        <v>0</v>
      </c>
      <c r="BV177" s="349"/>
      <c r="BW177" s="349"/>
      <c r="BX177" s="349"/>
      <c r="BY177" s="349"/>
      <c r="BZ177" s="349"/>
      <c r="CA177" s="349"/>
      <c r="CB177" s="349"/>
      <c r="CC177" s="349"/>
      <c r="CD177" s="349"/>
      <c r="CE177" s="349"/>
      <c r="CF177" s="349"/>
      <c r="CG177" s="349"/>
      <c r="CH177" s="350">
        <f t="shared" si="21"/>
        <v>0</v>
      </c>
      <c r="CI177" s="399" t="e">
        <f t="shared" si="22"/>
        <v>#DIV/0!</v>
      </c>
      <c r="CJ177" s="348">
        <v>0</v>
      </c>
      <c r="CK177" s="348">
        <v>0</v>
      </c>
      <c r="CL177" s="348">
        <v>0</v>
      </c>
      <c r="CM177" s="348">
        <v>0</v>
      </c>
      <c r="CN177" s="348">
        <v>0</v>
      </c>
      <c r="CO177" s="348">
        <v>0</v>
      </c>
      <c r="CP177" s="348">
        <v>0</v>
      </c>
      <c r="CQ177" s="348">
        <v>0</v>
      </c>
      <c r="CR177" s="348">
        <v>0</v>
      </c>
      <c r="CS177" s="348">
        <v>0</v>
      </c>
      <c r="CT177" s="348">
        <v>0</v>
      </c>
      <c r="CU177" s="348">
        <v>0</v>
      </c>
      <c r="CV177" s="350">
        <f t="shared" si="23"/>
        <v>0</v>
      </c>
      <c r="CX177" s="1054"/>
    </row>
    <row r="178" spans="1:102" ht="30" x14ac:dyDescent="0.25">
      <c r="B178" s="172">
        <f>IF(C178=0,"",MAX($B$7:B177)+1)</f>
        <v>166</v>
      </c>
      <c r="C178" s="202">
        <v>6427005801</v>
      </c>
      <c r="D178" s="192" t="str">
        <f>_xlfn.XLOOKUP(C178,'COA_DTGroup_Update 20260428'!$C$410:$C$854,'COA_DTGroup_Update 20260428'!$A$410:$A$854,"")</f>
        <v>Chi phí dịch vụ, tư vấn</v>
      </c>
      <c r="E178" s="192" t="s">
        <v>353</v>
      </c>
      <c r="F178" s="202" t="s">
        <v>946</v>
      </c>
      <c r="G178" s="192" t="s">
        <v>947</v>
      </c>
      <c r="H178" s="179">
        <f>VLOOKUP(C178,'COA_DTGroup_Update 20260428'!C:D,2,0)</f>
        <v>642</v>
      </c>
      <c r="I178" s="179">
        <v>67</v>
      </c>
      <c r="J178" s="198" t="s">
        <v>353</v>
      </c>
      <c r="K178" s="222" t="s">
        <v>226</v>
      </c>
      <c r="L178" s="288" t="s">
        <v>456</v>
      </c>
      <c r="M178" s="299" t="s">
        <v>2258</v>
      </c>
      <c r="N178" s="285" t="s">
        <v>2285</v>
      </c>
      <c r="O178" s="285" t="s">
        <v>456</v>
      </c>
      <c r="P178" s="1" t="b">
        <v>1</v>
      </c>
      <c r="R178" s="349"/>
      <c r="S178" s="349"/>
      <c r="T178" s="349"/>
      <c r="U178" s="349"/>
      <c r="V178" s="349"/>
      <c r="W178" s="349"/>
      <c r="X178" s="349"/>
      <c r="Y178" s="349"/>
      <c r="Z178" s="349"/>
      <c r="AA178" s="349"/>
      <c r="AB178" s="349"/>
      <c r="AC178" s="349"/>
      <c r="AD178" s="350">
        <f t="shared" si="17"/>
        <v>0</v>
      </c>
      <c r="AF178" s="349"/>
      <c r="AG178" s="349"/>
      <c r="AH178" s="349"/>
      <c r="AI178" s="349"/>
      <c r="AJ178" s="349"/>
      <c r="AK178" s="349"/>
      <c r="AL178" s="349"/>
      <c r="AM178" s="349"/>
      <c r="AN178" s="349"/>
      <c r="AO178" s="349"/>
      <c r="AP178" s="349"/>
      <c r="AQ178" s="349"/>
      <c r="AR178" s="350">
        <f t="shared" si="18"/>
        <v>0</v>
      </c>
      <c r="AT178" s="349"/>
      <c r="AU178" s="349"/>
      <c r="AV178" s="349"/>
      <c r="AW178" s="349"/>
      <c r="AX178" s="349"/>
      <c r="AY178" s="349"/>
      <c r="AZ178" s="349"/>
      <c r="BA178" s="349"/>
      <c r="BB178" s="349"/>
      <c r="BC178" s="349"/>
      <c r="BD178" s="349"/>
      <c r="BE178" s="349"/>
      <c r="BF178" s="350">
        <f t="shared" si="19"/>
        <v>0</v>
      </c>
      <c r="BH178" s="350"/>
      <c r="BI178" s="350"/>
      <c r="BJ178" s="350"/>
      <c r="BK178" s="350"/>
      <c r="BL178" s="350"/>
      <c r="BM178" s="350"/>
      <c r="BN178" s="350"/>
      <c r="BO178" s="350"/>
      <c r="BP178" s="350"/>
      <c r="BQ178" s="350"/>
      <c r="BR178" s="350"/>
      <c r="BS178" s="350"/>
      <c r="BT178" s="350">
        <f t="shared" si="20"/>
        <v>0</v>
      </c>
      <c r="BV178" s="349"/>
      <c r="BW178" s="349"/>
      <c r="BX178" s="349"/>
      <c r="BY178" s="349"/>
      <c r="BZ178" s="349"/>
      <c r="CA178" s="349"/>
      <c r="CB178" s="349"/>
      <c r="CC178" s="349"/>
      <c r="CD178" s="349"/>
      <c r="CE178" s="349"/>
      <c r="CF178" s="349"/>
      <c r="CG178" s="349"/>
      <c r="CH178" s="350">
        <f t="shared" si="21"/>
        <v>0</v>
      </c>
      <c r="CI178" s="399" t="e">
        <f t="shared" si="22"/>
        <v>#DIV/0!</v>
      </c>
      <c r="CJ178" s="348"/>
      <c r="CK178" s="348"/>
      <c r="CL178" s="348"/>
      <c r="CM178" s="348"/>
      <c r="CN178" s="348"/>
      <c r="CO178" s="348">
        <v>0</v>
      </c>
      <c r="CP178" s="348">
        <v>0</v>
      </c>
      <c r="CQ178" s="348">
        <v>0</v>
      </c>
      <c r="CR178" s="348">
        <v>0</v>
      </c>
      <c r="CS178" s="348">
        <v>0</v>
      </c>
      <c r="CT178" s="348">
        <v>0</v>
      </c>
      <c r="CU178" s="348">
        <v>0</v>
      </c>
      <c r="CV178" s="350">
        <f t="shared" si="23"/>
        <v>0</v>
      </c>
      <c r="CX178" s="1054"/>
    </row>
    <row r="179" spans="1:102" s="3" customFormat="1" ht="30" x14ac:dyDescent="0.25">
      <c r="A179" s="191"/>
      <c r="B179" s="212">
        <f>IF(C179=0,"",MAX($B$7:B178)+1)</f>
        <v>167</v>
      </c>
      <c r="C179" s="204">
        <v>8118005801</v>
      </c>
      <c r="D179" s="205" t="str">
        <f>_xlfn.XLOOKUP(C179,'COA_DTGroup_Update 20260428'!$C$410:$C$854,'COA_DTGroup_Update 20260428'!$A$410:$A$854,"")</f>
        <v>Chi phí dịch vụ, tư vấn</v>
      </c>
      <c r="E179" s="205"/>
      <c r="F179" s="204" t="s">
        <v>946</v>
      </c>
      <c r="G179" s="205" t="s">
        <v>948</v>
      </c>
      <c r="H179" s="200">
        <f>VLOOKUP(C179,'COA_DTGroup_Update 20260428'!C:D,2,0)</f>
        <v>811</v>
      </c>
      <c r="I179" s="200">
        <v>67</v>
      </c>
      <c r="J179" s="201" t="s">
        <v>353</v>
      </c>
      <c r="K179" s="223" t="s">
        <v>226</v>
      </c>
      <c r="L179" s="289" t="s">
        <v>694</v>
      </c>
      <c r="M179" s="290" t="s">
        <v>2288</v>
      </c>
      <c r="N179" s="286"/>
      <c r="O179" s="286" t="s">
        <v>694</v>
      </c>
      <c r="P179" s="1" t="b">
        <v>0</v>
      </c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  <c r="AC179" s="351"/>
      <c r="AD179" s="352">
        <f t="shared" si="17"/>
        <v>0</v>
      </c>
      <c r="AF179" s="351"/>
      <c r="AG179" s="351"/>
      <c r="AH179" s="351"/>
      <c r="AI179" s="351"/>
      <c r="AJ179" s="351"/>
      <c r="AK179" s="351"/>
      <c r="AL179" s="351"/>
      <c r="AM179" s="351"/>
      <c r="AN179" s="351"/>
      <c r="AO179" s="351"/>
      <c r="AP179" s="351"/>
      <c r="AQ179" s="351"/>
      <c r="AR179" s="352">
        <f t="shared" si="18"/>
        <v>0</v>
      </c>
      <c r="AT179" s="351"/>
      <c r="AU179" s="351"/>
      <c r="AV179" s="351"/>
      <c r="AW179" s="351"/>
      <c r="AX179" s="351"/>
      <c r="AY179" s="351"/>
      <c r="AZ179" s="351"/>
      <c r="BA179" s="351"/>
      <c r="BB179" s="351"/>
      <c r="BC179" s="351"/>
      <c r="BD179" s="351"/>
      <c r="BE179" s="351"/>
      <c r="BF179" s="352">
        <f t="shared" si="19"/>
        <v>0</v>
      </c>
      <c r="BH179" s="352"/>
      <c r="BI179" s="352"/>
      <c r="BJ179" s="352"/>
      <c r="BK179" s="352"/>
      <c r="BL179" s="352"/>
      <c r="BM179" s="352"/>
      <c r="BN179" s="352"/>
      <c r="BO179" s="352"/>
      <c r="BP179" s="352"/>
      <c r="BQ179" s="352"/>
      <c r="BR179" s="352"/>
      <c r="BS179" s="352"/>
      <c r="BT179" s="352">
        <f t="shared" si="20"/>
        <v>0</v>
      </c>
      <c r="BV179" s="351"/>
      <c r="BW179" s="351"/>
      <c r="BX179" s="351"/>
      <c r="BY179" s="351"/>
      <c r="BZ179" s="351"/>
      <c r="CA179" s="351"/>
      <c r="CB179" s="351"/>
      <c r="CC179" s="351"/>
      <c r="CD179" s="351"/>
      <c r="CE179" s="351"/>
      <c r="CF179" s="351"/>
      <c r="CG179" s="351"/>
      <c r="CH179" s="352">
        <f t="shared" si="21"/>
        <v>0</v>
      </c>
      <c r="CI179" s="399" t="e">
        <f t="shared" si="22"/>
        <v>#DIV/0!</v>
      </c>
      <c r="CJ179" s="348">
        <v>0</v>
      </c>
      <c r="CK179" s="348">
        <v>0</v>
      </c>
      <c r="CL179" s="348">
        <v>0</v>
      </c>
      <c r="CM179" s="348">
        <v>0</v>
      </c>
      <c r="CN179" s="348">
        <v>0</v>
      </c>
      <c r="CO179" s="348">
        <v>0</v>
      </c>
      <c r="CP179" s="348">
        <v>0</v>
      </c>
      <c r="CQ179" s="348">
        <v>0</v>
      </c>
      <c r="CR179" s="348">
        <v>0</v>
      </c>
      <c r="CS179" s="348">
        <v>0</v>
      </c>
      <c r="CT179" s="348">
        <v>0</v>
      </c>
      <c r="CU179" s="348">
        <v>0</v>
      </c>
      <c r="CV179" s="352">
        <f t="shared" si="23"/>
        <v>0</v>
      </c>
      <c r="CX179" s="1054"/>
    </row>
    <row r="180" spans="1:102" ht="45" x14ac:dyDescent="0.25">
      <c r="B180" s="172">
        <f>IF(C180=0,"",MAX($B$7:B179)+1)</f>
        <v>168</v>
      </c>
      <c r="C180" s="230" t="s">
        <v>949</v>
      </c>
      <c r="D180" s="231"/>
      <c r="E180" s="231" t="s">
        <v>354</v>
      </c>
      <c r="F180" s="230" t="s">
        <v>950</v>
      </c>
      <c r="G180" s="231" t="s">
        <v>805</v>
      </c>
      <c r="H180" s="179"/>
      <c r="I180" s="179">
        <v>68</v>
      </c>
      <c r="J180" s="198" t="s">
        <v>354</v>
      </c>
      <c r="K180" s="222" t="s">
        <v>226</v>
      </c>
      <c r="L180" s="288" t="s">
        <v>652</v>
      </c>
      <c r="M180" s="299" t="s">
        <v>2289</v>
      </c>
      <c r="N180" s="285"/>
      <c r="O180" s="285" t="s">
        <v>949</v>
      </c>
      <c r="P180" s="1" t="b">
        <v>0</v>
      </c>
      <c r="R180" s="349"/>
      <c r="S180" s="349"/>
      <c r="T180" s="349"/>
      <c r="U180" s="349"/>
      <c r="V180" s="349"/>
      <c r="W180" s="349"/>
      <c r="X180" s="349"/>
      <c r="Y180" s="349"/>
      <c r="Z180" s="349"/>
      <c r="AA180" s="349"/>
      <c r="AB180" s="349"/>
      <c r="AC180" s="349"/>
      <c r="AD180" s="350">
        <f t="shared" si="17"/>
        <v>0</v>
      </c>
      <c r="AF180" s="349"/>
      <c r="AG180" s="349"/>
      <c r="AH180" s="349"/>
      <c r="AI180" s="349"/>
      <c r="AJ180" s="349"/>
      <c r="AK180" s="349"/>
      <c r="AL180" s="349"/>
      <c r="AM180" s="349"/>
      <c r="AN180" s="349"/>
      <c r="AO180" s="349"/>
      <c r="AP180" s="349"/>
      <c r="AQ180" s="349"/>
      <c r="AR180" s="350">
        <f t="shared" si="18"/>
        <v>0</v>
      </c>
      <c r="AT180" s="349"/>
      <c r="AU180" s="349"/>
      <c r="AV180" s="349"/>
      <c r="AW180" s="349"/>
      <c r="AX180" s="349"/>
      <c r="AY180" s="349"/>
      <c r="AZ180" s="349"/>
      <c r="BA180" s="349"/>
      <c r="BB180" s="349"/>
      <c r="BC180" s="349"/>
      <c r="BD180" s="349"/>
      <c r="BE180" s="349"/>
      <c r="BF180" s="350">
        <f t="shared" si="19"/>
        <v>0</v>
      </c>
      <c r="BH180" s="350"/>
      <c r="BI180" s="350"/>
      <c r="BJ180" s="350"/>
      <c r="BK180" s="350"/>
      <c r="BL180" s="350"/>
      <c r="BM180" s="350"/>
      <c r="BN180" s="350"/>
      <c r="BO180" s="350"/>
      <c r="BP180" s="350"/>
      <c r="BQ180" s="350"/>
      <c r="BR180" s="350"/>
      <c r="BS180" s="350"/>
      <c r="BT180" s="350">
        <f t="shared" si="20"/>
        <v>0</v>
      </c>
      <c r="BV180" s="349"/>
      <c r="BW180" s="349"/>
      <c r="BX180" s="349"/>
      <c r="BY180" s="349"/>
      <c r="BZ180" s="349"/>
      <c r="CA180" s="349"/>
      <c r="CB180" s="349"/>
      <c r="CC180" s="349"/>
      <c r="CD180" s="349"/>
      <c r="CE180" s="349"/>
      <c r="CF180" s="349"/>
      <c r="CG180" s="349"/>
      <c r="CH180" s="350">
        <f t="shared" si="21"/>
        <v>0</v>
      </c>
      <c r="CI180" s="399" t="e">
        <f t="shared" si="22"/>
        <v>#DIV/0!</v>
      </c>
      <c r="CJ180" s="348">
        <v>0</v>
      </c>
      <c r="CK180" s="348">
        <v>0</v>
      </c>
      <c r="CL180" s="348">
        <v>0</v>
      </c>
      <c r="CM180" s="348">
        <v>0</v>
      </c>
      <c r="CN180" s="348">
        <v>0</v>
      </c>
      <c r="CO180" s="348">
        <v>0</v>
      </c>
      <c r="CP180" s="348">
        <v>0</v>
      </c>
      <c r="CQ180" s="348">
        <v>0</v>
      </c>
      <c r="CR180" s="348">
        <v>0</v>
      </c>
      <c r="CS180" s="348">
        <v>0</v>
      </c>
      <c r="CT180" s="348">
        <v>0</v>
      </c>
      <c r="CU180" s="348">
        <v>0</v>
      </c>
      <c r="CV180" s="350">
        <f t="shared" si="23"/>
        <v>0</v>
      </c>
      <c r="CX180" s="1054"/>
    </row>
    <row r="181" spans="1:102" x14ac:dyDescent="0.25">
      <c r="B181" s="172">
        <f>IF(C181=0,"",MAX($B$7:B180)+1)</f>
        <v>169</v>
      </c>
      <c r="C181" s="230" t="s">
        <v>949</v>
      </c>
      <c r="D181" s="231"/>
      <c r="E181" s="231" t="s">
        <v>170</v>
      </c>
      <c r="F181" s="230" t="s">
        <v>951</v>
      </c>
      <c r="G181" s="231" t="s">
        <v>805</v>
      </c>
      <c r="H181" s="179"/>
      <c r="I181" s="179">
        <v>70</v>
      </c>
      <c r="J181" s="198" t="s">
        <v>170</v>
      </c>
      <c r="K181" s="222" t="s">
        <v>226</v>
      </c>
      <c r="L181" s="297" t="s">
        <v>475</v>
      </c>
      <c r="M181" s="299" t="s">
        <v>2258</v>
      </c>
      <c r="N181" s="285" t="s">
        <v>2285</v>
      </c>
      <c r="O181" s="285" t="s">
        <v>949</v>
      </c>
      <c r="P181" s="1" t="b">
        <v>0</v>
      </c>
      <c r="R181" s="349"/>
      <c r="S181" s="349"/>
      <c r="T181" s="349"/>
      <c r="U181" s="349"/>
      <c r="V181" s="349"/>
      <c r="W181" s="349"/>
      <c r="X181" s="349"/>
      <c r="Y181" s="349"/>
      <c r="Z181" s="349"/>
      <c r="AA181" s="349"/>
      <c r="AB181" s="349"/>
      <c r="AC181" s="349"/>
      <c r="AD181" s="350">
        <f t="shared" si="17"/>
        <v>0</v>
      </c>
      <c r="AF181" s="349"/>
      <c r="AG181" s="349"/>
      <c r="AH181" s="349"/>
      <c r="AI181" s="349"/>
      <c r="AJ181" s="349"/>
      <c r="AK181" s="349"/>
      <c r="AL181" s="349"/>
      <c r="AM181" s="349"/>
      <c r="AN181" s="349"/>
      <c r="AO181" s="349"/>
      <c r="AP181" s="349"/>
      <c r="AQ181" s="349"/>
      <c r="AR181" s="350">
        <f t="shared" si="18"/>
        <v>0</v>
      </c>
      <c r="AT181" s="349"/>
      <c r="AU181" s="349"/>
      <c r="AV181" s="349"/>
      <c r="AW181" s="349"/>
      <c r="AX181" s="349"/>
      <c r="AY181" s="349"/>
      <c r="AZ181" s="349"/>
      <c r="BA181" s="349"/>
      <c r="BB181" s="349"/>
      <c r="BC181" s="349"/>
      <c r="BD181" s="349"/>
      <c r="BE181" s="349"/>
      <c r="BF181" s="350">
        <f t="shared" si="19"/>
        <v>0</v>
      </c>
      <c r="BH181" s="350"/>
      <c r="BI181" s="350"/>
      <c r="BJ181" s="350"/>
      <c r="BK181" s="350"/>
      <c r="BL181" s="350"/>
      <c r="BM181" s="350"/>
      <c r="BN181" s="350"/>
      <c r="BO181" s="350"/>
      <c r="BP181" s="350"/>
      <c r="BQ181" s="350"/>
      <c r="BR181" s="350"/>
      <c r="BS181" s="350"/>
      <c r="BT181" s="350">
        <f t="shared" si="20"/>
        <v>0</v>
      </c>
      <c r="BV181" s="1070">
        <v>36000000</v>
      </c>
      <c r="BW181" s="1070">
        <v>36000000</v>
      </c>
      <c r="BX181" s="1070">
        <v>36000000</v>
      </c>
      <c r="BY181" s="1070">
        <v>36000000</v>
      </c>
      <c r="BZ181" s="1070">
        <v>36000000</v>
      </c>
      <c r="CA181" s="1070">
        <v>36000000</v>
      </c>
      <c r="CB181" s="1070">
        <v>36000000</v>
      </c>
      <c r="CC181" s="1070">
        <v>36000000</v>
      </c>
      <c r="CD181" s="1070">
        <v>36000000</v>
      </c>
      <c r="CE181" s="1070">
        <v>36000000</v>
      </c>
      <c r="CF181" s="1070">
        <v>36000000</v>
      </c>
      <c r="CG181" s="1070">
        <v>36000000</v>
      </c>
      <c r="CH181" s="350">
        <f t="shared" si="21"/>
        <v>432000000</v>
      </c>
      <c r="CI181" s="399">
        <f t="shared" si="22"/>
        <v>-0.1875</v>
      </c>
      <c r="CJ181" s="348">
        <v>9000000</v>
      </c>
      <c r="CK181" s="348">
        <v>27000000</v>
      </c>
      <c r="CL181" s="348">
        <v>27000000</v>
      </c>
      <c r="CM181" s="348">
        <v>27000000</v>
      </c>
      <c r="CN181" s="348">
        <v>27000000</v>
      </c>
      <c r="CO181" s="348">
        <v>0</v>
      </c>
      <c r="CP181" s="348">
        <v>0</v>
      </c>
      <c r="CQ181" s="348">
        <v>0</v>
      </c>
      <c r="CR181" s="348">
        <v>0</v>
      </c>
      <c r="CS181" s="348">
        <v>0</v>
      </c>
      <c r="CT181" s="348">
        <v>0</v>
      </c>
      <c r="CU181" s="348">
        <v>0</v>
      </c>
      <c r="CV181" s="350">
        <f t="shared" si="23"/>
        <v>117000000</v>
      </c>
      <c r="CX181" s="1054"/>
    </row>
    <row r="182" spans="1:102" ht="30" x14ac:dyDescent="0.25">
      <c r="B182" s="172">
        <f>IF(C182=0,"",MAX($B$7:B181)+1)</f>
        <v>170</v>
      </c>
      <c r="C182" s="230" t="s">
        <v>949</v>
      </c>
      <c r="D182" s="231"/>
      <c r="E182" s="231" t="s">
        <v>168</v>
      </c>
      <c r="F182" s="230" t="s">
        <v>952</v>
      </c>
      <c r="G182" s="231" t="s">
        <v>805</v>
      </c>
      <c r="H182" s="179"/>
      <c r="I182" s="179">
        <v>71</v>
      </c>
      <c r="J182" s="198" t="s">
        <v>168</v>
      </c>
      <c r="K182" s="222" t="s">
        <v>226</v>
      </c>
      <c r="L182" s="297" t="s">
        <v>518</v>
      </c>
      <c r="M182" s="299" t="s">
        <v>2290</v>
      </c>
      <c r="N182" s="285" t="s">
        <v>2285</v>
      </c>
      <c r="O182" s="285" t="s">
        <v>949</v>
      </c>
      <c r="P182" s="1" t="b">
        <v>0</v>
      </c>
      <c r="R182" s="349"/>
      <c r="S182" s="349"/>
      <c r="T182" s="349"/>
      <c r="U182" s="349"/>
      <c r="V182" s="349"/>
      <c r="W182" s="349"/>
      <c r="X182" s="349"/>
      <c r="Y182" s="349"/>
      <c r="Z182" s="349"/>
      <c r="AA182" s="349"/>
      <c r="AB182" s="349"/>
      <c r="AC182" s="349"/>
      <c r="AD182" s="350">
        <f t="shared" si="17"/>
        <v>0</v>
      </c>
      <c r="AF182" s="349"/>
      <c r="AG182" s="349"/>
      <c r="AH182" s="349"/>
      <c r="AI182" s="349"/>
      <c r="AJ182" s="349"/>
      <c r="AK182" s="349"/>
      <c r="AL182" s="349"/>
      <c r="AM182" s="349"/>
      <c r="AN182" s="349"/>
      <c r="AO182" s="349"/>
      <c r="AP182" s="349"/>
      <c r="AQ182" s="349"/>
      <c r="AR182" s="350">
        <f t="shared" si="18"/>
        <v>0</v>
      </c>
      <c r="AT182" s="349"/>
      <c r="AU182" s="349"/>
      <c r="AV182" s="349"/>
      <c r="AW182" s="349"/>
      <c r="AX182" s="349"/>
      <c r="AY182" s="349"/>
      <c r="AZ182" s="349"/>
      <c r="BA182" s="349"/>
      <c r="BB182" s="349"/>
      <c r="BC182" s="349"/>
      <c r="BD182" s="349"/>
      <c r="BE182" s="349"/>
      <c r="BF182" s="350">
        <f t="shared" si="19"/>
        <v>0</v>
      </c>
      <c r="BH182" s="350"/>
      <c r="BI182" s="350"/>
      <c r="BJ182" s="350"/>
      <c r="BK182" s="350"/>
      <c r="BL182" s="350"/>
      <c r="BM182" s="350"/>
      <c r="BN182" s="350"/>
      <c r="BO182" s="350"/>
      <c r="BP182" s="350"/>
      <c r="BQ182" s="350"/>
      <c r="BR182" s="350"/>
      <c r="BS182" s="350"/>
      <c r="BT182" s="350">
        <f t="shared" si="20"/>
        <v>0</v>
      </c>
      <c r="BV182" s="349"/>
      <c r="BW182" s="349"/>
      <c r="BX182" s="349"/>
      <c r="BY182" s="349"/>
      <c r="BZ182" s="349"/>
      <c r="CA182" s="349"/>
      <c r="CB182" s="349"/>
      <c r="CC182" s="349"/>
      <c r="CD182" s="349"/>
      <c r="CE182" s="349"/>
      <c r="CF182" s="349"/>
      <c r="CG182" s="349"/>
      <c r="CH182" s="350">
        <f t="shared" si="21"/>
        <v>0</v>
      </c>
      <c r="CI182" s="399" t="e">
        <f t="shared" si="22"/>
        <v>#DIV/0!</v>
      </c>
      <c r="CJ182" s="348">
        <v>0</v>
      </c>
      <c r="CK182" s="348">
        <v>0</v>
      </c>
      <c r="CL182" s="348">
        <v>0</v>
      </c>
      <c r="CM182" s="348">
        <v>0</v>
      </c>
      <c r="CN182" s="348">
        <v>0</v>
      </c>
      <c r="CO182" s="348">
        <v>0</v>
      </c>
      <c r="CP182" s="348">
        <v>0</v>
      </c>
      <c r="CQ182" s="348">
        <v>0</v>
      </c>
      <c r="CR182" s="348">
        <v>0</v>
      </c>
      <c r="CS182" s="348">
        <v>0</v>
      </c>
      <c r="CT182" s="348">
        <v>0</v>
      </c>
      <c r="CU182" s="348">
        <v>0</v>
      </c>
      <c r="CV182" s="350">
        <f t="shared" si="23"/>
        <v>0</v>
      </c>
      <c r="CX182" s="1054"/>
    </row>
    <row r="183" spans="1:102" ht="30" x14ac:dyDescent="0.25">
      <c r="B183" s="172">
        <f>IF(C183=0,"",MAX($B$7:B182)+1)</f>
        <v>171</v>
      </c>
      <c r="C183" s="230" t="s">
        <v>949</v>
      </c>
      <c r="D183" s="231"/>
      <c r="E183" s="231" t="s">
        <v>177</v>
      </c>
      <c r="F183" s="230" t="s">
        <v>953</v>
      </c>
      <c r="G183" s="231" t="s">
        <v>805</v>
      </c>
      <c r="H183" s="179"/>
      <c r="I183" s="179">
        <v>72</v>
      </c>
      <c r="J183" s="198" t="s">
        <v>177</v>
      </c>
      <c r="K183" s="222" t="s">
        <v>226</v>
      </c>
      <c r="L183" s="288" t="s">
        <v>649</v>
      </c>
      <c r="M183" s="299"/>
      <c r="N183" s="285"/>
      <c r="O183" s="285" t="s">
        <v>949</v>
      </c>
      <c r="P183" s="1" t="b">
        <v>0</v>
      </c>
      <c r="R183" s="349"/>
      <c r="S183" s="349"/>
      <c r="T183" s="349"/>
      <c r="U183" s="349"/>
      <c r="V183" s="349"/>
      <c r="W183" s="349"/>
      <c r="X183" s="349"/>
      <c r="Y183" s="349"/>
      <c r="Z183" s="349"/>
      <c r="AA183" s="349"/>
      <c r="AB183" s="349"/>
      <c r="AC183" s="349"/>
      <c r="AD183" s="350">
        <f t="shared" si="17"/>
        <v>0</v>
      </c>
      <c r="AF183" s="349"/>
      <c r="AG183" s="349"/>
      <c r="AH183" s="349"/>
      <c r="AI183" s="349"/>
      <c r="AJ183" s="349"/>
      <c r="AK183" s="349"/>
      <c r="AL183" s="349"/>
      <c r="AM183" s="349"/>
      <c r="AN183" s="349"/>
      <c r="AO183" s="349"/>
      <c r="AP183" s="349"/>
      <c r="AQ183" s="349"/>
      <c r="AR183" s="350">
        <f t="shared" si="18"/>
        <v>0</v>
      </c>
      <c r="AT183" s="349"/>
      <c r="AU183" s="349"/>
      <c r="AV183" s="349"/>
      <c r="AW183" s="349"/>
      <c r="AX183" s="349"/>
      <c r="AY183" s="349"/>
      <c r="AZ183" s="349"/>
      <c r="BA183" s="349"/>
      <c r="BB183" s="349"/>
      <c r="BC183" s="349"/>
      <c r="BD183" s="349"/>
      <c r="BE183" s="349"/>
      <c r="BF183" s="350">
        <f t="shared" si="19"/>
        <v>0</v>
      </c>
      <c r="BH183" s="350"/>
      <c r="BI183" s="350"/>
      <c r="BJ183" s="350"/>
      <c r="BK183" s="350"/>
      <c r="BL183" s="350"/>
      <c r="BM183" s="350"/>
      <c r="BN183" s="350"/>
      <c r="BO183" s="350"/>
      <c r="BP183" s="350"/>
      <c r="BQ183" s="350"/>
      <c r="BR183" s="350"/>
      <c r="BS183" s="350"/>
      <c r="BT183" s="350">
        <f t="shared" si="20"/>
        <v>0</v>
      </c>
      <c r="BV183" s="349"/>
      <c r="BW183" s="349"/>
      <c r="BX183" s="349"/>
      <c r="BY183" s="349"/>
      <c r="BZ183" s="349"/>
      <c r="CA183" s="349"/>
      <c r="CB183" s="349"/>
      <c r="CC183" s="349"/>
      <c r="CD183" s="349"/>
      <c r="CE183" s="349"/>
      <c r="CF183" s="349"/>
      <c r="CG183" s="349"/>
      <c r="CH183" s="350">
        <f t="shared" si="21"/>
        <v>0</v>
      </c>
      <c r="CI183" s="399" t="e">
        <f t="shared" si="22"/>
        <v>#DIV/0!</v>
      </c>
      <c r="CJ183" s="348">
        <v>0</v>
      </c>
      <c r="CK183" s="348">
        <v>0</v>
      </c>
      <c r="CL183" s="348">
        <v>0</v>
      </c>
      <c r="CM183" s="348">
        <v>0</v>
      </c>
      <c r="CN183" s="348">
        <v>0</v>
      </c>
      <c r="CO183" s="348">
        <v>0</v>
      </c>
      <c r="CP183" s="348">
        <v>0</v>
      </c>
      <c r="CQ183" s="348">
        <v>0</v>
      </c>
      <c r="CR183" s="348">
        <v>0</v>
      </c>
      <c r="CS183" s="348">
        <v>0</v>
      </c>
      <c r="CT183" s="348">
        <v>0</v>
      </c>
      <c r="CU183" s="348">
        <v>0</v>
      </c>
      <c r="CV183" s="350">
        <f t="shared" si="23"/>
        <v>0</v>
      </c>
      <c r="CX183" s="1054"/>
    </row>
    <row r="184" spans="1:102" ht="30" x14ac:dyDescent="0.25">
      <c r="B184" s="172">
        <f>IF(C184=0,"",MAX($B$7:B183)+1)</f>
        <v>172</v>
      </c>
      <c r="C184" s="21">
        <v>6417004105</v>
      </c>
      <c r="D184" s="9" t="str">
        <f>_xlfn.XLOOKUP(C184,'COA_DTGroup_Update 20260428'!$C$410:$C$854,'COA_DTGroup_Update 20260428'!$A$410:$A$854,"")</f>
        <v>Chi phí Quảng cáo trên phương tiện đại chúng</v>
      </c>
      <c r="E184" s="9" t="s">
        <v>162</v>
      </c>
      <c r="F184" s="21" t="s">
        <v>954</v>
      </c>
      <c r="G184" s="171" t="s">
        <v>955</v>
      </c>
      <c r="H184" s="179">
        <f>VLOOKUP(C184,'COA_DTGroup_Update 20260428'!C:D,2,0)</f>
        <v>641</v>
      </c>
      <c r="I184" s="179">
        <v>73</v>
      </c>
      <c r="J184" s="198" t="s">
        <v>162</v>
      </c>
      <c r="K184" s="222" t="s">
        <v>226</v>
      </c>
      <c r="L184" s="288" t="s">
        <v>655</v>
      </c>
      <c r="M184" s="299" t="s">
        <v>2258</v>
      </c>
      <c r="N184" s="285"/>
      <c r="O184" s="285" t="s">
        <v>655</v>
      </c>
      <c r="P184" s="1" t="b">
        <v>1</v>
      </c>
      <c r="R184" s="349"/>
      <c r="S184" s="349"/>
      <c r="T184" s="349"/>
      <c r="U184" s="349"/>
      <c r="V184" s="349"/>
      <c r="W184" s="349"/>
      <c r="X184" s="349"/>
      <c r="Y184" s="349"/>
      <c r="Z184" s="349"/>
      <c r="AA184" s="349"/>
      <c r="AB184" s="349"/>
      <c r="AC184" s="349"/>
      <c r="AD184" s="350">
        <f t="shared" si="17"/>
        <v>0</v>
      </c>
      <c r="AF184" s="349"/>
      <c r="AG184" s="349"/>
      <c r="AH184" s="349"/>
      <c r="AI184" s="349"/>
      <c r="AJ184" s="349"/>
      <c r="AK184" s="349"/>
      <c r="AL184" s="349"/>
      <c r="AM184" s="349"/>
      <c r="AN184" s="349"/>
      <c r="AO184" s="349"/>
      <c r="AP184" s="349"/>
      <c r="AQ184" s="349"/>
      <c r="AR184" s="350">
        <f t="shared" si="18"/>
        <v>0</v>
      </c>
      <c r="AT184" s="349"/>
      <c r="AU184" s="349"/>
      <c r="AV184" s="349"/>
      <c r="AW184" s="349"/>
      <c r="AX184" s="349"/>
      <c r="AY184" s="349"/>
      <c r="AZ184" s="349"/>
      <c r="BA184" s="349"/>
      <c r="BB184" s="349"/>
      <c r="BC184" s="349"/>
      <c r="BD184" s="349"/>
      <c r="BE184" s="349"/>
      <c r="BF184" s="350">
        <f t="shared" si="19"/>
        <v>0</v>
      </c>
      <c r="BH184" s="350"/>
      <c r="BI184" s="350"/>
      <c r="BJ184" s="350"/>
      <c r="BK184" s="350"/>
      <c r="BL184" s="350"/>
      <c r="BM184" s="350"/>
      <c r="BN184" s="350"/>
      <c r="BO184" s="350"/>
      <c r="BP184" s="350"/>
      <c r="BQ184" s="350"/>
      <c r="BR184" s="350"/>
      <c r="BS184" s="350"/>
      <c r="BT184" s="350">
        <f t="shared" si="20"/>
        <v>0</v>
      </c>
      <c r="BV184" s="349"/>
      <c r="BW184" s="349"/>
      <c r="BX184" s="349"/>
      <c r="BY184" s="349"/>
      <c r="BZ184" s="349"/>
      <c r="CA184" s="349"/>
      <c r="CB184" s="349"/>
      <c r="CC184" s="349"/>
      <c r="CD184" s="349"/>
      <c r="CE184" s="349"/>
      <c r="CF184" s="349"/>
      <c r="CG184" s="349"/>
      <c r="CH184" s="350">
        <f t="shared" si="21"/>
        <v>0</v>
      </c>
      <c r="CI184" s="399" t="e">
        <f t="shared" si="22"/>
        <v>#DIV/0!</v>
      </c>
      <c r="CJ184" s="348">
        <v>0</v>
      </c>
      <c r="CK184" s="348">
        <v>0</v>
      </c>
      <c r="CL184" s="348">
        <v>0</v>
      </c>
      <c r="CM184" s="348">
        <v>0</v>
      </c>
      <c r="CN184" s="348">
        <v>0</v>
      </c>
      <c r="CO184" s="348">
        <v>0</v>
      </c>
      <c r="CP184" s="348">
        <v>0</v>
      </c>
      <c r="CQ184" s="348">
        <v>0</v>
      </c>
      <c r="CR184" s="348">
        <v>0</v>
      </c>
      <c r="CS184" s="348">
        <v>0</v>
      </c>
      <c r="CT184" s="348">
        <v>0</v>
      </c>
      <c r="CU184" s="348">
        <v>0</v>
      </c>
      <c r="CV184" s="350">
        <f t="shared" si="23"/>
        <v>0</v>
      </c>
      <c r="CX184" s="1054"/>
    </row>
    <row r="185" spans="1:102" ht="30" x14ac:dyDescent="0.25">
      <c r="B185" s="172">
        <f>IF(C185=0,"",MAX($B$7:B184)+1)</f>
        <v>173</v>
      </c>
      <c r="C185" s="21">
        <v>6427004105</v>
      </c>
      <c r="D185" s="9" t="str">
        <f>_xlfn.XLOOKUP(C185,'COA_DTGroup_Update 20260428'!$C$410:$C$854,'COA_DTGroup_Update 20260428'!$A$410:$A$854,"")</f>
        <v>Chi phí Quảng cáo trên phương tiện đại chúng</v>
      </c>
      <c r="E185" s="9" t="s">
        <v>162</v>
      </c>
      <c r="F185" s="21" t="s">
        <v>954</v>
      </c>
      <c r="G185" s="171" t="s">
        <v>955</v>
      </c>
      <c r="H185" s="179">
        <f>VLOOKUP(C185,'COA_DTGroup_Update 20260428'!C:D,2,0)</f>
        <v>642</v>
      </c>
      <c r="I185" s="179">
        <v>73</v>
      </c>
      <c r="J185" s="198" t="s">
        <v>162</v>
      </c>
      <c r="K185" s="222" t="s">
        <v>226</v>
      </c>
      <c r="L185" s="288" t="s">
        <v>529</v>
      </c>
      <c r="M185" s="299" t="s">
        <v>2258</v>
      </c>
      <c r="N185" s="285"/>
      <c r="O185" s="285" t="s">
        <v>529</v>
      </c>
      <c r="P185" s="1" t="b">
        <v>1</v>
      </c>
      <c r="R185" s="349"/>
      <c r="S185" s="349"/>
      <c r="T185" s="349"/>
      <c r="U185" s="349"/>
      <c r="V185" s="349"/>
      <c r="W185" s="349"/>
      <c r="X185" s="349"/>
      <c r="Y185" s="349"/>
      <c r="Z185" s="349"/>
      <c r="AA185" s="349"/>
      <c r="AB185" s="349"/>
      <c r="AC185" s="349"/>
      <c r="AD185" s="350">
        <f t="shared" si="17"/>
        <v>0</v>
      </c>
      <c r="AF185" s="349"/>
      <c r="AG185" s="349"/>
      <c r="AH185" s="349"/>
      <c r="AI185" s="349"/>
      <c r="AJ185" s="349"/>
      <c r="AK185" s="349"/>
      <c r="AL185" s="349"/>
      <c r="AM185" s="349"/>
      <c r="AN185" s="349"/>
      <c r="AO185" s="349"/>
      <c r="AP185" s="349"/>
      <c r="AQ185" s="349"/>
      <c r="AR185" s="350">
        <f t="shared" si="18"/>
        <v>0</v>
      </c>
      <c r="AT185" s="349"/>
      <c r="AU185" s="349"/>
      <c r="AV185" s="349"/>
      <c r="AW185" s="349"/>
      <c r="AX185" s="349"/>
      <c r="AY185" s="349"/>
      <c r="AZ185" s="349"/>
      <c r="BA185" s="349"/>
      <c r="BB185" s="349"/>
      <c r="BC185" s="349"/>
      <c r="BD185" s="349"/>
      <c r="BE185" s="349"/>
      <c r="BF185" s="350">
        <f t="shared" si="19"/>
        <v>0</v>
      </c>
      <c r="BH185" s="350"/>
      <c r="BI185" s="350"/>
      <c r="BJ185" s="350"/>
      <c r="BK185" s="350"/>
      <c r="BL185" s="350"/>
      <c r="BM185" s="350"/>
      <c r="BN185" s="350"/>
      <c r="BO185" s="350"/>
      <c r="BP185" s="350"/>
      <c r="BQ185" s="350"/>
      <c r="BR185" s="350"/>
      <c r="BS185" s="350"/>
      <c r="BT185" s="350">
        <f t="shared" si="20"/>
        <v>0</v>
      </c>
      <c r="BV185" s="349"/>
      <c r="BW185" s="349"/>
      <c r="BX185" s="349"/>
      <c r="BY185" s="349"/>
      <c r="BZ185" s="349"/>
      <c r="CA185" s="349"/>
      <c r="CB185" s="349"/>
      <c r="CC185" s="349"/>
      <c r="CD185" s="349"/>
      <c r="CE185" s="349"/>
      <c r="CF185" s="349"/>
      <c r="CG185" s="349"/>
      <c r="CH185" s="350">
        <f t="shared" si="21"/>
        <v>0</v>
      </c>
      <c r="CI185" s="399" t="e">
        <f t="shared" si="22"/>
        <v>#DIV/0!</v>
      </c>
      <c r="CJ185" s="348">
        <v>0</v>
      </c>
      <c r="CK185" s="348">
        <v>0</v>
      </c>
      <c r="CL185" s="348">
        <v>0</v>
      </c>
      <c r="CM185" s="348">
        <v>0</v>
      </c>
      <c r="CN185" s="348">
        <v>0</v>
      </c>
      <c r="CO185" s="348">
        <v>0</v>
      </c>
      <c r="CP185" s="348">
        <v>0</v>
      </c>
      <c r="CQ185" s="348">
        <v>0</v>
      </c>
      <c r="CR185" s="348">
        <v>0</v>
      </c>
      <c r="CS185" s="348">
        <v>0</v>
      </c>
      <c r="CT185" s="348">
        <v>0</v>
      </c>
      <c r="CU185" s="348">
        <v>0</v>
      </c>
      <c r="CV185" s="350">
        <f t="shared" si="23"/>
        <v>0</v>
      </c>
      <c r="CX185" s="1054"/>
    </row>
    <row r="186" spans="1:102" s="3" customFormat="1" ht="30" x14ac:dyDescent="0.25">
      <c r="A186" s="191"/>
      <c r="B186" s="212">
        <f>IF(C186=0,"",MAX($B$7:B185)+1)</f>
        <v>174</v>
      </c>
      <c r="C186" s="228">
        <v>6417004103</v>
      </c>
      <c r="D186" s="205" t="str">
        <f>_xlfn.XLOOKUP(C186,'COA_DTGroup_Update 20260428'!$C$410:$C$854,'COA_DTGroup_Update 20260428'!$A$410:$A$854,"")</f>
        <v>Chi phí Quảng cáo trên xe</v>
      </c>
      <c r="E186" s="205"/>
      <c r="F186" s="228" t="s">
        <v>956</v>
      </c>
      <c r="G186" s="205" t="s">
        <v>957</v>
      </c>
      <c r="H186" s="200">
        <f>VLOOKUP(C186,'COA_DTGroup_Update 20260428'!C:D,2,0)</f>
        <v>641</v>
      </c>
      <c r="I186" s="200">
        <v>73</v>
      </c>
      <c r="J186" s="201" t="s">
        <v>162</v>
      </c>
      <c r="K186" s="223" t="s">
        <v>226</v>
      </c>
      <c r="L186" s="289" t="s">
        <v>2169</v>
      </c>
      <c r="M186" s="290" t="s">
        <v>2259</v>
      </c>
      <c r="N186" s="286"/>
      <c r="O186" s="286" t="s">
        <v>2169</v>
      </c>
      <c r="P186" s="1" t="b">
        <v>0</v>
      </c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2">
        <f t="shared" si="17"/>
        <v>0</v>
      </c>
      <c r="AF186" s="351"/>
      <c r="AG186" s="351"/>
      <c r="AH186" s="351"/>
      <c r="AI186" s="351"/>
      <c r="AJ186" s="351"/>
      <c r="AK186" s="351"/>
      <c r="AL186" s="351"/>
      <c r="AM186" s="351"/>
      <c r="AN186" s="351"/>
      <c r="AO186" s="351"/>
      <c r="AP186" s="351"/>
      <c r="AQ186" s="351"/>
      <c r="AR186" s="352">
        <f t="shared" si="18"/>
        <v>0</v>
      </c>
      <c r="AT186" s="351"/>
      <c r="AU186" s="351"/>
      <c r="AV186" s="351"/>
      <c r="AW186" s="351"/>
      <c r="AX186" s="351"/>
      <c r="AY186" s="351"/>
      <c r="AZ186" s="351"/>
      <c r="BA186" s="351"/>
      <c r="BB186" s="351"/>
      <c r="BC186" s="351"/>
      <c r="BD186" s="351"/>
      <c r="BE186" s="351"/>
      <c r="BF186" s="352">
        <f t="shared" si="19"/>
        <v>0</v>
      </c>
      <c r="BH186" s="352"/>
      <c r="BI186" s="352"/>
      <c r="BJ186" s="352"/>
      <c r="BK186" s="352"/>
      <c r="BL186" s="352"/>
      <c r="BM186" s="352"/>
      <c r="BN186" s="352"/>
      <c r="BO186" s="352"/>
      <c r="BP186" s="352"/>
      <c r="BQ186" s="352"/>
      <c r="BR186" s="352"/>
      <c r="BS186" s="352"/>
      <c r="BT186" s="352">
        <f t="shared" si="20"/>
        <v>0</v>
      </c>
      <c r="BV186" s="351"/>
      <c r="BW186" s="351"/>
      <c r="BX186" s="351"/>
      <c r="BY186" s="351"/>
      <c r="BZ186" s="351"/>
      <c r="CA186" s="351"/>
      <c r="CB186" s="351"/>
      <c r="CC186" s="351"/>
      <c r="CD186" s="351"/>
      <c r="CE186" s="351"/>
      <c r="CF186" s="351"/>
      <c r="CG186" s="351"/>
      <c r="CH186" s="352">
        <f t="shared" si="21"/>
        <v>0</v>
      </c>
      <c r="CI186" s="399" t="e">
        <f t="shared" si="22"/>
        <v>#DIV/0!</v>
      </c>
      <c r="CJ186" s="348">
        <v>0</v>
      </c>
      <c r="CK186" s="348">
        <v>0</v>
      </c>
      <c r="CL186" s="348">
        <v>0</v>
      </c>
      <c r="CM186" s="348">
        <v>0</v>
      </c>
      <c r="CN186" s="348">
        <v>0</v>
      </c>
      <c r="CO186" s="348">
        <v>0</v>
      </c>
      <c r="CP186" s="348">
        <v>0</v>
      </c>
      <c r="CQ186" s="348">
        <v>0</v>
      </c>
      <c r="CR186" s="348">
        <v>0</v>
      </c>
      <c r="CS186" s="348">
        <v>0</v>
      </c>
      <c r="CT186" s="348">
        <v>0</v>
      </c>
      <c r="CU186" s="348">
        <v>0</v>
      </c>
      <c r="CV186" s="352">
        <f t="shared" si="23"/>
        <v>0</v>
      </c>
      <c r="CX186" s="1054"/>
    </row>
    <row r="187" spans="1:102" ht="30" x14ac:dyDescent="0.25">
      <c r="B187" s="172">
        <f>IF(C187=0,"",MAX($B$7:B186)+1)</f>
        <v>175</v>
      </c>
      <c r="C187" s="21">
        <v>6412004104</v>
      </c>
      <c r="D187" s="9" t="str">
        <f>_xlfn.XLOOKUP(C187,'COA_DTGroup_Update 20260428'!$C$410:$C$854,'COA_DTGroup_Update 20260428'!$A$410:$A$854,"")</f>
        <v>Chi phí ấn phẩm: Catalogue, tờ rơi</v>
      </c>
      <c r="E187" s="9" t="s">
        <v>355</v>
      </c>
      <c r="F187" s="21" t="s">
        <v>958</v>
      </c>
      <c r="G187" s="171"/>
      <c r="H187" s="179">
        <f>VLOOKUP(C187,'COA_DTGroup_Update 20260428'!C:D,2,0)</f>
        <v>641</v>
      </c>
      <c r="I187" s="179">
        <v>74</v>
      </c>
      <c r="J187" s="198" t="s">
        <v>355</v>
      </c>
      <c r="K187" s="222" t="s">
        <v>226</v>
      </c>
      <c r="L187" s="288" t="s">
        <v>744</v>
      </c>
      <c r="M187" s="299" t="s">
        <v>2258</v>
      </c>
      <c r="N187" s="285"/>
      <c r="O187" s="285" t="s">
        <v>744</v>
      </c>
      <c r="P187" s="1" t="b">
        <v>1</v>
      </c>
      <c r="R187" s="349"/>
      <c r="S187" s="349"/>
      <c r="T187" s="349"/>
      <c r="U187" s="349"/>
      <c r="V187" s="349"/>
      <c r="W187" s="349"/>
      <c r="X187" s="349"/>
      <c r="Y187" s="349"/>
      <c r="Z187" s="349"/>
      <c r="AA187" s="349"/>
      <c r="AB187" s="349"/>
      <c r="AC187" s="349"/>
      <c r="AD187" s="350">
        <f t="shared" si="17"/>
        <v>0</v>
      </c>
      <c r="AF187" s="349"/>
      <c r="AG187" s="349"/>
      <c r="AH187" s="349"/>
      <c r="AI187" s="349"/>
      <c r="AJ187" s="349"/>
      <c r="AK187" s="349"/>
      <c r="AL187" s="349"/>
      <c r="AM187" s="349"/>
      <c r="AN187" s="349"/>
      <c r="AO187" s="349"/>
      <c r="AP187" s="349"/>
      <c r="AQ187" s="349"/>
      <c r="AR187" s="350">
        <f t="shared" si="18"/>
        <v>0</v>
      </c>
      <c r="AT187" s="349"/>
      <c r="AU187" s="349"/>
      <c r="AV187" s="349"/>
      <c r="AW187" s="349"/>
      <c r="AX187" s="349"/>
      <c r="AY187" s="349"/>
      <c r="AZ187" s="349"/>
      <c r="BA187" s="349"/>
      <c r="BB187" s="349"/>
      <c r="BC187" s="349"/>
      <c r="BD187" s="349"/>
      <c r="BE187" s="349"/>
      <c r="BF187" s="350">
        <f t="shared" si="19"/>
        <v>0</v>
      </c>
      <c r="BH187" s="350"/>
      <c r="BI187" s="350"/>
      <c r="BJ187" s="350"/>
      <c r="BK187" s="350"/>
      <c r="BL187" s="350"/>
      <c r="BM187" s="350"/>
      <c r="BN187" s="350"/>
      <c r="BO187" s="350"/>
      <c r="BP187" s="350"/>
      <c r="BQ187" s="350"/>
      <c r="BR187" s="350"/>
      <c r="BS187" s="350"/>
      <c r="BT187" s="350">
        <f t="shared" si="20"/>
        <v>0</v>
      </c>
      <c r="BV187" s="349"/>
      <c r="BW187" s="349"/>
      <c r="BX187" s="349"/>
      <c r="BY187" s="349"/>
      <c r="BZ187" s="349"/>
      <c r="CA187" s="349"/>
      <c r="CB187" s="349"/>
      <c r="CC187" s="349"/>
      <c r="CD187" s="349"/>
      <c r="CE187" s="349"/>
      <c r="CF187" s="349"/>
      <c r="CG187" s="349"/>
      <c r="CH187" s="350">
        <f t="shared" si="21"/>
        <v>0</v>
      </c>
      <c r="CI187" s="399" t="e">
        <f t="shared" si="22"/>
        <v>#DIV/0!</v>
      </c>
      <c r="CJ187" s="348">
        <v>0</v>
      </c>
      <c r="CK187" s="348">
        <v>0</v>
      </c>
      <c r="CL187" s="348">
        <v>0</v>
      </c>
      <c r="CM187" s="348">
        <v>0</v>
      </c>
      <c r="CN187" s="348">
        <v>0</v>
      </c>
      <c r="CO187" s="348">
        <v>0</v>
      </c>
      <c r="CP187" s="348">
        <v>0</v>
      </c>
      <c r="CQ187" s="348">
        <v>0</v>
      </c>
      <c r="CR187" s="348">
        <v>0</v>
      </c>
      <c r="CS187" s="348">
        <v>0</v>
      </c>
      <c r="CT187" s="348">
        <v>0</v>
      </c>
      <c r="CU187" s="348">
        <v>0</v>
      </c>
      <c r="CV187" s="350">
        <f t="shared" si="23"/>
        <v>0</v>
      </c>
      <c r="CX187" s="1054"/>
    </row>
    <row r="188" spans="1:102" ht="30" x14ac:dyDescent="0.25">
      <c r="B188" s="172">
        <f>IF(C188=0,"",MAX($B$7:B187)+1)</f>
        <v>176</v>
      </c>
      <c r="C188" s="21">
        <v>6417004104</v>
      </c>
      <c r="D188" s="9" t="str">
        <f>_xlfn.XLOOKUP(C188,'COA_DTGroup_Update 20260428'!$C$410:$C$854,'COA_DTGroup_Update 20260428'!$A$410:$A$854,"")</f>
        <v>Chi phí ấn phẩm: Catalogue, tờ rơi</v>
      </c>
      <c r="E188" s="9" t="s">
        <v>355</v>
      </c>
      <c r="F188" s="21" t="s">
        <v>958</v>
      </c>
      <c r="G188" s="171"/>
      <c r="H188" s="179">
        <f>VLOOKUP(C188,'COA_DTGroup_Update 20260428'!C:D,2,0)</f>
        <v>641</v>
      </c>
      <c r="I188" s="179">
        <v>74</v>
      </c>
      <c r="J188" s="198" t="s">
        <v>355</v>
      </c>
      <c r="K188" s="222" t="s">
        <v>226</v>
      </c>
      <c r="L188" s="288" t="s">
        <v>702</v>
      </c>
      <c r="M188" s="299" t="s">
        <v>2258</v>
      </c>
      <c r="N188" s="285"/>
      <c r="O188" s="285" t="s">
        <v>702</v>
      </c>
      <c r="P188" s="1" t="b">
        <v>1</v>
      </c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50">
        <f t="shared" si="17"/>
        <v>0</v>
      </c>
      <c r="AF188" s="349"/>
      <c r="AG188" s="349"/>
      <c r="AH188" s="349"/>
      <c r="AI188" s="349"/>
      <c r="AJ188" s="349"/>
      <c r="AK188" s="349"/>
      <c r="AL188" s="349"/>
      <c r="AM188" s="349"/>
      <c r="AN188" s="349"/>
      <c r="AO188" s="349"/>
      <c r="AP188" s="349"/>
      <c r="AQ188" s="349"/>
      <c r="AR188" s="350">
        <f t="shared" si="18"/>
        <v>0</v>
      </c>
      <c r="AT188" s="349"/>
      <c r="AU188" s="349"/>
      <c r="AV188" s="349"/>
      <c r="AW188" s="349"/>
      <c r="AX188" s="349"/>
      <c r="AY188" s="349"/>
      <c r="AZ188" s="349"/>
      <c r="BA188" s="349"/>
      <c r="BB188" s="349"/>
      <c r="BC188" s="349"/>
      <c r="BD188" s="349"/>
      <c r="BE188" s="349"/>
      <c r="BF188" s="350">
        <f t="shared" si="19"/>
        <v>0</v>
      </c>
      <c r="BH188" s="350"/>
      <c r="BI188" s="350"/>
      <c r="BJ188" s="350"/>
      <c r="BK188" s="350"/>
      <c r="BL188" s="350"/>
      <c r="BM188" s="350"/>
      <c r="BN188" s="350"/>
      <c r="BO188" s="350"/>
      <c r="BP188" s="350"/>
      <c r="BQ188" s="350"/>
      <c r="BR188" s="350"/>
      <c r="BS188" s="350"/>
      <c r="BT188" s="350">
        <f t="shared" si="20"/>
        <v>0</v>
      </c>
      <c r="BV188" s="349"/>
      <c r="BW188" s="349"/>
      <c r="BX188" s="349"/>
      <c r="BY188" s="349"/>
      <c r="BZ188" s="349"/>
      <c r="CA188" s="349"/>
      <c r="CB188" s="349"/>
      <c r="CC188" s="349"/>
      <c r="CD188" s="349"/>
      <c r="CE188" s="349"/>
      <c r="CF188" s="349"/>
      <c r="CG188" s="349"/>
      <c r="CH188" s="350">
        <f t="shared" si="21"/>
        <v>0</v>
      </c>
      <c r="CI188" s="399" t="e">
        <f t="shared" si="22"/>
        <v>#DIV/0!</v>
      </c>
      <c r="CJ188" s="348">
        <v>0</v>
      </c>
      <c r="CK188" s="348">
        <v>0</v>
      </c>
      <c r="CL188" s="348">
        <v>0</v>
      </c>
      <c r="CM188" s="348">
        <v>0</v>
      </c>
      <c r="CN188" s="348">
        <v>0</v>
      </c>
      <c r="CO188" s="348">
        <v>0</v>
      </c>
      <c r="CP188" s="348">
        <v>0</v>
      </c>
      <c r="CQ188" s="348">
        <v>0</v>
      </c>
      <c r="CR188" s="348">
        <v>0</v>
      </c>
      <c r="CS188" s="348">
        <v>0</v>
      </c>
      <c r="CT188" s="348">
        <v>0</v>
      </c>
      <c r="CU188" s="348">
        <v>0</v>
      </c>
      <c r="CV188" s="350">
        <f t="shared" si="23"/>
        <v>0</v>
      </c>
      <c r="CX188" s="1054"/>
    </row>
    <row r="189" spans="1:102" ht="30" x14ac:dyDescent="0.25">
      <c r="B189" s="172">
        <f>IF(C189=0,"",MAX($B$7:B188)+1)</f>
        <v>177</v>
      </c>
      <c r="C189" s="21">
        <v>6427004104</v>
      </c>
      <c r="D189" s="9" t="str">
        <f>_xlfn.XLOOKUP(C189,'COA_DTGroup_Update 20260428'!$C$410:$C$854,'COA_DTGroup_Update 20260428'!$A$410:$A$854,"")</f>
        <v>Chi phí ấn phẩm: Catalogue, tờ rơi</v>
      </c>
      <c r="E189" s="9" t="s">
        <v>355</v>
      </c>
      <c r="F189" s="21" t="s">
        <v>958</v>
      </c>
      <c r="G189" s="171"/>
      <c r="H189" s="179">
        <f>VLOOKUP(C189,'COA_DTGroup_Update 20260428'!C:D,2,0)</f>
        <v>642</v>
      </c>
      <c r="I189" s="179">
        <v>74</v>
      </c>
      <c r="J189" s="198" t="s">
        <v>355</v>
      </c>
      <c r="K189" s="222" t="s">
        <v>226</v>
      </c>
      <c r="L189" s="288" t="s">
        <v>677</v>
      </c>
      <c r="M189" s="299" t="s">
        <v>2258</v>
      </c>
      <c r="N189" s="285"/>
      <c r="O189" s="285" t="s">
        <v>677</v>
      </c>
      <c r="P189" s="1" t="b">
        <v>1</v>
      </c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50">
        <f t="shared" si="17"/>
        <v>0</v>
      </c>
      <c r="AF189" s="349"/>
      <c r="AG189" s="349"/>
      <c r="AH189" s="349"/>
      <c r="AI189" s="349"/>
      <c r="AJ189" s="349"/>
      <c r="AK189" s="349"/>
      <c r="AL189" s="349"/>
      <c r="AM189" s="349"/>
      <c r="AN189" s="349"/>
      <c r="AO189" s="349"/>
      <c r="AP189" s="349"/>
      <c r="AQ189" s="349"/>
      <c r="AR189" s="350">
        <f t="shared" si="18"/>
        <v>0</v>
      </c>
      <c r="AT189" s="349"/>
      <c r="AU189" s="349"/>
      <c r="AV189" s="349"/>
      <c r="AW189" s="349"/>
      <c r="AX189" s="349"/>
      <c r="AY189" s="349"/>
      <c r="AZ189" s="349"/>
      <c r="BA189" s="349"/>
      <c r="BB189" s="349"/>
      <c r="BC189" s="349"/>
      <c r="BD189" s="349"/>
      <c r="BE189" s="349"/>
      <c r="BF189" s="350">
        <f t="shared" si="19"/>
        <v>0</v>
      </c>
      <c r="BH189" s="350"/>
      <c r="BI189" s="350"/>
      <c r="BJ189" s="350"/>
      <c r="BK189" s="350"/>
      <c r="BL189" s="350"/>
      <c r="BM189" s="350"/>
      <c r="BN189" s="350"/>
      <c r="BO189" s="350"/>
      <c r="BP189" s="350"/>
      <c r="BQ189" s="350"/>
      <c r="BR189" s="350"/>
      <c r="BS189" s="350"/>
      <c r="BT189" s="350">
        <f t="shared" si="20"/>
        <v>0</v>
      </c>
      <c r="BV189" s="349"/>
      <c r="BW189" s="349"/>
      <c r="BX189" s="349"/>
      <c r="BY189" s="349"/>
      <c r="BZ189" s="349"/>
      <c r="CA189" s="349"/>
      <c r="CB189" s="349"/>
      <c r="CC189" s="349"/>
      <c r="CD189" s="349"/>
      <c r="CE189" s="349"/>
      <c r="CF189" s="349"/>
      <c r="CG189" s="349"/>
      <c r="CH189" s="350">
        <f t="shared" si="21"/>
        <v>0</v>
      </c>
      <c r="CI189" s="399" t="e">
        <f t="shared" si="22"/>
        <v>#DIV/0!</v>
      </c>
      <c r="CJ189" s="348">
        <v>0</v>
      </c>
      <c r="CK189" s="348">
        <v>0</v>
      </c>
      <c r="CL189" s="348">
        <v>0</v>
      </c>
      <c r="CM189" s="348">
        <v>0</v>
      </c>
      <c r="CN189" s="348">
        <v>0</v>
      </c>
      <c r="CO189" s="348">
        <v>0</v>
      </c>
      <c r="CP189" s="348">
        <v>0</v>
      </c>
      <c r="CQ189" s="348">
        <v>0</v>
      </c>
      <c r="CR189" s="348">
        <v>0</v>
      </c>
      <c r="CS189" s="348">
        <v>0</v>
      </c>
      <c r="CT189" s="348">
        <v>0</v>
      </c>
      <c r="CU189" s="348">
        <v>0</v>
      </c>
      <c r="CV189" s="350">
        <f t="shared" si="23"/>
        <v>0</v>
      </c>
      <c r="CX189" s="1054"/>
    </row>
    <row r="190" spans="1:102" x14ac:dyDescent="0.25">
      <c r="B190" s="172">
        <f>IF(C190=0,"",MAX($B$7:B189)+1)</f>
        <v>178</v>
      </c>
      <c r="C190" s="21">
        <v>6417004109</v>
      </c>
      <c r="D190" s="9" t="str">
        <f>_xlfn.XLOOKUP(C190,'COA_DTGroup_Update 20260428'!$C$410:$C$854,'COA_DTGroup_Update 20260428'!$A$410:$A$854,"")</f>
        <v>Chi phí trưng bày</v>
      </c>
      <c r="E190" s="9" t="s">
        <v>356</v>
      </c>
      <c r="F190" s="21" t="s">
        <v>959</v>
      </c>
      <c r="G190" s="171"/>
      <c r="H190" s="179">
        <f>VLOOKUP(C190,'COA_DTGroup_Update 20260428'!C:D,2,0)</f>
        <v>641</v>
      </c>
      <c r="I190" s="179">
        <v>75</v>
      </c>
      <c r="J190" s="198" t="s">
        <v>356</v>
      </c>
      <c r="K190" s="222" t="s">
        <v>226</v>
      </c>
      <c r="L190" s="288" t="s">
        <v>679</v>
      </c>
      <c r="M190" s="299" t="s">
        <v>2258</v>
      </c>
      <c r="N190" s="285"/>
      <c r="O190" s="285" t="s">
        <v>679</v>
      </c>
      <c r="P190" s="1" t="b">
        <v>1</v>
      </c>
      <c r="R190" s="349"/>
      <c r="S190" s="349"/>
      <c r="T190" s="349"/>
      <c r="U190" s="349"/>
      <c r="V190" s="349"/>
      <c r="W190" s="349"/>
      <c r="X190" s="349"/>
      <c r="Y190" s="349"/>
      <c r="Z190" s="349"/>
      <c r="AA190" s="349"/>
      <c r="AB190" s="349"/>
      <c r="AC190" s="349"/>
      <c r="AD190" s="350">
        <f t="shared" si="17"/>
        <v>0</v>
      </c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50">
        <f t="shared" si="18"/>
        <v>0</v>
      </c>
      <c r="AT190" s="349"/>
      <c r="AU190" s="349"/>
      <c r="AV190" s="349"/>
      <c r="AW190" s="349"/>
      <c r="AX190" s="349"/>
      <c r="AY190" s="349"/>
      <c r="AZ190" s="349"/>
      <c r="BA190" s="349"/>
      <c r="BB190" s="349"/>
      <c r="BC190" s="349"/>
      <c r="BD190" s="349"/>
      <c r="BE190" s="349"/>
      <c r="BF190" s="350">
        <f t="shared" si="19"/>
        <v>0</v>
      </c>
      <c r="BH190" s="350"/>
      <c r="BI190" s="350"/>
      <c r="BJ190" s="350"/>
      <c r="BK190" s="350"/>
      <c r="BL190" s="350"/>
      <c r="BM190" s="350"/>
      <c r="BN190" s="350"/>
      <c r="BO190" s="350"/>
      <c r="BP190" s="350"/>
      <c r="BQ190" s="350"/>
      <c r="BR190" s="350"/>
      <c r="BS190" s="350"/>
      <c r="BT190" s="350">
        <f t="shared" si="20"/>
        <v>0</v>
      </c>
      <c r="BV190" s="349"/>
      <c r="BW190" s="349"/>
      <c r="BX190" s="349"/>
      <c r="BY190" s="349"/>
      <c r="BZ190" s="349"/>
      <c r="CA190" s="349"/>
      <c r="CB190" s="349"/>
      <c r="CC190" s="349"/>
      <c r="CD190" s="349"/>
      <c r="CE190" s="349"/>
      <c r="CF190" s="349"/>
      <c r="CG190" s="349"/>
      <c r="CH190" s="350">
        <f t="shared" si="21"/>
        <v>0</v>
      </c>
      <c r="CI190" s="399" t="e">
        <f t="shared" si="22"/>
        <v>#DIV/0!</v>
      </c>
      <c r="CJ190" s="348">
        <v>0</v>
      </c>
      <c r="CK190" s="348">
        <v>0</v>
      </c>
      <c r="CL190" s="348">
        <v>0</v>
      </c>
      <c r="CM190" s="348">
        <v>0</v>
      </c>
      <c r="CN190" s="348">
        <v>0</v>
      </c>
      <c r="CO190" s="348">
        <v>0</v>
      </c>
      <c r="CP190" s="348">
        <v>0</v>
      </c>
      <c r="CQ190" s="348">
        <v>0</v>
      </c>
      <c r="CR190" s="348">
        <v>0</v>
      </c>
      <c r="CS190" s="348">
        <v>0</v>
      </c>
      <c r="CT190" s="348">
        <v>0</v>
      </c>
      <c r="CU190" s="348">
        <v>0</v>
      </c>
      <c r="CV190" s="350">
        <f t="shared" si="23"/>
        <v>0</v>
      </c>
      <c r="CX190" s="1054"/>
    </row>
    <row r="191" spans="1:102" x14ac:dyDescent="0.25">
      <c r="B191" s="172">
        <f>IF(C191=0,"",MAX($B$7:B190)+1)</f>
        <v>179</v>
      </c>
      <c r="C191" s="21">
        <v>6427004109</v>
      </c>
      <c r="D191" s="9" t="str">
        <f>_xlfn.XLOOKUP(C191,'COA_DTGroup_Update 20260428'!$C$410:$C$854,'COA_DTGroup_Update 20260428'!$A$410:$A$854,"")</f>
        <v>Chi phí trưng bày</v>
      </c>
      <c r="E191" s="9" t="s">
        <v>356</v>
      </c>
      <c r="F191" s="21" t="s">
        <v>959</v>
      </c>
      <c r="G191" s="171"/>
      <c r="H191" s="179">
        <f>VLOOKUP(C191,'COA_DTGroup_Update 20260428'!C:D,2,0)</f>
        <v>642</v>
      </c>
      <c r="I191" s="179">
        <v>75</v>
      </c>
      <c r="J191" s="198" t="s">
        <v>356</v>
      </c>
      <c r="K191" s="222" t="s">
        <v>226</v>
      </c>
      <c r="L191" s="288" t="s">
        <v>703</v>
      </c>
      <c r="M191" s="299" t="s">
        <v>2258</v>
      </c>
      <c r="N191" s="285"/>
      <c r="O191" s="285" t="s">
        <v>703</v>
      </c>
      <c r="P191" s="1" t="b">
        <v>1</v>
      </c>
      <c r="R191" s="349"/>
      <c r="S191" s="349"/>
      <c r="T191" s="349"/>
      <c r="U191" s="349"/>
      <c r="V191" s="349"/>
      <c r="W191" s="349"/>
      <c r="X191" s="349"/>
      <c r="Y191" s="349"/>
      <c r="Z191" s="349"/>
      <c r="AA191" s="349"/>
      <c r="AB191" s="349"/>
      <c r="AC191" s="349"/>
      <c r="AD191" s="350">
        <f t="shared" si="17"/>
        <v>0</v>
      </c>
      <c r="AF191" s="349"/>
      <c r="AG191" s="349"/>
      <c r="AH191" s="349"/>
      <c r="AI191" s="349"/>
      <c r="AJ191" s="349"/>
      <c r="AK191" s="349"/>
      <c r="AL191" s="349"/>
      <c r="AM191" s="349"/>
      <c r="AN191" s="349"/>
      <c r="AO191" s="349"/>
      <c r="AP191" s="349"/>
      <c r="AQ191" s="349"/>
      <c r="AR191" s="350">
        <f t="shared" si="18"/>
        <v>0</v>
      </c>
      <c r="AT191" s="349"/>
      <c r="AU191" s="349"/>
      <c r="AV191" s="349"/>
      <c r="AW191" s="349"/>
      <c r="AX191" s="349"/>
      <c r="AY191" s="349"/>
      <c r="AZ191" s="349"/>
      <c r="BA191" s="349"/>
      <c r="BB191" s="349"/>
      <c r="BC191" s="349"/>
      <c r="BD191" s="349"/>
      <c r="BE191" s="349"/>
      <c r="BF191" s="350">
        <f t="shared" si="19"/>
        <v>0</v>
      </c>
      <c r="BH191" s="350"/>
      <c r="BI191" s="350"/>
      <c r="BJ191" s="350"/>
      <c r="BK191" s="350"/>
      <c r="BL191" s="350"/>
      <c r="BM191" s="350"/>
      <c r="BN191" s="350"/>
      <c r="BO191" s="350"/>
      <c r="BP191" s="350"/>
      <c r="BQ191" s="350"/>
      <c r="BR191" s="350"/>
      <c r="BS191" s="350"/>
      <c r="BT191" s="350">
        <f t="shared" si="20"/>
        <v>0</v>
      </c>
      <c r="BV191" s="349"/>
      <c r="BW191" s="349"/>
      <c r="BX191" s="349"/>
      <c r="BY191" s="349"/>
      <c r="BZ191" s="349"/>
      <c r="CA191" s="349"/>
      <c r="CB191" s="349"/>
      <c r="CC191" s="349"/>
      <c r="CD191" s="349"/>
      <c r="CE191" s="349"/>
      <c r="CF191" s="349"/>
      <c r="CG191" s="349"/>
      <c r="CH191" s="350">
        <f t="shared" si="21"/>
        <v>0</v>
      </c>
      <c r="CI191" s="399" t="e">
        <f t="shared" si="22"/>
        <v>#DIV/0!</v>
      </c>
      <c r="CJ191" s="348">
        <v>0</v>
      </c>
      <c r="CK191" s="348">
        <v>0</v>
      </c>
      <c r="CL191" s="348">
        <v>0</v>
      </c>
      <c r="CM191" s="348">
        <v>0</v>
      </c>
      <c r="CN191" s="348">
        <v>0</v>
      </c>
      <c r="CO191" s="348">
        <v>0</v>
      </c>
      <c r="CP191" s="348">
        <v>0</v>
      </c>
      <c r="CQ191" s="348">
        <v>0</v>
      </c>
      <c r="CR191" s="348">
        <v>0</v>
      </c>
      <c r="CS191" s="348">
        <v>0</v>
      </c>
      <c r="CT191" s="348">
        <v>0</v>
      </c>
      <c r="CU191" s="348">
        <v>0</v>
      </c>
      <c r="CV191" s="350">
        <f t="shared" si="23"/>
        <v>0</v>
      </c>
      <c r="CX191" s="1054"/>
    </row>
    <row r="192" spans="1:102" ht="30" x14ac:dyDescent="0.25">
      <c r="B192" s="172">
        <f>IF(C192=0,"",MAX($B$7:B191)+1)</f>
        <v>180</v>
      </c>
      <c r="C192" s="202">
        <v>6427004602</v>
      </c>
      <c r="D192" s="192" t="str">
        <f>_xlfn.XLOOKUP(C192,'COA_DTGroup_Update 20260428'!$C$410:$C$854,'COA_DTGroup_Update 20260428'!$A$410:$A$854,"")</f>
        <v>Chi phí hội viên tham gia hiệp hội</v>
      </c>
      <c r="E192" s="192" t="s">
        <v>165</v>
      </c>
      <c r="F192" s="202" t="s">
        <v>960</v>
      </c>
      <c r="G192" s="192"/>
      <c r="H192" s="179">
        <f>VLOOKUP(C192,'COA_DTGroup_Update 20260428'!C:D,2,0)</f>
        <v>642</v>
      </c>
      <c r="I192" s="179">
        <v>76</v>
      </c>
      <c r="J192" s="198" t="s">
        <v>165</v>
      </c>
      <c r="K192" s="222" t="s">
        <v>226</v>
      </c>
      <c r="L192" s="380" t="s">
        <v>462</v>
      </c>
      <c r="M192" s="308" t="s">
        <v>2291</v>
      </c>
      <c r="N192" s="285" t="s">
        <v>2285</v>
      </c>
      <c r="O192" s="285" t="s">
        <v>462</v>
      </c>
      <c r="P192" s="1" t="b">
        <v>1</v>
      </c>
      <c r="R192" s="349"/>
      <c r="S192" s="349"/>
      <c r="T192" s="349"/>
      <c r="U192" s="349"/>
      <c r="V192" s="349"/>
      <c r="W192" s="349"/>
      <c r="X192" s="349"/>
      <c r="Y192" s="349"/>
      <c r="Z192" s="349"/>
      <c r="AA192" s="349"/>
      <c r="AB192" s="349"/>
      <c r="AC192" s="349"/>
      <c r="AD192" s="350">
        <f t="shared" si="17"/>
        <v>0</v>
      </c>
      <c r="AF192" s="349"/>
      <c r="AG192" s="349"/>
      <c r="AH192" s="349"/>
      <c r="AI192" s="349"/>
      <c r="AJ192" s="349"/>
      <c r="AK192" s="349"/>
      <c r="AL192" s="349"/>
      <c r="AM192" s="349"/>
      <c r="AN192" s="349"/>
      <c r="AO192" s="349"/>
      <c r="AP192" s="349"/>
      <c r="AQ192" s="349"/>
      <c r="AR192" s="350">
        <f t="shared" si="18"/>
        <v>0</v>
      </c>
      <c r="AT192" s="349"/>
      <c r="AU192" s="349"/>
      <c r="AV192" s="349"/>
      <c r="AW192" s="349"/>
      <c r="AX192" s="349"/>
      <c r="AY192" s="349"/>
      <c r="AZ192" s="349"/>
      <c r="BA192" s="349"/>
      <c r="BB192" s="349"/>
      <c r="BC192" s="349"/>
      <c r="BD192" s="349"/>
      <c r="BE192" s="349"/>
      <c r="BF192" s="350">
        <f t="shared" si="19"/>
        <v>0</v>
      </c>
      <c r="BH192" s="350"/>
      <c r="BI192" s="350"/>
      <c r="BJ192" s="350"/>
      <c r="BK192" s="350"/>
      <c r="BL192" s="350"/>
      <c r="BM192" s="350"/>
      <c r="BN192" s="350"/>
      <c r="BO192" s="350"/>
      <c r="BP192" s="350"/>
      <c r="BQ192" s="350"/>
      <c r="BR192" s="350"/>
      <c r="BS192" s="350"/>
      <c r="BT192" s="350">
        <f t="shared" si="20"/>
        <v>0</v>
      </c>
      <c r="BV192" s="349"/>
      <c r="BW192" s="349"/>
      <c r="BX192" s="349"/>
      <c r="BY192" s="349"/>
      <c r="BZ192" s="349"/>
      <c r="CA192" s="349"/>
      <c r="CB192" s="349"/>
      <c r="CC192" s="349"/>
      <c r="CD192" s="349"/>
      <c r="CE192" s="349"/>
      <c r="CF192" s="349"/>
      <c r="CG192" s="349"/>
      <c r="CH192" s="350">
        <f t="shared" si="21"/>
        <v>0</v>
      </c>
      <c r="CI192" s="399" t="e">
        <f t="shared" si="22"/>
        <v>#DIV/0!</v>
      </c>
      <c r="CJ192" s="348">
        <v>0</v>
      </c>
      <c r="CK192" s="348">
        <v>0</v>
      </c>
      <c r="CL192" s="348">
        <v>0</v>
      </c>
      <c r="CM192" s="348">
        <v>0</v>
      </c>
      <c r="CN192" s="348">
        <v>0</v>
      </c>
      <c r="CO192" s="348">
        <v>0</v>
      </c>
      <c r="CP192" s="348">
        <v>0</v>
      </c>
      <c r="CQ192" s="348">
        <v>0</v>
      </c>
      <c r="CR192" s="348">
        <v>0</v>
      </c>
      <c r="CS192" s="348">
        <v>0</v>
      </c>
      <c r="CT192" s="348">
        <v>0</v>
      </c>
      <c r="CU192" s="348">
        <v>0</v>
      </c>
      <c r="CV192" s="350">
        <f t="shared" si="23"/>
        <v>0</v>
      </c>
      <c r="CX192" s="1054"/>
    </row>
    <row r="193" spans="1:102" x14ac:dyDescent="0.25">
      <c r="B193" s="172">
        <f>IF(C193=0,"",MAX($B$7:B192)+1)</f>
        <v>181</v>
      </c>
      <c r="C193" s="230" t="s">
        <v>934</v>
      </c>
      <c r="D193" s="231"/>
      <c r="E193" s="231" t="s">
        <v>178</v>
      </c>
      <c r="F193" s="230" t="s">
        <v>961</v>
      </c>
      <c r="G193" s="231" t="s">
        <v>805</v>
      </c>
      <c r="H193" s="179"/>
      <c r="I193" s="179">
        <v>77</v>
      </c>
      <c r="J193" s="198" t="s">
        <v>178</v>
      </c>
      <c r="K193" s="222" t="s">
        <v>226</v>
      </c>
      <c r="L193" s="297" t="s">
        <v>642</v>
      </c>
      <c r="M193" s="299" t="s">
        <v>2258</v>
      </c>
      <c r="N193" s="285" t="s">
        <v>2285</v>
      </c>
      <c r="O193" s="285" t="s">
        <v>934</v>
      </c>
      <c r="P193" s="1" t="b">
        <v>0</v>
      </c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50">
        <f t="shared" si="17"/>
        <v>0</v>
      </c>
      <c r="AF193" s="349"/>
      <c r="AG193" s="349"/>
      <c r="AH193" s="349"/>
      <c r="AI193" s="349"/>
      <c r="AJ193" s="349"/>
      <c r="AK193" s="349"/>
      <c r="AL193" s="349"/>
      <c r="AM193" s="349"/>
      <c r="AN193" s="349"/>
      <c r="AO193" s="349"/>
      <c r="AP193" s="349"/>
      <c r="AQ193" s="349"/>
      <c r="AR193" s="350">
        <f t="shared" si="18"/>
        <v>0</v>
      </c>
      <c r="AT193" s="349"/>
      <c r="AU193" s="349"/>
      <c r="AV193" s="349"/>
      <c r="AW193" s="349"/>
      <c r="AX193" s="349"/>
      <c r="AY193" s="349"/>
      <c r="AZ193" s="349"/>
      <c r="BA193" s="349"/>
      <c r="BB193" s="349"/>
      <c r="BC193" s="349"/>
      <c r="BD193" s="349"/>
      <c r="BE193" s="349"/>
      <c r="BF193" s="350">
        <f t="shared" si="19"/>
        <v>0</v>
      </c>
      <c r="BH193" s="350"/>
      <c r="BI193" s="350"/>
      <c r="BJ193" s="350"/>
      <c r="BK193" s="350"/>
      <c r="BL193" s="350"/>
      <c r="BM193" s="350"/>
      <c r="BN193" s="350"/>
      <c r="BO193" s="350"/>
      <c r="BP193" s="350"/>
      <c r="BQ193" s="350"/>
      <c r="BR193" s="350"/>
      <c r="BS193" s="350"/>
      <c r="BT193" s="350">
        <f t="shared" si="20"/>
        <v>0</v>
      </c>
      <c r="BV193" s="349"/>
      <c r="BW193" s="349"/>
      <c r="BX193" s="349"/>
      <c r="BY193" s="349"/>
      <c r="BZ193" s="349"/>
      <c r="CA193" s="349"/>
      <c r="CB193" s="349"/>
      <c r="CC193" s="349"/>
      <c r="CD193" s="349"/>
      <c r="CE193" s="349"/>
      <c r="CF193" s="349"/>
      <c r="CG193" s="349"/>
      <c r="CH193" s="350">
        <f t="shared" si="21"/>
        <v>0</v>
      </c>
      <c r="CI193" s="399" t="e">
        <f t="shared" si="22"/>
        <v>#DIV/0!</v>
      </c>
      <c r="CJ193" s="348">
        <v>0</v>
      </c>
      <c r="CK193" s="348">
        <v>0</v>
      </c>
      <c r="CL193" s="348">
        <v>0</v>
      </c>
      <c r="CM193" s="348">
        <v>0</v>
      </c>
      <c r="CN193" s="348">
        <v>0</v>
      </c>
      <c r="CO193" s="348">
        <v>0</v>
      </c>
      <c r="CP193" s="348">
        <v>0</v>
      </c>
      <c r="CQ193" s="348">
        <v>0</v>
      </c>
      <c r="CR193" s="348">
        <v>0</v>
      </c>
      <c r="CS193" s="348">
        <v>0</v>
      </c>
      <c r="CT193" s="348">
        <v>0</v>
      </c>
      <c r="CU193" s="348">
        <v>0</v>
      </c>
      <c r="CV193" s="350">
        <f t="shared" si="23"/>
        <v>0</v>
      </c>
      <c r="CX193" s="1054"/>
    </row>
    <row r="194" spans="1:102" ht="30" x14ac:dyDescent="0.25">
      <c r="B194" s="172">
        <f>IF(C194=0,"",MAX($B$7:B193)+1)</f>
        <v>182</v>
      </c>
      <c r="C194" s="21">
        <v>6417004702</v>
      </c>
      <c r="D194" s="9" t="str">
        <f>_xlfn.XLOOKUP(C194,'COA_DTGroup_Update 20260428'!$C$410:$C$854,'COA_DTGroup_Update 20260428'!$A$410:$A$854,"")</f>
        <v>Tài trợ thương hiệu Duy Tân</v>
      </c>
      <c r="E194" s="9" t="s">
        <v>357</v>
      </c>
      <c r="F194" s="21" t="s">
        <v>962</v>
      </c>
      <c r="G194" s="171" t="s">
        <v>963</v>
      </c>
      <c r="H194" s="179">
        <f>VLOOKUP(C194,'COA_DTGroup_Update 20260428'!C:D,2,0)</f>
        <v>641</v>
      </c>
      <c r="I194" s="179">
        <v>78</v>
      </c>
      <c r="J194" s="198" t="s">
        <v>357</v>
      </c>
      <c r="K194" s="222" t="s">
        <v>226</v>
      </c>
      <c r="L194" s="288" t="s">
        <v>530</v>
      </c>
      <c r="M194" s="299" t="s">
        <v>2258</v>
      </c>
      <c r="N194" s="285"/>
      <c r="O194" s="285" t="s">
        <v>530</v>
      </c>
      <c r="P194" s="1" t="b">
        <v>1</v>
      </c>
      <c r="R194" s="349"/>
      <c r="S194" s="349"/>
      <c r="T194" s="349"/>
      <c r="U194" s="349"/>
      <c r="V194" s="349"/>
      <c r="W194" s="349"/>
      <c r="X194" s="349"/>
      <c r="Y194" s="349"/>
      <c r="Z194" s="349"/>
      <c r="AA194" s="349"/>
      <c r="AB194" s="349"/>
      <c r="AC194" s="349"/>
      <c r="AD194" s="350">
        <f t="shared" si="17"/>
        <v>0</v>
      </c>
      <c r="AF194" s="349"/>
      <c r="AG194" s="349"/>
      <c r="AH194" s="349"/>
      <c r="AI194" s="349"/>
      <c r="AJ194" s="349"/>
      <c r="AK194" s="349"/>
      <c r="AL194" s="349"/>
      <c r="AM194" s="349"/>
      <c r="AN194" s="349"/>
      <c r="AO194" s="349"/>
      <c r="AP194" s="349"/>
      <c r="AQ194" s="349"/>
      <c r="AR194" s="350">
        <f t="shared" si="18"/>
        <v>0</v>
      </c>
      <c r="AT194" s="349"/>
      <c r="AU194" s="349"/>
      <c r="AV194" s="349"/>
      <c r="AW194" s="349"/>
      <c r="AX194" s="349"/>
      <c r="AY194" s="349"/>
      <c r="AZ194" s="349"/>
      <c r="BA194" s="349"/>
      <c r="BB194" s="349"/>
      <c r="BC194" s="349"/>
      <c r="BD194" s="349"/>
      <c r="BE194" s="349"/>
      <c r="BF194" s="350">
        <f t="shared" si="19"/>
        <v>0</v>
      </c>
      <c r="BH194" s="350"/>
      <c r="BI194" s="350"/>
      <c r="BJ194" s="350"/>
      <c r="BK194" s="350"/>
      <c r="BL194" s="350"/>
      <c r="BM194" s="350"/>
      <c r="BN194" s="350"/>
      <c r="BO194" s="350"/>
      <c r="BP194" s="350"/>
      <c r="BQ194" s="350"/>
      <c r="BR194" s="350"/>
      <c r="BS194" s="350"/>
      <c r="BT194" s="350">
        <f t="shared" si="20"/>
        <v>0</v>
      </c>
      <c r="BV194" s="349"/>
      <c r="BW194" s="349"/>
      <c r="BX194" s="349"/>
      <c r="BY194" s="349"/>
      <c r="BZ194" s="349"/>
      <c r="CA194" s="349"/>
      <c r="CB194" s="349"/>
      <c r="CC194" s="349"/>
      <c r="CD194" s="349"/>
      <c r="CE194" s="349"/>
      <c r="CF194" s="349"/>
      <c r="CG194" s="349"/>
      <c r="CH194" s="350">
        <f t="shared" si="21"/>
        <v>0</v>
      </c>
      <c r="CI194" s="399" t="e">
        <f t="shared" si="22"/>
        <v>#DIV/0!</v>
      </c>
      <c r="CJ194" s="348">
        <v>0</v>
      </c>
      <c r="CK194" s="348">
        <v>0</v>
      </c>
      <c r="CL194" s="348">
        <v>0</v>
      </c>
      <c r="CM194" s="348">
        <v>0</v>
      </c>
      <c r="CN194" s="348">
        <v>0</v>
      </c>
      <c r="CO194" s="348">
        <v>0</v>
      </c>
      <c r="CP194" s="348">
        <v>0</v>
      </c>
      <c r="CQ194" s="348">
        <v>0</v>
      </c>
      <c r="CR194" s="348">
        <v>0</v>
      </c>
      <c r="CS194" s="348">
        <v>0</v>
      </c>
      <c r="CT194" s="348">
        <v>0</v>
      </c>
      <c r="CU194" s="348">
        <v>0</v>
      </c>
      <c r="CV194" s="350">
        <f t="shared" si="23"/>
        <v>0</v>
      </c>
      <c r="CX194" s="1054"/>
    </row>
    <row r="195" spans="1:102" ht="30" x14ac:dyDescent="0.25">
      <c r="B195" s="172">
        <f>IF(C195=0,"",MAX($B$7:B194)+1)</f>
        <v>183</v>
      </c>
      <c r="C195" s="21">
        <v>6427004702</v>
      </c>
      <c r="D195" s="9" t="str">
        <f>_xlfn.XLOOKUP(C195,'COA_DTGroup_Update 20260428'!$C$410:$C$854,'COA_DTGroup_Update 20260428'!$A$410:$A$854,"")</f>
        <v>Tài trợ thương hiệu Duy Tân</v>
      </c>
      <c r="E195" s="9" t="s">
        <v>357</v>
      </c>
      <c r="F195" s="21" t="s">
        <v>962</v>
      </c>
      <c r="G195" s="171" t="s">
        <v>963</v>
      </c>
      <c r="H195" s="179">
        <f>VLOOKUP(C195,'COA_DTGroup_Update 20260428'!C:D,2,0)</f>
        <v>642</v>
      </c>
      <c r="I195" s="179">
        <v>78</v>
      </c>
      <c r="J195" s="198" t="s">
        <v>357</v>
      </c>
      <c r="K195" s="222" t="s">
        <v>226</v>
      </c>
      <c r="L195" s="288" t="s">
        <v>667</v>
      </c>
      <c r="M195" s="299" t="s">
        <v>2258</v>
      </c>
      <c r="N195" s="285"/>
      <c r="O195" s="285" t="s">
        <v>667</v>
      </c>
      <c r="P195" s="1" t="b">
        <v>1</v>
      </c>
      <c r="R195" s="349"/>
      <c r="S195" s="349"/>
      <c r="T195" s="349"/>
      <c r="U195" s="349"/>
      <c r="V195" s="349"/>
      <c r="W195" s="349"/>
      <c r="X195" s="349"/>
      <c r="Y195" s="349"/>
      <c r="Z195" s="349"/>
      <c r="AA195" s="349"/>
      <c r="AB195" s="349"/>
      <c r="AC195" s="349"/>
      <c r="AD195" s="350">
        <f t="shared" si="17"/>
        <v>0</v>
      </c>
      <c r="AF195" s="349"/>
      <c r="AG195" s="349"/>
      <c r="AH195" s="349"/>
      <c r="AI195" s="349"/>
      <c r="AJ195" s="349"/>
      <c r="AK195" s="349"/>
      <c r="AL195" s="349"/>
      <c r="AM195" s="349"/>
      <c r="AN195" s="349"/>
      <c r="AO195" s="349"/>
      <c r="AP195" s="349"/>
      <c r="AQ195" s="349"/>
      <c r="AR195" s="350">
        <f t="shared" si="18"/>
        <v>0</v>
      </c>
      <c r="AT195" s="349"/>
      <c r="AU195" s="349"/>
      <c r="AV195" s="349"/>
      <c r="AW195" s="349"/>
      <c r="AX195" s="349"/>
      <c r="AY195" s="349"/>
      <c r="AZ195" s="349"/>
      <c r="BA195" s="349"/>
      <c r="BB195" s="349"/>
      <c r="BC195" s="349"/>
      <c r="BD195" s="349"/>
      <c r="BE195" s="349"/>
      <c r="BF195" s="350">
        <f t="shared" si="19"/>
        <v>0</v>
      </c>
      <c r="BH195" s="350"/>
      <c r="BI195" s="350"/>
      <c r="BJ195" s="350"/>
      <c r="BK195" s="350"/>
      <c r="BL195" s="350"/>
      <c r="BM195" s="350"/>
      <c r="BN195" s="350"/>
      <c r="BO195" s="350"/>
      <c r="BP195" s="350"/>
      <c r="BQ195" s="350"/>
      <c r="BR195" s="350"/>
      <c r="BS195" s="350"/>
      <c r="BT195" s="350">
        <f t="shared" si="20"/>
        <v>0</v>
      </c>
      <c r="BV195" s="349"/>
      <c r="BW195" s="349"/>
      <c r="BX195" s="349"/>
      <c r="BY195" s="349"/>
      <c r="BZ195" s="349"/>
      <c r="CA195" s="349"/>
      <c r="CB195" s="349"/>
      <c r="CC195" s="349"/>
      <c r="CD195" s="349"/>
      <c r="CE195" s="349"/>
      <c r="CF195" s="349"/>
      <c r="CG195" s="349"/>
      <c r="CH195" s="350">
        <f t="shared" si="21"/>
        <v>0</v>
      </c>
      <c r="CI195" s="399" t="e">
        <f t="shared" si="22"/>
        <v>#DIV/0!</v>
      </c>
      <c r="CJ195" s="348">
        <v>0</v>
      </c>
      <c r="CK195" s="348">
        <v>0</v>
      </c>
      <c r="CL195" s="348">
        <v>0</v>
      </c>
      <c r="CM195" s="348">
        <v>0</v>
      </c>
      <c r="CN195" s="348">
        <v>0</v>
      </c>
      <c r="CO195" s="348">
        <v>0</v>
      </c>
      <c r="CP195" s="348">
        <v>0</v>
      </c>
      <c r="CQ195" s="348">
        <v>0</v>
      </c>
      <c r="CR195" s="348">
        <v>0</v>
      </c>
      <c r="CS195" s="348">
        <v>0</v>
      </c>
      <c r="CT195" s="348">
        <v>0</v>
      </c>
      <c r="CU195" s="348">
        <v>0</v>
      </c>
      <c r="CV195" s="350">
        <f t="shared" si="23"/>
        <v>0</v>
      </c>
      <c r="CX195" s="1054"/>
    </row>
    <row r="196" spans="1:102" ht="30" x14ac:dyDescent="0.25">
      <c r="B196" s="172">
        <f>IF(C196=0,"",MAX($B$7:B195)+1)</f>
        <v>184</v>
      </c>
      <c r="C196" s="21">
        <v>6417004106</v>
      </c>
      <c r="D196" s="9" t="str">
        <f>_xlfn.XLOOKUP(C196,'COA_DTGroup_Update 20260428'!$C$410:$C$854,'COA_DTGroup_Update 20260428'!$A$410:$A$854,"")</f>
        <v>Chi phí các hoạt động PR, sự kiện</v>
      </c>
      <c r="E196" s="9" t="s">
        <v>358</v>
      </c>
      <c r="F196" s="21" t="s">
        <v>964</v>
      </c>
      <c r="G196" s="171"/>
      <c r="H196" s="179">
        <f>VLOOKUP(C196,'COA_DTGroup_Update 20260428'!C:D,2,0)</f>
        <v>641</v>
      </c>
      <c r="I196" s="179">
        <v>79</v>
      </c>
      <c r="J196" s="198" t="s">
        <v>358</v>
      </c>
      <c r="K196" s="222" t="s">
        <v>226</v>
      </c>
      <c r="L196" s="288" t="s">
        <v>564</v>
      </c>
      <c r="M196" s="299" t="s">
        <v>2258</v>
      </c>
      <c r="N196" s="285"/>
      <c r="O196" s="285" t="s">
        <v>564</v>
      </c>
      <c r="P196" s="1" t="b">
        <v>1</v>
      </c>
      <c r="R196" s="349"/>
      <c r="S196" s="349"/>
      <c r="T196" s="349"/>
      <c r="U196" s="349"/>
      <c r="V196" s="349"/>
      <c r="W196" s="349"/>
      <c r="X196" s="349"/>
      <c r="Y196" s="349"/>
      <c r="Z196" s="349"/>
      <c r="AA196" s="349"/>
      <c r="AB196" s="349"/>
      <c r="AC196" s="349"/>
      <c r="AD196" s="350">
        <f t="shared" si="17"/>
        <v>0</v>
      </c>
      <c r="AF196" s="349"/>
      <c r="AG196" s="349"/>
      <c r="AH196" s="349"/>
      <c r="AI196" s="349"/>
      <c r="AJ196" s="349"/>
      <c r="AK196" s="349"/>
      <c r="AL196" s="349"/>
      <c r="AM196" s="349"/>
      <c r="AN196" s="349"/>
      <c r="AO196" s="349"/>
      <c r="AP196" s="349"/>
      <c r="AQ196" s="349"/>
      <c r="AR196" s="350">
        <f t="shared" si="18"/>
        <v>0</v>
      </c>
      <c r="AT196" s="349"/>
      <c r="AU196" s="349"/>
      <c r="AV196" s="349"/>
      <c r="AW196" s="349"/>
      <c r="AX196" s="349"/>
      <c r="AY196" s="349"/>
      <c r="AZ196" s="349"/>
      <c r="BA196" s="349"/>
      <c r="BB196" s="349"/>
      <c r="BC196" s="349"/>
      <c r="BD196" s="349"/>
      <c r="BE196" s="349"/>
      <c r="BF196" s="350">
        <f t="shared" si="19"/>
        <v>0</v>
      </c>
      <c r="BH196" s="350"/>
      <c r="BI196" s="350"/>
      <c r="BJ196" s="350"/>
      <c r="BK196" s="350"/>
      <c r="BL196" s="350"/>
      <c r="BM196" s="350"/>
      <c r="BN196" s="350"/>
      <c r="BO196" s="350"/>
      <c r="BP196" s="350"/>
      <c r="BQ196" s="350"/>
      <c r="BR196" s="350"/>
      <c r="BS196" s="350"/>
      <c r="BT196" s="350">
        <f t="shared" si="20"/>
        <v>0</v>
      </c>
      <c r="BV196" s="349"/>
      <c r="BW196" s="349"/>
      <c r="BX196" s="349"/>
      <c r="BY196" s="349"/>
      <c r="BZ196" s="349"/>
      <c r="CA196" s="349"/>
      <c r="CB196" s="349"/>
      <c r="CC196" s="349"/>
      <c r="CD196" s="349"/>
      <c r="CE196" s="349"/>
      <c r="CF196" s="349"/>
      <c r="CG196" s="349"/>
      <c r="CH196" s="350">
        <f t="shared" si="21"/>
        <v>0</v>
      </c>
      <c r="CI196" s="399" t="e">
        <f t="shared" si="22"/>
        <v>#DIV/0!</v>
      </c>
      <c r="CJ196" s="348">
        <v>0</v>
      </c>
      <c r="CK196" s="348">
        <v>0</v>
      </c>
      <c r="CL196" s="348">
        <v>0</v>
      </c>
      <c r="CM196" s="348">
        <v>0</v>
      </c>
      <c r="CN196" s="348">
        <v>0</v>
      </c>
      <c r="CO196" s="348">
        <v>0</v>
      </c>
      <c r="CP196" s="348">
        <v>0</v>
      </c>
      <c r="CQ196" s="348">
        <v>0</v>
      </c>
      <c r="CR196" s="348">
        <v>0</v>
      </c>
      <c r="CS196" s="348">
        <v>0</v>
      </c>
      <c r="CT196" s="348">
        <v>0</v>
      </c>
      <c r="CU196" s="348">
        <v>0</v>
      </c>
      <c r="CV196" s="350">
        <f t="shared" si="23"/>
        <v>0</v>
      </c>
      <c r="CX196" s="1054"/>
    </row>
    <row r="197" spans="1:102" ht="30" x14ac:dyDescent="0.25">
      <c r="B197" s="172">
        <f>IF(C197=0,"",MAX($B$7:B196)+1)</f>
        <v>185</v>
      </c>
      <c r="C197" s="21">
        <v>6427004106</v>
      </c>
      <c r="D197" s="9" t="str">
        <f>_xlfn.XLOOKUP(C197,'COA_DTGroup_Update 20260428'!$C$410:$C$854,'COA_DTGroup_Update 20260428'!$A$410:$A$854,"")</f>
        <v>Chi phí các hoạt động PR, sự kiện</v>
      </c>
      <c r="E197" s="9" t="s">
        <v>358</v>
      </c>
      <c r="F197" s="21" t="s">
        <v>964</v>
      </c>
      <c r="G197" s="171"/>
      <c r="H197" s="179">
        <f>VLOOKUP(C197,'COA_DTGroup_Update 20260428'!C:D,2,0)</f>
        <v>642</v>
      </c>
      <c r="I197" s="179">
        <v>79</v>
      </c>
      <c r="J197" s="198" t="s">
        <v>358</v>
      </c>
      <c r="K197" s="222" t="s">
        <v>226</v>
      </c>
      <c r="L197" s="288" t="s">
        <v>539</v>
      </c>
      <c r="M197" s="299" t="s">
        <v>2258</v>
      </c>
      <c r="N197" s="285"/>
      <c r="O197" s="285" t="s">
        <v>539</v>
      </c>
      <c r="P197" s="1" t="b">
        <v>1</v>
      </c>
      <c r="R197" s="349"/>
      <c r="S197" s="349"/>
      <c r="T197" s="349"/>
      <c r="U197" s="349"/>
      <c r="V197" s="349"/>
      <c r="W197" s="349"/>
      <c r="X197" s="349"/>
      <c r="Y197" s="349"/>
      <c r="Z197" s="349"/>
      <c r="AA197" s="349"/>
      <c r="AB197" s="349"/>
      <c r="AC197" s="349"/>
      <c r="AD197" s="350">
        <f t="shared" si="17"/>
        <v>0</v>
      </c>
      <c r="AF197" s="349"/>
      <c r="AG197" s="349"/>
      <c r="AH197" s="349"/>
      <c r="AI197" s="349"/>
      <c r="AJ197" s="349"/>
      <c r="AK197" s="349"/>
      <c r="AL197" s="349"/>
      <c r="AM197" s="349"/>
      <c r="AN197" s="349"/>
      <c r="AO197" s="349"/>
      <c r="AP197" s="349"/>
      <c r="AQ197" s="349"/>
      <c r="AR197" s="350">
        <f t="shared" si="18"/>
        <v>0</v>
      </c>
      <c r="AT197" s="349"/>
      <c r="AU197" s="349"/>
      <c r="AV197" s="349"/>
      <c r="AW197" s="349"/>
      <c r="AX197" s="349"/>
      <c r="AY197" s="349"/>
      <c r="AZ197" s="349"/>
      <c r="BA197" s="349"/>
      <c r="BB197" s="349"/>
      <c r="BC197" s="349"/>
      <c r="BD197" s="349"/>
      <c r="BE197" s="349"/>
      <c r="BF197" s="350">
        <f t="shared" si="19"/>
        <v>0</v>
      </c>
      <c r="BH197" s="350"/>
      <c r="BI197" s="350"/>
      <c r="BJ197" s="350"/>
      <c r="BK197" s="350"/>
      <c r="BL197" s="350"/>
      <c r="BM197" s="350"/>
      <c r="BN197" s="350"/>
      <c r="BO197" s="350"/>
      <c r="BP197" s="350"/>
      <c r="BQ197" s="350"/>
      <c r="BR197" s="350"/>
      <c r="BS197" s="350"/>
      <c r="BT197" s="350">
        <f t="shared" si="20"/>
        <v>0</v>
      </c>
      <c r="BV197" s="349"/>
      <c r="BW197" s="349"/>
      <c r="BX197" s="349"/>
      <c r="BY197" s="349"/>
      <c r="BZ197" s="349"/>
      <c r="CA197" s="349"/>
      <c r="CB197" s="349"/>
      <c r="CC197" s="349"/>
      <c r="CD197" s="349"/>
      <c r="CE197" s="349"/>
      <c r="CF197" s="349"/>
      <c r="CG197" s="349"/>
      <c r="CH197" s="350">
        <f t="shared" si="21"/>
        <v>0</v>
      </c>
      <c r="CI197" s="399" t="e">
        <f t="shared" si="22"/>
        <v>#DIV/0!</v>
      </c>
      <c r="CJ197" s="348">
        <v>0</v>
      </c>
      <c r="CK197" s="348">
        <v>0</v>
      </c>
      <c r="CL197" s="348">
        <v>0</v>
      </c>
      <c r="CM197" s="348">
        <v>0</v>
      </c>
      <c r="CN197" s="348">
        <v>0</v>
      </c>
      <c r="CO197" s="348">
        <v>0</v>
      </c>
      <c r="CP197" s="348">
        <v>0</v>
      </c>
      <c r="CQ197" s="348">
        <v>0</v>
      </c>
      <c r="CR197" s="348">
        <v>0</v>
      </c>
      <c r="CS197" s="348">
        <v>0</v>
      </c>
      <c r="CT197" s="348">
        <v>0</v>
      </c>
      <c r="CU197" s="348">
        <v>0</v>
      </c>
      <c r="CV197" s="350">
        <f t="shared" si="23"/>
        <v>0</v>
      </c>
      <c r="CX197" s="1054"/>
    </row>
    <row r="198" spans="1:102" ht="60" x14ac:dyDescent="0.25">
      <c r="B198" s="172">
        <f>IF(C198=0,"",MAX($B$7:B197)+1)</f>
        <v>186</v>
      </c>
      <c r="C198" s="230" t="s">
        <v>949</v>
      </c>
      <c r="D198" s="231"/>
      <c r="E198" s="231" t="s">
        <v>371</v>
      </c>
      <c r="F198" s="230" t="s">
        <v>965</v>
      </c>
      <c r="G198" s="231" t="s">
        <v>805</v>
      </c>
      <c r="H198" s="179"/>
      <c r="I198" s="179">
        <v>95</v>
      </c>
      <c r="J198" s="198" t="s">
        <v>371</v>
      </c>
      <c r="K198" s="222" t="s">
        <v>226</v>
      </c>
      <c r="L198" s="297" t="s">
        <v>503</v>
      </c>
      <c r="M198" s="299" t="s">
        <v>2292</v>
      </c>
      <c r="N198" s="285" t="s">
        <v>2285</v>
      </c>
      <c r="O198" s="285" t="s">
        <v>949</v>
      </c>
      <c r="P198" s="1" t="b">
        <v>0</v>
      </c>
      <c r="R198" s="349"/>
      <c r="S198" s="349"/>
      <c r="T198" s="349"/>
      <c r="U198" s="349"/>
      <c r="V198" s="349"/>
      <c r="W198" s="349"/>
      <c r="X198" s="349"/>
      <c r="Y198" s="349"/>
      <c r="Z198" s="349"/>
      <c r="AA198" s="349"/>
      <c r="AB198" s="349"/>
      <c r="AC198" s="349"/>
      <c r="AD198" s="350">
        <f t="shared" si="17"/>
        <v>0</v>
      </c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349"/>
      <c r="AP198" s="349"/>
      <c r="AQ198" s="349"/>
      <c r="AR198" s="350">
        <f t="shared" si="18"/>
        <v>0</v>
      </c>
      <c r="AT198" s="349"/>
      <c r="AU198" s="349"/>
      <c r="AV198" s="349"/>
      <c r="AW198" s="349"/>
      <c r="AX198" s="349"/>
      <c r="AY198" s="349"/>
      <c r="AZ198" s="349"/>
      <c r="BA198" s="349"/>
      <c r="BB198" s="349"/>
      <c r="BC198" s="349"/>
      <c r="BD198" s="349"/>
      <c r="BE198" s="349"/>
      <c r="BF198" s="350">
        <f t="shared" si="19"/>
        <v>0</v>
      </c>
      <c r="BH198" s="350"/>
      <c r="BI198" s="350"/>
      <c r="BJ198" s="350"/>
      <c r="BK198" s="350"/>
      <c r="BL198" s="350"/>
      <c r="BM198" s="350"/>
      <c r="BN198" s="350"/>
      <c r="BO198" s="350"/>
      <c r="BP198" s="350"/>
      <c r="BQ198" s="350"/>
      <c r="BR198" s="350"/>
      <c r="BS198" s="350"/>
      <c r="BT198" s="350">
        <f t="shared" si="20"/>
        <v>0</v>
      </c>
      <c r="BV198" s="349"/>
      <c r="BW198" s="349"/>
      <c r="BX198" s="349"/>
      <c r="BY198" s="349"/>
      <c r="BZ198" s="349"/>
      <c r="CA198" s="349"/>
      <c r="CB198" s="349"/>
      <c r="CC198" s="349"/>
      <c r="CD198" s="349"/>
      <c r="CE198" s="349"/>
      <c r="CF198" s="349"/>
      <c r="CG198" s="349"/>
      <c r="CH198" s="350">
        <f t="shared" si="21"/>
        <v>0</v>
      </c>
      <c r="CI198" s="399" t="e">
        <f t="shared" si="22"/>
        <v>#DIV/0!</v>
      </c>
      <c r="CJ198" s="348">
        <v>0</v>
      </c>
      <c r="CK198" s="348">
        <v>0</v>
      </c>
      <c r="CL198" s="348">
        <v>0</v>
      </c>
      <c r="CM198" s="348">
        <v>0</v>
      </c>
      <c r="CN198" s="348">
        <v>0</v>
      </c>
      <c r="CO198" s="348">
        <v>0</v>
      </c>
      <c r="CP198" s="348">
        <v>0</v>
      </c>
      <c r="CQ198" s="348">
        <v>0</v>
      </c>
      <c r="CR198" s="348">
        <v>0</v>
      </c>
      <c r="CS198" s="348">
        <v>0</v>
      </c>
      <c r="CT198" s="348">
        <v>0</v>
      </c>
      <c r="CU198" s="348">
        <v>0</v>
      </c>
      <c r="CV198" s="350">
        <f t="shared" si="23"/>
        <v>0</v>
      </c>
      <c r="CX198" s="1054"/>
    </row>
    <row r="199" spans="1:102" x14ac:dyDescent="0.25">
      <c r="B199" s="172">
        <f>IF(C199=0,"",MAX($B$7:B198)+1)</f>
        <v>187</v>
      </c>
      <c r="C199" s="21">
        <v>6273005101</v>
      </c>
      <c r="D199" s="9" t="str">
        <f>_xlfn.XLOOKUP(C199,'COA_DTGroup_Update 20260428'!$C$410:$C$854,'COA_DTGroup_Update 20260428'!$A$410:$A$854,"")</f>
        <v>Chi phí in ấn, VPP</v>
      </c>
      <c r="E199" s="9" t="s">
        <v>372</v>
      </c>
      <c r="F199" s="21" t="s">
        <v>966</v>
      </c>
      <c r="G199" s="171"/>
      <c r="H199" s="179">
        <f>VLOOKUP(C199,'COA_DTGroup_Update 20260428'!C:D,2,0)</f>
        <v>627</v>
      </c>
      <c r="I199" s="179">
        <v>96</v>
      </c>
      <c r="J199" s="198" t="s">
        <v>372</v>
      </c>
      <c r="K199" s="222" t="s">
        <v>226</v>
      </c>
      <c r="L199" s="288" t="s">
        <v>572</v>
      </c>
      <c r="M199" s="299" t="s">
        <v>2258</v>
      </c>
      <c r="N199" s="285"/>
      <c r="O199" s="285" t="s">
        <v>572</v>
      </c>
      <c r="P199" s="1" t="b">
        <v>1</v>
      </c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50">
        <f t="shared" si="17"/>
        <v>0</v>
      </c>
      <c r="AF199" s="349"/>
      <c r="AG199" s="349"/>
      <c r="AH199" s="349"/>
      <c r="AI199" s="349"/>
      <c r="AJ199" s="349"/>
      <c r="AK199" s="349"/>
      <c r="AL199" s="349"/>
      <c r="AM199" s="349"/>
      <c r="AN199" s="349"/>
      <c r="AO199" s="349"/>
      <c r="AP199" s="349"/>
      <c r="AQ199" s="349"/>
      <c r="AR199" s="350">
        <f t="shared" si="18"/>
        <v>0</v>
      </c>
      <c r="AT199" s="349"/>
      <c r="AU199" s="349"/>
      <c r="AV199" s="349"/>
      <c r="AW199" s="349"/>
      <c r="AX199" s="349"/>
      <c r="AY199" s="349"/>
      <c r="AZ199" s="349"/>
      <c r="BA199" s="349"/>
      <c r="BB199" s="349"/>
      <c r="BC199" s="349"/>
      <c r="BD199" s="349"/>
      <c r="BE199" s="349"/>
      <c r="BF199" s="350">
        <f t="shared" si="19"/>
        <v>0</v>
      </c>
      <c r="BH199" s="350"/>
      <c r="BI199" s="350"/>
      <c r="BJ199" s="350"/>
      <c r="BK199" s="350"/>
      <c r="BL199" s="350"/>
      <c r="BM199" s="350"/>
      <c r="BN199" s="350"/>
      <c r="BO199" s="350"/>
      <c r="BP199" s="350"/>
      <c r="BQ199" s="350"/>
      <c r="BR199" s="350"/>
      <c r="BS199" s="350"/>
      <c r="BT199" s="350">
        <f t="shared" si="20"/>
        <v>0</v>
      </c>
      <c r="BV199" s="349"/>
      <c r="BW199" s="349"/>
      <c r="BX199" s="349"/>
      <c r="BY199" s="349"/>
      <c r="BZ199" s="349"/>
      <c r="CA199" s="349"/>
      <c r="CB199" s="349"/>
      <c r="CC199" s="349"/>
      <c r="CD199" s="349"/>
      <c r="CE199" s="349"/>
      <c r="CF199" s="349"/>
      <c r="CG199" s="349"/>
      <c r="CH199" s="350">
        <f t="shared" si="21"/>
        <v>0</v>
      </c>
      <c r="CI199" s="399" t="e">
        <f t="shared" si="22"/>
        <v>#DIV/0!</v>
      </c>
      <c r="CJ199" s="348">
        <v>0</v>
      </c>
      <c r="CK199" s="348">
        <v>0</v>
      </c>
      <c r="CL199" s="348">
        <v>0</v>
      </c>
      <c r="CM199" s="348">
        <v>0</v>
      </c>
      <c r="CN199" s="348">
        <v>0</v>
      </c>
      <c r="CO199" s="348">
        <v>0</v>
      </c>
      <c r="CP199" s="348">
        <v>0</v>
      </c>
      <c r="CQ199" s="348">
        <v>0</v>
      </c>
      <c r="CR199" s="348">
        <v>0</v>
      </c>
      <c r="CS199" s="348">
        <v>0</v>
      </c>
      <c r="CT199" s="348">
        <v>0</v>
      </c>
      <c r="CU199" s="348">
        <v>0</v>
      </c>
      <c r="CV199" s="350">
        <f t="shared" si="23"/>
        <v>0</v>
      </c>
      <c r="CX199" s="1054"/>
    </row>
    <row r="200" spans="1:102" s="3" customFormat="1" ht="30" x14ac:dyDescent="0.25">
      <c r="A200" s="191"/>
      <c r="B200" s="212">
        <f>IF(C200=0,"",MAX($B$7:B199)+1)</f>
        <v>188</v>
      </c>
      <c r="C200" s="204">
        <v>6278005101</v>
      </c>
      <c r="D200" s="205" t="str">
        <f>_xlfn.XLOOKUP(C200,'COA_DTGroup_Update 20260428'!$C$410:$C$854,'COA_DTGroup_Update 20260428'!$A$410:$A$854,"")</f>
        <v>Chi phí in ấn, VPP</v>
      </c>
      <c r="E200" s="205"/>
      <c r="F200" s="204" t="s">
        <v>966</v>
      </c>
      <c r="G200" s="205" t="s">
        <v>967</v>
      </c>
      <c r="H200" s="200">
        <f>VLOOKUP(C200,'COA_DTGroup_Update 20260428'!C:D,2,0)</f>
        <v>627</v>
      </c>
      <c r="I200" s="200">
        <v>96</v>
      </c>
      <c r="J200" s="201" t="s">
        <v>372</v>
      </c>
      <c r="K200" s="223" t="s">
        <v>226</v>
      </c>
      <c r="L200" s="289" t="s">
        <v>2086</v>
      </c>
      <c r="M200" s="290" t="s">
        <v>2259</v>
      </c>
      <c r="N200" s="286"/>
      <c r="O200" s="286" t="s">
        <v>2086</v>
      </c>
      <c r="P200" s="1" t="b">
        <v>0</v>
      </c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  <c r="AC200" s="351"/>
      <c r="AD200" s="352">
        <f t="shared" ref="AD200:AD263" si="25">SUM(R200:AC200)</f>
        <v>0</v>
      </c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2">
        <f t="shared" ref="AR200:AR263" si="26">SUM(AF200:AQ200)</f>
        <v>0</v>
      </c>
      <c r="AT200" s="351"/>
      <c r="AU200" s="351"/>
      <c r="AV200" s="351"/>
      <c r="AW200" s="351"/>
      <c r="AX200" s="351"/>
      <c r="AY200" s="351"/>
      <c r="AZ200" s="351"/>
      <c r="BA200" s="351"/>
      <c r="BB200" s="351"/>
      <c r="BC200" s="351"/>
      <c r="BD200" s="351"/>
      <c r="BE200" s="351"/>
      <c r="BF200" s="352">
        <f t="shared" ref="BF200:BF263" si="27">SUM(AT200:BE200)</f>
        <v>0</v>
      </c>
      <c r="BH200" s="352"/>
      <c r="BI200" s="352"/>
      <c r="BJ200" s="352"/>
      <c r="BK200" s="352"/>
      <c r="BL200" s="352"/>
      <c r="BM200" s="352"/>
      <c r="BN200" s="352"/>
      <c r="BO200" s="352"/>
      <c r="BP200" s="352"/>
      <c r="BQ200" s="352"/>
      <c r="BR200" s="352"/>
      <c r="BS200" s="352"/>
      <c r="BT200" s="352">
        <f t="shared" ref="BT200:BT263" si="28">SUM(BH200:BS200)</f>
        <v>0</v>
      </c>
      <c r="BV200" s="351"/>
      <c r="BW200" s="351"/>
      <c r="BX200" s="351"/>
      <c r="BY200" s="351"/>
      <c r="BZ200" s="351"/>
      <c r="CA200" s="351"/>
      <c r="CB200" s="351"/>
      <c r="CC200" s="351"/>
      <c r="CD200" s="351"/>
      <c r="CE200" s="351"/>
      <c r="CF200" s="351"/>
      <c r="CG200" s="351"/>
      <c r="CH200" s="352">
        <f t="shared" ref="CH200:CH263" si="29">SUM(BV200:CG200)</f>
        <v>0</v>
      </c>
      <c r="CI200" s="399" t="e">
        <f t="shared" ref="CI200:CI263" si="30">CV200/4*12/CH200-1</f>
        <v>#DIV/0!</v>
      </c>
      <c r="CJ200" s="348">
        <v>0</v>
      </c>
      <c r="CK200" s="348">
        <v>0</v>
      </c>
      <c r="CL200" s="348">
        <v>0</v>
      </c>
      <c r="CM200" s="348">
        <v>0</v>
      </c>
      <c r="CN200" s="348">
        <v>0</v>
      </c>
      <c r="CO200" s="348">
        <v>0</v>
      </c>
      <c r="CP200" s="348">
        <v>0</v>
      </c>
      <c r="CQ200" s="348">
        <v>0</v>
      </c>
      <c r="CR200" s="348">
        <v>0</v>
      </c>
      <c r="CS200" s="348">
        <v>0</v>
      </c>
      <c r="CT200" s="348">
        <v>0</v>
      </c>
      <c r="CU200" s="348">
        <v>0</v>
      </c>
      <c r="CV200" s="352">
        <f t="shared" ref="CV200:CV263" si="31">SUM(CJ200:CU200)</f>
        <v>0</v>
      </c>
      <c r="CX200" s="1054"/>
    </row>
    <row r="201" spans="1:102" x14ac:dyDescent="0.25">
      <c r="B201" s="172">
        <f>IF(C201=0,"",MAX($B$7:B200)+1)</f>
        <v>189</v>
      </c>
      <c r="C201" s="21">
        <v>6413005101</v>
      </c>
      <c r="D201" s="9" t="str">
        <f>_xlfn.XLOOKUP(C201,'COA_DTGroup_Update 20260428'!$C$410:$C$854,'COA_DTGroup_Update 20260428'!$A$410:$A$854,"")</f>
        <v>Chi phí in ấn, VPP</v>
      </c>
      <c r="E201" s="9" t="s">
        <v>372</v>
      </c>
      <c r="F201" s="21" t="s">
        <v>966</v>
      </c>
      <c r="G201" s="171"/>
      <c r="H201" s="179">
        <f>VLOOKUP(C201,'COA_DTGroup_Update 20260428'!C:D,2,0)</f>
        <v>641</v>
      </c>
      <c r="I201" s="179">
        <v>96</v>
      </c>
      <c r="J201" s="198" t="s">
        <v>372</v>
      </c>
      <c r="K201" s="222" t="s">
        <v>226</v>
      </c>
      <c r="L201" s="288" t="s">
        <v>698</v>
      </c>
      <c r="M201" s="299" t="s">
        <v>2258</v>
      </c>
      <c r="N201" s="285"/>
      <c r="O201" s="285" t="s">
        <v>698</v>
      </c>
      <c r="P201" s="1" t="b">
        <v>1</v>
      </c>
      <c r="R201" s="349"/>
      <c r="S201" s="349"/>
      <c r="T201" s="349"/>
      <c r="U201" s="349"/>
      <c r="V201" s="349"/>
      <c r="W201" s="349"/>
      <c r="X201" s="349"/>
      <c r="Y201" s="349"/>
      <c r="Z201" s="349"/>
      <c r="AA201" s="349"/>
      <c r="AB201" s="349"/>
      <c r="AC201" s="349"/>
      <c r="AD201" s="350">
        <f t="shared" si="25"/>
        <v>0</v>
      </c>
      <c r="AF201" s="349"/>
      <c r="AG201" s="349"/>
      <c r="AH201" s="349"/>
      <c r="AI201" s="349"/>
      <c r="AJ201" s="349"/>
      <c r="AK201" s="349"/>
      <c r="AL201" s="349"/>
      <c r="AM201" s="349"/>
      <c r="AN201" s="349"/>
      <c r="AO201" s="349"/>
      <c r="AP201" s="349"/>
      <c r="AQ201" s="349"/>
      <c r="AR201" s="350">
        <f t="shared" si="26"/>
        <v>0</v>
      </c>
      <c r="AT201" s="349"/>
      <c r="AU201" s="349"/>
      <c r="AV201" s="349"/>
      <c r="AW201" s="349"/>
      <c r="AX201" s="349"/>
      <c r="AY201" s="349"/>
      <c r="AZ201" s="349"/>
      <c r="BA201" s="349"/>
      <c r="BB201" s="349"/>
      <c r="BC201" s="349"/>
      <c r="BD201" s="349"/>
      <c r="BE201" s="349"/>
      <c r="BF201" s="350">
        <f t="shared" si="27"/>
        <v>0</v>
      </c>
      <c r="BH201" s="350"/>
      <c r="BI201" s="350"/>
      <c r="BJ201" s="350"/>
      <c r="BK201" s="350"/>
      <c r="BL201" s="350"/>
      <c r="BM201" s="350"/>
      <c r="BN201" s="350"/>
      <c r="BO201" s="350"/>
      <c r="BP201" s="350"/>
      <c r="BQ201" s="350"/>
      <c r="BR201" s="350"/>
      <c r="BS201" s="350"/>
      <c r="BT201" s="350">
        <f t="shared" si="28"/>
        <v>0</v>
      </c>
      <c r="BV201" s="349"/>
      <c r="BW201" s="349"/>
      <c r="BX201" s="349"/>
      <c r="BY201" s="349"/>
      <c r="BZ201" s="349"/>
      <c r="CA201" s="349"/>
      <c r="CB201" s="349"/>
      <c r="CC201" s="349"/>
      <c r="CD201" s="349"/>
      <c r="CE201" s="349"/>
      <c r="CF201" s="349"/>
      <c r="CG201" s="349"/>
      <c r="CH201" s="350">
        <f t="shared" si="29"/>
        <v>0</v>
      </c>
      <c r="CI201" s="399" t="e">
        <f t="shared" si="30"/>
        <v>#DIV/0!</v>
      </c>
      <c r="CJ201" s="348">
        <v>0</v>
      </c>
      <c r="CK201" s="348">
        <v>0</v>
      </c>
      <c r="CL201" s="348">
        <v>0</v>
      </c>
      <c r="CM201" s="348">
        <v>0</v>
      </c>
      <c r="CN201" s="348">
        <v>0</v>
      </c>
      <c r="CO201" s="348">
        <v>0</v>
      </c>
      <c r="CP201" s="348">
        <v>0</v>
      </c>
      <c r="CQ201" s="348">
        <v>0</v>
      </c>
      <c r="CR201" s="348">
        <v>0</v>
      </c>
      <c r="CS201" s="348">
        <v>0</v>
      </c>
      <c r="CT201" s="348">
        <v>0</v>
      </c>
      <c r="CU201" s="348">
        <v>0</v>
      </c>
      <c r="CV201" s="350">
        <f t="shared" si="31"/>
        <v>0</v>
      </c>
      <c r="CX201" s="1054"/>
    </row>
    <row r="202" spans="1:102" s="3" customFormat="1" ht="30" x14ac:dyDescent="0.25">
      <c r="A202" s="191"/>
      <c r="B202" s="212">
        <f>IF(C202=0,"",MAX($B$7:B201)+1)</f>
        <v>190</v>
      </c>
      <c r="C202" s="204">
        <v>6418005101</v>
      </c>
      <c r="D202" s="205" t="str">
        <f>_xlfn.XLOOKUP(C202,'COA_DTGroup_Update 20260428'!$C$410:$C$854,'COA_DTGroup_Update 20260428'!$A$410:$A$854,"")</f>
        <v>Chi phí in ấn, VPP</v>
      </c>
      <c r="E202" s="205"/>
      <c r="F202" s="204" t="s">
        <v>966</v>
      </c>
      <c r="G202" s="205" t="s">
        <v>968</v>
      </c>
      <c r="H202" s="200">
        <f>VLOOKUP(C202,'COA_DTGroup_Update 20260428'!C:D,2,0)</f>
        <v>641</v>
      </c>
      <c r="I202" s="200">
        <v>96</v>
      </c>
      <c r="J202" s="201" t="s">
        <v>372</v>
      </c>
      <c r="K202" s="223" t="s">
        <v>226</v>
      </c>
      <c r="L202" s="289" t="s">
        <v>713</v>
      </c>
      <c r="M202" s="292" t="s">
        <v>2283</v>
      </c>
      <c r="N202" s="286"/>
      <c r="O202" s="286" t="s">
        <v>713</v>
      </c>
      <c r="P202" s="1" t="b">
        <v>1</v>
      </c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  <c r="AC202" s="351"/>
      <c r="AD202" s="352">
        <f t="shared" si="25"/>
        <v>0</v>
      </c>
      <c r="AF202" s="351"/>
      <c r="AG202" s="351"/>
      <c r="AH202" s="351"/>
      <c r="AI202" s="351"/>
      <c r="AJ202" s="351"/>
      <c r="AK202" s="351"/>
      <c r="AL202" s="351"/>
      <c r="AM202" s="351"/>
      <c r="AN202" s="351"/>
      <c r="AO202" s="351"/>
      <c r="AP202" s="351"/>
      <c r="AQ202" s="351"/>
      <c r="AR202" s="352">
        <f t="shared" si="26"/>
        <v>0</v>
      </c>
      <c r="AT202" s="351"/>
      <c r="AU202" s="351"/>
      <c r="AV202" s="351"/>
      <c r="AW202" s="351"/>
      <c r="AX202" s="351"/>
      <c r="AY202" s="351"/>
      <c r="AZ202" s="351"/>
      <c r="BA202" s="351"/>
      <c r="BB202" s="351"/>
      <c r="BC202" s="351"/>
      <c r="BD202" s="351"/>
      <c r="BE202" s="351"/>
      <c r="BF202" s="352">
        <f t="shared" si="27"/>
        <v>0</v>
      </c>
      <c r="BH202" s="352"/>
      <c r="BI202" s="352"/>
      <c r="BJ202" s="352"/>
      <c r="BK202" s="352"/>
      <c r="BL202" s="352"/>
      <c r="BM202" s="352"/>
      <c r="BN202" s="352"/>
      <c r="BO202" s="352"/>
      <c r="BP202" s="352"/>
      <c r="BQ202" s="352"/>
      <c r="BR202" s="352"/>
      <c r="BS202" s="352"/>
      <c r="BT202" s="352">
        <f t="shared" si="28"/>
        <v>0</v>
      </c>
      <c r="BV202" s="351"/>
      <c r="BW202" s="351"/>
      <c r="BX202" s="351"/>
      <c r="BY202" s="351"/>
      <c r="BZ202" s="351"/>
      <c r="CA202" s="351"/>
      <c r="CB202" s="351"/>
      <c r="CC202" s="351"/>
      <c r="CD202" s="351"/>
      <c r="CE202" s="351"/>
      <c r="CF202" s="351"/>
      <c r="CG202" s="351"/>
      <c r="CH202" s="352">
        <f t="shared" si="29"/>
        <v>0</v>
      </c>
      <c r="CI202" s="399" t="e">
        <f t="shared" si="30"/>
        <v>#DIV/0!</v>
      </c>
      <c r="CJ202" s="348">
        <v>0</v>
      </c>
      <c r="CK202" s="348">
        <v>0</v>
      </c>
      <c r="CL202" s="348">
        <v>0</v>
      </c>
      <c r="CM202" s="348">
        <v>0</v>
      </c>
      <c r="CN202" s="348">
        <v>0</v>
      </c>
      <c r="CO202" s="348">
        <v>0</v>
      </c>
      <c r="CP202" s="348">
        <v>0</v>
      </c>
      <c r="CQ202" s="348">
        <v>0</v>
      </c>
      <c r="CR202" s="348">
        <v>0</v>
      </c>
      <c r="CS202" s="348">
        <v>0</v>
      </c>
      <c r="CT202" s="348">
        <v>0</v>
      </c>
      <c r="CU202" s="348">
        <v>0</v>
      </c>
      <c r="CV202" s="352">
        <f t="shared" si="31"/>
        <v>0</v>
      </c>
      <c r="CX202" s="1054"/>
    </row>
    <row r="203" spans="1:102" x14ac:dyDescent="0.25">
      <c r="B203" s="172">
        <f>IF(C203=0,"",MAX($B$7:B202)+1)</f>
        <v>191</v>
      </c>
      <c r="C203" s="21">
        <v>6423005101</v>
      </c>
      <c r="D203" s="9" t="str">
        <f>_xlfn.XLOOKUP(C203,'COA_DTGroup_Update 20260428'!$C$410:$C$854,'COA_DTGroup_Update 20260428'!$A$410:$A$854,"")</f>
        <v>Chi phí in ấn, VPP</v>
      </c>
      <c r="E203" s="9" t="s">
        <v>372</v>
      </c>
      <c r="F203" s="21" t="s">
        <v>966</v>
      </c>
      <c r="G203" s="171"/>
      <c r="H203" s="179">
        <f>VLOOKUP(C203,'COA_DTGroup_Update 20260428'!C:D,2,0)</f>
        <v>642</v>
      </c>
      <c r="I203" s="179">
        <v>96</v>
      </c>
      <c r="J203" s="198" t="s">
        <v>372</v>
      </c>
      <c r="K203" s="222" t="s">
        <v>226</v>
      </c>
      <c r="L203" s="288" t="s">
        <v>480</v>
      </c>
      <c r="M203" s="299" t="s">
        <v>2258</v>
      </c>
      <c r="N203" s="285"/>
      <c r="O203" s="285" t="s">
        <v>480</v>
      </c>
      <c r="P203" s="1" t="b">
        <v>1</v>
      </c>
      <c r="R203" s="349"/>
      <c r="S203" s="349"/>
      <c r="T203" s="349"/>
      <c r="U203" s="349"/>
      <c r="V203" s="349"/>
      <c r="W203" s="349"/>
      <c r="X203" s="349"/>
      <c r="Y203" s="349"/>
      <c r="Z203" s="349"/>
      <c r="AA203" s="349"/>
      <c r="AB203" s="349"/>
      <c r="AC203" s="349"/>
      <c r="AD203" s="350">
        <f t="shared" si="25"/>
        <v>0</v>
      </c>
      <c r="AF203" s="349"/>
      <c r="AG203" s="349"/>
      <c r="AH203" s="349"/>
      <c r="AI203" s="349"/>
      <c r="AJ203" s="349"/>
      <c r="AK203" s="349"/>
      <c r="AL203" s="349"/>
      <c r="AM203" s="349"/>
      <c r="AN203" s="349"/>
      <c r="AO203" s="349"/>
      <c r="AP203" s="349"/>
      <c r="AQ203" s="349"/>
      <c r="AR203" s="350">
        <f t="shared" si="26"/>
        <v>0</v>
      </c>
      <c r="AT203" s="349"/>
      <c r="AU203" s="349"/>
      <c r="AV203" s="349"/>
      <c r="AW203" s="349"/>
      <c r="AX203" s="349"/>
      <c r="AY203" s="349"/>
      <c r="AZ203" s="349"/>
      <c r="BA203" s="349"/>
      <c r="BB203" s="349"/>
      <c r="BC203" s="349"/>
      <c r="BD203" s="349"/>
      <c r="BE203" s="349"/>
      <c r="BF203" s="350">
        <f t="shared" si="27"/>
        <v>0</v>
      </c>
      <c r="BH203" s="350"/>
      <c r="BI203" s="350"/>
      <c r="BJ203" s="350"/>
      <c r="BK203" s="350"/>
      <c r="BL203" s="350"/>
      <c r="BM203" s="350"/>
      <c r="BN203" s="350"/>
      <c r="BO203" s="350"/>
      <c r="BP203" s="350"/>
      <c r="BQ203" s="350"/>
      <c r="BR203" s="350"/>
      <c r="BS203" s="350"/>
      <c r="BT203" s="350">
        <f t="shared" si="28"/>
        <v>0</v>
      </c>
      <c r="BV203" s="349">
        <v>5000000</v>
      </c>
      <c r="BW203" s="349">
        <v>5000000</v>
      </c>
      <c r="BX203" s="349">
        <v>5000000</v>
      </c>
      <c r="BY203" s="349">
        <v>5000000</v>
      </c>
      <c r="BZ203" s="349">
        <v>5000000</v>
      </c>
      <c r="CA203" s="349">
        <v>5000000</v>
      </c>
      <c r="CB203" s="349">
        <v>5000000</v>
      </c>
      <c r="CC203" s="349">
        <v>5000000</v>
      </c>
      <c r="CD203" s="349">
        <v>5000000</v>
      </c>
      <c r="CE203" s="349">
        <v>5000000</v>
      </c>
      <c r="CF203" s="349">
        <v>5000000</v>
      </c>
      <c r="CG203" s="349">
        <v>5000000</v>
      </c>
      <c r="CH203" s="350">
        <f t="shared" si="29"/>
        <v>60000000</v>
      </c>
      <c r="CI203" s="399">
        <f t="shared" si="30"/>
        <v>-3.4007050000000039E-2</v>
      </c>
      <c r="CJ203" s="348">
        <v>5721401</v>
      </c>
      <c r="CK203" s="348">
        <v>2201557</v>
      </c>
      <c r="CL203" s="348">
        <v>6067489</v>
      </c>
      <c r="CM203" s="348">
        <v>2402447</v>
      </c>
      <c r="CN203" s="348">
        <v>2926965</v>
      </c>
      <c r="CO203" s="348">
        <v>0</v>
      </c>
      <c r="CP203" s="348">
        <v>0</v>
      </c>
      <c r="CQ203" s="348">
        <v>0</v>
      </c>
      <c r="CR203" s="348">
        <v>0</v>
      </c>
      <c r="CS203" s="348">
        <v>0</v>
      </c>
      <c r="CT203" s="348">
        <v>0</v>
      </c>
      <c r="CU203" s="348">
        <v>0</v>
      </c>
      <c r="CV203" s="350">
        <f t="shared" si="31"/>
        <v>19319859</v>
      </c>
      <c r="CX203" s="1054"/>
    </row>
    <row r="204" spans="1:102" s="3" customFormat="1" ht="30" x14ac:dyDescent="0.25">
      <c r="A204" s="191"/>
      <c r="B204" s="212">
        <f>IF(C204=0,"",MAX($B$7:B203)+1)</f>
        <v>192</v>
      </c>
      <c r="C204" s="204">
        <v>6428005101</v>
      </c>
      <c r="D204" s="205" t="str">
        <f>_xlfn.XLOOKUP(C204,'COA_DTGroup_Update 20260428'!$C$410:$C$854,'COA_DTGroup_Update 20260428'!$A$410:$A$854,"")</f>
        <v>Chi phí in ấn, VPP</v>
      </c>
      <c r="E204" s="205"/>
      <c r="F204" s="204" t="s">
        <v>966</v>
      </c>
      <c r="G204" s="205" t="s">
        <v>969</v>
      </c>
      <c r="H204" s="200">
        <f>VLOOKUP(C204,'COA_DTGroup_Update 20260428'!C:D,2,0)</f>
        <v>642</v>
      </c>
      <c r="I204" s="200">
        <v>96</v>
      </c>
      <c r="J204" s="201" t="s">
        <v>372</v>
      </c>
      <c r="K204" s="223" t="s">
        <v>226</v>
      </c>
      <c r="L204" s="289" t="s">
        <v>727</v>
      </c>
      <c r="M204" s="312" t="s">
        <v>2260</v>
      </c>
      <c r="N204" s="286"/>
      <c r="O204" s="286" t="s">
        <v>727</v>
      </c>
      <c r="P204" s="1" t="b">
        <v>1</v>
      </c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  <c r="AC204" s="351"/>
      <c r="AD204" s="352">
        <f t="shared" si="25"/>
        <v>0</v>
      </c>
      <c r="AF204" s="351"/>
      <c r="AG204" s="351"/>
      <c r="AH204" s="351"/>
      <c r="AI204" s="351"/>
      <c r="AJ204" s="351"/>
      <c r="AK204" s="351"/>
      <c r="AL204" s="351"/>
      <c r="AM204" s="351"/>
      <c r="AN204" s="351"/>
      <c r="AO204" s="351"/>
      <c r="AP204" s="351"/>
      <c r="AQ204" s="351"/>
      <c r="AR204" s="352">
        <f t="shared" si="26"/>
        <v>0</v>
      </c>
      <c r="AT204" s="351"/>
      <c r="AU204" s="351"/>
      <c r="AV204" s="351"/>
      <c r="AW204" s="351"/>
      <c r="AX204" s="351"/>
      <c r="AY204" s="351"/>
      <c r="AZ204" s="351"/>
      <c r="BA204" s="351"/>
      <c r="BB204" s="351"/>
      <c r="BC204" s="351"/>
      <c r="BD204" s="351"/>
      <c r="BE204" s="351"/>
      <c r="BF204" s="352">
        <f t="shared" si="27"/>
        <v>0</v>
      </c>
      <c r="BH204" s="352"/>
      <c r="BI204" s="352"/>
      <c r="BJ204" s="352"/>
      <c r="BK204" s="352"/>
      <c r="BL204" s="352"/>
      <c r="BM204" s="352"/>
      <c r="BN204" s="352"/>
      <c r="BO204" s="352"/>
      <c r="BP204" s="352"/>
      <c r="BQ204" s="352"/>
      <c r="BR204" s="352"/>
      <c r="BS204" s="352"/>
      <c r="BT204" s="352">
        <f t="shared" si="28"/>
        <v>0</v>
      </c>
      <c r="BV204" s="351"/>
      <c r="BW204" s="351"/>
      <c r="BX204" s="351"/>
      <c r="BY204" s="351"/>
      <c r="BZ204" s="351"/>
      <c r="CA204" s="351"/>
      <c r="CB204" s="351"/>
      <c r="CC204" s="351"/>
      <c r="CD204" s="351"/>
      <c r="CE204" s="351"/>
      <c r="CF204" s="351"/>
      <c r="CG204" s="351"/>
      <c r="CH204" s="352">
        <f t="shared" si="29"/>
        <v>0</v>
      </c>
      <c r="CI204" s="399" t="e">
        <f t="shared" si="30"/>
        <v>#DIV/0!</v>
      </c>
      <c r="CJ204" s="348">
        <v>0</v>
      </c>
      <c r="CK204" s="348">
        <v>0</v>
      </c>
      <c r="CL204" s="348">
        <v>0</v>
      </c>
      <c r="CM204" s="348">
        <v>0</v>
      </c>
      <c r="CN204" s="348">
        <v>0</v>
      </c>
      <c r="CO204" s="348">
        <v>0</v>
      </c>
      <c r="CP204" s="348">
        <v>0</v>
      </c>
      <c r="CQ204" s="348">
        <v>0</v>
      </c>
      <c r="CR204" s="348">
        <v>0</v>
      </c>
      <c r="CS204" s="348">
        <v>0</v>
      </c>
      <c r="CT204" s="348">
        <v>0</v>
      </c>
      <c r="CU204" s="348">
        <v>0</v>
      </c>
      <c r="CV204" s="352">
        <f t="shared" si="31"/>
        <v>0</v>
      </c>
      <c r="CX204" s="1054"/>
    </row>
    <row r="205" spans="1:102" ht="30" x14ac:dyDescent="0.25">
      <c r="B205" s="172">
        <f>IF(C205=0,"",MAX($B$7:B204)+1)</f>
        <v>193</v>
      </c>
      <c r="C205" s="21">
        <v>6277005102</v>
      </c>
      <c r="D205" s="9" t="str">
        <f>_xlfn.XLOOKUP(C205,'COA_DTGroup_Update 20260428'!$C$410:$C$854,'COA_DTGroup_Update 20260428'!$A$410:$A$854,"")</f>
        <v>Chi phí mực in, mực photo</v>
      </c>
      <c r="E205" s="9" t="s">
        <v>373</v>
      </c>
      <c r="F205" s="21" t="s">
        <v>970</v>
      </c>
      <c r="G205" s="171"/>
      <c r="H205" s="179">
        <f>VLOOKUP(C205,'COA_DTGroup_Update 20260428'!C:D,2,0)</f>
        <v>627</v>
      </c>
      <c r="I205" s="179">
        <v>97</v>
      </c>
      <c r="J205" s="198" t="s">
        <v>373</v>
      </c>
      <c r="K205" s="222" t="s">
        <v>226</v>
      </c>
      <c r="L205" s="288" t="s">
        <v>591</v>
      </c>
      <c r="M205" s="299" t="s">
        <v>2258</v>
      </c>
      <c r="N205" s="285"/>
      <c r="O205" s="285" t="s">
        <v>591</v>
      </c>
      <c r="P205" s="1" t="b">
        <v>1</v>
      </c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50">
        <f t="shared" si="25"/>
        <v>0</v>
      </c>
      <c r="AF205" s="349"/>
      <c r="AG205" s="349"/>
      <c r="AH205" s="349"/>
      <c r="AI205" s="349"/>
      <c r="AJ205" s="349"/>
      <c r="AK205" s="349"/>
      <c r="AL205" s="349"/>
      <c r="AM205" s="349"/>
      <c r="AN205" s="349"/>
      <c r="AO205" s="349"/>
      <c r="AP205" s="349"/>
      <c r="AQ205" s="349"/>
      <c r="AR205" s="350">
        <f t="shared" si="26"/>
        <v>0</v>
      </c>
      <c r="AT205" s="349"/>
      <c r="AU205" s="349"/>
      <c r="AV205" s="349"/>
      <c r="AW205" s="349"/>
      <c r="AX205" s="349"/>
      <c r="AY205" s="349"/>
      <c r="AZ205" s="349"/>
      <c r="BA205" s="349"/>
      <c r="BB205" s="349"/>
      <c r="BC205" s="349"/>
      <c r="BD205" s="349"/>
      <c r="BE205" s="349"/>
      <c r="BF205" s="350">
        <f t="shared" si="27"/>
        <v>0</v>
      </c>
      <c r="BH205" s="350"/>
      <c r="BI205" s="350"/>
      <c r="BJ205" s="350"/>
      <c r="BK205" s="350"/>
      <c r="BL205" s="350"/>
      <c r="BM205" s="350"/>
      <c r="BN205" s="350"/>
      <c r="BO205" s="350"/>
      <c r="BP205" s="350"/>
      <c r="BQ205" s="350"/>
      <c r="BR205" s="350"/>
      <c r="BS205" s="350"/>
      <c r="BT205" s="350">
        <f t="shared" si="28"/>
        <v>0</v>
      </c>
      <c r="BV205" s="349"/>
      <c r="BW205" s="349"/>
      <c r="BX205" s="349"/>
      <c r="BY205" s="349"/>
      <c r="BZ205" s="349"/>
      <c r="CA205" s="349"/>
      <c r="CB205" s="349"/>
      <c r="CC205" s="349"/>
      <c r="CD205" s="349"/>
      <c r="CE205" s="349"/>
      <c r="CF205" s="349"/>
      <c r="CG205" s="349"/>
      <c r="CH205" s="350">
        <f t="shared" si="29"/>
        <v>0</v>
      </c>
      <c r="CI205" s="399" t="e">
        <f t="shared" si="30"/>
        <v>#DIV/0!</v>
      </c>
      <c r="CJ205" s="348">
        <v>0</v>
      </c>
      <c r="CK205" s="348">
        <v>0</v>
      </c>
      <c r="CL205" s="348">
        <v>0</v>
      </c>
      <c r="CM205" s="348">
        <v>0</v>
      </c>
      <c r="CN205" s="348">
        <v>0</v>
      </c>
      <c r="CO205" s="348">
        <v>0</v>
      </c>
      <c r="CP205" s="348">
        <v>0</v>
      </c>
      <c r="CQ205" s="348">
        <v>0</v>
      </c>
      <c r="CR205" s="348">
        <v>0</v>
      </c>
      <c r="CS205" s="348">
        <v>0</v>
      </c>
      <c r="CT205" s="348">
        <v>0</v>
      </c>
      <c r="CU205" s="348">
        <v>0</v>
      </c>
      <c r="CV205" s="350">
        <f t="shared" si="31"/>
        <v>0</v>
      </c>
      <c r="CX205" s="1054"/>
    </row>
    <row r="206" spans="1:102" ht="30" x14ac:dyDescent="0.25">
      <c r="B206" s="172">
        <f>IF(C206=0,"",MAX($B$7:B205)+1)</f>
        <v>194</v>
      </c>
      <c r="C206" s="21">
        <v>6417005102</v>
      </c>
      <c r="D206" s="9" t="str">
        <f>_xlfn.XLOOKUP(C206,'COA_DTGroup_Update 20260428'!$C$410:$C$854,'COA_DTGroup_Update 20260428'!$A$410:$A$854,"")</f>
        <v>Chi phí mực in, mực photo</v>
      </c>
      <c r="E206" s="9" t="s">
        <v>373</v>
      </c>
      <c r="F206" s="21" t="s">
        <v>970</v>
      </c>
      <c r="G206" s="171"/>
      <c r="H206" s="179">
        <f>VLOOKUP(C206,'COA_DTGroup_Update 20260428'!C:D,2,0)</f>
        <v>641</v>
      </c>
      <c r="I206" s="179">
        <v>97</v>
      </c>
      <c r="J206" s="198" t="s">
        <v>373</v>
      </c>
      <c r="K206" s="222" t="s">
        <v>226</v>
      </c>
      <c r="L206" s="311" t="s">
        <v>2179</v>
      </c>
      <c r="M206" s="312" t="s">
        <v>2259</v>
      </c>
      <c r="N206" s="285"/>
      <c r="O206" s="285" t="s">
        <v>2179</v>
      </c>
      <c r="P206" s="1" t="b">
        <v>0</v>
      </c>
      <c r="R206" s="349"/>
      <c r="S206" s="349"/>
      <c r="T206" s="349"/>
      <c r="U206" s="349"/>
      <c r="V206" s="349"/>
      <c r="W206" s="349"/>
      <c r="X206" s="349"/>
      <c r="Y206" s="349"/>
      <c r="Z206" s="349"/>
      <c r="AA206" s="349"/>
      <c r="AB206" s="349"/>
      <c r="AC206" s="349"/>
      <c r="AD206" s="350">
        <f t="shared" si="25"/>
        <v>0</v>
      </c>
      <c r="AF206" s="349"/>
      <c r="AG206" s="349"/>
      <c r="AH206" s="349"/>
      <c r="AI206" s="349"/>
      <c r="AJ206" s="349"/>
      <c r="AK206" s="349"/>
      <c r="AL206" s="349"/>
      <c r="AM206" s="349"/>
      <c r="AN206" s="349"/>
      <c r="AO206" s="349"/>
      <c r="AP206" s="349"/>
      <c r="AQ206" s="349"/>
      <c r="AR206" s="350">
        <f t="shared" si="26"/>
        <v>0</v>
      </c>
      <c r="AT206" s="349"/>
      <c r="AU206" s="349"/>
      <c r="AV206" s="349"/>
      <c r="AW206" s="349"/>
      <c r="AX206" s="349"/>
      <c r="AY206" s="349"/>
      <c r="AZ206" s="349"/>
      <c r="BA206" s="349"/>
      <c r="BB206" s="349"/>
      <c r="BC206" s="349"/>
      <c r="BD206" s="349"/>
      <c r="BE206" s="349"/>
      <c r="BF206" s="350">
        <f t="shared" si="27"/>
        <v>0</v>
      </c>
      <c r="BH206" s="350"/>
      <c r="BI206" s="350"/>
      <c r="BJ206" s="350"/>
      <c r="BK206" s="350"/>
      <c r="BL206" s="350"/>
      <c r="BM206" s="350"/>
      <c r="BN206" s="350"/>
      <c r="BO206" s="350"/>
      <c r="BP206" s="350"/>
      <c r="BQ206" s="350"/>
      <c r="BR206" s="350"/>
      <c r="BS206" s="350"/>
      <c r="BT206" s="350">
        <f t="shared" si="28"/>
        <v>0</v>
      </c>
      <c r="BV206" s="349"/>
      <c r="BW206" s="349"/>
      <c r="BX206" s="349"/>
      <c r="BY206" s="349"/>
      <c r="BZ206" s="349"/>
      <c r="CA206" s="349"/>
      <c r="CB206" s="349"/>
      <c r="CC206" s="349"/>
      <c r="CD206" s="349"/>
      <c r="CE206" s="349"/>
      <c r="CF206" s="349"/>
      <c r="CG206" s="349"/>
      <c r="CH206" s="350">
        <f t="shared" si="29"/>
        <v>0</v>
      </c>
      <c r="CI206" s="399" t="e">
        <f t="shared" si="30"/>
        <v>#DIV/0!</v>
      </c>
      <c r="CJ206" s="348">
        <v>0</v>
      </c>
      <c r="CK206" s="348">
        <v>0</v>
      </c>
      <c r="CL206" s="348">
        <v>0</v>
      </c>
      <c r="CM206" s="348">
        <v>0</v>
      </c>
      <c r="CN206" s="348">
        <v>0</v>
      </c>
      <c r="CO206" s="348">
        <v>0</v>
      </c>
      <c r="CP206" s="348">
        <v>0</v>
      </c>
      <c r="CQ206" s="348">
        <v>0</v>
      </c>
      <c r="CR206" s="348">
        <v>0</v>
      </c>
      <c r="CS206" s="348">
        <v>0</v>
      </c>
      <c r="CT206" s="348">
        <v>0</v>
      </c>
      <c r="CU206" s="348">
        <v>0</v>
      </c>
      <c r="CV206" s="350">
        <f t="shared" si="31"/>
        <v>0</v>
      </c>
      <c r="CX206" s="1054"/>
    </row>
    <row r="207" spans="1:102" ht="30" x14ac:dyDescent="0.25">
      <c r="B207" s="172">
        <f>IF(C207=0,"",MAX($B$7:B206)+1)</f>
        <v>195</v>
      </c>
      <c r="C207" s="21">
        <v>6427005102</v>
      </c>
      <c r="D207" s="9" t="str">
        <f>_xlfn.XLOOKUP(C207,'COA_DTGroup_Update 20260428'!$C$410:$C$854,'COA_DTGroup_Update 20260428'!$A$410:$A$854,"")</f>
        <v>Chi phí mực in, mực photo</v>
      </c>
      <c r="E207" s="9" t="s">
        <v>373</v>
      </c>
      <c r="F207" s="21" t="s">
        <v>970</v>
      </c>
      <c r="G207" s="171"/>
      <c r="H207" s="179">
        <f>VLOOKUP(C207,'COA_DTGroup_Update 20260428'!C:D,2,0)</f>
        <v>642</v>
      </c>
      <c r="I207" s="179">
        <v>97</v>
      </c>
      <c r="J207" s="198" t="s">
        <v>373</v>
      </c>
      <c r="K207" s="222" t="s">
        <v>226</v>
      </c>
      <c r="L207" s="288" t="s">
        <v>502</v>
      </c>
      <c r="M207" s="299" t="s">
        <v>2258</v>
      </c>
      <c r="N207" s="285"/>
      <c r="O207" s="285" t="s">
        <v>502</v>
      </c>
      <c r="P207" s="1" t="b">
        <v>1</v>
      </c>
      <c r="R207" s="349"/>
      <c r="S207" s="349"/>
      <c r="T207" s="349"/>
      <c r="U207" s="349"/>
      <c r="V207" s="349"/>
      <c r="W207" s="349"/>
      <c r="X207" s="349"/>
      <c r="Y207" s="349"/>
      <c r="Z207" s="349"/>
      <c r="AA207" s="349"/>
      <c r="AB207" s="349"/>
      <c r="AC207" s="349"/>
      <c r="AD207" s="350">
        <f t="shared" si="25"/>
        <v>0</v>
      </c>
      <c r="AF207" s="349"/>
      <c r="AG207" s="349"/>
      <c r="AH207" s="349"/>
      <c r="AI207" s="349"/>
      <c r="AJ207" s="349"/>
      <c r="AK207" s="349"/>
      <c r="AL207" s="349"/>
      <c r="AM207" s="349"/>
      <c r="AN207" s="349"/>
      <c r="AO207" s="349"/>
      <c r="AP207" s="349"/>
      <c r="AQ207" s="349"/>
      <c r="AR207" s="350">
        <f t="shared" si="26"/>
        <v>0</v>
      </c>
      <c r="AT207" s="349"/>
      <c r="AU207" s="349"/>
      <c r="AV207" s="349"/>
      <c r="AW207" s="349"/>
      <c r="AX207" s="349"/>
      <c r="AY207" s="349"/>
      <c r="AZ207" s="349"/>
      <c r="BA207" s="349"/>
      <c r="BB207" s="349"/>
      <c r="BC207" s="349"/>
      <c r="BD207" s="349"/>
      <c r="BE207" s="349"/>
      <c r="BF207" s="350">
        <f t="shared" si="27"/>
        <v>0</v>
      </c>
      <c r="BH207" s="350"/>
      <c r="BI207" s="350"/>
      <c r="BJ207" s="350"/>
      <c r="BK207" s="350"/>
      <c r="BL207" s="350"/>
      <c r="BM207" s="350"/>
      <c r="BN207" s="350"/>
      <c r="BO207" s="350"/>
      <c r="BP207" s="350"/>
      <c r="BQ207" s="350"/>
      <c r="BR207" s="350"/>
      <c r="BS207" s="350"/>
      <c r="BT207" s="350">
        <f t="shared" si="28"/>
        <v>0</v>
      </c>
      <c r="BV207" s="349"/>
      <c r="BW207" s="349"/>
      <c r="BX207" s="349"/>
      <c r="BY207" s="349"/>
      <c r="BZ207" s="349"/>
      <c r="CA207" s="349"/>
      <c r="CB207" s="349"/>
      <c r="CC207" s="349"/>
      <c r="CD207" s="349"/>
      <c r="CE207" s="349"/>
      <c r="CF207" s="349"/>
      <c r="CG207" s="349"/>
      <c r="CH207" s="350">
        <f t="shared" si="29"/>
        <v>0</v>
      </c>
      <c r="CI207" s="399" t="e">
        <f t="shared" si="30"/>
        <v>#DIV/0!</v>
      </c>
      <c r="CJ207" s="348">
        <v>0</v>
      </c>
      <c r="CK207" s="348">
        <v>0</v>
      </c>
      <c r="CL207" s="348">
        <v>0</v>
      </c>
      <c r="CM207" s="348">
        <v>0</v>
      </c>
      <c r="CN207" s="348">
        <v>0</v>
      </c>
      <c r="CO207" s="348">
        <v>0</v>
      </c>
      <c r="CP207" s="348">
        <v>0</v>
      </c>
      <c r="CQ207" s="348">
        <v>0</v>
      </c>
      <c r="CR207" s="348">
        <v>0</v>
      </c>
      <c r="CS207" s="348">
        <v>0</v>
      </c>
      <c r="CT207" s="348">
        <v>0</v>
      </c>
      <c r="CU207" s="348">
        <v>0</v>
      </c>
      <c r="CV207" s="350">
        <f t="shared" si="31"/>
        <v>0</v>
      </c>
      <c r="CX207" s="1054"/>
    </row>
    <row r="208" spans="1:102" ht="30" x14ac:dyDescent="0.25">
      <c r="B208" s="172">
        <f>IF(C208=0,"",MAX($B$7:B207)+1)</f>
        <v>196</v>
      </c>
      <c r="C208" s="21">
        <v>6425006101</v>
      </c>
      <c r="D208" s="9" t="str">
        <f>_xlfn.XLOOKUP(C208,'COA_DTGroup_Update 20260428'!$C$410:$C$854,'COA_DTGroup_Update 20260428'!$A$410:$A$854,"")</f>
        <v>Chi phí công chứng, sao y, thuế khác</v>
      </c>
      <c r="E208" s="9" t="s">
        <v>374</v>
      </c>
      <c r="F208" s="21" t="s">
        <v>971</v>
      </c>
      <c r="G208" s="171"/>
      <c r="H208" s="179">
        <f>VLOOKUP(C208,'COA_DTGroup_Update 20260428'!C:D,2,0)</f>
        <v>642</v>
      </c>
      <c r="I208" s="179">
        <v>98</v>
      </c>
      <c r="J208" s="198" t="s">
        <v>374</v>
      </c>
      <c r="K208" s="222" t="s">
        <v>226</v>
      </c>
      <c r="L208" s="288" t="s">
        <v>668</v>
      </c>
      <c r="M208" s="299" t="s">
        <v>2258</v>
      </c>
      <c r="N208" s="285"/>
      <c r="O208" s="285" t="s">
        <v>668</v>
      </c>
      <c r="P208" s="1" t="b">
        <v>1</v>
      </c>
      <c r="R208" s="349"/>
      <c r="S208" s="349"/>
      <c r="T208" s="349"/>
      <c r="U208" s="349"/>
      <c r="V208" s="349"/>
      <c r="W208" s="349"/>
      <c r="X208" s="349"/>
      <c r="Y208" s="349"/>
      <c r="Z208" s="349"/>
      <c r="AA208" s="349"/>
      <c r="AB208" s="349"/>
      <c r="AC208" s="349"/>
      <c r="AD208" s="350">
        <f t="shared" si="25"/>
        <v>0</v>
      </c>
      <c r="AF208" s="349"/>
      <c r="AG208" s="349"/>
      <c r="AH208" s="349"/>
      <c r="AI208" s="349"/>
      <c r="AJ208" s="349"/>
      <c r="AK208" s="349"/>
      <c r="AL208" s="349"/>
      <c r="AM208" s="349"/>
      <c r="AN208" s="349"/>
      <c r="AO208" s="349"/>
      <c r="AP208" s="349"/>
      <c r="AQ208" s="349"/>
      <c r="AR208" s="350">
        <f t="shared" si="26"/>
        <v>0</v>
      </c>
      <c r="AT208" s="349"/>
      <c r="AU208" s="349"/>
      <c r="AV208" s="349"/>
      <c r="AW208" s="349"/>
      <c r="AX208" s="349"/>
      <c r="AY208" s="349"/>
      <c r="AZ208" s="349"/>
      <c r="BA208" s="349"/>
      <c r="BB208" s="349"/>
      <c r="BC208" s="349"/>
      <c r="BD208" s="349"/>
      <c r="BE208" s="349"/>
      <c r="BF208" s="350">
        <f t="shared" si="27"/>
        <v>0</v>
      </c>
      <c r="BH208" s="350"/>
      <c r="BI208" s="350"/>
      <c r="BJ208" s="350"/>
      <c r="BK208" s="350"/>
      <c r="BL208" s="350"/>
      <c r="BM208" s="350"/>
      <c r="BN208" s="350"/>
      <c r="BO208" s="350"/>
      <c r="BP208" s="350"/>
      <c r="BQ208" s="350"/>
      <c r="BR208" s="350"/>
      <c r="BS208" s="350"/>
      <c r="BT208" s="350">
        <f t="shared" si="28"/>
        <v>0</v>
      </c>
      <c r="BV208" s="349"/>
      <c r="BW208" s="349"/>
      <c r="BX208" s="349"/>
      <c r="BY208" s="349"/>
      <c r="BZ208" s="349"/>
      <c r="CA208" s="349"/>
      <c r="CB208" s="349"/>
      <c r="CC208" s="349"/>
      <c r="CD208" s="349"/>
      <c r="CE208" s="349"/>
      <c r="CF208" s="349"/>
      <c r="CG208" s="349"/>
      <c r="CH208" s="350">
        <f t="shared" si="29"/>
        <v>0</v>
      </c>
      <c r="CI208" s="399" t="e">
        <f t="shared" si="30"/>
        <v>#DIV/0!</v>
      </c>
      <c r="CJ208" s="348">
        <v>0</v>
      </c>
      <c r="CK208" s="348">
        <v>0</v>
      </c>
      <c r="CL208" s="348">
        <v>0</v>
      </c>
      <c r="CM208" s="348">
        <v>0</v>
      </c>
      <c r="CN208" s="348">
        <v>0</v>
      </c>
      <c r="CO208" s="348">
        <v>0</v>
      </c>
      <c r="CP208" s="348">
        <v>0</v>
      </c>
      <c r="CQ208" s="348">
        <v>0</v>
      </c>
      <c r="CR208" s="348">
        <v>0</v>
      </c>
      <c r="CS208" s="348">
        <v>0</v>
      </c>
      <c r="CT208" s="348">
        <v>0</v>
      </c>
      <c r="CU208" s="348">
        <v>0</v>
      </c>
      <c r="CV208" s="350">
        <f t="shared" si="31"/>
        <v>0</v>
      </c>
      <c r="CX208" s="1054"/>
    </row>
    <row r="209" spans="1:102" s="3" customFormat="1" ht="30" x14ac:dyDescent="0.25">
      <c r="A209" s="191"/>
      <c r="B209" s="212">
        <f>IF(C209=0,"",MAX($B$7:B208)+1)</f>
        <v>197</v>
      </c>
      <c r="C209" s="204">
        <v>6427006101</v>
      </c>
      <c r="D209" s="205" t="str">
        <f>_xlfn.XLOOKUP(C209,'COA_DTGroup_Update 20260428'!$C$410:$C$854,'COA_DTGroup_Update 20260428'!$A$410:$A$854,"")</f>
        <v>Chi phí công chứng, sao y, thuế khác</v>
      </c>
      <c r="E209" s="205"/>
      <c r="F209" s="204" t="s">
        <v>971</v>
      </c>
      <c r="G209" s="205" t="s">
        <v>972</v>
      </c>
      <c r="H209" s="200">
        <f>VLOOKUP(C209,'COA_DTGroup_Update 20260428'!C:D,2,0)</f>
        <v>642</v>
      </c>
      <c r="I209" s="200">
        <v>98</v>
      </c>
      <c r="J209" s="201" t="s">
        <v>374</v>
      </c>
      <c r="K209" s="223" t="s">
        <v>226</v>
      </c>
      <c r="L209" s="289" t="s">
        <v>707</v>
      </c>
      <c r="M209" s="290" t="s">
        <v>2260</v>
      </c>
      <c r="N209" s="286"/>
      <c r="O209" s="286" t="s">
        <v>707</v>
      </c>
      <c r="P209" s="1" t="b">
        <v>1</v>
      </c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2">
        <f t="shared" si="25"/>
        <v>0</v>
      </c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2">
        <f t="shared" si="26"/>
        <v>0</v>
      </c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2">
        <f t="shared" si="27"/>
        <v>0</v>
      </c>
      <c r="BH209" s="352"/>
      <c r="BI209" s="352"/>
      <c r="BJ209" s="352"/>
      <c r="BK209" s="352"/>
      <c r="BL209" s="352"/>
      <c r="BM209" s="352"/>
      <c r="BN209" s="352"/>
      <c r="BO209" s="352"/>
      <c r="BP209" s="352"/>
      <c r="BQ209" s="352"/>
      <c r="BR209" s="352"/>
      <c r="BS209" s="352"/>
      <c r="BT209" s="352">
        <f t="shared" si="28"/>
        <v>0</v>
      </c>
      <c r="BV209" s="351">
        <v>3000000</v>
      </c>
      <c r="BW209" s="351"/>
      <c r="BX209" s="351"/>
      <c r="BY209" s="351"/>
      <c r="BZ209" s="351"/>
      <c r="CA209" s="351"/>
      <c r="CB209" s="351"/>
      <c r="CC209" s="351"/>
      <c r="CD209" s="351"/>
      <c r="CE209" s="351"/>
      <c r="CF209" s="351"/>
      <c r="CG209" s="351"/>
      <c r="CH209" s="352">
        <f t="shared" si="29"/>
        <v>3000000</v>
      </c>
      <c r="CI209" s="399">
        <f t="shared" si="30"/>
        <v>-0.95</v>
      </c>
      <c r="CJ209" s="348">
        <v>0</v>
      </c>
      <c r="CK209" s="348">
        <v>0</v>
      </c>
      <c r="CL209" s="348">
        <v>0</v>
      </c>
      <c r="CM209" s="348">
        <v>20000</v>
      </c>
      <c r="CN209" s="348">
        <v>30000</v>
      </c>
      <c r="CO209" s="348">
        <v>0</v>
      </c>
      <c r="CP209" s="348">
        <v>0</v>
      </c>
      <c r="CQ209" s="348">
        <v>0</v>
      </c>
      <c r="CR209" s="348">
        <v>0</v>
      </c>
      <c r="CS209" s="348">
        <v>0</v>
      </c>
      <c r="CT209" s="348">
        <v>0</v>
      </c>
      <c r="CU209" s="348">
        <v>0</v>
      </c>
      <c r="CV209" s="352">
        <f t="shared" si="31"/>
        <v>50000</v>
      </c>
      <c r="CX209" s="1054"/>
    </row>
    <row r="210" spans="1:102" s="3" customFormat="1" ht="30" x14ac:dyDescent="0.25">
      <c r="A210" s="191"/>
      <c r="B210" s="212">
        <f>IF(C210=0,"",MAX($B$7:B209)+1)</f>
        <v>198</v>
      </c>
      <c r="C210" s="204">
        <v>8118006101</v>
      </c>
      <c r="D210" s="205" t="str">
        <f>_xlfn.XLOOKUP(C210,'COA_DTGroup_Update 20260428'!$C$410:$C$854,'COA_DTGroup_Update 20260428'!$A$410:$A$854,"")</f>
        <v>Chi phí công chứng, sao y, thuế khác</v>
      </c>
      <c r="E210" s="205"/>
      <c r="F210" s="204" t="s">
        <v>971</v>
      </c>
      <c r="G210" s="205" t="s">
        <v>972</v>
      </c>
      <c r="H210" s="200">
        <f>VLOOKUP(C210,'COA_DTGroup_Update 20260428'!C:D,2,0)</f>
        <v>811</v>
      </c>
      <c r="I210" s="200">
        <v>98</v>
      </c>
      <c r="J210" s="201" t="s">
        <v>374</v>
      </c>
      <c r="K210" s="223" t="s">
        <v>226</v>
      </c>
      <c r="L210" s="289" t="s">
        <v>729</v>
      </c>
      <c r="M210" s="290" t="s">
        <v>2259</v>
      </c>
      <c r="N210" s="286"/>
      <c r="O210" s="286" t="s">
        <v>729</v>
      </c>
      <c r="P210" s="1" t="b">
        <v>1</v>
      </c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  <c r="AC210" s="351"/>
      <c r="AD210" s="352">
        <f t="shared" si="25"/>
        <v>0</v>
      </c>
      <c r="AF210" s="351"/>
      <c r="AG210" s="351"/>
      <c r="AH210" s="351"/>
      <c r="AI210" s="351"/>
      <c r="AJ210" s="351"/>
      <c r="AK210" s="351"/>
      <c r="AL210" s="351"/>
      <c r="AM210" s="351"/>
      <c r="AN210" s="351"/>
      <c r="AO210" s="351"/>
      <c r="AP210" s="351"/>
      <c r="AQ210" s="351"/>
      <c r="AR210" s="352">
        <f t="shared" si="26"/>
        <v>0</v>
      </c>
      <c r="AT210" s="351"/>
      <c r="AU210" s="351"/>
      <c r="AV210" s="351"/>
      <c r="AW210" s="351"/>
      <c r="AX210" s="351"/>
      <c r="AY210" s="351"/>
      <c r="AZ210" s="351"/>
      <c r="BA210" s="351"/>
      <c r="BB210" s="351"/>
      <c r="BC210" s="351"/>
      <c r="BD210" s="351"/>
      <c r="BE210" s="351"/>
      <c r="BF210" s="352">
        <f t="shared" si="27"/>
        <v>0</v>
      </c>
      <c r="BH210" s="352"/>
      <c r="BI210" s="352"/>
      <c r="BJ210" s="352"/>
      <c r="BK210" s="352"/>
      <c r="BL210" s="352"/>
      <c r="BM210" s="352"/>
      <c r="BN210" s="352"/>
      <c r="BO210" s="352"/>
      <c r="BP210" s="352"/>
      <c r="BQ210" s="352"/>
      <c r="BR210" s="352"/>
      <c r="BS210" s="352"/>
      <c r="BT210" s="352">
        <f t="shared" si="28"/>
        <v>0</v>
      </c>
      <c r="BV210" s="351"/>
      <c r="BW210" s="351"/>
      <c r="BX210" s="351"/>
      <c r="BY210" s="351"/>
      <c r="BZ210" s="351"/>
      <c r="CA210" s="351"/>
      <c r="CB210" s="351"/>
      <c r="CC210" s="351"/>
      <c r="CD210" s="351"/>
      <c r="CE210" s="351"/>
      <c r="CF210" s="351"/>
      <c r="CG210" s="351"/>
      <c r="CH210" s="352">
        <f t="shared" si="29"/>
        <v>0</v>
      </c>
      <c r="CI210" s="399" t="e">
        <f t="shared" si="30"/>
        <v>#DIV/0!</v>
      </c>
      <c r="CJ210" s="348">
        <v>0</v>
      </c>
      <c r="CK210" s="348">
        <v>0</v>
      </c>
      <c r="CL210" s="348">
        <v>0</v>
      </c>
      <c r="CM210" s="348">
        <v>0</v>
      </c>
      <c r="CN210" s="348">
        <v>0</v>
      </c>
      <c r="CO210" s="348">
        <v>0</v>
      </c>
      <c r="CP210" s="348">
        <v>0</v>
      </c>
      <c r="CQ210" s="348">
        <v>0</v>
      </c>
      <c r="CR210" s="348">
        <v>0</v>
      </c>
      <c r="CS210" s="348">
        <v>0</v>
      </c>
      <c r="CT210" s="348">
        <v>0</v>
      </c>
      <c r="CU210" s="348">
        <v>0</v>
      </c>
      <c r="CV210" s="352">
        <f t="shared" si="31"/>
        <v>0</v>
      </c>
      <c r="CX210" s="1054"/>
    </row>
    <row r="211" spans="1:102" s="3" customFormat="1" ht="30" x14ac:dyDescent="0.25">
      <c r="A211" s="191"/>
      <c r="B211" s="212">
        <f>IF(C211=0,"",MAX($B$7:B210)+1)</f>
        <v>199</v>
      </c>
      <c r="C211" s="204">
        <v>6412007101</v>
      </c>
      <c r="D211" s="205" t="str">
        <f>_xlfn.XLOOKUP(C211,'COA_DTGroup_Update 20260428'!$C$410:$C$854,'COA_DTGroup_Update 20260428'!$A$410:$A$854,"")</f>
        <v>Chi phí vật liệu bán hàng</v>
      </c>
      <c r="E211" s="229"/>
      <c r="F211" s="204" t="s">
        <v>973</v>
      </c>
      <c r="G211" s="205" t="s">
        <v>800</v>
      </c>
      <c r="H211" s="200">
        <f>VLOOKUP(C211,'COA_DTGroup_Update 20260428'!C:D,2,0)</f>
        <v>641</v>
      </c>
      <c r="I211" s="200">
        <v>5</v>
      </c>
      <c r="J211" s="284" t="s">
        <v>159</v>
      </c>
      <c r="K211" s="223" t="s">
        <v>226</v>
      </c>
      <c r="L211" s="289" t="s">
        <v>2127</v>
      </c>
      <c r="M211" s="290" t="s">
        <v>2259</v>
      </c>
      <c r="N211" s="286"/>
      <c r="O211" s="286" t="s">
        <v>2127</v>
      </c>
      <c r="P211" s="1" t="b">
        <v>0</v>
      </c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  <c r="AC211" s="351"/>
      <c r="AD211" s="352">
        <f t="shared" si="25"/>
        <v>0</v>
      </c>
      <c r="AF211" s="351"/>
      <c r="AG211" s="351"/>
      <c r="AH211" s="351"/>
      <c r="AI211" s="351"/>
      <c r="AJ211" s="351"/>
      <c r="AK211" s="351"/>
      <c r="AL211" s="351"/>
      <c r="AM211" s="351"/>
      <c r="AN211" s="351"/>
      <c r="AO211" s="351"/>
      <c r="AP211" s="351"/>
      <c r="AQ211" s="351"/>
      <c r="AR211" s="352">
        <f t="shared" si="26"/>
        <v>0</v>
      </c>
      <c r="AT211" s="351"/>
      <c r="AU211" s="351"/>
      <c r="AV211" s="351"/>
      <c r="AW211" s="351"/>
      <c r="AX211" s="351"/>
      <c r="AY211" s="351"/>
      <c r="AZ211" s="351"/>
      <c r="BA211" s="351"/>
      <c r="BB211" s="351"/>
      <c r="BC211" s="351"/>
      <c r="BD211" s="351"/>
      <c r="BE211" s="351"/>
      <c r="BF211" s="352">
        <f t="shared" si="27"/>
        <v>0</v>
      </c>
      <c r="BH211" s="352"/>
      <c r="BI211" s="352"/>
      <c r="BJ211" s="352"/>
      <c r="BK211" s="352"/>
      <c r="BL211" s="352"/>
      <c r="BM211" s="352"/>
      <c r="BN211" s="352"/>
      <c r="BO211" s="352"/>
      <c r="BP211" s="352"/>
      <c r="BQ211" s="352"/>
      <c r="BR211" s="352"/>
      <c r="BS211" s="352"/>
      <c r="BT211" s="352">
        <f t="shared" si="28"/>
        <v>0</v>
      </c>
      <c r="BV211" s="351"/>
      <c r="BW211" s="351"/>
      <c r="BX211" s="351"/>
      <c r="BY211" s="351"/>
      <c r="BZ211" s="351"/>
      <c r="CA211" s="351"/>
      <c r="CB211" s="351"/>
      <c r="CC211" s="351"/>
      <c r="CD211" s="351"/>
      <c r="CE211" s="351"/>
      <c r="CF211" s="351"/>
      <c r="CG211" s="351"/>
      <c r="CH211" s="352">
        <f t="shared" si="29"/>
        <v>0</v>
      </c>
      <c r="CI211" s="399" t="e">
        <f t="shared" si="30"/>
        <v>#DIV/0!</v>
      </c>
      <c r="CJ211" s="348">
        <v>0</v>
      </c>
      <c r="CK211" s="348">
        <v>0</v>
      </c>
      <c r="CL211" s="348">
        <v>0</v>
      </c>
      <c r="CM211" s="348">
        <v>0</v>
      </c>
      <c r="CN211" s="348">
        <v>0</v>
      </c>
      <c r="CO211" s="348">
        <v>0</v>
      </c>
      <c r="CP211" s="348">
        <v>0</v>
      </c>
      <c r="CQ211" s="348">
        <v>0</v>
      </c>
      <c r="CR211" s="348">
        <v>0</v>
      </c>
      <c r="CS211" s="348">
        <v>0</v>
      </c>
      <c r="CT211" s="348">
        <v>0</v>
      </c>
      <c r="CU211" s="348">
        <v>0</v>
      </c>
      <c r="CV211" s="352">
        <f t="shared" si="31"/>
        <v>0</v>
      </c>
      <c r="CX211" s="1054"/>
    </row>
    <row r="212" spans="1:102" s="3" customFormat="1" ht="30" x14ac:dyDescent="0.25">
      <c r="A212" s="191"/>
      <c r="B212" s="212">
        <f>IF(C212=0,"",MAX($B$7:B211)+1)</f>
        <v>200</v>
      </c>
      <c r="C212" s="204">
        <v>6417007101</v>
      </c>
      <c r="D212" s="205" t="str">
        <f>_xlfn.XLOOKUP(C212,'COA_DTGroup_Update 20260428'!$C$410:$C$854,'COA_DTGroup_Update 20260428'!$A$410:$A$854,"")</f>
        <v>Chi phí vật liệu bán hàng</v>
      </c>
      <c r="E212" s="229"/>
      <c r="F212" s="204" t="s">
        <v>973</v>
      </c>
      <c r="G212" s="205" t="s">
        <v>800</v>
      </c>
      <c r="H212" s="200">
        <f>VLOOKUP(C212,'COA_DTGroup_Update 20260428'!C:D,2,0)</f>
        <v>641</v>
      </c>
      <c r="I212" s="200">
        <v>5</v>
      </c>
      <c r="J212" s="284" t="s">
        <v>159</v>
      </c>
      <c r="K212" s="223" t="s">
        <v>226</v>
      </c>
      <c r="L212" s="289" t="s">
        <v>712</v>
      </c>
      <c r="M212" s="290" t="s">
        <v>2260</v>
      </c>
      <c r="N212" s="286"/>
      <c r="O212" s="286" t="s">
        <v>712</v>
      </c>
      <c r="P212" s="1" t="b">
        <v>1</v>
      </c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  <c r="AC212" s="351"/>
      <c r="AD212" s="352">
        <f t="shared" si="25"/>
        <v>0</v>
      </c>
      <c r="AF212" s="351"/>
      <c r="AG212" s="351"/>
      <c r="AH212" s="351"/>
      <c r="AI212" s="351"/>
      <c r="AJ212" s="351"/>
      <c r="AK212" s="351"/>
      <c r="AL212" s="351"/>
      <c r="AM212" s="351"/>
      <c r="AN212" s="351"/>
      <c r="AO212" s="351"/>
      <c r="AP212" s="351"/>
      <c r="AQ212" s="351"/>
      <c r="AR212" s="352">
        <f t="shared" si="26"/>
        <v>0</v>
      </c>
      <c r="AT212" s="351"/>
      <c r="AU212" s="351"/>
      <c r="AV212" s="351"/>
      <c r="AW212" s="351"/>
      <c r="AX212" s="351"/>
      <c r="AY212" s="351"/>
      <c r="AZ212" s="351"/>
      <c r="BA212" s="351"/>
      <c r="BB212" s="351"/>
      <c r="BC212" s="351"/>
      <c r="BD212" s="351"/>
      <c r="BE212" s="351"/>
      <c r="BF212" s="352">
        <f t="shared" si="27"/>
        <v>0</v>
      </c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>
        <f t="shared" si="28"/>
        <v>0</v>
      </c>
      <c r="BV212" s="351"/>
      <c r="BW212" s="351"/>
      <c r="BX212" s="351"/>
      <c r="BY212" s="351"/>
      <c r="BZ212" s="351"/>
      <c r="CA212" s="351"/>
      <c r="CB212" s="351"/>
      <c r="CC212" s="351"/>
      <c r="CD212" s="351"/>
      <c r="CE212" s="351"/>
      <c r="CF212" s="351"/>
      <c r="CG212" s="351"/>
      <c r="CH212" s="352">
        <f t="shared" si="29"/>
        <v>0</v>
      </c>
      <c r="CI212" s="399" t="e">
        <f t="shared" si="30"/>
        <v>#DIV/0!</v>
      </c>
      <c r="CJ212" s="348">
        <v>0</v>
      </c>
      <c r="CK212" s="348">
        <v>0</v>
      </c>
      <c r="CL212" s="348">
        <v>0</v>
      </c>
      <c r="CM212" s="348">
        <v>0</v>
      </c>
      <c r="CN212" s="348">
        <v>0</v>
      </c>
      <c r="CO212" s="348">
        <v>0</v>
      </c>
      <c r="CP212" s="348">
        <v>0</v>
      </c>
      <c r="CQ212" s="348">
        <v>0</v>
      </c>
      <c r="CR212" s="348">
        <v>0</v>
      </c>
      <c r="CS212" s="348">
        <v>0</v>
      </c>
      <c r="CT212" s="348">
        <v>0</v>
      </c>
      <c r="CU212" s="348">
        <v>0</v>
      </c>
      <c r="CV212" s="352">
        <f t="shared" si="31"/>
        <v>0</v>
      </c>
      <c r="CX212" s="1054"/>
    </row>
    <row r="213" spans="1:102" s="3" customFormat="1" ht="30" x14ac:dyDescent="0.25">
      <c r="A213" s="191"/>
      <c r="B213" s="212">
        <f>IF(C213=0,"",MAX($B$7:B212)+1)</f>
        <v>201</v>
      </c>
      <c r="C213" s="204">
        <v>6418007101</v>
      </c>
      <c r="D213" s="205" t="str">
        <f>_xlfn.XLOOKUP(C213,'COA_DTGroup_Update 20260428'!$C$410:$C$854,'COA_DTGroup_Update 20260428'!$A$410:$A$854,"")</f>
        <v>Chi phí vật liệu bán hàng</v>
      </c>
      <c r="E213" s="229"/>
      <c r="F213" s="204" t="s">
        <v>973</v>
      </c>
      <c r="G213" s="205" t="s">
        <v>800</v>
      </c>
      <c r="H213" s="200">
        <f>VLOOKUP(C213,'COA_DTGroup_Update 20260428'!C:D,2,0)</f>
        <v>641</v>
      </c>
      <c r="I213" s="200">
        <v>5</v>
      </c>
      <c r="J213" s="284" t="s">
        <v>159</v>
      </c>
      <c r="K213" s="223" t="s">
        <v>226</v>
      </c>
      <c r="L213" s="289" t="s">
        <v>2198</v>
      </c>
      <c r="M213" s="290" t="s">
        <v>2259</v>
      </c>
      <c r="N213" s="286"/>
      <c r="O213" s="286" t="s">
        <v>2198</v>
      </c>
      <c r="P213" s="1" t="b">
        <v>0</v>
      </c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  <c r="AC213" s="351"/>
      <c r="AD213" s="352">
        <f t="shared" si="25"/>
        <v>0</v>
      </c>
      <c r="AF213" s="351"/>
      <c r="AG213" s="351"/>
      <c r="AH213" s="351"/>
      <c r="AI213" s="351"/>
      <c r="AJ213" s="351"/>
      <c r="AK213" s="351"/>
      <c r="AL213" s="351"/>
      <c r="AM213" s="351"/>
      <c r="AN213" s="351"/>
      <c r="AO213" s="351"/>
      <c r="AP213" s="351"/>
      <c r="AQ213" s="351"/>
      <c r="AR213" s="352">
        <f t="shared" si="26"/>
        <v>0</v>
      </c>
      <c r="AT213" s="351"/>
      <c r="AU213" s="351"/>
      <c r="AV213" s="351"/>
      <c r="AW213" s="351"/>
      <c r="AX213" s="351"/>
      <c r="AY213" s="351"/>
      <c r="AZ213" s="351"/>
      <c r="BA213" s="351"/>
      <c r="BB213" s="351"/>
      <c r="BC213" s="351"/>
      <c r="BD213" s="351"/>
      <c r="BE213" s="351"/>
      <c r="BF213" s="352">
        <f t="shared" si="27"/>
        <v>0</v>
      </c>
      <c r="BH213" s="352"/>
      <c r="BI213" s="352"/>
      <c r="BJ213" s="352"/>
      <c r="BK213" s="352"/>
      <c r="BL213" s="352"/>
      <c r="BM213" s="352"/>
      <c r="BN213" s="352"/>
      <c r="BO213" s="352"/>
      <c r="BP213" s="352"/>
      <c r="BQ213" s="352"/>
      <c r="BR213" s="352"/>
      <c r="BS213" s="352"/>
      <c r="BT213" s="352">
        <f t="shared" si="28"/>
        <v>0</v>
      </c>
      <c r="BV213" s="351"/>
      <c r="BW213" s="351"/>
      <c r="BX213" s="351"/>
      <c r="BY213" s="351"/>
      <c r="BZ213" s="351"/>
      <c r="CA213" s="351"/>
      <c r="CB213" s="351"/>
      <c r="CC213" s="351"/>
      <c r="CD213" s="351"/>
      <c r="CE213" s="351"/>
      <c r="CF213" s="351"/>
      <c r="CG213" s="351"/>
      <c r="CH213" s="352">
        <f t="shared" si="29"/>
        <v>0</v>
      </c>
      <c r="CI213" s="399" t="e">
        <f t="shared" si="30"/>
        <v>#DIV/0!</v>
      </c>
      <c r="CJ213" s="348">
        <v>0</v>
      </c>
      <c r="CK213" s="348">
        <v>0</v>
      </c>
      <c r="CL213" s="348">
        <v>0</v>
      </c>
      <c r="CM213" s="348">
        <v>0</v>
      </c>
      <c r="CN213" s="348">
        <v>0</v>
      </c>
      <c r="CO213" s="348">
        <v>0</v>
      </c>
      <c r="CP213" s="348">
        <v>0</v>
      </c>
      <c r="CQ213" s="348">
        <v>0</v>
      </c>
      <c r="CR213" s="348">
        <v>0</v>
      </c>
      <c r="CS213" s="348">
        <v>0</v>
      </c>
      <c r="CT213" s="348">
        <v>0</v>
      </c>
      <c r="CU213" s="348">
        <v>0</v>
      </c>
      <c r="CV213" s="352">
        <f t="shared" si="31"/>
        <v>0</v>
      </c>
      <c r="CX213" s="1054"/>
    </row>
    <row r="214" spans="1:102" x14ac:dyDescent="0.25">
      <c r="B214" s="172">
        <f>IF(C214=0,"",MAX($B$7:B213)+1)</f>
        <v>202</v>
      </c>
      <c r="C214" s="230" t="s">
        <v>934</v>
      </c>
      <c r="D214" s="231"/>
      <c r="E214" s="231" t="s">
        <v>100</v>
      </c>
      <c r="F214" s="230" t="s">
        <v>974</v>
      </c>
      <c r="G214" s="231" t="s">
        <v>805</v>
      </c>
      <c r="H214" s="179"/>
      <c r="I214" s="179">
        <v>113</v>
      </c>
      <c r="J214" s="198" t="s">
        <v>100</v>
      </c>
      <c r="K214" s="222" t="s">
        <v>226</v>
      </c>
      <c r="L214" s="691" t="s">
        <v>488</v>
      </c>
      <c r="M214" s="692" t="s">
        <v>2293</v>
      </c>
      <c r="N214" s="285"/>
      <c r="O214" s="285" t="s">
        <v>934</v>
      </c>
      <c r="P214" s="1" t="b">
        <v>0</v>
      </c>
      <c r="R214" s="349"/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50">
        <f t="shared" si="25"/>
        <v>0</v>
      </c>
      <c r="AF214" s="349"/>
      <c r="AG214" s="349"/>
      <c r="AH214" s="349"/>
      <c r="AI214" s="349"/>
      <c r="AJ214" s="349"/>
      <c r="AK214" s="349"/>
      <c r="AL214" s="349"/>
      <c r="AM214" s="349"/>
      <c r="AN214" s="349"/>
      <c r="AO214" s="349"/>
      <c r="AP214" s="349"/>
      <c r="AQ214" s="349"/>
      <c r="AR214" s="350">
        <f t="shared" si="26"/>
        <v>0</v>
      </c>
      <c r="AT214" s="349"/>
      <c r="AU214" s="349"/>
      <c r="AV214" s="349"/>
      <c r="AW214" s="349"/>
      <c r="AX214" s="349"/>
      <c r="AY214" s="349"/>
      <c r="AZ214" s="349"/>
      <c r="BA214" s="349"/>
      <c r="BB214" s="349"/>
      <c r="BC214" s="349"/>
      <c r="BD214" s="349"/>
      <c r="BE214" s="349"/>
      <c r="BF214" s="350">
        <f t="shared" si="27"/>
        <v>0</v>
      </c>
      <c r="BH214" s="350"/>
      <c r="BI214" s="350"/>
      <c r="BJ214" s="350"/>
      <c r="BK214" s="350"/>
      <c r="BL214" s="350"/>
      <c r="BM214" s="350"/>
      <c r="BN214" s="350"/>
      <c r="BO214" s="350"/>
      <c r="BP214" s="350"/>
      <c r="BQ214" s="350"/>
      <c r="BR214" s="350"/>
      <c r="BS214" s="350"/>
      <c r="BT214" s="350">
        <f t="shared" si="28"/>
        <v>0</v>
      </c>
      <c r="BV214" s="349"/>
      <c r="BW214" s="349"/>
      <c r="BX214" s="349"/>
      <c r="BY214" s="349"/>
      <c r="BZ214" s="349"/>
      <c r="CA214" s="349"/>
      <c r="CB214" s="349"/>
      <c r="CC214" s="349"/>
      <c r="CD214" s="349"/>
      <c r="CE214" s="349"/>
      <c r="CF214" s="349"/>
      <c r="CG214" s="349"/>
      <c r="CH214" s="350">
        <f t="shared" si="29"/>
        <v>0</v>
      </c>
      <c r="CI214" s="399" t="e">
        <f t="shared" si="30"/>
        <v>#DIV/0!</v>
      </c>
      <c r="CJ214" s="348">
        <v>0</v>
      </c>
      <c r="CK214" s="348">
        <v>0</v>
      </c>
      <c r="CL214" s="348">
        <v>0</v>
      </c>
      <c r="CM214" s="348">
        <v>0</v>
      </c>
      <c r="CN214" s="348">
        <v>0</v>
      </c>
      <c r="CO214" s="348">
        <v>0</v>
      </c>
      <c r="CP214" s="348">
        <v>0</v>
      </c>
      <c r="CQ214" s="348">
        <v>0</v>
      </c>
      <c r="CR214" s="348">
        <v>0</v>
      </c>
      <c r="CS214" s="348">
        <v>0</v>
      </c>
      <c r="CT214" s="348">
        <v>0</v>
      </c>
      <c r="CU214" s="348">
        <v>0</v>
      </c>
      <c r="CV214" s="350">
        <f t="shared" si="31"/>
        <v>0</v>
      </c>
      <c r="CX214" s="1054"/>
    </row>
    <row r="215" spans="1:102" s="3" customFormat="1" ht="30" x14ac:dyDescent="0.25">
      <c r="A215" s="191"/>
      <c r="B215" s="212">
        <f>IF(C215=0,"",MAX($B$7:B214)+1)</f>
        <v>203</v>
      </c>
      <c r="C215" s="204">
        <v>6278004202</v>
      </c>
      <c r="D215" s="205" t="str">
        <f>_xlfn.XLOOKUP(C215,'COA_DTGroup_Update 20260428'!$C$410:$C$854,'COA_DTGroup_Update 20260428'!$A$410:$A$854,"")</f>
        <v>Chi phí bồi thường, nộp phạt</v>
      </c>
      <c r="E215" s="205"/>
      <c r="F215" s="204" t="s">
        <v>975</v>
      </c>
      <c r="G215" s="205" t="s">
        <v>976</v>
      </c>
      <c r="H215" s="200">
        <f>VLOOKUP(C215,'COA_DTGroup_Update 20260428'!C:D,2,0)</f>
        <v>627</v>
      </c>
      <c r="I215" s="200">
        <v>107</v>
      </c>
      <c r="J215" s="201" t="s">
        <v>381</v>
      </c>
      <c r="K215" s="223" t="s">
        <v>226</v>
      </c>
      <c r="L215" s="289" t="s">
        <v>2084</v>
      </c>
      <c r="M215" s="290" t="s">
        <v>2260</v>
      </c>
      <c r="N215" s="286"/>
      <c r="O215" s="286" t="s">
        <v>2084</v>
      </c>
      <c r="P215" s="1" t="b">
        <v>1</v>
      </c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  <c r="AC215" s="351"/>
      <c r="AD215" s="352">
        <f t="shared" si="25"/>
        <v>0</v>
      </c>
      <c r="AF215" s="351"/>
      <c r="AG215" s="351"/>
      <c r="AH215" s="351"/>
      <c r="AI215" s="351"/>
      <c r="AJ215" s="351"/>
      <c r="AK215" s="351"/>
      <c r="AL215" s="351"/>
      <c r="AM215" s="351"/>
      <c r="AN215" s="351"/>
      <c r="AO215" s="351"/>
      <c r="AP215" s="351"/>
      <c r="AQ215" s="351"/>
      <c r="AR215" s="352">
        <f t="shared" si="26"/>
        <v>0</v>
      </c>
      <c r="AT215" s="351"/>
      <c r="AU215" s="351"/>
      <c r="AV215" s="351"/>
      <c r="AW215" s="351"/>
      <c r="AX215" s="351"/>
      <c r="AY215" s="351"/>
      <c r="AZ215" s="351"/>
      <c r="BA215" s="351"/>
      <c r="BB215" s="351"/>
      <c r="BC215" s="351"/>
      <c r="BD215" s="351"/>
      <c r="BE215" s="351"/>
      <c r="BF215" s="352">
        <f t="shared" si="27"/>
        <v>0</v>
      </c>
      <c r="BH215" s="352"/>
      <c r="BI215" s="352"/>
      <c r="BJ215" s="352"/>
      <c r="BK215" s="352"/>
      <c r="BL215" s="352"/>
      <c r="BM215" s="352"/>
      <c r="BN215" s="352"/>
      <c r="BO215" s="352"/>
      <c r="BP215" s="352"/>
      <c r="BQ215" s="352"/>
      <c r="BR215" s="352"/>
      <c r="BS215" s="352"/>
      <c r="BT215" s="352">
        <f t="shared" si="28"/>
        <v>0</v>
      </c>
      <c r="BV215" s="351"/>
      <c r="BW215" s="351"/>
      <c r="BX215" s="351"/>
      <c r="BY215" s="351"/>
      <c r="BZ215" s="351"/>
      <c r="CA215" s="351"/>
      <c r="CB215" s="351"/>
      <c r="CC215" s="351"/>
      <c r="CD215" s="351"/>
      <c r="CE215" s="351"/>
      <c r="CF215" s="351"/>
      <c r="CG215" s="351"/>
      <c r="CH215" s="352">
        <f t="shared" si="29"/>
        <v>0</v>
      </c>
      <c r="CI215" s="399" t="e">
        <f t="shared" si="30"/>
        <v>#DIV/0!</v>
      </c>
      <c r="CJ215" s="348">
        <v>0</v>
      </c>
      <c r="CK215" s="348">
        <v>0</v>
      </c>
      <c r="CL215" s="348">
        <v>0</v>
      </c>
      <c r="CM215" s="348">
        <v>0</v>
      </c>
      <c r="CN215" s="348">
        <v>0</v>
      </c>
      <c r="CO215" s="348">
        <v>0</v>
      </c>
      <c r="CP215" s="348">
        <v>0</v>
      </c>
      <c r="CQ215" s="348">
        <v>0</v>
      </c>
      <c r="CR215" s="348">
        <v>0</v>
      </c>
      <c r="CS215" s="348">
        <v>0</v>
      </c>
      <c r="CT215" s="348">
        <v>0</v>
      </c>
      <c r="CU215" s="348">
        <v>0</v>
      </c>
      <c r="CV215" s="352">
        <f t="shared" si="31"/>
        <v>0</v>
      </c>
      <c r="CX215" s="1054"/>
    </row>
    <row r="216" spans="1:102" s="3" customFormat="1" ht="30" x14ac:dyDescent="0.25">
      <c r="A216" s="191"/>
      <c r="B216" s="212">
        <f>IF(C216=0,"",MAX($B$7:B215)+1)</f>
        <v>204</v>
      </c>
      <c r="C216" s="204">
        <v>6418004202</v>
      </c>
      <c r="D216" s="205" t="str">
        <f>_xlfn.XLOOKUP(C216,'COA_DTGroup_Update 20260428'!$C$410:$C$854,'COA_DTGroup_Update 20260428'!$A$410:$A$854,"")</f>
        <v>Chi phí bồi thường, nộp phạt</v>
      </c>
      <c r="E216" s="205"/>
      <c r="F216" s="204" t="s">
        <v>975</v>
      </c>
      <c r="G216" s="205" t="s">
        <v>976</v>
      </c>
      <c r="H216" s="200">
        <f>VLOOKUP(C216,'COA_DTGroup_Update 20260428'!C:D,2,0)</f>
        <v>641</v>
      </c>
      <c r="I216" s="200">
        <v>107</v>
      </c>
      <c r="J216" s="201" t="s">
        <v>381</v>
      </c>
      <c r="K216" s="223" t="s">
        <v>226</v>
      </c>
      <c r="L216" s="289" t="s">
        <v>690</v>
      </c>
      <c r="M216" s="292" t="s">
        <v>2283</v>
      </c>
      <c r="N216" s="286"/>
      <c r="O216" s="286" t="s">
        <v>690</v>
      </c>
      <c r="P216" s="1" t="b">
        <v>1</v>
      </c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  <c r="AC216" s="351"/>
      <c r="AD216" s="352">
        <f t="shared" si="25"/>
        <v>0</v>
      </c>
      <c r="AF216" s="351"/>
      <c r="AG216" s="351"/>
      <c r="AH216" s="351"/>
      <c r="AI216" s="351"/>
      <c r="AJ216" s="351"/>
      <c r="AK216" s="351"/>
      <c r="AL216" s="351"/>
      <c r="AM216" s="351"/>
      <c r="AN216" s="351"/>
      <c r="AO216" s="351"/>
      <c r="AP216" s="351"/>
      <c r="AQ216" s="351"/>
      <c r="AR216" s="352">
        <f t="shared" si="26"/>
        <v>0</v>
      </c>
      <c r="AT216" s="351"/>
      <c r="AU216" s="351"/>
      <c r="AV216" s="351"/>
      <c r="AW216" s="351"/>
      <c r="AX216" s="351"/>
      <c r="AY216" s="351"/>
      <c r="AZ216" s="351"/>
      <c r="BA216" s="351"/>
      <c r="BB216" s="351"/>
      <c r="BC216" s="351"/>
      <c r="BD216" s="351"/>
      <c r="BE216" s="351"/>
      <c r="BF216" s="352">
        <f t="shared" si="27"/>
        <v>0</v>
      </c>
      <c r="BH216" s="352"/>
      <c r="BI216" s="352"/>
      <c r="BJ216" s="352"/>
      <c r="BK216" s="352"/>
      <c r="BL216" s="352"/>
      <c r="BM216" s="352"/>
      <c r="BN216" s="352"/>
      <c r="BO216" s="352"/>
      <c r="BP216" s="352"/>
      <c r="BQ216" s="352"/>
      <c r="BR216" s="352"/>
      <c r="BS216" s="352"/>
      <c r="BT216" s="352">
        <f t="shared" si="28"/>
        <v>0</v>
      </c>
      <c r="BV216" s="351"/>
      <c r="BW216" s="351"/>
      <c r="BX216" s="351"/>
      <c r="BY216" s="351"/>
      <c r="BZ216" s="351"/>
      <c r="CA216" s="351"/>
      <c r="CB216" s="351"/>
      <c r="CC216" s="351"/>
      <c r="CD216" s="351"/>
      <c r="CE216" s="351"/>
      <c r="CF216" s="351"/>
      <c r="CG216" s="351"/>
      <c r="CH216" s="352">
        <f t="shared" si="29"/>
        <v>0</v>
      </c>
      <c r="CI216" s="399" t="e">
        <f t="shared" si="30"/>
        <v>#DIV/0!</v>
      </c>
      <c r="CJ216" s="348">
        <v>0</v>
      </c>
      <c r="CK216" s="348">
        <v>0</v>
      </c>
      <c r="CL216" s="348">
        <v>0</v>
      </c>
      <c r="CM216" s="348">
        <v>0</v>
      </c>
      <c r="CN216" s="348">
        <v>0</v>
      </c>
      <c r="CO216" s="348">
        <v>0</v>
      </c>
      <c r="CP216" s="348">
        <v>0</v>
      </c>
      <c r="CQ216" s="348">
        <v>0</v>
      </c>
      <c r="CR216" s="348">
        <v>0</v>
      </c>
      <c r="CS216" s="348">
        <v>0</v>
      </c>
      <c r="CT216" s="348">
        <v>0</v>
      </c>
      <c r="CU216" s="348">
        <v>0</v>
      </c>
      <c r="CV216" s="352">
        <f t="shared" si="31"/>
        <v>0</v>
      </c>
      <c r="CX216" s="1054"/>
    </row>
    <row r="217" spans="1:102" s="3" customFormat="1" ht="30" x14ac:dyDescent="0.25">
      <c r="A217" s="191"/>
      <c r="B217" s="212">
        <f>IF(C217=0,"",MAX($B$7:B216)+1)</f>
        <v>205</v>
      </c>
      <c r="C217" s="204">
        <v>6428004202</v>
      </c>
      <c r="D217" s="205" t="str">
        <f>_xlfn.XLOOKUP(C217,'COA_DTGroup_Update 20260428'!$C$410:$C$854,'COA_DTGroup_Update 20260428'!$A$410:$A$854,"")</f>
        <v>Chi phí bồi thường, nộp phạt</v>
      </c>
      <c r="E217" s="205"/>
      <c r="F217" s="204" t="s">
        <v>975</v>
      </c>
      <c r="G217" s="205" t="s">
        <v>976</v>
      </c>
      <c r="H217" s="200">
        <f>VLOOKUP(C217,'COA_DTGroup_Update 20260428'!C:D,2,0)</f>
        <v>642</v>
      </c>
      <c r="I217" s="200">
        <v>107</v>
      </c>
      <c r="J217" s="201" t="s">
        <v>381</v>
      </c>
      <c r="K217" s="223" t="s">
        <v>226</v>
      </c>
      <c r="L217" s="289" t="s">
        <v>2225</v>
      </c>
      <c r="M217" s="290" t="s">
        <v>2259</v>
      </c>
      <c r="N217" s="286"/>
      <c r="O217" s="286" t="s">
        <v>2225</v>
      </c>
      <c r="P217" s="1" t="b">
        <v>0</v>
      </c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  <c r="AC217" s="351"/>
      <c r="AD217" s="352">
        <f t="shared" si="25"/>
        <v>0</v>
      </c>
      <c r="AF217" s="351"/>
      <c r="AG217" s="351"/>
      <c r="AH217" s="351"/>
      <c r="AI217" s="351"/>
      <c r="AJ217" s="351"/>
      <c r="AK217" s="351"/>
      <c r="AL217" s="351"/>
      <c r="AM217" s="351"/>
      <c r="AN217" s="351"/>
      <c r="AO217" s="351"/>
      <c r="AP217" s="351"/>
      <c r="AQ217" s="351"/>
      <c r="AR217" s="352">
        <f t="shared" si="26"/>
        <v>0</v>
      </c>
      <c r="AT217" s="351"/>
      <c r="AU217" s="351"/>
      <c r="AV217" s="351"/>
      <c r="AW217" s="351"/>
      <c r="AX217" s="351"/>
      <c r="AY217" s="351"/>
      <c r="AZ217" s="351"/>
      <c r="BA217" s="351"/>
      <c r="BB217" s="351"/>
      <c r="BC217" s="351"/>
      <c r="BD217" s="351"/>
      <c r="BE217" s="351"/>
      <c r="BF217" s="352">
        <f t="shared" si="27"/>
        <v>0</v>
      </c>
      <c r="BH217" s="352"/>
      <c r="BI217" s="352"/>
      <c r="BJ217" s="352"/>
      <c r="BK217" s="352"/>
      <c r="BL217" s="352"/>
      <c r="BM217" s="352"/>
      <c r="BN217" s="352"/>
      <c r="BO217" s="352"/>
      <c r="BP217" s="352"/>
      <c r="BQ217" s="352"/>
      <c r="BR217" s="352"/>
      <c r="BS217" s="352"/>
      <c r="BT217" s="352">
        <f t="shared" si="28"/>
        <v>0</v>
      </c>
      <c r="BV217" s="351"/>
      <c r="BW217" s="351"/>
      <c r="BX217" s="351"/>
      <c r="BY217" s="351"/>
      <c r="BZ217" s="351"/>
      <c r="CA217" s="351"/>
      <c r="CB217" s="351"/>
      <c r="CC217" s="351"/>
      <c r="CD217" s="351"/>
      <c r="CE217" s="351"/>
      <c r="CF217" s="351"/>
      <c r="CG217" s="351"/>
      <c r="CH217" s="352">
        <f t="shared" si="29"/>
        <v>0</v>
      </c>
      <c r="CI217" s="399" t="e">
        <f t="shared" si="30"/>
        <v>#DIV/0!</v>
      </c>
      <c r="CJ217" s="348">
        <v>0</v>
      </c>
      <c r="CK217" s="348">
        <v>0</v>
      </c>
      <c r="CL217" s="348">
        <v>0</v>
      </c>
      <c r="CM217" s="348">
        <v>0</v>
      </c>
      <c r="CN217" s="348">
        <v>0</v>
      </c>
      <c r="CO217" s="348">
        <v>0</v>
      </c>
      <c r="CP217" s="348">
        <v>0</v>
      </c>
      <c r="CQ217" s="348">
        <v>0</v>
      </c>
      <c r="CR217" s="348">
        <v>0</v>
      </c>
      <c r="CS217" s="348">
        <v>0</v>
      </c>
      <c r="CT217" s="348">
        <v>0</v>
      </c>
      <c r="CU217" s="348">
        <v>0</v>
      </c>
      <c r="CV217" s="352">
        <f t="shared" si="31"/>
        <v>0</v>
      </c>
      <c r="CX217" s="1054"/>
    </row>
    <row r="218" spans="1:102" ht="30" x14ac:dyDescent="0.25">
      <c r="B218" s="172">
        <f>IF(C218=0,"",MAX($B$7:B217)+1)</f>
        <v>206</v>
      </c>
      <c r="C218" s="21">
        <v>8118004202</v>
      </c>
      <c r="D218" s="9" t="str">
        <f>_xlfn.XLOOKUP(C218,'COA_DTGroup_Update 20260428'!$C$410:$C$854,'COA_DTGroup_Update 20260428'!$A$410:$A$854,"")</f>
        <v>Chi phí bồi thường, nộp phạt</v>
      </c>
      <c r="E218" s="9" t="s">
        <v>381</v>
      </c>
      <c r="F218" s="21" t="s">
        <v>975</v>
      </c>
      <c r="G218" s="171" t="s">
        <v>977</v>
      </c>
      <c r="H218" s="179">
        <f>VLOOKUP(C218,'COA_DTGroup_Update 20260428'!C:D,2,0)</f>
        <v>811</v>
      </c>
      <c r="I218" s="179">
        <v>107</v>
      </c>
      <c r="J218" s="198" t="s">
        <v>381</v>
      </c>
      <c r="K218" s="222" t="s">
        <v>226</v>
      </c>
      <c r="L218" s="311" t="s">
        <v>669</v>
      </c>
      <c r="M218" s="312" t="s">
        <v>2259</v>
      </c>
      <c r="N218" s="285"/>
      <c r="O218" s="285" t="s">
        <v>669</v>
      </c>
      <c r="P218" s="1" t="b">
        <v>0</v>
      </c>
      <c r="R218" s="349"/>
      <c r="S218" s="349"/>
      <c r="T218" s="349"/>
      <c r="U218" s="349"/>
      <c r="V218" s="349"/>
      <c r="W218" s="349"/>
      <c r="X218" s="349"/>
      <c r="Y218" s="349"/>
      <c r="Z218" s="349"/>
      <c r="AA218" s="349"/>
      <c r="AB218" s="349"/>
      <c r="AC218" s="349"/>
      <c r="AD218" s="350">
        <f t="shared" si="25"/>
        <v>0</v>
      </c>
      <c r="AF218" s="349"/>
      <c r="AG218" s="349"/>
      <c r="AH218" s="349"/>
      <c r="AI218" s="349"/>
      <c r="AJ218" s="349"/>
      <c r="AK218" s="349"/>
      <c r="AL218" s="349"/>
      <c r="AM218" s="349"/>
      <c r="AN218" s="349"/>
      <c r="AO218" s="349"/>
      <c r="AP218" s="349"/>
      <c r="AQ218" s="349"/>
      <c r="AR218" s="350">
        <f t="shared" si="26"/>
        <v>0</v>
      </c>
      <c r="AT218" s="349"/>
      <c r="AU218" s="349"/>
      <c r="AV218" s="349"/>
      <c r="AW218" s="349"/>
      <c r="AX218" s="349"/>
      <c r="AY218" s="349"/>
      <c r="AZ218" s="349"/>
      <c r="BA218" s="349"/>
      <c r="BB218" s="349"/>
      <c r="BC218" s="349"/>
      <c r="BD218" s="349"/>
      <c r="BE218" s="349"/>
      <c r="BF218" s="350">
        <f t="shared" si="27"/>
        <v>0</v>
      </c>
      <c r="BH218" s="350"/>
      <c r="BI218" s="350"/>
      <c r="BJ218" s="350"/>
      <c r="BK218" s="350"/>
      <c r="BL218" s="350"/>
      <c r="BM218" s="350"/>
      <c r="BN218" s="350"/>
      <c r="BO218" s="350"/>
      <c r="BP218" s="350"/>
      <c r="BQ218" s="350"/>
      <c r="BR218" s="350"/>
      <c r="BS218" s="350"/>
      <c r="BT218" s="350">
        <f t="shared" si="28"/>
        <v>0</v>
      </c>
      <c r="BV218" s="349"/>
      <c r="BW218" s="349"/>
      <c r="BX218" s="349"/>
      <c r="BY218" s="349"/>
      <c r="BZ218" s="349"/>
      <c r="CA218" s="349"/>
      <c r="CB218" s="349"/>
      <c r="CC218" s="349"/>
      <c r="CD218" s="349"/>
      <c r="CE218" s="349"/>
      <c r="CF218" s="349"/>
      <c r="CG218" s="349"/>
      <c r="CH218" s="350">
        <f t="shared" si="29"/>
        <v>0</v>
      </c>
      <c r="CI218" s="399" t="e">
        <f t="shared" si="30"/>
        <v>#DIV/0!</v>
      </c>
      <c r="CJ218" s="348">
        <v>0</v>
      </c>
      <c r="CK218" s="348">
        <v>0</v>
      </c>
      <c r="CL218" s="348">
        <v>0</v>
      </c>
      <c r="CM218" s="348">
        <v>0</v>
      </c>
      <c r="CN218" s="348">
        <v>0</v>
      </c>
      <c r="CO218" s="348">
        <v>0</v>
      </c>
      <c r="CP218" s="348">
        <v>0</v>
      </c>
      <c r="CQ218" s="348">
        <v>0</v>
      </c>
      <c r="CR218" s="348">
        <v>0</v>
      </c>
      <c r="CS218" s="348">
        <v>0</v>
      </c>
      <c r="CT218" s="348">
        <v>0</v>
      </c>
      <c r="CU218" s="348">
        <v>0</v>
      </c>
      <c r="CV218" s="350">
        <f t="shared" si="31"/>
        <v>0</v>
      </c>
      <c r="CX218" s="1054"/>
    </row>
    <row r="219" spans="1:102" ht="30" x14ac:dyDescent="0.25">
      <c r="B219" s="172">
        <f>IF(C219=0,"",MAX($B$7:B218)+1)</f>
        <v>207</v>
      </c>
      <c r="C219" s="230" t="s">
        <v>978</v>
      </c>
      <c r="D219" s="231"/>
      <c r="E219" s="231" t="s">
        <v>382</v>
      </c>
      <c r="F219" s="230" t="s">
        <v>979</v>
      </c>
      <c r="G219" s="231" t="s">
        <v>805</v>
      </c>
      <c r="H219" s="179"/>
      <c r="I219" s="179">
        <v>108</v>
      </c>
      <c r="J219" s="198" t="s">
        <v>382</v>
      </c>
      <c r="K219" s="222" t="s">
        <v>226</v>
      </c>
      <c r="L219" s="297" t="s">
        <v>659</v>
      </c>
      <c r="M219" s="299"/>
      <c r="N219" s="285"/>
      <c r="O219" s="285" t="s">
        <v>978</v>
      </c>
      <c r="P219" s="1" t="b">
        <v>0</v>
      </c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50">
        <f t="shared" si="25"/>
        <v>0</v>
      </c>
      <c r="AF219" s="349"/>
      <c r="AG219" s="349"/>
      <c r="AH219" s="349"/>
      <c r="AI219" s="349"/>
      <c r="AJ219" s="349"/>
      <c r="AK219" s="349"/>
      <c r="AL219" s="349"/>
      <c r="AM219" s="349"/>
      <c r="AN219" s="349"/>
      <c r="AO219" s="349"/>
      <c r="AP219" s="349"/>
      <c r="AQ219" s="349"/>
      <c r="AR219" s="350">
        <f t="shared" si="26"/>
        <v>0</v>
      </c>
      <c r="AT219" s="349"/>
      <c r="AU219" s="349"/>
      <c r="AV219" s="349"/>
      <c r="AW219" s="349"/>
      <c r="AX219" s="349"/>
      <c r="AY219" s="349"/>
      <c r="AZ219" s="349"/>
      <c r="BA219" s="349"/>
      <c r="BB219" s="349"/>
      <c r="BC219" s="349"/>
      <c r="BD219" s="349"/>
      <c r="BE219" s="349"/>
      <c r="BF219" s="350">
        <f t="shared" si="27"/>
        <v>0</v>
      </c>
      <c r="BH219" s="350"/>
      <c r="BI219" s="350"/>
      <c r="BJ219" s="350"/>
      <c r="BK219" s="350"/>
      <c r="BL219" s="350"/>
      <c r="BM219" s="350"/>
      <c r="BN219" s="350"/>
      <c r="BO219" s="350"/>
      <c r="BP219" s="350"/>
      <c r="BQ219" s="350"/>
      <c r="BR219" s="350"/>
      <c r="BS219" s="350"/>
      <c r="BT219" s="350">
        <f t="shared" si="28"/>
        <v>0</v>
      </c>
      <c r="BV219" s="349"/>
      <c r="BW219" s="349"/>
      <c r="BX219" s="349"/>
      <c r="BY219" s="349"/>
      <c r="BZ219" s="349"/>
      <c r="CA219" s="349"/>
      <c r="CB219" s="349"/>
      <c r="CC219" s="349"/>
      <c r="CD219" s="349"/>
      <c r="CE219" s="349"/>
      <c r="CF219" s="349"/>
      <c r="CG219" s="349"/>
      <c r="CH219" s="350">
        <f t="shared" si="29"/>
        <v>0</v>
      </c>
      <c r="CI219" s="399" t="e">
        <f t="shared" si="30"/>
        <v>#DIV/0!</v>
      </c>
      <c r="CJ219" s="348">
        <v>0</v>
      </c>
      <c r="CK219" s="348">
        <v>0</v>
      </c>
      <c r="CL219" s="348">
        <v>0</v>
      </c>
      <c r="CM219" s="348">
        <v>0</v>
      </c>
      <c r="CN219" s="348">
        <v>0</v>
      </c>
      <c r="CO219" s="348">
        <v>0</v>
      </c>
      <c r="CP219" s="348">
        <v>0</v>
      </c>
      <c r="CQ219" s="348">
        <v>0</v>
      </c>
      <c r="CR219" s="348">
        <v>0</v>
      </c>
      <c r="CS219" s="348">
        <v>0</v>
      </c>
      <c r="CT219" s="348">
        <v>0</v>
      </c>
      <c r="CU219" s="348">
        <v>0</v>
      </c>
      <c r="CV219" s="350">
        <f t="shared" si="31"/>
        <v>0</v>
      </c>
      <c r="CX219" s="1054"/>
    </row>
    <row r="220" spans="1:102" ht="60" x14ac:dyDescent="0.25">
      <c r="B220" s="172">
        <f>IF(C220=0,"",MAX($B$7:B219)+1)</f>
        <v>208</v>
      </c>
      <c r="C220" s="21">
        <v>6418004111</v>
      </c>
      <c r="D220" s="9" t="str">
        <f>_xlfn.XLOOKUP(C220,'COA_DTGroup_Update 20260428'!$C$410:$C$854,'COA_DTGroup_Update 20260428'!$A$410:$A$854,"")</f>
        <v>Chi phí khiếu nại khách hàng</v>
      </c>
      <c r="E220" s="9" t="s">
        <v>383</v>
      </c>
      <c r="F220" s="21" t="s">
        <v>980</v>
      </c>
      <c r="G220" s="171"/>
      <c r="H220" s="179">
        <f>VLOOKUP(C220,'COA_DTGroup_Update 20260428'!C:D,2,0)</f>
        <v>641</v>
      </c>
      <c r="I220" s="179">
        <v>109</v>
      </c>
      <c r="J220" s="198" t="s">
        <v>383</v>
      </c>
      <c r="K220" s="222" t="s">
        <v>226</v>
      </c>
      <c r="L220" s="311" t="s">
        <v>643</v>
      </c>
      <c r="M220" s="376" t="s">
        <v>2294</v>
      </c>
      <c r="N220" s="285"/>
      <c r="O220" s="285" t="s">
        <v>643</v>
      </c>
      <c r="P220" s="1" t="b">
        <v>0</v>
      </c>
      <c r="R220" s="349"/>
      <c r="S220" s="349"/>
      <c r="T220" s="349"/>
      <c r="U220" s="349"/>
      <c r="V220" s="349"/>
      <c r="W220" s="349"/>
      <c r="X220" s="349"/>
      <c r="Y220" s="349"/>
      <c r="Z220" s="349"/>
      <c r="AA220" s="349"/>
      <c r="AB220" s="349"/>
      <c r="AC220" s="349"/>
      <c r="AD220" s="350">
        <f t="shared" si="25"/>
        <v>0</v>
      </c>
      <c r="AF220" s="349"/>
      <c r="AG220" s="349"/>
      <c r="AH220" s="349"/>
      <c r="AI220" s="349"/>
      <c r="AJ220" s="349"/>
      <c r="AK220" s="349"/>
      <c r="AL220" s="349"/>
      <c r="AM220" s="349"/>
      <c r="AN220" s="349"/>
      <c r="AO220" s="349"/>
      <c r="AP220" s="349"/>
      <c r="AQ220" s="349"/>
      <c r="AR220" s="350">
        <f t="shared" si="26"/>
        <v>0</v>
      </c>
      <c r="AT220" s="349"/>
      <c r="AU220" s="349"/>
      <c r="AV220" s="349"/>
      <c r="AW220" s="349"/>
      <c r="AX220" s="349"/>
      <c r="AY220" s="349"/>
      <c r="AZ220" s="349"/>
      <c r="BA220" s="349"/>
      <c r="BB220" s="349"/>
      <c r="BC220" s="349"/>
      <c r="BD220" s="349"/>
      <c r="BE220" s="349"/>
      <c r="BF220" s="350">
        <f t="shared" si="27"/>
        <v>0</v>
      </c>
      <c r="BH220" s="350"/>
      <c r="BI220" s="350"/>
      <c r="BJ220" s="350"/>
      <c r="BK220" s="350"/>
      <c r="BL220" s="350"/>
      <c r="BM220" s="350"/>
      <c r="BN220" s="350"/>
      <c r="BO220" s="350"/>
      <c r="BP220" s="350"/>
      <c r="BQ220" s="350"/>
      <c r="BR220" s="350"/>
      <c r="BS220" s="350"/>
      <c r="BT220" s="350">
        <f t="shared" si="28"/>
        <v>0</v>
      </c>
      <c r="BV220" s="349"/>
      <c r="BW220" s="349"/>
      <c r="BX220" s="349"/>
      <c r="BY220" s="349"/>
      <c r="BZ220" s="349"/>
      <c r="CA220" s="349"/>
      <c r="CB220" s="349"/>
      <c r="CC220" s="349"/>
      <c r="CD220" s="349"/>
      <c r="CE220" s="349"/>
      <c r="CF220" s="349"/>
      <c r="CG220" s="349"/>
      <c r="CH220" s="350">
        <f t="shared" si="29"/>
        <v>0</v>
      </c>
      <c r="CI220" s="399" t="e">
        <f t="shared" si="30"/>
        <v>#DIV/0!</v>
      </c>
      <c r="CJ220" s="348">
        <v>0</v>
      </c>
      <c r="CK220" s="348">
        <v>0</v>
      </c>
      <c r="CL220" s="348">
        <v>0</v>
      </c>
      <c r="CM220" s="348">
        <v>0</v>
      </c>
      <c r="CN220" s="348">
        <v>0</v>
      </c>
      <c r="CO220" s="348">
        <v>0</v>
      </c>
      <c r="CP220" s="348">
        <v>0</v>
      </c>
      <c r="CQ220" s="348">
        <v>0</v>
      </c>
      <c r="CR220" s="348">
        <v>0</v>
      </c>
      <c r="CS220" s="348">
        <v>0</v>
      </c>
      <c r="CT220" s="348">
        <v>0</v>
      </c>
      <c r="CU220" s="348">
        <v>0</v>
      </c>
      <c r="CV220" s="350">
        <f t="shared" si="31"/>
        <v>0</v>
      </c>
      <c r="CX220" s="1054"/>
    </row>
    <row r="221" spans="1:102" x14ac:dyDescent="0.25">
      <c r="B221" s="172">
        <f>IF(C221=0,"",MAX($B$7:B220)+1)</f>
        <v>209</v>
      </c>
      <c r="C221" s="21">
        <v>6277005201</v>
      </c>
      <c r="D221" s="9" t="str">
        <f>_xlfn.XLOOKUP(C221,'COA_DTGroup_Update 20260428'!$C$410:$C$854,'COA_DTGroup_Update 20260428'!$A$410:$A$854,"")</f>
        <v>Chi phí nhập khẩu</v>
      </c>
      <c r="E221" s="9" t="s">
        <v>102</v>
      </c>
      <c r="F221" s="21" t="s">
        <v>981</v>
      </c>
      <c r="G221" s="171"/>
      <c r="H221" s="179">
        <f>VLOOKUP(C221,'COA_DTGroup_Update 20260428'!C:D,2,0)</f>
        <v>627</v>
      </c>
      <c r="I221" s="179">
        <v>114</v>
      </c>
      <c r="J221" s="198" t="s">
        <v>102</v>
      </c>
      <c r="K221" s="222" t="s">
        <v>226</v>
      </c>
      <c r="L221" s="288" t="s">
        <v>711</v>
      </c>
      <c r="M221" s="299"/>
      <c r="N221" s="285"/>
      <c r="O221" s="285" t="s">
        <v>711</v>
      </c>
      <c r="P221" s="1" t="b">
        <v>1</v>
      </c>
      <c r="R221" s="349"/>
      <c r="S221" s="349"/>
      <c r="T221" s="349"/>
      <c r="U221" s="349"/>
      <c r="V221" s="349"/>
      <c r="W221" s="349"/>
      <c r="X221" s="349"/>
      <c r="Y221" s="349"/>
      <c r="Z221" s="349"/>
      <c r="AA221" s="349"/>
      <c r="AB221" s="349"/>
      <c r="AC221" s="349"/>
      <c r="AD221" s="350">
        <f t="shared" si="25"/>
        <v>0</v>
      </c>
      <c r="AF221" s="349"/>
      <c r="AG221" s="349"/>
      <c r="AH221" s="349"/>
      <c r="AI221" s="349"/>
      <c r="AJ221" s="349"/>
      <c r="AK221" s="349"/>
      <c r="AL221" s="349"/>
      <c r="AM221" s="349"/>
      <c r="AN221" s="349"/>
      <c r="AO221" s="349"/>
      <c r="AP221" s="349"/>
      <c r="AQ221" s="349"/>
      <c r="AR221" s="350">
        <f t="shared" si="26"/>
        <v>0</v>
      </c>
      <c r="AT221" s="349"/>
      <c r="AU221" s="349"/>
      <c r="AV221" s="349"/>
      <c r="AW221" s="349"/>
      <c r="AX221" s="349"/>
      <c r="AY221" s="349"/>
      <c r="AZ221" s="349"/>
      <c r="BA221" s="349"/>
      <c r="BB221" s="349"/>
      <c r="BC221" s="349"/>
      <c r="BD221" s="349"/>
      <c r="BE221" s="349"/>
      <c r="BF221" s="350">
        <f t="shared" si="27"/>
        <v>0</v>
      </c>
      <c r="BH221" s="350"/>
      <c r="BI221" s="350"/>
      <c r="BJ221" s="350"/>
      <c r="BK221" s="350"/>
      <c r="BL221" s="350"/>
      <c r="BM221" s="350"/>
      <c r="BN221" s="350"/>
      <c r="BO221" s="350"/>
      <c r="BP221" s="350"/>
      <c r="BQ221" s="350"/>
      <c r="BR221" s="350"/>
      <c r="BS221" s="350"/>
      <c r="BT221" s="350">
        <f t="shared" si="28"/>
        <v>0</v>
      </c>
      <c r="BV221" s="349"/>
      <c r="BW221" s="349"/>
      <c r="BX221" s="349"/>
      <c r="BY221" s="349"/>
      <c r="BZ221" s="349"/>
      <c r="CA221" s="349"/>
      <c r="CB221" s="349"/>
      <c r="CC221" s="349"/>
      <c r="CD221" s="349"/>
      <c r="CE221" s="349"/>
      <c r="CF221" s="349"/>
      <c r="CG221" s="349"/>
      <c r="CH221" s="350">
        <f t="shared" si="29"/>
        <v>0</v>
      </c>
      <c r="CI221" s="399" t="e">
        <f t="shared" si="30"/>
        <v>#DIV/0!</v>
      </c>
      <c r="CJ221" s="348">
        <v>0</v>
      </c>
      <c r="CK221" s="348">
        <v>0</v>
      </c>
      <c r="CL221" s="348">
        <v>0</v>
      </c>
      <c r="CM221" s="348">
        <v>0</v>
      </c>
      <c r="CN221" s="348">
        <v>0</v>
      </c>
      <c r="CO221" s="348">
        <v>0</v>
      </c>
      <c r="CP221" s="348">
        <v>0</v>
      </c>
      <c r="CQ221" s="348">
        <v>0</v>
      </c>
      <c r="CR221" s="348">
        <v>0</v>
      </c>
      <c r="CS221" s="348">
        <v>0</v>
      </c>
      <c r="CT221" s="348">
        <v>0</v>
      </c>
      <c r="CU221" s="348">
        <v>0</v>
      </c>
      <c r="CV221" s="350">
        <f t="shared" si="31"/>
        <v>0</v>
      </c>
      <c r="CX221" s="1054"/>
    </row>
    <row r="222" spans="1:102" s="3" customFormat="1" x14ac:dyDescent="0.25">
      <c r="A222" s="191"/>
      <c r="B222" s="212">
        <f>IF(C222=0,"",MAX($B$7:B221)+1)</f>
        <v>210</v>
      </c>
      <c r="C222" s="204">
        <v>6417005301</v>
      </c>
      <c r="D222" s="205" t="str">
        <f>_xlfn.XLOOKUP(C222,'COA_DTGroup_Update 20260428'!$C$410:$C$854,'COA_DTGroup_Update 20260428'!$A$410:$A$854,"")</f>
        <v>Chi phí xuất khẩu</v>
      </c>
      <c r="E222" s="229"/>
      <c r="F222" s="204" t="s">
        <v>982</v>
      </c>
      <c r="G222" s="205" t="s">
        <v>800</v>
      </c>
      <c r="H222" s="200">
        <f>VLOOKUP(C222,'COA_DTGroup_Update 20260428'!C:D,2,0)</f>
        <v>641</v>
      </c>
      <c r="I222" s="200">
        <v>5</v>
      </c>
      <c r="J222" s="284" t="s">
        <v>159</v>
      </c>
      <c r="K222" s="223" t="s">
        <v>226</v>
      </c>
      <c r="L222" s="289" t="s">
        <v>525</v>
      </c>
      <c r="M222" s="290"/>
      <c r="N222" s="286"/>
      <c r="O222" s="286" t="s">
        <v>525</v>
      </c>
      <c r="P222" s="1" t="b">
        <v>1</v>
      </c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  <c r="AC222" s="351"/>
      <c r="AD222" s="352">
        <f t="shared" si="25"/>
        <v>0</v>
      </c>
      <c r="AF222" s="351"/>
      <c r="AG222" s="351"/>
      <c r="AH222" s="351"/>
      <c r="AI222" s="351"/>
      <c r="AJ222" s="351"/>
      <c r="AK222" s="351"/>
      <c r="AL222" s="351"/>
      <c r="AM222" s="351"/>
      <c r="AN222" s="351"/>
      <c r="AO222" s="351"/>
      <c r="AP222" s="351"/>
      <c r="AQ222" s="351"/>
      <c r="AR222" s="352">
        <f t="shared" si="26"/>
        <v>0</v>
      </c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2">
        <f t="shared" si="27"/>
        <v>0</v>
      </c>
      <c r="BH222" s="352"/>
      <c r="BI222" s="352"/>
      <c r="BJ222" s="352"/>
      <c r="BK222" s="352"/>
      <c r="BL222" s="352"/>
      <c r="BM222" s="352"/>
      <c r="BN222" s="352"/>
      <c r="BO222" s="352"/>
      <c r="BP222" s="352"/>
      <c r="BQ222" s="352"/>
      <c r="BR222" s="352"/>
      <c r="BS222" s="352"/>
      <c r="BT222" s="352">
        <f t="shared" si="28"/>
        <v>0</v>
      </c>
      <c r="BV222" s="351"/>
      <c r="BW222" s="351"/>
      <c r="BX222" s="351"/>
      <c r="BY222" s="351"/>
      <c r="BZ222" s="351"/>
      <c r="CA222" s="351"/>
      <c r="CB222" s="351"/>
      <c r="CC222" s="351"/>
      <c r="CD222" s="351"/>
      <c r="CE222" s="351"/>
      <c r="CF222" s="351"/>
      <c r="CG222" s="351"/>
      <c r="CH222" s="352">
        <f t="shared" si="29"/>
        <v>0</v>
      </c>
      <c r="CI222" s="399" t="e">
        <f t="shared" si="30"/>
        <v>#DIV/0!</v>
      </c>
      <c r="CJ222" s="348">
        <v>0</v>
      </c>
      <c r="CK222" s="348">
        <v>0</v>
      </c>
      <c r="CL222" s="348">
        <v>0</v>
      </c>
      <c r="CM222" s="348">
        <v>0</v>
      </c>
      <c r="CN222" s="348">
        <v>0</v>
      </c>
      <c r="CO222" s="348">
        <v>0</v>
      </c>
      <c r="CP222" s="348">
        <v>0</v>
      </c>
      <c r="CQ222" s="348">
        <v>0</v>
      </c>
      <c r="CR222" s="348">
        <v>0</v>
      </c>
      <c r="CS222" s="348">
        <v>0</v>
      </c>
      <c r="CT222" s="348">
        <v>0</v>
      </c>
      <c r="CU222" s="348">
        <v>0</v>
      </c>
      <c r="CV222" s="352">
        <f t="shared" si="31"/>
        <v>0</v>
      </c>
      <c r="CX222" s="1054"/>
    </row>
    <row r="223" spans="1:102" s="3" customFormat="1" ht="30" x14ac:dyDescent="0.25">
      <c r="A223" s="191"/>
      <c r="B223" s="212">
        <f>IF(C223=0,"",MAX($B$7:B222)+1)</f>
        <v>211</v>
      </c>
      <c r="C223" s="204">
        <v>6418005301</v>
      </c>
      <c r="D223" s="205" t="str">
        <f>_xlfn.XLOOKUP(C223,'COA_DTGroup_Update 20260428'!$C$410:$C$854,'COA_DTGroup_Update 20260428'!$A$410:$A$854,"")</f>
        <v>Chi phí xuất khẩu</v>
      </c>
      <c r="E223" s="229"/>
      <c r="F223" s="204" t="s">
        <v>982</v>
      </c>
      <c r="G223" s="205" t="s">
        <v>800</v>
      </c>
      <c r="H223" s="200">
        <f>VLOOKUP(C223,'COA_DTGroup_Update 20260428'!C:D,2,0)</f>
        <v>641</v>
      </c>
      <c r="I223" s="200">
        <v>5</v>
      </c>
      <c r="J223" s="284" t="s">
        <v>159</v>
      </c>
      <c r="K223" s="223" t="s">
        <v>226</v>
      </c>
      <c r="L223" s="289" t="s">
        <v>734</v>
      </c>
      <c r="M223" s="290" t="s">
        <v>2260</v>
      </c>
      <c r="N223" s="286"/>
      <c r="O223" s="286" t="s">
        <v>734</v>
      </c>
      <c r="P223" s="1" t="b">
        <v>1</v>
      </c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2">
        <f t="shared" si="25"/>
        <v>0</v>
      </c>
      <c r="AF223" s="351"/>
      <c r="AG223" s="351"/>
      <c r="AH223" s="351"/>
      <c r="AI223" s="351"/>
      <c r="AJ223" s="351"/>
      <c r="AK223" s="351"/>
      <c r="AL223" s="351"/>
      <c r="AM223" s="351"/>
      <c r="AN223" s="351"/>
      <c r="AO223" s="351"/>
      <c r="AP223" s="351"/>
      <c r="AQ223" s="351"/>
      <c r="AR223" s="352">
        <f t="shared" si="26"/>
        <v>0</v>
      </c>
      <c r="AT223" s="351"/>
      <c r="AU223" s="351"/>
      <c r="AV223" s="351"/>
      <c r="AW223" s="351"/>
      <c r="AX223" s="351"/>
      <c r="AY223" s="351"/>
      <c r="AZ223" s="351"/>
      <c r="BA223" s="351"/>
      <c r="BB223" s="351"/>
      <c r="BC223" s="351"/>
      <c r="BD223" s="351"/>
      <c r="BE223" s="351"/>
      <c r="BF223" s="352">
        <f t="shared" si="27"/>
        <v>0</v>
      </c>
      <c r="BH223" s="352"/>
      <c r="BI223" s="352"/>
      <c r="BJ223" s="352"/>
      <c r="BK223" s="352"/>
      <c r="BL223" s="352"/>
      <c r="BM223" s="352"/>
      <c r="BN223" s="352"/>
      <c r="BO223" s="352"/>
      <c r="BP223" s="352"/>
      <c r="BQ223" s="352"/>
      <c r="BR223" s="352"/>
      <c r="BS223" s="352"/>
      <c r="BT223" s="352">
        <f t="shared" si="28"/>
        <v>0</v>
      </c>
      <c r="BV223" s="351"/>
      <c r="BW223" s="351"/>
      <c r="BX223" s="351"/>
      <c r="BY223" s="351"/>
      <c r="BZ223" s="351"/>
      <c r="CA223" s="351"/>
      <c r="CB223" s="351"/>
      <c r="CC223" s="351"/>
      <c r="CD223" s="351"/>
      <c r="CE223" s="351"/>
      <c r="CF223" s="351"/>
      <c r="CG223" s="351"/>
      <c r="CH223" s="352">
        <f t="shared" si="29"/>
        <v>0</v>
      </c>
      <c r="CI223" s="399" t="e">
        <f t="shared" si="30"/>
        <v>#DIV/0!</v>
      </c>
      <c r="CJ223" s="348">
        <v>0</v>
      </c>
      <c r="CK223" s="348">
        <v>0</v>
      </c>
      <c r="CL223" s="348">
        <v>0</v>
      </c>
      <c r="CM223" s="348">
        <v>0</v>
      </c>
      <c r="CN223" s="348">
        <v>0</v>
      </c>
      <c r="CO223" s="348">
        <v>0</v>
      </c>
      <c r="CP223" s="348">
        <v>0</v>
      </c>
      <c r="CQ223" s="348">
        <v>0</v>
      </c>
      <c r="CR223" s="348">
        <v>0</v>
      </c>
      <c r="CS223" s="348">
        <v>0</v>
      </c>
      <c r="CT223" s="348">
        <v>0</v>
      </c>
      <c r="CU223" s="348">
        <v>0</v>
      </c>
      <c r="CV223" s="352">
        <f t="shared" si="31"/>
        <v>0</v>
      </c>
      <c r="CX223" s="1054"/>
    </row>
    <row r="224" spans="1:102" ht="30" x14ac:dyDescent="0.25">
      <c r="B224" s="172">
        <f>IF(C224=0,"",MAX($B$7:B223)+1)</f>
        <v>212</v>
      </c>
      <c r="C224" s="21">
        <v>6413004501</v>
      </c>
      <c r="D224" s="9" t="str">
        <f>_xlfn.XLOOKUP(C224,'COA_DTGroup_Update 20260428'!$C$410:$C$854,'COA_DTGroup_Update 20260428'!$A$410:$A$854,"")</f>
        <v>Chi phí hội chợ trong nước</v>
      </c>
      <c r="E224" s="9" t="s">
        <v>359</v>
      </c>
      <c r="F224" s="21" t="s">
        <v>983</v>
      </c>
      <c r="G224" s="171"/>
      <c r="H224" s="179">
        <f>VLOOKUP(C224,'COA_DTGroup_Update 20260428'!C:D,2,0)</f>
        <v>641</v>
      </c>
      <c r="I224" s="179">
        <v>81</v>
      </c>
      <c r="J224" s="198" t="s">
        <v>359</v>
      </c>
      <c r="K224" s="222" t="s">
        <v>226</v>
      </c>
      <c r="L224" s="311" t="s">
        <v>2140</v>
      </c>
      <c r="M224" s="312" t="s">
        <v>2259</v>
      </c>
      <c r="N224" s="285"/>
      <c r="O224" s="285" t="s">
        <v>2140</v>
      </c>
      <c r="P224" s="1" t="b">
        <v>0</v>
      </c>
      <c r="R224" s="349"/>
      <c r="S224" s="349"/>
      <c r="T224" s="349"/>
      <c r="U224" s="349"/>
      <c r="V224" s="349"/>
      <c r="W224" s="349"/>
      <c r="X224" s="349"/>
      <c r="Y224" s="349"/>
      <c r="Z224" s="349"/>
      <c r="AA224" s="349"/>
      <c r="AB224" s="349"/>
      <c r="AC224" s="349"/>
      <c r="AD224" s="350">
        <f t="shared" si="25"/>
        <v>0</v>
      </c>
      <c r="AF224" s="349"/>
      <c r="AG224" s="349"/>
      <c r="AH224" s="349"/>
      <c r="AI224" s="349"/>
      <c r="AJ224" s="349"/>
      <c r="AK224" s="349"/>
      <c r="AL224" s="349"/>
      <c r="AM224" s="349"/>
      <c r="AN224" s="349"/>
      <c r="AO224" s="349"/>
      <c r="AP224" s="349"/>
      <c r="AQ224" s="349"/>
      <c r="AR224" s="350">
        <f t="shared" si="26"/>
        <v>0</v>
      </c>
      <c r="AT224" s="349"/>
      <c r="AU224" s="349"/>
      <c r="AV224" s="349"/>
      <c r="AW224" s="349"/>
      <c r="AX224" s="349"/>
      <c r="AY224" s="349"/>
      <c r="AZ224" s="349"/>
      <c r="BA224" s="349"/>
      <c r="BB224" s="349"/>
      <c r="BC224" s="349"/>
      <c r="BD224" s="349"/>
      <c r="BE224" s="349"/>
      <c r="BF224" s="350">
        <f t="shared" si="27"/>
        <v>0</v>
      </c>
      <c r="BH224" s="350"/>
      <c r="BI224" s="350"/>
      <c r="BJ224" s="350"/>
      <c r="BK224" s="350"/>
      <c r="BL224" s="350"/>
      <c r="BM224" s="350"/>
      <c r="BN224" s="350"/>
      <c r="BO224" s="350"/>
      <c r="BP224" s="350"/>
      <c r="BQ224" s="350"/>
      <c r="BR224" s="350"/>
      <c r="BS224" s="350"/>
      <c r="BT224" s="350">
        <f t="shared" si="28"/>
        <v>0</v>
      </c>
      <c r="BV224" s="349"/>
      <c r="BW224" s="349"/>
      <c r="BX224" s="349"/>
      <c r="BY224" s="349"/>
      <c r="BZ224" s="349"/>
      <c r="CA224" s="349"/>
      <c r="CB224" s="349"/>
      <c r="CC224" s="349"/>
      <c r="CD224" s="349"/>
      <c r="CE224" s="349"/>
      <c r="CF224" s="349"/>
      <c r="CG224" s="349"/>
      <c r="CH224" s="350">
        <f t="shared" si="29"/>
        <v>0</v>
      </c>
      <c r="CI224" s="399" t="e">
        <f t="shared" si="30"/>
        <v>#DIV/0!</v>
      </c>
      <c r="CJ224" s="348">
        <v>0</v>
      </c>
      <c r="CK224" s="348">
        <v>0</v>
      </c>
      <c r="CL224" s="348">
        <v>0</v>
      </c>
      <c r="CM224" s="348">
        <v>0</v>
      </c>
      <c r="CN224" s="348">
        <v>0</v>
      </c>
      <c r="CO224" s="348">
        <v>0</v>
      </c>
      <c r="CP224" s="348">
        <v>0</v>
      </c>
      <c r="CQ224" s="348">
        <v>0</v>
      </c>
      <c r="CR224" s="348">
        <v>0</v>
      </c>
      <c r="CS224" s="348">
        <v>0</v>
      </c>
      <c r="CT224" s="348">
        <v>0</v>
      </c>
      <c r="CU224" s="348">
        <v>0</v>
      </c>
      <c r="CV224" s="350">
        <f t="shared" si="31"/>
        <v>0</v>
      </c>
      <c r="CX224" s="1054"/>
    </row>
    <row r="225" spans="1:102" s="3" customFormat="1" ht="30" x14ac:dyDescent="0.25">
      <c r="A225" s="191"/>
      <c r="B225" s="212">
        <f>IF(C225=0,"",MAX($B$7:B224)+1)</f>
        <v>213</v>
      </c>
      <c r="C225" s="204">
        <v>6417004501</v>
      </c>
      <c r="D225" s="205" t="str">
        <f>_xlfn.XLOOKUP(C225,'COA_DTGroup_Update 20260428'!$C$410:$C$854,'COA_DTGroup_Update 20260428'!$A$410:$A$854,"")</f>
        <v>Chi phí hội chợ trong nước</v>
      </c>
      <c r="E225" s="205"/>
      <c r="F225" s="204" t="s">
        <v>983</v>
      </c>
      <c r="G225" s="205" t="s">
        <v>984</v>
      </c>
      <c r="H225" s="200">
        <f>VLOOKUP(C225,'COA_DTGroup_Update 20260428'!C:D,2,0)</f>
        <v>641</v>
      </c>
      <c r="I225" s="200">
        <v>81</v>
      </c>
      <c r="J225" s="201" t="s">
        <v>359</v>
      </c>
      <c r="K225" s="223" t="s">
        <v>226</v>
      </c>
      <c r="L225" s="289" t="s">
        <v>685</v>
      </c>
      <c r="M225" s="292" t="s">
        <v>2283</v>
      </c>
      <c r="N225" s="286"/>
      <c r="O225" s="286" t="s">
        <v>685</v>
      </c>
      <c r="P225" s="1" t="b">
        <v>1</v>
      </c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  <c r="AC225" s="351"/>
      <c r="AD225" s="352">
        <f t="shared" si="25"/>
        <v>0</v>
      </c>
      <c r="AF225" s="351"/>
      <c r="AG225" s="351"/>
      <c r="AH225" s="351"/>
      <c r="AI225" s="351"/>
      <c r="AJ225" s="351"/>
      <c r="AK225" s="351"/>
      <c r="AL225" s="351"/>
      <c r="AM225" s="351"/>
      <c r="AN225" s="351"/>
      <c r="AO225" s="351"/>
      <c r="AP225" s="351"/>
      <c r="AQ225" s="351"/>
      <c r="AR225" s="352">
        <f t="shared" si="26"/>
        <v>0</v>
      </c>
      <c r="AT225" s="351"/>
      <c r="AU225" s="351"/>
      <c r="AV225" s="351"/>
      <c r="AW225" s="351"/>
      <c r="AX225" s="351"/>
      <c r="AY225" s="351"/>
      <c r="AZ225" s="351"/>
      <c r="BA225" s="351"/>
      <c r="BB225" s="351"/>
      <c r="BC225" s="351"/>
      <c r="BD225" s="351"/>
      <c r="BE225" s="351"/>
      <c r="BF225" s="352">
        <f t="shared" si="27"/>
        <v>0</v>
      </c>
      <c r="BH225" s="352"/>
      <c r="BI225" s="352"/>
      <c r="BJ225" s="352"/>
      <c r="BK225" s="352"/>
      <c r="BL225" s="352"/>
      <c r="BM225" s="352"/>
      <c r="BN225" s="352"/>
      <c r="BO225" s="352"/>
      <c r="BP225" s="352"/>
      <c r="BQ225" s="352"/>
      <c r="BR225" s="352"/>
      <c r="BS225" s="352"/>
      <c r="BT225" s="352">
        <f t="shared" si="28"/>
        <v>0</v>
      </c>
      <c r="BV225" s="351"/>
      <c r="BW225" s="351"/>
      <c r="BX225" s="351"/>
      <c r="BY225" s="351"/>
      <c r="BZ225" s="351"/>
      <c r="CA225" s="351"/>
      <c r="CB225" s="351"/>
      <c r="CC225" s="351"/>
      <c r="CD225" s="351"/>
      <c r="CE225" s="351"/>
      <c r="CF225" s="351"/>
      <c r="CG225" s="351"/>
      <c r="CH225" s="352">
        <f t="shared" si="29"/>
        <v>0</v>
      </c>
      <c r="CI225" s="399" t="e">
        <f t="shared" si="30"/>
        <v>#DIV/0!</v>
      </c>
      <c r="CJ225" s="348">
        <v>0</v>
      </c>
      <c r="CK225" s="348">
        <v>0</v>
      </c>
      <c r="CL225" s="348">
        <v>0</v>
      </c>
      <c r="CM225" s="348">
        <v>0</v>
      </c>
      <c r="CN225" s="348">
        <v>0</v>
      </c>
      <c r="CO225" s="348">
        <v>0</v>
      </c>
      <c r="CP225" s="348">
        <v>0</v>
      </c>
      <c r="CQ225" s="348">
        <v>0</v>
      </c>
      <c r="CR225" s="348">
        <v>0</v>
      </c>
      <c r="CS225" s="348">
        <v>0</v>
      </c>
      <c r="CT225" s="348">
        <v>0</v>
      </c>
      <c r="CU225" s="348">
        <v>0</v>
      </c>
      <c r="CV225" s="352">
        <f t="shared" si="31"/>
        <v>0</v>
      </c>
      <c r="CX225" s="1054"/>
    </row>
    <row r="226" spans="1:102" s="3" customFormat="1" ht="30" x14ac:dyDescent="0.25">
      <c r="A226" s="191"/>
      <c r="B226" s="212">
        <f>IF(C226=0,"",MAX($B$7:B225)+1)</f>
        <v>214</v>
      </c>
      <c r="C226" s="204">
        <v>6418004501</v>
      </c>
      <c r="D226" s="205" t="str">
        <f>_xlfn.XLOOKUP(C226,'COA_DTGroup_Update 20260428'!$C$410:$C$854,'COA_DTGroup_Update 20260428'!$A$410:$A$854,"")</f>
        <v>Chi phí hội chợ trong nước</v>
      </c>
      <c r="E226" s="205"/>
      <c r="F226" s="204" t="s">
        <v>983</v>
      </c>
      <c r="G226" s="205" t="s">
        <v>984</v>
      </c>
      <c r="H226" s="200">
        <f>VLOOKUP(C226,'COA_DTGroup_Update 20260428'!C:D,2,0)</f>
        <v>641</v>
      </c>
      <c r="I226" s="200">
        <v>81</v>
      </c>
      <c r="J226" s="201" t="s">
        <v>359</v>
      </c>
      <c r="K226" s="223" t="s">
        <v>226</v>
      </c>
      <c r="L226" s="289" t="s">
        <v>2194</v>
      </c>
      <c r="M226" s="290" t="s">
        <v>2259</v>
      </c>
      <c r="N226" s="286"/>
      <c r="O226" s="286" t="s">
        <v>2194</v>
      </c>
      <c r="P226" s="1" t="b">
        <v>0</v>
      </c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  <c r="AC226" s="351"/>
      <c r="AD226" s="352">
        <f t="shared" si="25"/>
        <v>0</v>
      </c>
      <c r="AF226" s="351"/>
      <c r="AG226" s="351"/>
      <c r="AH226" s="351"/>
      <c r="AI226" s="351"/>
      <c r="AJ226" s="351"/>
      <c r="AK226" s="351"/>
      <c r="AL226" s="351"/>
      <c r="AM226" s="351"/>
      <c r="AN226" s="351"/>
      <c r="AO226" s="351"/>
      <c r="AP226" s="351"/>
      <c r="AQ226" s="351"/>
      <c r="AR226" s="352">
        <f t="shared" si="26"/>
        <v>0</v>
      </c>
      <c r="AT226" s="351"/>
      <c r="AU226" s="351"/>
      <c r="AV226" s="351"/>
      <c r="AW226" s="351"/>
      <c r="AX226" s="351"/>
      <c r="AY226" s="351"/>
      <c r="AZ226" s="351"/>
      <c r="BA226" s="351"/>
      <c r="BB226" s="351"/>
      <c r="BC226" s="351"/>
      <c r="BD226" s="351"/>
      <c r="BE226" s="351"/>
      <c r="BF226" s="352">
        <f t="shared" si="27"/>
        <v>0</v>
      </c>
      <c r="BH226" s="352"/>
      <c r="BI226" s="352"/>
      <c r="BJ226" s="352"/>
      <c r="BK226" s="352"/>
      <c r="BL226" s="352"/>
      <c r="BM226" s="352"/>
      <c r="BN226" s="352"/>
      <c r="BO226" s="352"/>
      <c r="BP226" s="352"/>
      <c r="BQ226" s="352"/>
      <c r="BR226" s="352"/>
      <c r="BS226" s="352"/>
      <c r="BT226" s="352">
        <f t="shared" si="28"/>
        <v>0</v>
      </c>
      <c r="BV226" s="351"/>
      <c r="BW226" s="351"/>
      <c r="BX226" s="351"/>
      <c r="BY226" s="351"/>
      <c r="BZ226" s="351"/>
      <c r="CA226" s="351"/>
      <c r="CB226" s="351"/>
      <c r="CC226" s="351"/>
      <c r="CD226" s="351"/>
      <c r="CE226" s="351"/>
      <c r="CF226" s="351"/>
      <c r="CG226" s="351"/>
      <c r="CH226" s="352">
        <f t="shared" si="29"/>
        <v>0</v>
      </c>
      <c r="CI226" s="399" t="e">
        <f t="shared" si="30"/>
        <v>#DIV/0!</v>
      </c>
      <c r="CJ226" s="348">
        <v>0</v>
      </c>
      <c r="CK226" s="348">
        <v>0</v>
      </c>
      <c r="CL226" s="348">
        <v>0</v>
      </c>
      <c r="CM226" s="348">
        <v>0</v>
      </c>
      <c r="CN226" s="348">
        <v>0</v>
      </c>
      <c r="CO226" s="348">
        <v>0</v>
      </c>
      <c r="CP226" s="348">
        <v>0</v>
      </c>
      <c r="CQ226" s="348">
        <v>0</v>
      </c>
      <c r="CR226" s="348">
        <v>0</v>
      </c>
      <c r="CS226" s="348">
        <v>0</v>
      </c>
      <c r="CT226" s="348">
        <v>0</v>
      </c>
      <c r="CU226" s="348">
        <v>0</v>
      </c>
      <c r="CV226" s="352">
        <f t="shared" si="31"/>
        <v>0</v>
      </c>
      <c r="CX226" s="1054"/>
    </row>
    <row r="227" spans="1:102" ht="30" x14ac:dyDescent="0.25">
      <c r="B227" s="172">
        <f>IF(C227=0,"",MAX($B$7:B226)+1)</f>
        <v>215</v>
      </c>
      <c r="C227" s="21">
        <v>6413004502</v>
      </c>
      <c r="D227" s="9" t="str">
        <f>_xlfn.XLOOKUP(C227,'COA_DTGroup_Update 20260428'!$C$410:$C$854,'COA_DTGroup_Update 20260428'!$A$410:$A$854,"")</f>
        <v>Chi phí tham gia hội chợ nước ngoài</v>
      </c>
      <c r="E227" s="9" t="s">
        <v>360</v>
      </c>
      <c r="F227" s="21" t="s">
        <v>985</v>
      </c>
      <c r="G227" s="171"/>
      <c r="H227" s="179">
        <f>VLOOKUP(C227,'COA_DTGroup_Update 20260428'!C:D,2,0)</f>
        <v>641</v>
      </c>
      <c r="I227" s="179">
        <v>82</v>
      </c>
      <c r="J227" s="198" t="s">
        <v>360</v>
      </c>
      <c r="K227" s="222" t="s">
        <v>226</v>
      </c>
      <c r="L227" s="288" t="s">
        <v>560</v>
      </c>
      <c r="M227" s="292" t="s">
        <v>2283</v>
      </c>
      <c r="N227" s="285"/>
      <c r="O227" s="285" t="s">
        <v>560</v>
      </c>
      <c r="P227" s="1" t="b">
        <v>1</v>
      </c>
      <c r="R227" s="349"/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50">
        <f t="shared" si="25"/>
        <v>0</v>
      </c>
      <c r="AF227" s="349"/>
      <c r="AG227" s="349"/>
      <c r="AH227" s="349"/>
      <c r="AI227" s="349"/>
      <c r="AJ227" s="349"/>
      <c r="AK227" s="349"/>
      <c r="AL227" s="349"/>
      <c r="AM227" s="349"/>
      <c r="AN227" s="349"/>
      <c r="AO227" s="349"/>
      <c r="AP227" s="349"/>
      <c r="AQ227" s="349"/>
      <c r="AR227" s="350">
        <f t="shared" si="26"/>
        <v>0</v>
      </c>
      <c r="AT227" s="349"/>
      <c r="AU227" s="349"/>
      <c r="AV227" s="349"/>
      <c r="AW227" s="349"/>
      <c r="AX227" s="349"/>
      <c r="AY227" s="349"/>
      <c r="AZ227" s="349"/>
      <c r="BA227" s="349"/>
      <c r="BB227" s="349"/>
      <c r="BC227" s="349"/>
      <c r="BD227" s="349"/>
      <c r="BE227" s="349"/>
      <c r="BF227" s="350">
        <f t="shared" si="27"/>
        <v>0</v>
      </c>
      <c r="BH227" s="350"/>
      <c r="BI227" s="350"/>
      <c r="BJ227" s="350"/>
      <c r="BK227" s="350"/>
      <c r="BL227" s="350"/>
      <c r="BM227" s="350"/>
      <c r="BN227" s="350"/>
      <c r="BO227" s="350"/>
      <c r="BP227" s="350"/>
      <c r="BQ227" s="350"/>
      <c r="BR227" s="350"/>
      <c r="BS227" s="350"/>
      <c r="BT227" s="350">
        <f t="shared" si="28"/>
        <v>0</v>
      </c>
      <c r="BV227" s="349"/>
      <c r="BW227" s="349"/>
      <c r="BX227" s="349"/>
      <c r="BY227" s="349"/>
      <c r="BZ227" s="349"/>
      <c r="CA227" s="349"/>
      <c r="CB227" s="349"/>
      <c r="CC227" s="349"/>
      <c r="CD227" s="349"/>
      <c r="CE227" s="349"/>
      <c r="CF227" s="349"/>
      <c r="CG227" s="349"/>
      <c r="CH227" s="350">
        <f t="shared" si="29"/>
        <v>0</v>
      </c>
      <c r="CI227" s="399" t="e">
        <f t="shared" si="30"/>
        <v>#DIV/0!</v>
      </c>
      <c r="CJ227" s="348">
        <v>0</v>
      </c>
      <c r="CK227" s="348">
        <v>0</v>
      </c>
      <c r="CL227" s="348">
        <v>0</v>
      </c>
      <c r="CM227" s="348">
        <v>0</v>
      </c>
      <c r="CN227" s="348">
        <v>0</v>
      </c>
      <c r="CO227" s="348">
        <v>0</v>
      </c>
      <c r="CP227" s="348">
        <v>0</v>
      </c>
      <c r="CQ227" s="348">
        <v>0</v>
      </c>
      <c r="CR227" s="348">
        <v>0</v>
      </c>
      <c r="CS227" s="348">
        <v>0</v>
      </c>
      <c r="CT227" s="348">
        <v>0</v>
      </c>
      <c r="CU227" s="348">
        <v>0</v>
      </c>
      <c r="CV227" s="350">
        <f t="shared" si="31"/>
        <v>0</v>
      </c>
      <c r="CX227" s="1054"/>
    </row>
    <row r="228" spans="1:102" s="3" customFormat="1" ht="30" x14ac:dyDescent="0.25">
      <c r="A228" s="191"/>
      <c r="B228" s="212">
        <f>IF(C228=0,"",MAX($B$7:B227)+1)</f>
        <v>216</v>
      </c>
      <c r="C228" s="204">
        <v>6417004502</v>
      </c>
      <c r="D228" s="205" t="str">
        <f>_xlfn.XLOOKUP(C228,'COA_DTGroup_Update 20260428'!$C$410:$C$854,'COA_DTGroup_Update 20260428'!$A$410:$A$854,"")</f>
        <v>Chi phí tham gia hội chợ nước ngoài</v>
      </c>
      <c r="E228" s="205"/>
      <c r="F228" s="204" t="s">
        <v>985</v>
      </c>
      <c r="G228" s="205" t="s">
        <v>986</v>
      </c>
      <c r="H228" s="200">
        <f>VLOOKUP(C228,'COA_DTGroup_Update 20260428'!C:D,2,0)</f>
        <v>641</v>
      </c>
      <c r="I228" s="200">
        <v>82</v>
      </c>
      <c r="J228" s="201" t="s">
        <v>360</v>
      </c>
      <c r="K228" s="223" t="s">
        <v>226</v>
      </c>
      <c r="L228" s="289" t="s">
        <v>673</v>
      </c>
      <c r="M228" s="292" t="s">
        <v>2283</v>
      </c>
      <c r="N228" s="286"/>
      <c r="O228" s="286" t="s">
        <v>673</v>
      </c>
      <c r="P228" s="1" t="b">
        <v>1</v>
      </c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  <c r="AC228" s="351"/>
      <c r="AD228" s="352">
        <f t="shared" si="25"/>
        <v>0</v>
      </c>
      <c r="AF228" s="351"/>
      <c r="AG228" s="351"/>
      <c r="AH228" s="351"/>
      <c r="AI228" s="351"/>
      <c r="AJ228" s="351"/>
      <c r="AK228" s="351"/>
      <c r="AL228" s="351"/>
      <c r="AM228" s="351"/>
      <c r="AN228" s="351"/>
      <c r="AO228" s="351"/>
      <c r="AP228" s="351"/>
      <c r="AQ228" s="351"/>
      <c r="AR228" s="352">
        <f t="shared" si="26"/>
        <v>0</v>
      </c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2">
        <f t="shared" si="27"/>
        <v>0</v>
      </c>
      <c r="BH228" s="352"/>
      <c r="BI228" s="352"/>
      <c r="BJ228" s="352"/>
      <c r="BK228" s="352"/>
      <c r="BL228" s="352"/>
      <c r="BM228" s="352"/>
      <c r="BN228" s="352"/>
      <c r="BO228" s="352"/>
      <c r="BP228" s="352"/>
      <c r="BQ228" s="352"/>
      <c r="BR228" s="352"/>
      <c r="BS228" s="352"/>
      <c r="BT228" s="352">
        <f t="shared" si="28"/>
        <v>0</v>
      </c>
      <c r="BV228" s="351"/>
      <c r="BW228" s="351"/>
      <c r="BX228" s="351"/>
      <c r="BY228" s="351"/>
      <c r="BZ228" s="351"/>
      <c r="CA228" s="351"/>
      <c r="CB228" s="351"/>
      <c r="CC228" s="351"/>
      <c r="CD228" s="351"/>
      <c r="CE228" s="351"/>
      <c r="CF228" s="351"/>
      <c r="CG228" s="351"/>
      <c r="CH228" s="352">
        <f t="shared" si="29"/>
        <v>0</v>
      </c>
      <c r="CI228" s="399" t="e">
        <f t="shared" si="30"/>
        <v>#DIV/0!</v>
      </c>
      <c r="CJ228" s="348">
        <v>0</v>
      </c>
      <c r="CK228" s="348">
        <v>0</v>
      </c>
      <c r="CL228" s="348">
        <v>0</v>
      </c>
      <c r="CM228" s="348">
        <v>0</v>
      </c>
      <c r="CN228" s="348">
        <v>0</v>
      </c>
      <c r="CO228" s="348">
        <v>0</v>
      </c>
      <c r="CP228" s="348">
        <v>0</v>
      </c>
      <c r="CQ228" s="348">
        <v>0</v>
      </c>
      <c r="CR228" s="348">
        <v>0</v>
      </c>
      <c r="CS228" s="348">
        <v>0</v>
      </c>
      <c r="CT228" s="348">
        <v>0</v>
      </c>
      <c r="CU228" s="348">
        <v>0</v>
      </c>
      <c r="CV228" s="352">
        <f t="shared" si="31"/>
        <v>0</v>
      </c>
      <c r="CX228" s="1054"/>
    </row>
    <row r="229" spans="1:102" s="3" customFormat="1" ht="30" x14ac:dyDescent="0.25">
      <c r="A229" s="191"/>
      <c r="B229" s="212">
        <f>IF(C229=0,"",MAX($B$7:B228)+1)</f>
        <v>217</v>
      </c>
      <c r="C229" s="204">
        <v>6418004502</v>
      </c>
      <c r="D229" s="205" t="str">
        <f>_xlfn.XLOOKUP(C229,'COA_DTGroup_Update 20260428'!$C$410:$C$854,'COA_DTGroup_Update 20260428'!$A$410:$A$854,"")</f>
        <v>Chi phí tham gia hội chợ nước ngoài</v>
      </c>
      <c r="E229" s="205"/>
      <c r="F229" s="204" t="s">
        <v>985</v>
      </c>
      <c r="G229" s="205" t="s">
        <v>986</v>
      </c>
      <c r="H229" s="200">
        <f>VLOOKUP(C229,'COA_DTGroup_Update 20260428'!C:D,2,0)</f>
        <v>641</v>
      </c>
      <c r="I229" s="200">
        <v>82</v>
      </c>
      <c r="J229" s="201" t="s">
        <v>360</v>
      </c>
      <c r="K229" s="223" t="s">
        <v>226</v>
      </c>
      <c r="L229" s="289" t="s">
        <v>2195</v>
      </c>
      <c r="M229" s="290" t="s">
        <v>2259</v>
      </c>
      <c r="N229" s="286"/>
      <c r="O229" s="286" t="s">
        <v>2195</v>
      </c>
      <c r="P229" s="1" t="b">
        <v>0</v>
      </c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  <c r="AC229" s="351"/>
      <c r="AD229" s="352">
        <f t="shared" si="25"/>
        <v>0</v>
      </c>
      <c r="AF229" s="351"/>
      <c r="AG229" s="351"/>
      <c r="AH229" s="351"/>
      <c r="AI229" s="351"/>
      <c r="AJ229" s="351"/>
      <c r="AK229" s="351"/>
      <c r="AL229" s="351"/>
      <c r="AM229" s="351"/>
      <c r="AN229" s="351"/>
      <c r="AO229" s="351"/>
      <c r="AP229" s="351"/>
      <c r="AQ229" s="351"/>
      <c r="AR229" s="352">
        <f t="shared" si="26"/>
        <v>0</v>
      </c>
      <c r="AT229" s="351"/>
      <c r="AU229" s="351"/>
      <c r="AV229" s="351"/>
      <c r="AW229" s="351"/>
      <c r="AX229" s="351"/>
      <c r="AY229" s="351"/>
      <c r="AZ229" s="351"/>
      <c r="BA229" s="351"/>
      <c r="BB229" s="351"/>
      <c r="BC229" s="351"/>
      <c r="BD229" s="351"/>
      <c r="BE229" s="351"/>
      <c r="BF229" s="352">
        <f t="shared" si="27"/>
        <v>0</v>
      </c>
      <c r="BH229" s="352"/>
      <c r="BI229" s="352"/>
      <c r="BJ229" s="352"/>
      <c r="BK229" s="352"/>
      <c r="BL229" s="352"/>
      <c r="BM229" s="352"/>
      <c r="BN229" s="352"/>
      <c r="BO229" s="352"/>
      <c r="BP229" s="352"/>
      <c r="BQ229" s="352"/>
      <c r="BR229" s="352"/>
      <c r="BS229" s="352"/>
      <c r="BT229" s="352">
        <f t="shared" si="28"/>
        <v>0</v>
      </c>
      <c r="BV229" s="351"/>
      <c r="BW229" s="351"/>
      <c r="BX229" s="351"/>
      <c r="BY229" s="351"/>
      <c r="BZ229" s="351"/>
      <c r="CA229" s="351"/>
      <c r="CB229" s="351"/>
      <c r="CC229" s="351"/>
      <c r="CD229" s="351"/>
      <c r="CE229" s="351"/>
      <c r="CF229" s="351"/>
      <c r="CG229" s="351"/>
      <c r="CH229" s="352">
        <f t="shared" si="29"/>
        <v>0</v>
      </c>
      <c r="CI229" s="399" t="e">
        <f t="shared" si="30"/>
        <v>#DIV/0!</v>
      </c>
      <c r="CJ229" s="348">
        <v>0</v>
      </c>
      <c r="CK229" s="348">
        <v>0</v>
      </c>
      <c r="CL229" s="348">
        <v>0</v>
      </c>
      <c r="CM229" s="348">
        <v>0</v>
      </c>
      <c r="CN229" s="348">
        <v>0</v>
      </c>
      <c r="CO229" s="348">
        <v>0</v>
      </c>
      <c r="CP229" s="348">
        <v>0</v>
      </c>
      <c r="CQ229" s="348">
        <v>0</v>
      </c>
      <c r="CR229" s="348">
        <v>0</v>
      </c>
      <c r="CS229" s="348">
        <v>0</v>
      </c>
      <c r="CT229" s="348">
        <v>0</v>
      </c>
      <c r="CU229" s="348">
        <v>0</v>
      </c>
      <c r="CV229" s="352">
        <f t="shared" si="31"/>
        <v>0</v>
      </c>
      <c r="CX229" s="1054"/>
    </row>
    <row r="230" spans="1:102" ht="30" x14ac:dyDescent="0.25">
      <c r="B230" s="172">
        <f>IF(C230=0,"",MAX($B$7:B229)+1)</f>
        <v>218</v>
      </c>
      <c r="C230" s="21">
        <v>6427004503</v>
      </c>
      <c r="D230" s="9" t="str">
        <f>_xlfn.XLOOKUP(C230,'COA_DTGroup_Update 20260428'!$C$410:$C$854,'COA_DTGroup_Update 20260428'!$A$410:$A$854,"")</f>
        <v>Chi phí tham quan hội chợ nước ngoài</v>
      </c>
      <c r="E230" s="9" t="s">
        <v>360</v>
      </c>
      <c r="F230" s="21" t="s">
        <v>987</v>
      </c>
      <c r="G230" s="171"/>
      <c r="H230" s="179">
        <f>VLOOKUP(C230,'COA_DTGroup_Update 20260428'!C:D,2,0)</f>
        <v>642</v>
      </c>
      <c r="I230" s="179">
        <v>82</v>
      </c>
      <c r="J230" s="198" t="s">
        <v>360</v>
      </c>
      <c r="K230" s="222" t="s">
        <v>226</v>
      </c>
      <c r="L230" s="311" t="s">
        <v>2216</v>
      </c>
      <c r="M230" s="312" t="s">
        <v>2259</v>
      </c>
      <c r="N230" s="285"/>
      <c r="O230" s="285" t="s">
        <v>2216</v>
      </c>
      <c r="P230" s="1" t="b">
        <v>0</v>
      </c>
      <c r="R230" s="349"/>
      <c r="S230" s="349"/>
      <c r="T230" s="349"/>
      <c r="U230" s="349"/>
      <c r="V230" s="349"/>
      <c r="W230" s="349"/>
      <c r="X230" s="349"/>
      <c r="Y230" s="349"/>
      <c r="Z230" s="349"/>
      <c r="AA230" s="349"/>
      <c r="AB230" s="349"/>
      <c r="AC230" s="349"/>
      <c r="AD230" s="350">
        <f t="shared" si="25"/>
        <v>0</v>
      </c>
      <c r="AF230" s="349"/>
      <c r="AG230" s="349"/>
      <c r="AH230" s="349"/>
      <c r="AI230" s="349"/>
      <c r="AJ230" s="349"/>
      <c r="AK230" s="349"/>
      <c r="AL230" s="349"/>
      <c r="AM230" s="349"/>
      <c r="AN230" s="349"/>
      <c r="AO230" s="349"/>
      <c r="AP230" s="349"/>
      <c r="AQ230" s="349"/>
      <c r="AR230" s="350">
        <f t="shared" si="26"/>
        <v>0</v>
      </c>
      <c r="AT230" s="349"/>
      <c r="AU230" s="349"/>
      <c r="AV230" s="349"/>
      <c r="AW230" s="349"/>
      <c r="AX230" s="349"/>
      <c r="AY230" s="349"/>
      <c r="AZ230" s="349"/>
      <c r="BA230" s="349"/>
      <c r="BB230" s="349"/>
      <c r="BC230" s="349"/>
      <c r="BD230" s="349"/>
      <c r="BE230" s="349"/>
      <c r="BF230" s="350">
        <f t="shared" si="27"/>
        <v>0</v>
      </c>
      <c r="BH230" s="350"/>
      <c r="BI230" s="350"/>
      <c r="BJ230" s="350"/>
      <c r="BK230" s="350"/>
      <c r="BL230" s="350"/>
      <c r="BM230" s="350"/>
      <c r="BN230" s="350"/>
      <c r="BO230" s="350"/>
      <c r="BP230" s="350"/>
      <c r="BQ230" s="350"/>
      <c r="BR230" s="350"/>
      <c r="BS230" s="350"/>
      <c r="BT230" s="350">
        <f t="shared" si="28"/>
        <v>0</v>
      </c>
      <c r="BV230" s="349"/>
      <c r="BW230" s="349"/>
      <c r="BX230" s="349"/>
      <c r="BY230" s="349"/>
      <c r="BZ230" s="349"/>
      <c r="CA230" s="349"/>
      <c r="CB230" s="349"/>
      <c r="CC230" s="349"/>
      <c r="CD230" s="349"/>
      <c r="CE230" s="349"/>
      <c r="CF230" s="349"/>
      <c r="CG230" s="349"/>
      <c r="CH230" s="350">
        <f t="shared" si="29"/>
        <v>0</v>
      </c>
      <c r="CI230" s="399" t="e">
        <f t="shared" si="30"/>
        <v>#DIV/0!</v>
      </c>
      <c r="CJ230" s="348">
        <v>0</v>
      </c>
      <c r="CK230" s="348">
        <v>0</v>
      </c>
      <c r="CL230" s="348">
        <v>0</v>
      </c>
      <c r="CM230" s="348">
        <v>0</v>
      </c>
      <c r="CN230" s="348">
        <v>0</v>
      </c>
      <c r="CO230" s="348">
        <v>0</v>
      </c>
      <c r="CP230" s="348">
        <v>0</v>
      </c>
      <c r="CQ230" s="348">
        <v>0</v>
      </c>
      <c r="CR230" s="348">
        <v>0</v>
      </c>
      <c r="CS230" s="348">
        <v>0</v>
      </c>
      <c r="CT230" s="348">
        <v>0</v>
      </c>
      <c r="CU230" s="348">
        <v>0</v>
      </c>
      <c r="CV230" s="350">
        <f t="shared" si="31"/>
        <v>0</v>
      </c>
      <c r="CX230" s="1054"/>
    </row>
    <row r="231" spans="1:102" s="3" customFormat="1" ht="30" x14ac:dyDescent="0.25">
      <c r="A231" s="191"/>
      <c r="B231" s="212">
        <f>IF(C231=0,"",MAX($B$7:B230)+1)</f>
        <v>219</v>
      </c>
      <c r="C231" s="204">
        <v>6428004503</v>
      </c>
      <c r="D231" s="205" t="str">
        <f>_xlfn.XLOOKUP(C231,'COA_DTGroup_Update 20260428'!$C$410:$C$854,'COA_DTGroup_Update 20260428'!$A$410:$A$854,"")</f>
        <v>Chi phí tham quan hội chợ nước ngoài</v>
      </c>
      <c r="E231" s="205"/>
      <c r="F231" s="204" t="s">
        <v>987</v>
      </c>
      <c r="G231" s="205" t="s">
        <v>988</v>
      </c>
      <c r="H231" s="200">
        <f>VLOOKUP(C231,'COA_DTGroup_Update 20260428'!C:D,2,0)</f>
        <v>642</v>
      </c>
      <c r="I231" s="200">
        <v>82</v>
      </c>
      <c r="J231" s="201" t="s">
        <v>360</v>
      </c>
      <c r="K231" s="223" t="s">
        <v>226</v>
      </c>
      <c r="L231" s="289" t="s">
        <v>709</v>
      </c>
      <c r="M231" s="312" t="s">
        <v>2259</v>
      </c>
      <c r="N231" s="286"/>
      <c r="O231" s="286" t="s">
        <v>709</v>
      </c>
      <c r="P231" s="1" t="b">
        <v>1</v>
      </c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  <c r="AC231" s="351"/>
      <c r="AD231" s="352">
        <f t="shared" si="25"/>
        <v>0</v>
      </c>
      <c r="AF231" s="351"/>
      <c r="AG231" s="351"/>
      <c r="AH231" s="351"/>
      <c r="AI231" s="351"/>
      <c r="AJ231" s="351"/>
      <c r="AK231" s="351"/>
      <c r="AL231" s="351"/>
      <c r="AM231" s="351"/>
      <c r="AN231" s="351"/>
      <c r="AO231" s="351"/>
      <c r="AP231" s="351"/>
      <c r="AQ231" s="351"/>
      <c r="AR231" s="352">
        <f t="shared" si="26"/>
        <v>0</v>
      </c>
      <c r="AT231" s="351"/>
      <c r="AU231" s="351"/>
      <c r="AV231" s="351"/>
      <c r="AW231" s="351"/>
      <c r="AX231" s="351"/>
      <c r="AY231" s="351"/>
      <c r="AZ231" s="351"/>
      <c r="BA231" s="351"/>
      <c r="BB231" s="351"/>
      <c r="BC231" s="351"/>
      <c r="BD231" s="351"/>
      <c r="BE231" s="351"/>
      <c r="BF231" s="352">
        <f t="shared" si="27"/>
        <v>0</v>
      </c>
      <c r="BH231" s="352"/>
      <c r="BI231" s="352"/>
      <c r="BJ231" s="352"/>
      <c r="BK231" s="352"/>
      <c r="BL231" s="352"/>
      <c r="BM231" s="352"/>
      <c r="BN231" s="352"/>
      <c r="BO231" s="352"/>
      <c r="BP231" s="352"/>
      <c r="BQ231" s="352"/>
      <c r="BR231" s="352"/>
      <c r="BS231" s="352"/>
      <c r="BT231" s="352">
        <f t="shared" si="28"/>
        <v>0</v>
      </c>
      <c r="BV231" s="351"/>
      <c r="BW231" s="351"/>
      <c r="BX231" s="351"/>
      <c r="BY231" s="351"/>
      <c r="BZ231" s="351"/>
      <c r="CA231" s="351"/>
      <c r="CB231" s="351"/>
      <c r="CC231" s="351"/>
      <c r="CD231" s="351"/>
      <c r="CE231" s="351"/>
      <c r="CF231" s="351"/>
      <c r="CG231" s="351"/>
      <c r="CH231" s="352">
        <f t="shared" si="29"/>
        <v>0</v>
      </c>
      <c r="CI231" s="399" t="e">
        <f t="shared" si="30"/>
        <v>#DIV/0!</v>
      </c>
      <c r="CJ231" s="348">
        <v>0</v>
      </c>
      <c r="CK231" s="348">
        <v>0</v>
      </c>
      <c r="CL231" s="348">
        <v>0</v>
      </c>
      <c r="CM231" s="348">
        <v>0</v>
      </c>
      <c r="CN231" s="348">
        <v>0</v>
      </c>
      <c r="CO231" s="348">
        <v>0</v>
      </c>
      <c r="CP231" s="348">
        <v>0</v>
      </c>
      <c r="CQ231" s="348">
        <v>0</v>
      </c>
      <c r="CR231" s="348">
        <v>0</v>
      </c>
      <c r="CS231" s="348">
        <v>0</v>
      </c>
      <c r="CT231" s="348">
        <v>0</v>
      </c>
      <c r="CU231" s="348">
        <v>0</v>
      </c>
      <c r="CV231" s="352">
        <f t="shared" si="31"/>
        <v>0</v>
      </c>
      <c r="CX231" s="1054"/>
    </row>
    <row r="232" spans="1:102" ht="30" x14ac:dyDescent="0.25">
      <c r="B232" s="172">
        <f>IF(C232=0,"",MAX($B$7:B231)+1)</f>
        <v>220</v>
      </c>
      <c r="C232" s="21">
        <v>6417004107</v>
      </c>
      <c r="D232" s="9" t="str">
        <f>_xlfn.XLOOKUP(C232,'COA_DTGroup_Update 20260428'!$C$410:$C$854,'COA_DTGroup_Update 20260428'!$A$410:$A$854,"")</f>
        <v>Chi phí Nghiên cứu thị trường</v>
      </c>
      <c r="E232" s="9" t="s">
        <v>361</v>
      </c>
      <c r="F232" s="21" t="s">
        <v>989</v>
      </c>
      <c r="G232" s="171" t="s">
        <v>990</v>
      </c>
      <c r="H232" s="179">
        <f>VLOOKUP(C232,'COA_DTGroup_Update 20260428'!C:D,2,0)</f>
        <v>641</v>
      </c>
      <c r="I232" s="179">
        <v>83</v>
      </c>
      <c r="J232" s="198" t="s">
        <v>361</v>
      </c>
      <c r="K232" s="222" t="s">
        <v>226</v>
      </c>
      <c r="L232" s="311" t="s">
        <v>2172</v>
      </c>
      <c r="M232" s="312" t="s">
        <v>2259</v>
      </c>
      <c r="N232" s="285"/>
      <c r="O232" s="285" t="s">
        <v>2172</v>
      </c>
      <c r="P232" s="1" t="b">
        <v>0</v>
      </c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50">
        <f t="shared" si="25"/>
        <v>0</v>
      </c>
      <c r="AF232" s="349"/>
      <c r="AG232" s="349"/>
      <c r="AH232" s="349"/>
      <c r="AI232" s="349"/>
      <c r="AJ232" s="349"/>
      <c r="AK232" s="349"/>
      <c r="AL232" s="349"/>
      <c r="AM232" s="349"/>
      <c r="AN232" s="349"/>
      <c r="AO232" s="349"/>
      <c r="AP232" s="349"/>
      <c r="AQ232" s="349"/>
      <c r="AR232" s="350">
        <f t="shared" si="26"/>
        <v>0</v>
      </c>
      <c r="AT232" s="349"/>
      <c r="AU232" s="349"/>
      <c r="AV232" s="349"/>
      <c r="AW232" s="349"/>
      <c r="AX232" s="349"/>
      <c r="AY232" s="349"/>
      <c r="AZ232" s="349"/>
      <c r="BA232" s="349"/>
      <c r="BB232" s="349"/>
      <c r="BC232" s="349"/>
      <c r="BD232" s="349"/>
      <c r="BE232" s="349"/>
      <c r="BF232" s="350">
        <f t="shared" si="27"/>
        <v>0</v>
      </c>
      <c r="BH232" s="350"/>
      <c r="BI232" s="350"/>
      <c r="BJ232" s="350"/>
      <c r="BK232" s="350"/>
      <c r="BL232" s="350"/>
      <c r="BM232" s="350"/>
      <c r="BN232" s="350"/>
      <c r="BO232" s="350"/>
      <c r="BP232" s="350"/>
      <c r="BQ232" s="350"/>
      <c r="BR232" s="350"/>
      <c r="BS232" s="350"/>
      <c r="BT232" s="350">
        <f t="shared" si="28"/>
        <v>0</v>
      </c>
      <c r="BV232" s="349"/>
      <c r="BW232" s="349"/>
      <c r="BX232" s="349"/>
      <c r="BY232" s="349"/>
      <c r="BZ232" s="349"/>
      <c r="CA232" s="349"/>
      <c r="CB232" s="349"/>
      <c r="CC232" s="349"/>
      <c r="CD232" s="349"/>
      <c r="CE232" s="349"/>
      <c r="CF232" s="349"/>
      <c r="CG232" s="349"/>
      <c r="CH232" s="350">
        <f t="shared" si="29"/>
        <v>0</v>
      </c>
      <c r="CI232" s="399" t="e">
        <f t="shared" si="30"/>
        <v>#DIV/0!</v>
      </c>
      <c r="CJ232" s="348">
        <v>0</v>
      </c>
      <c r="CK232" s="348">
        <v>0</v>
      </c>
      <c r="CL232" s="348">
        <v>0</v>
      </c>
      <c r="CM232" s="348">
        <v>0</v>
      </c>
      <c r="CN232" s="348">
        <v>0</v>
      </c>
      <c r="CO232" s="348">
        <v>0</v>
      </c>
      <c r="CP232" s="348">
        <v>0</v>
      </c>
      <c r="CQ232" s="348">
        <v>0</v>
      </c>
      <c r="CR232" s="348">
        <v>0</v>
      </c>
      <c r="CS232" s="348">
        <v>0</v>
      </c>
      <c r="CT232" s="348">
        <v>0</v>
      </c>
      <c r="CU232" s="348">
        <v>0</v>
      </c>
      <c r="CV232" s="350">
        <f t="shared" si="31"/>
        <v>0</v>
      </c>
      <c r="CX232" s="1054"/>
    </row>
    <row r="233" spans="1:102" s="3" customFormat="1" ht="30" x14ac:dyDescent="0.25">
      <c r="A233" s="191"/>
      <c r="B233" s="212">
        <f>IF(C233=0,"",MAX($B$7:B232)+1)</f>
        <v>221</v>
      </c>
      <c r="C233" s="204">
        <v>6418004108</v>
      </c>
      <c r="D233" s="205" t="str">
        <f>_xlfn.XLOOKUP(C233,'COA_DTGroup_Update 20260428'!$C$410:$C$854,'COA_DTGroup_Update 20260428'!$A$410:$A$854,"")</f>
        <v>Chi phí Phát triển Sản phẩm, thị trường</v>
      </c>
      <c r="E233" s="205"/>
      <c r="F233" s="204" t="s">
        <v>991</v>
      </c>
      <c r="G233" s="205" t="s">
        <v>992</v>
      </c>
      <c r="H233" s="200">
        <f>VLOOKUP(C233,'COA_DTGroup_Update 20260428'!C:D,2,0)</f>
        <v>641</v>
      </c>
      <c r="I233" s="200">
        <v>83</v>
      </c>
      <c r="J233" s="201" t="s">
        <v>361</v>
      </c>
      <c r="K233" s="223" t="s">
        <v>226</v>
      </c>
      <c r="L233" s="289" t="s">
        <v>704</v>
      </c>
      <c r="M233" s="292" t="s">
        <v>2283</v>
      </c>
      <c r="N233" s="286"/>
      <c r="O233" s="286" t="s">
        <v>704</v>
      </c>
      <c r="P233" s="1" t="b">
        <v>1</v>
      </c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  <c r="AC233" s="351"/>
      <c r="AD233" s="352">
        <f t="shared" si="25"/>
        <v>0</v>
      </c>
      <c r="AF233" s="351"/>
      <c r="AG233" s="351"/>
      <c r="AH233" s="351"/>
      <c r="AI233" s="351"/>
      <c r="AJ233" s="351"/>
      <c r="AK233" s="351"/>
      <c r="AL233" s="351"/>
      <c r="AM233" s="351"/>
      <c r="AN233" s="351"/>
      <c r="AO233" s="351"/>
      <c r="AP233" s="351"/>
      <c r="AQ233" s="351"/>
      <c r="AR233" s="352">
        <f t="shared" si="26"/>
        <v>0</v>
      </c>
      <c r="AT233" s="351"/>
      <c r="AU233" s="351"/>
      <c r="AV233" s="351"/>
      <c r="AW233" s="351"/>
      <c r="AX233" s="351"/>
      <c r="AY233" s="351"/>
      <c r="AZ233" s="351"/>
      <c r="BA233" s="351"/>
      <c r="BB233" s="351"/>
      <c r="BC233" s="351"/>
      <c r="BD233" s="351"/>
      <c r="BE233" s="351"/>
      <c r="BF233" s="352">
        <f t="shared" si="27"/>
        <v>0</v>
      </c>
      <c r="BH233" s="352"/>
      <c r="BI233" s="352"/>
      <c r="BJ233" s="352"/>
      <c r="BK233" s="352"/>
      <c r="BL233" s="352"/>
      <c r="BM233" s="352"/>
      <c r="BN233" s="352"/>
      <c r="BO233" s="352"/>
      <c r="BP233" s="352"/>
      <c r="BQ233" s="352"/>
      <c r="BR233" s="352"/>
      <c r="BS233" s="352"/>
      <c r="BT233" s="352">
        <f t="shared" si="28"/>
        <v>0</v>
      </c>
      <c r="BV233" s="351"/>
      <c r="BW233" s="351"/>
      <c r="BX233" s="351"/>
      <c r="BY233" s="351"/>
      <c r="BZ233" s="351"/>
      <c r="CA233" s="351"/>
      <c r="CB233" s="351"/>
      <c r="CC233" s="351"/>
      <c r="CD233" s="351"/>
      <c r="CE233" s="351"/>
      <c r="CF233" s="351"/>
      <c r="CG233" s="351"/>
      <c r="CH233" s="352">
        <f t="shared" si="29"/>
        <v>0</v>
      </c>
      <c r="CI233" s="399" t="e">
        <f t="shared" si="30"/>
        <v>#DIV/0!</v>
      </c>
      <c r="CJ233" s="348">
        <v>0</v>
      </c>
      <c r="CK233" s="348">
        <v>0</v>
      </c>
      <c r="CL233" s="348">
        <v>0</v>
      </c>
      <c r="CM233" s="348">
        <v>0</v>
      </c>
      <c r="CN233" s="348">
        <v>0</v>
      </c>
      <c r="CO233" s="348">
        <v>0</v>
      </c>
      <c r="CP233" s="348">
        <v>0</v>
      </c>
      <c r="CQ233" s="348">
        <v>0</v>
      </c>
      <c r="CR233" s="348">
        <v>0</v>
      </c>
      <c r="CS233" s="348">
        <v>0</v>
      </c>
      <c r="CT233" s="348">
        <v>0</v>
      </c>
      <c r="CU233" s="348">
        <v>0</v>
      </c>
      <c r="CV233" s="352">
        <f t="shared" si="31"/>
        <v>0</v>
      </c>
      <c r="CX233" s="1054"/>
    </row>
    <row r="234" spans="1:102" ht="30" x14ac:dyDescent="0.25">
      <c r="B234" s="172">
        <f>IF(C234=0,"",MAX($B$7:B233)+1)</f>
        <v>222</v>
      </c>
      <c r="C234" s="21">
        <v>6427004107</v>
      </c>
      <c r="D234" s="9" t="str">
        <f>_xlfn.XLOOKUP(C234,'COA_DTGroup_Update 20260428'!$C$410:$C$854,'COA_DTGroup_Update 20260428'!$A$410:$A$854,"")</f>
        <v>Chi phí Nghiên cứu thị trường</v>
      </c>
      <c r="E234" s="9" t="s">
        <v>361</v>
      </c>
      <c r="F234" s="21" t="s">
        <v>989</v>
      </c>
      <c r="G234" s="171" t="s">
        <v>990</v>
      </c>
      <c r="H234" s="179">
        <f>VLOOKUP(C234,'COA_DTGroup_Update 20260428'!C:D,2,0)</f>
        <v>642</v>
      </c>
      <c r="I234" s="179">
        <v>83</v>
      </c>
      <c r="J234" s="198" t="s">
        <v>361</v>
      </c>
      <c r="K234" s="222" t="s">
        <v>226</v>
      </c>
      <c r="L234" s="288" t="s">
        <v>721</v>
      </c>
      <c r="M234" s="314" t="s">
        <v>2258</v>
      </c>
      <c r="N234" s="285"/>
      <c r="O234" s="285" t="s">
        <v>721</v>
      </c>
      <c r="P234" s="1" t="b">
        <v>1</v>
      </c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50">
        <f t="shared" si="25"/>
        <v>0</v>
      </c>
      <c r="AF234" s="349"/>
      <c r="AG234" s="349"/>
      <c r="AH234" s="349"/>
      <c r="AI234" s="349"/>
      <c r="AJ234" s="349"/>
      <c r="AK234" s="349"/>
      <c r="AL234" s="349"/>
      <c r="AM234" s="349"/>
      <c r="AN234" s="349"/>
      <c r="AO234" s="349"/>
      <c r="AP234" s="349"/>
      <c r="AQ234" s="349"/>
      <c r="AR234" s="350">
        <f t="shared" si="26"/>
        <v>0</v>
      </c>
      <c r="AT234" s="349"/>
      <c r="AU234" s="349"/>
      <c r="AV234" s="349"/>
      <c r="AW234" s="349"/>
      <c r="AX234" s="349"/>
      <c r="AY234" s="349"/>
      <c r="AZ234" s="349"/>
      <c r="BA234" s="349"/>
      <c r="BB234" s="349"/>
      <c r="BC234" s="349"/>
      <c r="BD234" s="349"/>
      <c r="BE234" s="349"/>
      <c r="BF234" s="350">
        <f t="shared" si="27"/>
        <v>0</v>
      </c>
      <c r="BH234" s="350"/>
      <c r="BI234" s="350"/>
      <c r="BJ234" s="350"/>
      <c r="BK234" s="350"/>
      <c r="BL234" s="350"/>
      <c r="BM234" s="350"/>
      <c r="BN234" s="350"/>
      <c r="BO234" s="350"/>
      <c r="BP234" s="350"/>
      <c r="BQ234" s="350"/>
      <c r="BR234" s="350"/>
      <c r="BS234" s="350"/>
      <c r="BT234" s="350">
        <f t="shared" si="28"/>
        <v>0</v>
      </c>
      <c r="BV234" s="349"/>
      <c r="BW234" s="349"/>
      <c r="BX234" s="349"/>
      <c r="BY234" s="349"/>
      <c r="BZ234" s="349"/>
      <c r="CA234" s="349"/>
      <c r="CB234" s="349"/>
      <c r="CC234" s="349"/>
      <c r="CD234" s="349"/>
      <c r="CE234" s="349"/>
      <c r="CF234" s="349"/>
      <c r="CG234" s="349"/>
      <c r="CH234" s="350">
        <f t="shared" si="29"/>
        <v>0</v>
      </c>
      <c r="CI234" s="399" t="e">
        <f t="shared" si="30"/>
        <v>#DIV/0!</v>
      </c>
      <c r="CJ234" s="348">
        <v>0</v>
      </c>
      <c r="CK234" s="1083">
        <v>0</v>
      </c>
      <c r="CL234" s="348">
        <v>0</v>
      </c>
      <c r="CM234" s="348">
        <v>0</v>
      </c>
      <c r="CN234" s="348">
        <v>0</v>
      </c>
      <c r="CO234" s="348">
        <v>0</v>
      </c>
      <c r="CP234" s="348">
        <v>0</v>
      </c>
      <c r="CQ234" s="348">
        <v>0</v>
      </c>
      <c r="CR234" s="348">
        <v>0</v>
      </c>
      <c r="CS234" s="348">
        <v>0</v>
      </c>
      <c r="CT234" s="348">
        <v>0</v>
      </c>
      <c r="CU234" s="348">
        <v>0</v>
      </c>
      <c r="CV234" s="350">
        <f t="shared" si="31"/>
        <v>0</v>
      </c>
      <c r="CX234" s="1054"/>
    </row>
    <row r="235" spans="1:102" s="3" customFormat="1" ht="30" x14ac:dyDescent="0.25">
      <c r="A235" s="191"/>
      <c r="B235" s="212">
        <f>IF(C235=0,"",MAX($B$7:B234)+1)</f>
        <v>223</v>
      </c>
      <c r="C235" s="204">
        <v>6428004108</v>
      </c>
      <c r="D235" s="205" t="str">
        <f>_xlfn.XLOOKUP(C235,'COA_DTGroup_Update 20260428'!$C$410:$C$854,'COA_DTGroup_Update 20260428'!$A$410:$A$854,"")</f>
        <v>Chi phí Phát triển Sản phẩm, thị trường</v>
      </c>
      <c r="E235" s="205"/>
      <c r="F235" s="204" t="s">
        <v>991</v>
      </c>
      <c r="G235" s="205" t="s">
        <v>993</v>
      </c>
      <c r="H235" s="200">
        <f>VLOOKUP(C235,'COA_DTGroup_Update 20260428'!C:D,2,0)</f>
        <v>642</v>
      </c>
      <c r="I235" s="200">
        <v>83</v>
      </c>
      <c r="J235" s="201" t="s">
        <v>361</v>
      </c>
      <c r="K235" s="223" t="s">
        <v>226</v>
      </c>
      <c r="L235" s="289" t="s">
        <v>739</v>
      </c>
      <c r="M235" s="312" t="s">
        <v>2259</v>
      </c>
      <c r="N235" s="286"/>
      <c r="O235" s="286" t="s">
        <v>739</v>
      </c>
      <c r="P235" s="1" t="b">
        <v>1</v>
      </c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  <c r="AC235" s="351"/>
      <c r="AD235" s="352">
        <f t="shared" si="25"/>
        <v>0</v>
      </c>
      <c r="AF235" s="351"/>
      <c r="AG235" s="351"/>
      <c r="AH235" s="351"/>
      <c r="AI235" s="351"/>
      <c r="AJ235" s="351"/>
      <c r="AK235" s="351"/>
      <c r="AL235" s="351"/>
      <c r="AM235" s="351"/>
      <c r="AN235" s="351"/>
      <c r="AO235" s="351"/>
      <c r="AP235" s="351"/>
      <c r="AQ235" s="351"/>
      <c r="AR235" s="352">
        <f t="shared" si="26"/>
        <v>0</v>
      </c>
      <c r="AT235" s="351"/>
      <c r="AU235" s="351"/>
      <c r="AV235" s="351"/>
      <c r="AW235" s="351"/>
      <c r="AX235" s="351"/>
      <c r="AY235" s="351"/>
      <c r="AZ235" s="351"/>
      <c r="BA235" s="351"/>
      <c r="BB235" s="351"/>
      <c r="BC235" s="351"/>
      <c r="BD235" s="351"/>
      <c r="BE235" s="351"/>
      <c r="BF235" s="352">
        <f t="shared" si="27"/>
        <v>0</v>
      </c>
      <c r="BH235" s="352"/>
      <c r="BI235" s="352"/>
      <c r="BJ235" s="352"/>
      <c r="BK235" s="352"/>
      <c r="BL235" s="352"/>
      <c r="BM235" s="352"/>
      <c r="BN235" s="352"/>
      <c r="BO235" s="352"/>
      <c r="BP235" s="352"/>
      <c r="BQ235" s="352"/>
      <c r="BR235" s="352"/>
      <c r="BS235" s="352"/>
      <c r="BT235" s="352">
        <f t="shared" si="28"/>
        <v>0</v>
      </c>
      <c r="BV235" s="351"/>
      <c r="BW235" s="351"/>
      <c r="BX235" s="351"/>
      <c r="BY235" s="351"/>
      <c r="BZ235" s="351"/>
      <c r="CA235" s="351"/>
      <c r="CB235" s="351"/>
      <c r="CC235" s="351"/>
      <c r="CD235" s="351"/>
      <c r="CE235" s="351"/>
      <c r="CF235" s="351"/>
      <c r="CG235" s="351"/>
      <c r="CH235" s="352">
        <f t="shared" si="29"/>
        <v>0</v>
      </c>
      <c r="CI235" s="399" t="e">
        <f t="shared" si="30"/>
        <v>#DIV/0!</v>
      </c>
      <c r="CJ235" s="348">
        <v>0</v>
      </c>
      <c r="CK235" s="348">
        <v>0</v>
      </c>
      <c r="CL235" s="348">
        <v>0</v>
      </c>
      <c r="CM235" s="348">
        <v>0</v>
      </c>
      <c r="CN235" s="348">
        <v>0</v>
      </c>
      <c r="CO235" s="348">
        <v>0</v>
      </c>
      <c r="CP235" s="348">
        <v>0</v>
      </c>
      <c r="CQ235" s="348">
        <v>0</v>
      </c>
      <c r="CR235" s="348">
        <v>0</v>
      </c>
      <c r="CS235" s="348">
        <v>0</v>
      </c>
      <c r="CT235" s="348">
        <v>0</v>
      </c>
      <c r="CU235" s="348">
        <v>0</v>
      </c>
      <c r="CV235" s="352">
        <f t="shared" si="31"/>
        <v>0</v>
      </c>
      <c r="CX235" s="1054"/>
    </row>
    <row r="236" spans="1:102" ht="30" x14ac:dyDescent="0.25">
      <c r="B236" s="172">
        <f>IF(C236=0,"",MAX($B$7:B235)+1)</f>
        <v>224</v>
      </c>
      <c r="C236" s="21">
        <v>6413004102</v>
      </c>
      <c r="D236" s="9" t="str">
        <f>_xlfn.XLOOKUP(C236,'COA_DTGroup_Update 20260428'!$C$410:$C$854,'COA_DTGroup_Update 20260428'!$A$410:$A$854,"")</f>
        <v>Chi phí Khuyến mãi cho người tiêu dùng</v>
      </c>
      <c r="E236" s="9" t="s">
        <v>362</v>
      </c>
      <c r="F236" s="21" t="s">
        <v>994</v>
      </c>
      <c r="G236" s="171"/>
      <c r="H236" s="179">
        <f>VLOOKUP(C236,'COA_DTGroup_Update 20260428'!C:D,2,0)</f>
        <v>641</v>
      </c>
      <c r="I236" s="179">
        <v>84</v>
      </c>
      <c r="J236" s="198" t="s">
        <v>362</v>
      </c>
      <c r="K236" s="222" t="s">
        <v>226</v>
      </c>
      <c r="L236" s="311" t="s">
        <v>2138</v>
      </c>
      <c r="M236" s="312" t="s">
        <v>2259</v>
      </c>
      <c r="N236" s="285"/>
      <c r="O236" s="285" t="s">
        <v>2138</v>
      </c>
      <c r="P236" s="1" t="b">
        <v>0</v>
      </c>
      <c r="R236" s="349"/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50">
        <f t="shared" si="25"/>
        <v>0</v>
      </c>
      <c r="AF236" s="349"/>
      <c r="AG236" s="349"/>
      <c r="AH236" s="349"/>
      <c r="AI236" s="349"/>
      <c r="AJ236" s="349"/>
      <c r="AK236" s="349"/>
      <c r="AL236" s="349"/>
      <c r="AM236" s="349"/>
      <c r="AN236" s="349"/>
      <c r="AO236" s="349"/>
      <c r="AP236" s="349"/>
      <c r="AQ236" s="349"/>
      <c r="AR236" s="350">
        <f t="shared" si="26"/>
        <v>0</v>
      </c>
      <c r="AT236" s="349"/>
      <c r="AU236" s="349"/>
      <c r="AV236" s="349"/>
      <c r="AW236" s="349"/>
      <c r="AX236" s="349"/>
      <c r="AY236" s="349"/>
      <c r="AZ236" s="349"/>
      <c r="BA236" s="349"/>
      <c r="BB236" s="349"/>
      <c r="BC236" s="349"/>
      <c r="BD236" s="349"/>
      <c r="BE236" s="349"/>
      <c r="BF236" s="350">
        <f t="shared" si="27"/>
        <v>0</v>
      </c>
      <c r="BH236" s="350"/>
      <c r="BI236" s="350"/>
      <c r="BJ236" s="350"/>
      <c r="BK236" s="350"/>
      <c r="BL236" s="350"/>
      <c r="BM236" s="350"/>
      <c r="BN236" s="350"/>
      <c r="BO236" s="350"/>
      <c r="BP236" s="350"/>
      <c r="BQ236" s="350"/>
      <c r="BR236" s="350"/>
      <c r="BS236" s="350"/>
      <c r="BT236" s="350">
        <f t="shared" si="28"/>
        <v>0</v>
      </c>
      <c r="BV236" s="349"/>
      <c r="BW236" s="349"/>
      <c r="BX236" s="349"/>
      <c r="BY236" s="349"/>
      <c r="BZ236" s="349"/>
      <c r="CA236" s="349"/>
      <c r="CB236" s="349"/>
      <c r="CC236" s="349"/>
      <c r="CD236" s="349"/>
      <c r="CE236" s="349"/>
      <c r="CF236" s="349"/>
      <c r="CG236" s="349"/>
      <c r="CH236" s="350">
        <f t="shared" si="29"/>
        <v>0</v>
      </c>
      <c r="CI236" s="399" t="e">
        <f t="shared" si="30"/>
        <v>#DIV/0!</v>
      </c>
      <c r="CJ236" s="348">
        <v>0</v>
      </c>
      <c r="CK236" s="348">
        <v>0</v>
      </c>
      <c r="CL236" s="348">
        <v>0</v>
      </c>
      <c r="CM236" s="348">
        <v>0</v>
      </c>
      <c r="CN236" s="348">
        <v>0</v>
      </c>
      <c r="CO236" s="348">
        <v>0</v>
      </c>
      <c r="CP236" s="348">
        <v>0</v>
      </c>
      <c r="CQ236" s="348">
        <v>0</v>
      </c>
      <c r="CR236" s="348">
        <v>0</v>
      </c>
      <c r="CS236" s="348">
        <v>0</v>
      </c>
      <c r="CT236" s="348">
        <v>0</v>
      </c>
      <c r="CU236" s="348">
        <v>0</v>
      </c>
      <c r="CV236" s="350">
        <f t="shared" si="31"/>
        <v>0</v>
      </c>
      <c r="CX236" s="1054"/>
    </row>
    <row r="237" spans="1:102" s="3" customFormat="1" ht="30" x14ac:dyDescent="0.25">
      <c r="A237" s="191"/>
      <c r="B237" s="212">
        <f>IF(C237=0,"",MAX($B$7:B236)+1)</f>
        <v>225</v>
      </c>
      <c r="C237" s="204">
        <v>6418004102</v>
      </c>
      <c r="D237" s="205" t="str">
        <f>_xlfn.XLOOKUP(C237,'COA_DTGroup_Update 20260428'!$C$410:$C$854,'COA_DTGroup_Update 20260428'!$A$410:$A$854,"")</f>
        <v>Chi phí Khuyến mãi cho người tiêu dùng</v>
      </c>
      <c r="E237" s="205"/>
      <c r="F237" s="204" t="s">
        <v>994</v>
      </c>
      <c r="G237" s="205" t="s">
        <v>995</v>
      </c>
      <c r="H237" s="200">
        <f>VLOOKUP(C237,'COA_DTGroup_Update 20260428'!C:D,2,0)</f>
        <v>641</v>
      </c>
      <c r="I237" s="200">
        <v>84</v>
      </c>
      <c r="J237" s="201" t="s">
        <v>362</v>
      </c>
      <c r="K237" s="223" t="s">
        <v>226</v>
      </c>
      <c r="L237" s="289" t="s">
        <v>682</v>
      </c>
      <c r="M237" s="292" t="s">
        <v>2283</v>
      </c>
      <c r="N237" s="286"/>
      <c r="O237" s="286" t="s">
        <v>682</v>
      </c>
      <c r="P237" s="1" t="b">
        <v>1</v>
      </c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  <c r="AC237" s="351"/>
      <c r="AD237" s="352">
        <f t="shared" si="25"/>
        <v>0</v>
      </c>
      <c r="AF237" s="351"/>
      <c r="AG237" s="351"/>
      <c r="AH237" s="351"/>
      <c r="AI237" s="351"/>
      <c r="AJ237" s="351"/>
      <c r="AK237" s="351"/>
      <c r="AL237" s="351"/>
      <c r="AM237" s="351"/>
      <c r="AN237" s="351"/>
      <c r="AO237" s="351"/>
      <c r="AP237" s="351"/>
      <c r="AQ237" s="351"/>
      <c r="AR237" s="352">
        <f t="shared" si="26"/>
        <v>0</v>
      </c>
      <c r="AT237" s="351"/>
      <c r="AU237" s="351"/>
      <c r="AV237" s="351"/>
      <c r="AW237" s="351"/>
      <c r="AX237" s="351"/>
      <c r="AY237" s="351"/>
      <c r="AZ237" s="351"/>
      <c r="BA237" s="351"/>
      <c r="BB237" s="351"/>
      <c r="BC237" s="351"/>
      <c r="BD237" s="351"/>
      <c r="BE237" s="351"/>
      <c r="BF237" s="352">
        <f t="shared" si="27"/>
        <v>0</v>
      </c>
      <c r="BH237" s="352"/>
      <c r="BI237" s="352"/>
      <c r="BJ237" s="352"/>
      <c r="BK237" s="352"/>
      <c r="BL237" s="352"/>
      <c r="BM237" s="352"/>
      <c r="BN237" s="352"/>
      <c r="BO237" s="352"/>
      <c r="BP237" s="352"/>
      <c r="BQ237" s="352"/>
      <c r="BR237" s="352"/>
      <c r="BS237" s="352"/>
      <c r="BT237" s="352">
        <f t="shared" si="28"/>
        <v>0</v>
      </c>
      <c r="BV237" s="351"/>
      <c r="BW237" s="351"/>
      <c r="BX237" s="351"/>
      <c r="BY237" s="351"/>
      <c r="BZ237" s="351"/>
      <c r="CA237" s="351"/>
      <c r="CB237" s="351"/>
      <c r="CC237" s="351"/>
      <c r="CD237" s="351"/>
      <c r="CE237" s="351"/>
      <c r="CF237" s="351"/>
      <c r="CG237" s="351"/>
      <c r="CH237" s="352">
        <f t="shared" si="29"/>
        <v>0</v>
      </c>
      <c r="CI237" s="399" t="e">
        <f t="shared" si="30"/>
        <v>#DIV/0!</v>
      </c>
      <c r="CJ237" s="348">
        <v>0</v>
      </c>
      <c r="CK237" s="348">
        <v>0</v>
      </c>
      <c r="CL237" s="348">
        <v>0</v>
      </c>
      <c r="CM237" s="348">
        <v>0</v>
      </c>
      <c r="CN237" s="348">
        <v>0</v>
      </c>
      <c r="CO237" s="348">
        <v>0</v>
      </c>
      <c r="CP237" s="348">
        <v>0</v>
      </c>
      <c r="CQ237" s="348">
        <v>0</v>
      </c>
      <c r="CR237" s="348">
        <v>0</v>
      </c>
      <c r="CS237" s="348">
        <v>0</v>
      </c>
      <c r="CT237" s="348">
        <v>0</v>
      </c>
      <c r="CU237" s="348">
        <v>0</v>
      </c>
      <c r="CV237" s="352">
        <f t="shared" si="31"/>
        <v>0</v>
      </c>
      <c r="CX237" s="1054"/>
    </row>
    <row r="238" spans="1:102" x14ac:dyDescent="0.25">
      <c r="B238" s="172">
        <f>IF(C238=0,"",MAX($B$7:B237)+1)</f>
        <v>226</v>
      </c>
      <c r="C238" s="21">
        <v>6427005802</v>
      </c>
      <c r="D238" s="9" t="str">
        <f>_xlfn.XLOOKUP(C238,'COA_DTGroup_Update 20260428'!$C$410:$C$854,'COA_DTGroup_Update 20260428'!$A$410:$A$854,"")</f>
        <v>Chi phí kiểm toán</v>
      </c>
      <c r="E238" s="9" t="s">
        <v>176</v>
      </c>
      <c r="F238" s="21" t="s">
        <v>996</v>
      </c>
      <c r="G238" s="171"/>
      <c r="H238" s="179">
        <f>VLOOKUP(C238,'COA_DTGroup_Update 20260428'!C:D,2,0)</f>
        <v>642</v>
      </c>
      <c r="I238" s="179">
        <v>69</v>
      </c>
      <c r="J238" s="198" t="s">
        <v>176</v>
      </c>
      <c r="K238" s="222" t="s">
        <v>226</v>
      </c>
      <c r="L238" s="288" t="s">
        <v>651</v>
      </c>
      <c r="M238" s="299" t="s">
        <v>2258</v>
      </c>
      <c r="N238" s="285"/>
      <c r="O238" s="285" t="s">
        <v>651</v>
      </c>
      <c r="P238" s="1" t="b">
        <v>1</v>
      </c>
      <c r="R238" s="349"/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50">
        <f t="shared" si="25"/>
        <v>0</v>
      </c>
      <c r="AF238" s="349"/>
      <c r="AG238" s="349"/>
      <c r="AH238" s="349"/>
      <c r="AI238" s="349"/>
      <c r="AJ238" s="349"/>
      <c r="AK238" s="349"/>
      <c r="AL238" s="349"/>
      <c r="AM238" s="349"/>
      <c r="AN238" s="349"/>
      <c r="AO238" s="349"/>
      <c r="AP238" s="349"/>
      <c r="AQ238" s="349"/>
      <c r="AR238" s="350">
        <f t="shared" si="26"/>
        <v>0</v>
      </c>
      <c r="AT238" s="349"/>
      <c r="AU238" s="349"/>
      <c r="AV238" s="349"/>
      <c r="AW238" s="349"/>
      <c r="AX238" s="349"/>
      <c r="AY238" s="349"/>
      <c r="AZ238" s="349"/>
      <c r="BA238" s="349"/>
      <c r="BB238" s="349"/>
      <c r="BC238" s="349"/>
      <c r="BD238" s="349"/>
      <c r="BE238" s="349"/>
      <c r="BF238" s="350">
        <f t="shared" si="27"/>
        <v>0</v>
      </c>
      <c r="BH238" s="350"/>
      <c r="BI238" s="350"/>
      <c r="BJ238" s="350"/>
      <c r="BK238" s="350"/>
      <c r="BL238" s="350"/>
      <c r="BM238" s="350"/>
      <c r="BN238" s="350"/>
      <c r="BO238" s="350"/>
      <c r="BP238" s="350"/>
      <c r="BQ238" s="350"/>
      <c r="BR238" s="350"/>
      <c r="BS238" s="350"/>
      <c r="BT238" s="350">
        <f t="shared" si="28"/>
        <v>0</v>
      </c>
      <c r="BV238" s="349"/>
      <c r="BW238" s="349"/>
      <c r="BX238" s="349"/>
      <c r="BY238" s="349"/>
      <c r="BZ238" s="349"/>
      <c r="CA238" s="349"/>
      <c r="CB238" s="349"/>
      <c r="CC238" s="349"/>
      <c r="CD238" s="349"/>
      <c r="CE238" s="349"/>
      <c r="CF238" s="349"/>
      <c r="CG238" s="349"/>
      <c r="CH238" s="350">
        <f t="shared" si="29"/>
        <v>0</v>
      </c>
      <c r="CI238" s="399" t="e">
        <f t="shared" si="30"/>
        <v>#DIV/0!</v>
      </c>
      <c r="CJ238" s="348">
        <v>0</v>
      </c>
      <c r="CK238" s="348">
        <v>0</v>
      </c>
      <c r="CL238" s="348">
        <v>0</v>
      </c>
      <c r="CM238" s="348">
        <v>0</v>
      </c>
      <c r="CN238" s="348">
        <v>0</v>
      </c>
      <c r="CO238" s="348">
        <v>0</v>
      </c>
      <c r="CP238" s="348">
        <v>0</v>
      </c>
      <c r="CQ238" s="348">
        <v>0</v>
      </c>
      <c r="CR238" s="348">
        <v>0</v>
      </c>
      <c r="CS238" s="348">
        <v>0</v>
      </c>
      <c r="CT238" s="348">
        <v>0</v>
      </c>
      <c r="CU238" s="348">
        <v>0</v>
      </c>
      <c r="CV238" s="350">
        <f t="shared" si="31"/>
        <v>0</v>
      </c>
      <c r="CX238" s="1054"/>
    </row>
    <row r="239" spans="1:102" ht="30" x14ac:dyDescent="0.25">
      <c r="B239" s="172">
        <f>IF(C239=0,"",MAX($B$7:B238)+1)</f>
        <v>227</v>
      </c>
      <c r="C239" s="21">
        <v>6277002301</v>
      </c>
      <c r="D239" s="9" t="str">
        <f>_xlfn.XLOOKUP(C239,'COA_DTGroup_Update 20260428'!$C$410:$C$854,'COA_DTGroup_Update 20260428'!$A$410:$A$854,"")</f>
        <v>Chi phí bảo hiểm tài sản</v>
      </c>
      <c r="E239" s="9" t="s">
        <v>96</v>
      </c>
      <c r="F239" s="21" t="s">
        <v>997</v>
      </c>
      <c r="G239" s="171"/>
      <c r="H239" s="179">
        <f>VLOOKUP(C239,'COA_DTGroup_Update 20260428'!C:D,2,0)</f>
        <v>627</v>
      </c>
      <c r="I239" s="179">
        <v>110</v>
      </c>
      <c r="J239" s="198" t="s">
        <v>96</v>
      </c>
      <c r="K239" s="222" t="s">
        <v>226</v>
      </c>
      <c r="L239" s="311" t="s">
        <v>2073</v>
      </c>
      <c r="M239" s="312" t="s">
        <v>2259</v>
      </c>
      <c r="N239" s="285"/>
      <c r="O239" s="285" t="s">
        <v>2073</v>
      </c>
      <c r="P239" s="1" t="b">
        <v>0</v>
      </c>
      <c r="R239" s="349"/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50">
        <f t="shared" si="25"/>
        <v>0</v>
      </c>
      <c r="AF239" s="349"/>
      <c r="AG239" s="349"/>
      <c r="AH239" s="349"/>
      <c r="AI239" s="349"/>
      <c r="AJ239" s="349"/>
      <c r="AK239" s="349"/>
      <c r="AL239" s="349"/>
      <c r="AM239" s="349"/>
      <c r="AN239" s="349"/>
      <c r="AO239" s="349"/>
      <c r="AP239" s="349"/>
      <c r="AQ239" s="349"/>
      <c r="AR239" s="350">
        <f t="shared" si="26"/>
        <v>0</v>
      </c>
      <c r="AT239" s="349"/>
      <c r="AU239" s="349"/>
      <c r="AV239" s="349"/>
      <c r="AW239" s="349"/>
      <c r="AX239" s="349"/>
      <c r="AY239" s="349"/>
      <c r="AZ239" s="349"/>
      <c r="BA239" s="349"/>
      <c r="BB239" s="349"/>
      <c r="BC239" s="349"/>
      <c r="BD239" s="349"/>
      <c r="BE239" s="349"/>
      <c r="BF239" s="350">
        <f t="shared" si="27"/>
        <v>0</v>
      </c>
      <c r="BH239" s="350"/>
      <c r="BI239" s="350"/>
      <c r="BJ239" s="350"/>
      <c r="BK239" s="350"/>
      <c r="BL239" s="350"/>
      <c r="BM239" s="350"/>
      <c r="BN239" s="350"/>
      <c r="BO239" s="350"/>
      <c r="BP239" s="350"/>
      <c r="BQ239" s="350"/>
      <c r="BR239" s="350"/>
      <c r="BS239" s="350"/>
      <c r="BT239" s="350">
        <f t="shared" si="28"/>
        <v>0</v>
      </c>
      <c r="BV239" s="349">
        <v>0</v>
      </c>
      <c r="BW239" s="349">
        <v>0</v>
      </c>
      <c r="BX239" s="349">
        <v>0</v>
      </c>
      <c r="BY239" s="349">
        <v>7333333.333333333</v>
      </c>
      <c r="BZ239" s="349">
        <v>7333333.333333333</v>
      </c>
      <c r="CA239" s="349">
        <v>7333333.333333333</v>
      </c>
      <c r="CB239" s="349">
        <v>7333333.333333333</v>
      </c>
      <c r="CC239" s="349">
        <v>7333333.333333333</v>
      </c>
      <c r="CD239" s="349">
        <v>7333333.333333333</v>
      </c>
      <c r="CE239" s="349">
        <v>7333333.333333333</v>
      </c>
      <c r="CF239" s="349">
        <v>7333333.333333333</v>
      </c>
      <c r="CG239" s="349">
        <v>7333333.333333333</v>
      </c>
      <c r="CH239" s="350">
        <f t="shared" si="29"/>
        <v>66000000.000000007</v>
      </c>
      <c r="CI239" s="399">
        <f t="shared" si="30"/>
        <v>0.49527027272727264</v>
      </c>
      <c r="CJ239" s="348">
        <v>6484950</v>
      </c>
      <c r="CK239" s="348">
        <v>6484950</v>
      </c>
      <c r="CL239" s="348">
        <v>6484950</v>
      </c>
      <c r="CM239" s="348">
        <v>6484950</v>
      </c>
      <c r="CN239" s="348">
        <v>6956146</v>
      </c>
      <c r="CO239" s="348">
        <v>0</v>
      </c>
      <c r="CP239" s="348">
        <v>0</v>
      </c>
      <c r="CQ239" s="348">
        <v>0</v>
      </c>
      <c r="CR239" s="348">
        <v>0</v>
      </c>
      <c r="CS239" s="348">
        <v>0</v>
      </c>
      <c r="CT239" s="348">
        <v>0</v>
      </c>
      <c r="CU239" s="348">
        <v>0</v>
      </c>
      <c r="CV239" s="350">
        <f t="shared" si="31"/>
        <v>32895946</v>
      </c>
      <c r="CX239" s="1054"/>
    </row>
    <row r="240" spans="1:102" x14ac:dyDescent="0.25">
      <c r="B240" s="172">
        <f>IF(C240=0,"",MAX($B$7:B239)+1)</f>
        <v>228</v>
      </c>
      <c r="C240" s="21">
        <v>6427002301</v>
      </c>
      <c r="D240" s="9" t="str">
        <f>_xlfn.XLOOKUP(C240,'COA_DTGroup_Update 20260428'!$C$410:$C$854,'COA_DTGroup_Update 20260428'!$A$410:$A$854,"")</f>
        <v>Chi phí bảo hiểm tài sản</v>
      </c>
      <c r="E240" s="9" t="s">
        <v>96</v>
      </c>
      <c r="F240" s="21" t="s">
        <v>997</v>
      </c>
      <c r="G240" s="171"/>
      <c r="H240" s="179">
        <f>VLOOKUP(C240,'COA_DTGroup_Update 20260428'!C:D,2,0)</f>
        <v>642</v>
      </c>
      <c r="I240" s="179">
        <v>110</v>
      </c>
      <c r="J240" s="198" t="s">
        <v>96</v>
      </c>
      <c r="K240" s="222" t="s">
        <v>226</v>
      </c>
      <c r="L240" s="288" t="s">
        <v>519</v>
      </c>
      <c r="M240" s="299" t="s">
        <v>2258</v>
      </c>
      <c r="N240" s="285"/>
      <c r="O240" s="285" t="s">
        <v>519</v>
      </c>
      <c r="P240" s="1" t="b">
        <v>1</v>
      </c>
      <c r="R240" s="349"/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50">
        <f t="shared" si="25"/>
        <v>0</v>
      </c>
      <c r="AF240" s="349"/>
      <c r="AG240" s="349"/>
      <c r="AH240" s="349"/>
      <c r="AI240" s="349"/>
      <c r="AJ240" s="349"/>
      <c r="AK240" s="349"/>
      <c r="AL240" s="349"/>
      <c r="AM240" s="349"/>
      <c r="AN240" s="349"/>
      <c r="AO240" s="349"/>
      <c r="AP240" s="349"/>
      <c r="AQ240" s="349"/>
      <c r="AR240" s="350">
        <f t="shared" si="26"/>
        <v>0</v>
      </c>
      <c r="AT240" s="349"/>
      <c r="AU240" s="349"/>
      <c r="AV240" s="349"/>
      <c r="AW240" s="349"/>
      <c r="AX240" s="349"/>
      <c r="AY240" s="349"/>
      <c r="AZ240" s="349"/>
      <c r="BA240" s="349"/>
      <c r="BB240" s="349"/>
      <c r="BC240" s="349"/>
      <c r="BD240" s="349"/>
      <c r="BE240" s="349"/>
      <c r="BF240" s="350">
        <f t="shared" si="27"/>
        <v>0</v>
      </c>
      <c r="BH240" s="350"/>
      <c r="BI240" s="350"/>
      <c r="BJ240" s="350"/>
      <c r="BK240" s="350"/>
      <c r="BL240" s="350"/>
      <c r="BM240" s="350"/>
      <c r="BN240" s="350"/>
      <c r="BO240" s="350"/>
      <c r="BP240" s="350"/>
      <c r="BQ240" s="350"/>
      <c r="BR240" s="350"/>
      <c r="BS240" s="350"/>
      <c r="BT240" s="350">
        <f t="shared" si="28"/>
        <v>0</v>
      </c>
      <c r="BV240" s="349"/>
      <c r="BW240" s="349"/>
      <c r="BX240" s="349"/>
      <c r="BY240" s="349"/>
      <c r="BZ240" s="349"/>
      <c r="CA240" s="349"/>
      <c r="CB240" s="349"/>
      <c r="CC240" s="349"/>
      <c r="CD240" s="349"/>
      <c r="CE240" s="349"/>
      <c r="CF240" s="349"/>
      <c r="CG240" s="349"/>
      <c r="CH240" s="350">
        <f t="shared" si="29"/>
        <v>0</v>
      </c>
      <c r="CI240" s="399" t="e">
        <f t="shared" si="30"/>
        <v>#DIV/0!</v>
      </c>
      <c r="CJ240" s="348">
        <v>0</v>
      </c>
      <c r="CK240" s="348">
        <v>0</v>
      </c>
      <c r="CL240" s="348">
        <v>0</v>
      </c>
      <c r="CM240" s="348">
        <v>0</v>
      </c>
      <c r="CN240" s="348">
        <v>0</v>
      </c>
      <c r="CO240" s="348">
        <v>0</v>
      </c>
      <c r="CP240" s="348">
        <v>0</v>
      </c>
      <c r="CQ240" s="348">
        <v>0</v>
      </c>
      <c r="CR240" s="348">
        <v>0</v>
      </c>
      <c r="CS240" s="348">
        <v>0</v>
      </c>
      <c r="CT240" s="348">
        <v>0</v>
      </c>
      <c r="CU240" s="348">
        <v>0</v>
      </c>
      <c r="CV240" s="350">
        <f t="shared" si="31"/>
        <v>0</v>
      </c>
      <c r="CX240" s="1054"/>
    </row>
    <row r="241" spans="1:102" x14ac:dyDescent="0.25">
      <c r="B241" s="172">
        <f>IF(C241=0,"",MAX($B$7:B240)+1)</f>
        <v>229</v>
      </c>
      <c r="C241" s="21">
        <v>6426007001</v>
      </c>
      <c r="D241" s="9" t="str">
        <f>_xlfn.XLOOKUP(C241,'COA_DTGroup_Update 20260428'!$C$410:$C$854,'COA_DTGroup_Update 20260428'!$A$410:$A$854,"")</f>
        <v>Dự Phòng nợ khó đòi</v>
      </c>
      <c r="E241" s="9" t="s">
        <v>384</v>
      </c>
      <c r="F241" s="21" t="s">
        <v>998</v>
      </c>
      <c r="G241" s="171"/>
      <c r="H241" s="179">
        <f>VLOOKUP(C241,'COA_DTGroup_Update 20260428'!C:D,2,0)</f>
        <v>642</v>
      </c>
      <c r="I241" s="179">
        <v>111</v>
      </c>
      <c r="J241" s="198" t="s">
        <v>384</v>
      </c>
      <c r="K241" s="222" t="s">
        <v>226</v>
      </c>
      <c r="L241" s="288" t="s">
        <v>692</v>
      </c>
      <c r="M241" s="299" t="s">
        <v>2258</v>
      </c>
      <c r="N241" s="285"/>
      <c r="O241" s="285" t="s">
        <v>692</v>
      </c>
      <c r="P241" s="1" t="b">
        <v>1</v>
      </c>
      <c r="R241" s="349"/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50">
        <f t="shared" si="25"/>
        <v>0</v>
      </c>
      <c r="AF241" s="349"/>
      <c r="AG241" s="349"/>
      <c r="AH241" s="349"/>
      <c r="AI241" s="349"/>
      <c r="AJ241" s="349"/>
      <c r="AK241" s="349"/>
      <c r="AL241" s="349"/>
      <c r="AM241" s="349"/>
      <c r="AN241" s="349"/>
      <c r="AO241" s="349"/>
      <c r="AP241" s="349"/>
      <c r="AQ241" s="349"/>
      <c r="AR241" s="350">
        <f t="shared" si="26"/>
        <v>0</v>
      </c>
      <c r="AT241" s="349"/>
      <c r="AU241" s="349"/>
      <c r="AV241" s="349"/>
      <c r="AW241" s="349"/>
      <c r="AX241" s="349"/>
      <c r="AY241" s="349"/>
      <c r="AZ241" s="349"/>
      <c r="BA241" s="349"/>
      <c r="BB241" s="349"/>
      <c r="BC241" s="349"/>
      <c r="BD241" s="349"/>
      <c r="BE241" s="349"/>
      <c r="BF241" s="350">
        <f t="shared" si="27"/>
        <v>0</v>
      </c>
      <c r="BH241" s="350"/>
      <c r="BI241" s="350"/>
      <c r="BJ241" s="350"/>
      <c r="BK241" s="350"/>
      <c r="BL241" s="350"/>
      <c r="BM241" s="350"/>
      <c r="BN241" s="350"/>
      <c r="BO241" s="350"/>
      <c r="BP241" s="350"/>
      <c r="BQ241" s="350"/>
      <c r="BR241" s="350"/>
      <c r="BS241" s="350"/>
      <c r="BT241" s="350">
        <f t="shared" si="28"/>
        <v>0</v>
      </c>
      <c r="BV241" s="349"/>
      <c r="BW241" s="349"/>
      <c r="BX241" s="349"/>
      <c r="BY241" s="349"/>
      <c r="BZ241" s="349"/>
      <c r="CA241" s="349"/>
      <c r="CB241" s="349"/>
      <c r="CC241" s="349"/>
      <c r="CD241" s="349"/>
      <c r="CE241" s="349"/>
      <c r="CF241" s="349"/>
      <c r="CG241" s="349"/>
      <c r="CH241" s="350">
        <f t="shared" si="29"/>
        <v>0</v>
      </c>
      <c r="CI241" s="399" t="e">
        <f t="shared" si="30"/>
        <v>#DIV/0!</v>
      </c>
      <c r="CJ241" s="348">
        <v>0</v>
      </c>
      <c r="CK241" s="348">
        <v>0</v>
      </c>
      <c r="CL241" s="348">
        <v>0</v>
      </c>
      <c r="CM241" s="348">
        <v>0</v>
      </c>
      <c r="CN241" s="348">
        <v>0</v>
      </c>
      <c r="CO241" s="348">
        <v>0</v>
      </c>
      <c r="CP241" s="348">
        <v>0</v>
      </c>
      <c r="CQ241" s="348">
        <v>0</v>
      </c>
      <c r="CR241" s="348">
        <v>0</v>
      </c>
      <c r="CS241" s="348">
        <v>0</v>
      </c>
      <c r="CT241" s="348">
        <v>0</v>
      </c>
      <c r="CU241" s="348">
        <v>0</v>
      </c>
      <c r="CV241" s="350">
        <f t="shared" si="31"/>
        <v>0</v>
      </c>
      <c r="CX241" s="1054"/>
    </row>
    <row r="242" spans="1:102" s="3" customFormat="1" ht="30" x14ac:dyDescent="0.25">
      <c r="A242" s="191"/>
      <c r="B242" s="212">
        <f>IF(C242=0,"",MAX($B$7:B241)+1)</f>
        <v>230</v>
      </c>
      <c r="C242" s="204">
        <v>6428007001</v>
      </c>
      <c r="D242" s="205" t="str">
        <f>_xlfn.XLOOKUP(C242,'COA_DTGroup_Update 20260428'!$C$410:$C$854,'COA_DTGroup_Update 20260428'!$A$410:$A$854,"")</f>
        <v>Dự Phòng nợ khó đòi</v>
      </c>
      <c r="E242" s="205"/>
      <c r="F242" s="204" t="s">
        <v>998</v>
      </c>
      <c r="G242" s="205" t="s">
        <v>999</v>
      </c>
      <c r="H242" s="200">
        <f>VLOOKUP(C242,'COA_DTGroup_Update 20260428'!C:D,2,0)</f>
        <v>642</v>
      </c>
      <c r="I242" s="200">
        <v>111</v>
      </c>
      <c r="J242" s="201" t="s">
        <v>384</v>
      </c>
      <c r="K242" s="223" t="s">
        <v>226</v>
      </c>
      <c r="L242" s="289" t="s">
        <v>2234</v>
      </c>
      <c r="M242" s="290" t="s">
        <v>2259</v>
      </c>
      <c r="N242" s="286"/>
      <c r="O242" s="286" t="s">
        <v>2234</v>
      </c>
      <c r="P242" s="1" t="b">
        <v>0</v>
      </c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  <c r="AC242" s="351"/>
      <c r="AD242" s="352">
        <f t="shared" si="25"/>
        <v>0</v>
      </c>
      <c r="AF242" s="351"/>
      <c r="AG242" s="351"/>
      <c r="AH242" s="351"/>
      <c r="AI242" s="351"/>
      <c r="AJ242" s="351"/>
      <c r="AK242" s="351"/>
      <c r="AL242" s="351"/>
      <c r="AM242" s="351"/>
      <c r="AN242" s="351"/>
      <c r="AO242" s="351"/>
      <c r="AP242" s="351"/>
      <c r="AQ242" s="351"/>
      <c r="AR242" s="352">
        <f t="shared" si="26"/>
        <v>0</v>
      </c>
      <c r="AT242" s="351"/>
      <c r="AU242" s="351"/>
      <c r="AV242" s="351"/>
      <c r="AW242" s="351"/>
      <c r="AX242" s="351"/>
      <c r="AY242" s="351"/>
      <c r="AZ242" s="351"/>
      <c r="BA242" s="351"/>
      <c r="BB242" s="351"/>
      <c r="BC242" s="351"/>
      <c r="BD242" s="351"/>
      <c r="BE242" s="351"/>
      <c r="BF242" s="352">
        <f t="shared" si="27"/>
        <v>0</v>
      </c>
      <c r="BH242" s="352"/>
      <c r="BI242" s="352"/>
      <c r="BJ242" s="352"/>
      <c r="BK242" s="352"/>
      <c r="BL242" s="352"/>
      <c r="BM242" s="352"/>
      <c r="BN242" s="352"/>
      <c r="BO242" s="352"/>
      <c r="BP242" s="352"/>
      <c r="BQ242" s="352"/>
      <c r="BR242" s="352"/>
      <c r="BS242" s="352"/>
      <c r="BT242" s="352">
        <f t="shared" si="28"/>
        <v>0</v>
      </c>
      <c r="BV242" s="351"/>
      <c r="BW242" s="351"/>
      <c r="BX242" s="351"/>
      <c r="BY242" s="351"/>
      <c r="BZ242" s="351"/>
      <c r="CA242" s="351"/>
      <c r="CB242" s="351"/>
      <c r="CC242" s="351"/>
      <c r="CD242" s="351"/>
      <c r="CE242" s="351"/>
      <c r="CF242" s="351"/>
      <c r="CG242" s="351"/>
      <c r="CH242" s="352">
        <f t="shared" si="29"/>
        <v>0</v>
      </c>
      <c r="CI242" s="399" t="e">
        <f t="shared" si="30"/>
        <v>#DIV/0!</v>
      </c>
      <c r="CJ242" s="348">
        <v>0</v>
      </c>
      <c r="CK242" s="348">
        <v>0</v>
      </c>
      <c r="CL242" s="348">
        <v>0</v>
      </c>
      <c r="CM242" s="348">
        <v>0</v>
      </c>
      <c r="CN242" s="348">
        <v>0</v>
      </c>
      <c r="CO242" s="348">
        <v>0</v>
      </c>
      <c r="CP242" s="348">
        <v>0</v>
      </c>
      <c r="CQ242" s="348">
        <v>0</v>
      </c>
      <c r="CR242" s="348">
        <v>0</v>
      </c>
      <c r="CS242" s="348">
        <v>0</v>
      </c>
      <c r="CT242" s="348">
        <v>0</v>
      </c>
      <c r="CU242" s="348">
        <v>0</v>
      </c>
      <c r="CV242" s="352">
        <f t="shared" si="31"/>
        <v>0</v>
      </c>
      <c r="CX242" s="1054"/>
    </row>
    <row r="243" spans="1:102" ht="30" x14ac:dyDescent="0.25">
      <c r="B243" s="172">
        <f>IF(C243=0,"",MAX($B$7:B242)+1)</f>
        <v>231</v>
      </c>
      <c r="C243" s="230" t="s">
        <v>934</v>
      </c>
      <c r="D243" s="231"/>
      <c r="E243" s="231" t="s">
        <v>385</v>
      </c>
      <c r="F243" s="230" t="s">
        <v>1000</v>
      </c>
      <c r="G243" s="231" t="s">
        <v>805</v>
      </c>
      <c r="H243" s="179"/>
      <c r="I243" s="179">
        <v>112</v>
      </c>
      <c r="J243" s="198" t="s">
        <v>385</v>
      </c>
      <c r="K243" s="222" t="s">
        <v>226</v>
      </c>
      <c r="L243" s="297" t="s">
        <v>2295</v>
      </c>
      <c r="M243" s="299" t="s">
        <v>2296</v>
      </c>
      <c r="N243" s="285"/>
      <c r="O243" s="285" t="s">
        <v>934</v>
      </c>
      <c r="P243" s="1" t="b">
        <v>0</v>
      </c>
      <c r="R243" s="349"/>
      <c r="S243" s="349"/>
      <c r="T243" s="349"/>
      <c r="U243" s="349"/>
      <c r="V243" s="349"/>
      <c r="W243" s="349"/>
      <c r="X243" s="349"/>
      <c r="Y243" s="349"/>
      <c r="Z243" s="349"/>
      <c r="AA243" s="349"/>
      <c r="AB243" s="349"/>
      <c r="AC243" s="349"/>
      <c r="AD243" s="350">
        <f t="shared" si="25"/>
        <v>0</v>
      </c>
      <c r="AF243" s="349"/>
      <c r="AG243" s="349"/>
      <c r="AH243" s="349"/>
      <c r="AI243" s="349"/>
      <c r="AJ243" s="349"/>
      <c r="AK243" s="349"/>
      <c r="AL243" s="349"/>
      <c r="AM243" s="349"/>
      <c r="AN243" s="349"/>
      <c r="AO243" s="349"/>
      <c r="AP243" s="349"/>
      <c r="AQ243" s="349"/>
      <c r="AR243" s="350">
        <f t="shared" si="26"/>
        <v>0</v>
      </c>
      <c r="AT243" s="349"/>
      <c r="AU243" s="349"/>
      <c r="AV243" s="349"/>
      <c r="AW243" s="349"/>
      <c r="AX243" s="349"/>
      <c r="AY243" s="349"/>
      <c r="AZ243" s="349"/>
      <c r="BA243" s="349"/>
      <c r="BB243" s="349"/>
      <c r="BC243" s="349"/>
      <c r="BD243" s="349"/>
      <c r="BE243" s="349"/>
      <c r="BF243" s="350">
        <f t="shared" si="27"/>
        <v>0</v>
      </c>
      <c r="BH243" s="350"/>
      <c r="BI243" s="350"/>
      <c r="BJ243" s="350"/>
      <c r="BK243" s="350"/>
      <c r="BL243" s="350"/>
      <c r="BM243" s="350"/>
      <c r="BN243" s="350"/>
      <c r="BO243" s="350"/>
      <c r="BP243" s="350"/>
      <c r="BQ243" s="350"/>
      <c r="BR243" s="350"/>
      <c r="BS243" s="350"/>
      <c r="BT243" s="350">
        <f t="shared" si="28"/>
        <v>0</v>
      </c>
      <c r="BV243" s="349"/>
      <c r="BW243" s="349"/>
      <c r="BX243" s="349"/>
      <c r="BY243" s="349"/>
      <c r="BZ243" s="349"/>
      <c r="CA243" s="349"/>
      <c r="CB243" s="349"/>
      <c r="CC243" s="349"/>
      <c r="CD243" s="349"/>
      <c r="CE243" s="349"/>
      <c r="CF243" s="349"/>
      <c r="CG243" s="349"/>
      <c r="CH243" s="350">
        <f t="shared" si="29"/>
        <v>0</v>
      </c>
      <c r="CI243" s="399" t="e">
        <f t="shared" si="30"/>
        <v>#DIV/0!</v>
      </c>
      <c r="CJ243" s="348">
        <v>0</v>
      </c>
      <c r="CK243" s="348">
        <v>0</v>
      </c>
      <c r="CL243" s="348">
        <v>0</v>
      </c>
      <c r="CM243" s="348">
        <v>0</v>
      </c>
      <c r="CN243" s="348">
        <v>0</v>
      </c>
      <c r="CO243" s="348">
        <v>0</v>
      </c>
      <c r="CP243" s="348">
        <v>0</v>
      </c>
      <c r="CQ243" s="348">
        <v>0</v>
      </c>
      <c r="CR243" s="348">
        <v>0</v>
      </c>
      <c r="CS243" s="348">
        <v>0</v>
      </c>
      <c r="CT243" s="348">
        <v>0</v>
      </c>
      <c r="CU243" s="348">
        <v>0</v>
      </c>
      <c r="CV243" s="350">
        <f t="shared" si="31"/>
        <v>0</v>
      </c>
      <c r="CX243" s="1054"/>
    </row>
    <row r="244" spans="1:102" s="3" customFormat="1" ht="30" x14ac:dyDescent="0.25">
      <c r="A244" s="191"/>
      <c r="B244" s="212">
        <f>IF(C244=0,"",MAX($B$7:B243)+1)</f>
        <v>232</v>
      </c>
      <c r="C244" s="204">
        <v>6418003904</v>
      </c>
      <c r="D244" s="205" t="str">
        <f>_xlfn.XLOOKUP(C244,'COA_DTGroup_Update 20260428'!$C$410:$C$854,'COA_DTGroup_Update 20260428'!$A$410:$A$854,"")</f>
        <v>Chi phí hỗ trợ các đơn vị khác</v>
      </c>
      <c r="E244" s="205"/>
      <c r="F244" s="204" t="s">
        <v>1001</v>
      </c>
      <c r="G244" s="205" t="s">
        <v>1002</v>
      </c>
      <c r="H244" s="200">
        <f>VLOOKUP(C244,'COA_DTGroup_Update 20260428'!C:D,2,0)</f>
        <v>641</v>
      </c>
      <c r="I244" s="200">
        <v>80</v>
      </c>
      <c r="J244" s="201" t="s">
        <v>78</v>
      </c>
      <c r="K244" s="223" t="s">
        <v>226</v>
      </c>
      <c r="L244" s="289" t="s">
        <v>2190</v>
      </c>
      <c r="M244" s="290" t="s">
        <v>2259</v>
      </c>
      <c r="N244" s="286"/>
      <c r="O244" s="286" t="s">
        <v>2190</v>
      </c>
      <c r="P244" s="1" t="b">
        <v>0</v>
      </c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  <c r="AC244" s="351"/>
      <c r="AD244" s="352">
        <f t="shared" si="25"/>
        <v>0</v>
      </c>
      <c r="AF244" s="351"/>
      <c r="AG244" s="351"/>
      <c r="AH244" s="351"/>
      <c r="AI244" s="351"/>
      <c r="AJ244" s="351"/>
      <c r="AK244" s="351"/>
      <c r="AL244" s="351"/>
      <c r="AM244" s="351"/>
      <c r="AN244" s="351"/>
      <c r="AO244" s="351"/>
      <c r="AP244" s="351"/>
      <c r="AQ244" s="351"/>
      <c r="AR244" s="352">
        <f t="shared" si="26"/>
        <v>0</v>
      </c>
      <c r="AT244" s="351"/>
      <c r="AU244" s="351"/>
      <c r="AV244" s="351"/>
      <c r="AW244" s="351"/>
      <c r="AX244" s="351"/>
      <c r="AY244" s="351"/>
      <c r="AZ244" s="351"/>
      <c r="BA244" s="351"/>
      <c r="BB244" s="351"/>
      <c r="BC244" s="351"/>
      <c r="BD244" s="351"/>
      <c r="BE244" s="351"/>
      <c r="BF244" s="352">
        <f t="shared" si="27"/>
        <v>0</v>
      </c>
      <c r="BH244" s="352"/>
      <c r="BI244" s="352"/>
      <c r="BJ244" s="352"/>
      <c r="BK244" s="352"/>
      <c r="BL244" s="352"/>
      <c r="BM244" s="352"/>
      <c r="BN244" s="352"/>
      <c r="BO244" s="352"/>
      <c r="BP244" s="352"/>
      <c r="BQ244" s="352"/>
      <c r="BR244" s="352"/>
      <c r="BS244" s="352"/>
      <c r="BT244" s="352">
        <f t="shared" si="28"/>
        <v>0</v>
      </c>
      <c r="BV244" s="351"/>
      <c r="BW244" s="351"/>
      <c r="BX244" s="351"/>
      <c r="BY244" s="351"/>
      <c r="BZ244" s="351"/>
      <c r="CA244" s="351"/>
      <c r="CB244" s="351"/>
      <c r="CC244" s="351"/>
      <c r="CD244" s="351"/>
      <c r="CE244" s="351"/>
      <c r="CF244" s="351"/>
      <c r="CG244" s="351"/>
      <c r="CH244" s="352">
        <f t="shared" si="29"/>
        <v>0</v>
      </c>
      <c r="CI244" s="399" t="e">
        <f t="shared" si="30"/>
        <v>#DIV/0!</v>
      </c>
      <c r="CJ244" s="348">
        <v>0</v>
      </c>
      <c r="CK244" s="348">
        <v>0</v>
      </c>
      <c r="CL244" s="348">
        <v>0</v>
      </c>
      <c r="CM244" s="348">
        <v>0</v>
      </c>
      <c r="CN244" s="348">
        <v>0</v>
      </c>
      <c r="CO244" s="348">
        <v>0</v>
      </c>
      <c r="CP244" s="348">
        <v>0</v>
      </c>
      <c r="CQ244" s="348">
        <v>0</v>
      </c>
      <c r="CR244" s="348">
        <v>0</v>
      </c>
      <c r="CS244" s="348">
        <v>0</v>
      </c>
      <c r="CT244" s="348">
        <v>0</v>
      </c>
      <c r="CU244" s="348">
        <v>0</v>
      </c>
      <c r="CV244" s="352">
        <f t="shared" si="31"/>
        <v>0</v>
      </c>
      <c r="CX244" s="1054"/>
    </row>
    <row r="245" spans="1:102" ht="30" x14ac:dyDescent="0.25">
      <c r="B245" s="172">
        <f>IF(C245=0,"",MAX($B$7:B244)+1)</f>
        <v>233</v>
      </c>
      <c r="C245" s="21">
        <v>6418004701</v>
      </c>
      <c r="D245" s="9" t="str">
        <f>_xlfn.XLOOKUP(C245,'COA_DTGroup_Update 20260428'!$C$410:$C$854,'COA_DTGroup_Update 20260428'!$A$410:$A$854,"")</f>
        <v>Chi phí ủng hộ, hỗ trợ, tài trợ</v>
      </c>
      <c r="E245" s="9" t="s">
        <v>78</v>
      </c>
      <c r="F245" s="21" t="s">
        <v>1003</v>
      </c>
      <c r="G245" s="171"/>
      <c r="H245" s="179">
        <f>VLOOKUP(C245,'COA_DTGroup_Update 20260428'!C:D,2,0)</f>
        <v>641</v>
      </c>
      <c r="I245" s="179">
        <v>80</v>
      </c>
      <c r="J245" s="198" t="s">
        <v>78</v>
      </c>
      <c r="K245" s="222" t="s">
        <v>226</v>
      </c>
      <c r="L245" s="288" t="s">
        <v>699</v>
      </c>
      <c r="M245" s="299" t="s">
        <v>2258</v>
      </c>
      <c r="N245" s="285"/>
      <c r="O245" s="285" t="s">
        <v>699</v>
      </c>
      <c r="P245" s="1" t="b">
        <v>1</v>
      </c>
      <c r="R245" s="349"/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50">
        <f t="shared" si="25"/>
        <v>0</v>
      </c>
      <c r="AF245" s="349"/>
      <c r="AG245" s="349"/>
      <c r="AH245" s="349"/>
      <c r="AI245" s="349"/>
      <c r="AJ245" s="349"/>
      <c r="AK245" s="349"/>
      <c r="AL245" s="349"/>
      <c r="AM245" s="349"/>
      <c r="AN245" s="349"/>
      <c r="AO245" s="349"/>
      <c r="AP245" s="349"/>
      <c r="AQ245" s="349"/>
      <c r="AR245" s="350">
        <f t="shared" si="26"/>
        <v>0</v>
      </c>
      <c r="AT245" s="349"/>
      <c r="AU245" s="349"/>
      <c r="AV245" s="349"/>
      <c r="AW245" s="349"/>
      <c r="AX245" s="349"/>
      <c r="AY245" s="349"/>
      <c r="AZ245" s="349"/>
      <c r="BA245" s="349"/>
      <c r="BB245" s="349"/>
      <c r="BC245" s="349"/>
      <c r="BD245" s="349"/>
      <c r="BE245" s="349"/>
      <c r="BF245" s="350">
        <f t="shared" si="27"/>
        <v>0</v>
      </c>
      <c r="BH245" s="350"/>
      <c r="BI245" s="350"/>
      <c r="BJ245" s="350"/>
      <c r="BK245" s="350"/>
      <c r="BL245" s="350"/>
      <c r="BM245" s="350"/>
      <c r="BN245" s="350"/>
      <c r="BO245" s="350"/>
      <c r="BP245" s="350"/>
      <c r="BQ245" s="350"/>
      <c r="BR245" s="350"/>
      <c r="BS245" s="350"/>
      <c r="BT245" s="350">
        <f t="shared" si="28"/>
        <v>0</v>
      </c>
      <c r="BV245" s="349"/>
      <c r="BW245" s="349"/>
      <c r="BX245" s="349"/>
      <c r="BY245" s="349"/>
      <c r="BZ245" s="349"/>
      <c r="CA245" s="349"/>
      <c r="CB245" s="349"/>
      <c r="CC245" s="349"/>
      <c r="CD245" s="349"/>
      <c r="CE245" s="349"/>
      <c r="CF245" s="349"/>
      <c r="CG245" s="349"/>
      <c r="CH245" s="350">
        <f t="shared" si="29"/>
        <v>0</v>
      </c>
      <c r="CI245" s="399" t="e">
        <f t="shared" si="30"/>
        <v>#DIV/0!</v>
      </c>
      <c r="CJ245" s="348">
        <v>0</v>
      </c>
      <c r="CK245" s="348">
        <v>0</v>
      </c>
      <c r="CL245" s="348">
        <v>0</v>
      </c>
      <c r="CM245" s="348">
        <v>0</v>
      </c>
      <c r="CN245" s="348">
        <v>0</v>
      </c>
      <c r="CO245" s="348">
        <v>0</v>
      </c>
      <c r="CP245" s="348">
        <v>0</v>
      </c>
      <c r="CQ245" s="348">
        <v>0</v>
      </c>
      <c r="CR245" s="348">
        <v>0</v>
      </c>
      <c r="CS245" s="348">
        <v>0</v>
      </c>
      <c r="CT245" s="348">
        <v>0</v>
      </c>
      <c r="CU245" s="348">
        <v>0</v>
      </c>
      <c r="CV245" s="350">
        <f t="shared" si="31"/>
        <v>0</v>
      </c>
      <c r="CX245" s="1054"/>
    </row>
    <row r="246" spans="1:102" ht="30" x14ac:dyDescent="0.25">
      <c r="B246" s="172">
        <f>IF(C246=0,"",MAX($B$7:B245)+1)</f>
        <v>234</v>
      </c>
      <c r="C246" s="21">
        <v>6428004701</v>
      </c>
      <c r="D246" s="9" t="str">
        <f>_xlfn.XLOOKUP(C246,'COA_DTGroup_Update 20260428'!$C$410:$C$854,'COA_DTGroup_Update 20260428'!$A$410:$A$854,"")</f>
        <v>Chi phí ủng hộ, hỗ trợ, tài trợ</v>
      </c>
      <c r="E246" s="9" t="s">
        <v>78</v>
      </c>
      <c r="F246" s="21" t="s">
        <v>1003</v>
      </c>
      <c r="G246" s="171" t="s">
        <v>1004</v>
      </c>
      <c r="H246" s="179">
        <f>VLOOKUP(C246,'COA_DTGroup_Update 20260428'!C:D,2,0)</f>
        <v>642</v>
      </c>
      <c r="I246" s="179">
        <v>80</v>
      </c>
      <c r="J246" s="198" t="s">
        <v>78</v>
      </c>
      <c r="K246" s="222" t="s">
        <v>226</v>
      </c>
      <c r="L246" s="288" t="s">
        <v>666</v>
      </c>
      <c r="M246" s="299" t="s">
        <v>2258</v>
      </c>
      <c r="N246" s="285"/>
      <c r="O246" s="285" t="s">
        <v>666</v>
      </c>
      <c r="P246" s="1" t="b">
        <v>1</v>
      </c>
      <c r="R246" s="349"/>
      <c r="S246" s="349"/>
      <c r="T246" s="349"/>
      <c r="U246" s="349"/>
      <c r="V246" s="349"/>
      <c r="W246" s="349"/>
      <c r="X246" s="349"/>
      <c r="Y246" s="349"/>
      <c r="Z246" s="349"/>
      <c r="AA246" s="349"/>
      <c r="AB246" s="349"/>
      <c r="AC246" s="349"/>
      <c r="AD246" s="350">
        <f t="shared" si="25"/>
        <v>0</v>
      </c>
      <c r="AF246" s="349"/>
      <c r="AG246" s="349"/>
      <c r="AH246" s="349"/>
      <c r="AI246" s="349"/>
      <c r="AJ246" s="349"/>
      <c r="AK246" s="349"/>
      <c r="AL246" s="349"/>
      <c r="AM246" s="349"/>
      <c r="AN246" s="349"/>
      <c r="AO246" s="349"/>
      <c r="AP246" s="349"/>
      <c r="AQ246" s="349"/>
      <c r="AR246" s="350">
        <f t="shared" si="26"/>
        <v>0</v>
      </c>
      <c r="AT246" s="349"/>
      <c r="AU246" s="349"/>
      <c r="AV246" s="349"/>
      <c r="AW246" s="349"/>
      <c r="AX246" s="349"/>
      <c r="AY246" s="349"/>
      <c r="AZ246" s="349"/>
      <c r="BA246" s="349"/>
      <c r="BB246" s="349"/>
      <c r="BC246" s="349"/>
      <c r="BD246" s="349"/>
      <c r="BE246" s="349"/>
      <c r="BF246" s="350">
        <f t="shared" si="27"/>
        <v>0</v>
      </c>
      <c r="BH246" s="350"/>
      <c r="BI246" s="350"/>
      <c r="BJ246" s="350"/>
      <c r="BK246" s="350"/>
      <c r="BL246" s="350"/>
      <c r="BM246" s="350"/>
      <c r="BN246" s="350"/>
      <c r="BO246" s="350"/>
      <c r="BP246" s="350"/>
      <c r="BQ246" s="350"/>
      <c r="BR246" s="350"/>
      <c r="BS246" s="350"/>
      <c r="BT246" s="350">
        <f t="shared" si="28"/>
        <v>0</v>
      </c>
      <c r="BV246" s="349"/>
      <c r="BW246" s="349"/>
      <c r="BX246" s="349"/>
      <c r="BY246" s="349"/>
      <c r="BZ246" s="349"/>
      <c r="CA246" s="349"/>
      <c r="CB246" s="349"/>
      <c r="CC246" s="349"/>
      <c r="CD246" s="349"/>
      <c r="CE246" s="349"/>
      <c r="CF246" s="349"/>
      <c r="CG246" s="349"/>
      <c r="CH246" s="350">
        <f t="shared" si="29"/>
        <v>0</v>
      </c>
      <c r="CI246" s="399" t="e">
        <f t="shared" si="30"/>
        <v>#DIV/0!</v>
      </c>
      <c r="CJ246" s="348">
        <v>0</v>
      </c>
      <c r="CK246" s="348">
        <v>0</v>
      </c>
      <c r="CL246" s="348">
        <v>0</v>
      </c>
      <c r="CM246" s="348">
        <v>0</v>
      </c>
      <c r="CN246" s="348">
        <v>0</v>
      </c>
      <c r="CO246" s="348">
        <v>0</v>
      </c>
      <c r="CP246" s="348">
        <v>0</v>
      </c>
      <c r="CQ246" s="348">
        <v>0</v>
      </c>
      <c r="CR246" s="348">
        <v>0</v>
      </c>
      <c r="CS246" s="348">
        <v>0</v>
      </c>
      <c r="CT246" s="348">
        <v>0</v>
      </c>
      <c r="CU246" s="348">
        <v>0</v>
      </c>
      <c r="CV246" s="350">
        <f t="shared" si="31"/>
        <v>0</v>
      </c>
      <c r="CX246" s="1054"/>
    </row>
    <row r="247" spans="1:102" s="3" customFormat="1" ht="30" x14ac:dyDescent="0.25">
      <c r="A247" s="191"/>
      <c r="B247" s="212">
        <f>IF(C247=0,"",MAX($B$7:B246)+1)</f>
        <v>235</v>
      </c>
      <c r="C247" s="204">
        <v>6428004702</v>
      </c>
      <c r="D247" s="205" t="str">
        <f>_xlfn.XLOOKUP(C247,'COA_DTGroup_Update 20260428'!$C$410:$C$854,'COA_DTGroup_Update 20260428'!$A$410:$A$854,"")</f>
        <v>Chi phí tài trợ du học</v>
      </c>
      <c r="E247" s="205"/>
      <c r="F247" s="204" t="s">
        <v>962</v>
      </c>
      <c r="G247" s="205" t="s">
        <v>1005</v>
      </c>
      <c r="H247" s="200">
        <f>VLOOKUP(C247,'COA_DTGroup_Update 20260428'!C:D,2,0)</f>
        <v>642</v>
      </c>
      <c r="I247" s="200">
        <v>80</v>
      </c>
      <c r="J247" s="201" t="s">
        <v>78</v>
      </c>
      <c r="K247" s="223" t="s">
        <v>226</v>
      </c>
      <c r="L247" s="289" t="s">
        <v>2228</v>
      </c>
      <c r="M247" s="290" t="s">
        <v>2259</v>
      </c>
      <c r="N247" s="286"/>
      <c r="O247" s="286" t="s">
        <v>2228</v>
      </c>
      <c r="P247" s="1" t="b">
        <v>0</v>
      </c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  <c r="AC247" s="351"/>
      <c r="AD247" s="352">
        <f t="shared" si="25"/>
        <v>0</v>
      </c>
      <c r="AF247" s="351"/>
      <c r="AG247" s="351"/>
      <c r="AH247" s="351"/>
      <c r="AI247" s="351"/>
      <c r="AJ247" s="351"/>
      <c r="AK247" s="351"/>
      <c r="AL247" s="351"/>
      <c r="AM247" s="351"/>
      <c r="AN247" s="351"/>
      <c r="AO247" s="351"/>
      <c r="AP247" s="351"/>
      <c r="AQ247" s="351"/>
      <c r="AR247" s="352">
        <f t="shared" si="26"/>
        <v>0</v>
      </c>
      <c r="AT247" s="351"/>
      <c r="AU247" s="351"/>
      <c r="AV247" s="351"/>
      <c r="AW247" s="351"/>
      <c r="AX247" s="351"/>
      <c r="AY247" s="351"/>
      <c r="AZ247" s="351"/>
      <c r="BA247" s="351"/>
      <c r="BB247" s="351"/>
      <c r="BC247" s="351"/>
      <c r="BD247" s="351"/>
      <c r="BE247" s="351"/>
      <c r="BF247" s="352">
        <f t="shared" si="27"/>
        <v>0</v>
      </c>
      <c r="BH247" s="352"/>
      <c r="BI247" s="352"/>
      <c r="BJ247" s="352"/>
      <c r="BK247" s="352"/>
      <c r="BL247" s="352"/>
      <c r="BM247" s="352"/>
      <c r="BN247" s="352"/>
      <c r="BO247" s="352"/>
      <c r="BP247" s="352"/>
      <c r="BQ247" s="352"/>
      <c r="BR247" s="352"/>
      <c r="BS247" s="352"/>
      <c r="BT247" s="352">
        <f t="shared" si="28"/>
        <v>0</v>
      </c>
      <c r="BV247" s="351"/>
      <c r="BW247" s="351"/>
      <c r="BX247" s="351"/>
      <c r="BY247" s="351"/>
      <c r="BZ247" s="351"/>
      <c r="CA247" s="351"/>
      <c r="CB247" s="351"/>
      <c r="CC247" s="351"/>
      <c r="CD247" s="351"/>
      <c r="CE247" s="351"/>
      <c r="CF247" s="351"/>
      <c r="CG247" s="351"/>
      <c r="CH247" s="352">
        <f t="shared" si="29"/>
        <v>0</v>
      </c>
      <c r="CI247" s="399" t="e">
        <f t="shared" si="30"/>
        <v>#DIV/0!</v>
      </c>
      <c r="CJ247" s="348">
        <v>0</v>
      </c>
      <c r="CK247" s="348">
        <v>0</v>
      </c>
      <c r="CL247" s="348">
        <v>0</v>
      </c>
      <c r="CM247" s="348">
        <v>0</v>
      </c>
      <c r="CN247" s="348">
        <v>0</v>
      </c>
      <c r="CO247" s="348">
        <v>0</v>
      </c>
      <c r="CP247" s="348">
        <v>0</v>
      </c>
      <c r="CQ247" s="348">
        <v>0</v>
      </c>
      <c r="CR247" s="348">
        <v>0</v>
      </c>
      <c r="CS247" s="348">
        <v>0</v>
      </c>
      <c r="CT247" s="348">
        <v>0</v>
      </c>
      <c r="CU247" s="348">
        <v>0</v>
      </c>
      <c r="CV247" s="352">
        <f t="shared" si="31"/>
        <v>0</v>
      </c>
      <c r="CX247" s="1054"/>
    </row>
    <row r="248" spans="1:102" s="3" customFormat="1" ht="120" x14ac:dyDescent="0.25">
      <c r="A248" s="191"/>
      <c r="B248" s="212">
        <f>IF(C248=0,"",MAX($B$7:B247)+1)</f>
        <v>236</v>
      </c>
      <c r="C248" s="204">
        <v>8118004701</v>
      </c>
      <c r="D248" s="205" t="str">
        <f>_xlfn.XLOOKUP(C248,'COA_DTGroup_Update 20260428'!$C$410:$C$854,'COA_DTGroup_Update 20260428'!$A$410:$A$854,"")</f>
        <v>Chi phí ủng hộ, hỗ trợ, tài trợ</v>
      </c>
      <c r="E248" s="205"/>
      <c r="F248" s="204" t="s">
        <v>1003</v>
      </c>
      <c r="G248" s="205" t="s">
        <v>1006</v>
      </c>
      <c r="H248" s="200">
        <f>VLOOKUP(C248,'COA_DTGroup_Update 20260428'!C:D,2,0)</f>
        <v>811</v>
      </c>
      <c r="I248" s="200">
        <v>80</v>
      </c>
      <c r="J248" s="201" t="s">
        <v>78</v>
      </c>
      <c r="K248" s="223" t="s">
        <v>226</v>
      </c>
      <c r="L248" s="289" t="s">
        <v>464</v>
      </c>
      <c r="M248" s="292" t="s">
        <v>2297</v>
      </c>
      <c r="N248" s="286"/>
      <c r="O248" s="286" t="s">
        <v>464</v>
      </c>
      <c r="P248" s="1" t="b">
        <v>1</v>
      </c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  <c r="AC248" s="351"/>
      <c r="AD248" s="352">
        <f t="shared" si="25"/>
        <v>0</v>
      </c>
      <c r="AF248" s="351"/>
      <c r="AG248" s="351"/>
      <c r="AH248" s="351"/>
      <c r="AI248" s="351"/>
      <c r="AJ248" s="351"/>
      <c r="AK248" s="351"/>
      <c r="AL248" s="351"/>
      <c r="AM248" s="351"/>
      <c r="AN248" s="351"/>
      <c r="AO248" s="351"/>
      <c r="AP248" s="351"/>
      <c r="AQ248" s="351"/>
      <c r="AR248" s="352">
        <f t="shared" si="26"/>
        <v>0</v>
      </c>
      <c r="AT248" s="351"/>
      <c r="AU248" s="351"/>
      <c r="AV248" s="351"/>
      <c r="AW248" s="351"/>
      <c r="AX248" s="351"/>
      <c r="AY248" s="351"/>
      <c r="AZ248" s="351"/>
      <c r="BA248" s="351"/>
      <c r="BB248" s="351"/>
      <c r="BC248" s="351"/>
      <c r="BD248" s="351"/>
      <c r="BE248" s="351"/>
      <c r="BF248" s="352">
        <f t="shared" si="27"/>
        <v>0</v>
      </c>
      <c r="BH248" s="352"/>
      <c r="BI248" s="352"/>
      <c r="BJ248" s="352"/>
      <c r="BK248" s="352"/>
      <c r="BL248" s="352"/>
      <c r="BM248" s="352"/>
      <c r="BN248" s="352"/>
      <c r="BO248" s="352"/>
      <c r="BP248" s="352"/>
      <c r="BQ248" s="352"/>
      <c r="BR248" s="352"/>
      <c r="BS248" s="352"/>
      <c r="BT248" s="352">
        <f t="shared" si="28"/>
        <v>0</v>
      </c>
      <c r="BV248" s="351"/>
      <c r="BW248" s="351"/>
      <c r="BX248" s="351"/>
      <c r="BY248" s="351"/>
      <c r="BZ248" s="351"/>
      <c r="CA248" s="351"/>
      <c r="CB248" s="351"/>
      <c r="CC248" s="351"/>
      <c r="CD248" s="351"/>
      <c r="CE248" s="351"/>
      <c r="CF248" s="351"/>
      <c r="CG248" s="351"/>
      <c r="CH248" s="352">
        <f t="shared" si="29"/>
        <v>0</v>
      </c>
      <c r="CI248" s="399" t="e">
        <f t="shared" si="30"/>
        <v>#DIV/0!</v>
      </c>
      <c r="CJ248" s="348">
        <v>0</v>
      </c>
      <c r="CK248" s="348">
        <v>0</v>
      </c>
      <c r="CL248" s="348">
        <v>0</v>
      </c>
      <c r="CM248" s="348">
        <v>0</v>
      </c>
      <c r="CN248" s="348">
        <v>0</v>
      </c>
      <c r="CO248" s="348">
        <v>0</v>
      </c>
      <c r="CP248" s="348">
        <v>0</v>
      </c>
      <c r="CQ248" s="348">
        <v>0</v>
      </c>
      <c r="CR248" s="348">
        <v>0</v>
      </c>
      <c r="CS248" s="348">
        <v>0</v>
      </c>
      <c r="CT248" s="348">
        <v>0</v>
      </c>
      <c r="CU248" s="348">
        <v>0</v>
      </c>
      <c r="CV248" s="352">
        <f t="shared" si="31"/>
        <v>0</v>
      </c>
      <c r="CX248" s="1054"/>
    </row>
    <row r="249" spans="1:102" x14ac:dyDescent="0.25">
      <c r="B249" s="172">
        <f>IF(C249=0,"",MAX($B$7:B248)+1)</f>
        <v>237</v>
      </c>
      <c r="C249" s="21">
        <v>6278005601</v>
      </c>
      <c r="D249" s="9" t="str">
        <f>_xlfn.XLOOKUP(C249,'COA_DTGroup_Update 20260428'!$C$410:$C$854,'COA_DTGroup_Update 20260428'!$A$410:$A$854,"")</f>
        <v>Chi phí tiếp khách</v>
      </c>
      <c r="E249" s="9" t="s">
        <v>86</v>
      </c>
      <c r="F249" s="21" t="s">
        <v>1007</v>
      </c>
      <c r="G249" s="171"/>
      <c r="H249" s="179">
        <f>VLOOKUP(C249,'COA_DTGroup_Update 20260428'!C:D,2,0)</f>
        <v>627</v>
      </c>
      <c r="I249" s="179">
        <v>89</v>
      </c>
      <c r="J249" s="198" t="s">
        <v>86</v>
      </c>
      <c r="K249" s="222" t="s">
        <v>226</v>
      </c>
      <c r="L249" s="288" t="s">
        <v>578</v>
      </c>
      <c r="M249" s="299" t="s">
        <v>2258</v>
      </c>
      <c r="N249" s="285"/>
      <c r="O249" s="285" t="s">
        <v>578</v>
      </c>
      <c r="P249" s="1" t="b">
        <v>1</v>
      </c>
      <c r="R249" s="349"/>
      <c r="S249" s="349"/>
      <c r="T249" s="349"/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50">
        <f t="shared" si="25"/>
        <v>0</v>
      </c>
      <c r="AF249" s="349"/>
      <c r="AG249" s="349"/>
      <c r="AH249" s="349"/>
      <c r="AI249" s="349"/>
      <c r="AJ249" s="349"/>
      <c r="AK249" s="349"/>
      <c r="AL249" s="349"/>
      <c r="AM249" s="349"/>
      <c r="AN249" s="349"/>
      <c r="AO249" s="349"/>
      <c r="AP249" s="349"/>
      <c r="AQ249" s="349"/>
      <c r="AR249" s="350">
        <f t="shared" si="26"/>
        <v>0</v>
      </c>
      <c r="AT249" s="349"/>
      <c r="AU249" s="349"/>
      <c r="AV249" s="349"/>
      <c r="AW249" s="349"/>
      <c r="AX249" s="349"/>
      <c r="AY249" s="349"/>
      <c r="AZ249" s="349"/>
      <c r="BA249" s="349"/>
      <c r="BB249" s="349"/>
      <c r="BC249" s="349"/>
      <c r="BD249" s="349"/>
      <c r="BE249" s="349"/>
      <c r="BF249" s="350">
        <f t="shared" si="27"/>
        <v>0</v>
      </c>
      <c r="BH249" s="350"/>
      <c r="BI249" s="350"/>
      <c r="BJ249" s="350"/>
      <c r="BK249" s="350"/>
      <c r="BL249" s="350"/>
      <c r="BM249" s="350"/>
      <c r="BN249" s="350"/>
      <c r="BO249" s="350"/>
      <c r="BP249" s="350"/>
      <c r="BQ249" s="350"/>
      <c r="BR249" s="350"/>
      <c r="BS249" s="350"/>
      <c r="BT249" s="350">
        <f t="shared" si="28"/>
        <v>0</v>
      </c>
      <c r="BV249" s="349"/>
      <c r="BW249" s="349"/>
      <c r="BX249" s="349"/>
      <c r="BY249" s="349"/>
      <c r="BZ249" s="349"/>
      <c r="CA249" s="349"/>
      <c r="CB249" s="349"/>
      <c r="CC249" s="349"/>
      <c r="CD249" s="349"/>
      <c r="CE249" s="349"/>
      <c r="CF249" s="349"/>
      <c r="CG249" s="349"/>
      <c r="CH249" s="350">
        <f t="shared" si="29"/>
        <v>0</v>
      </c>
      <c r="CI249" s="399" t="e">
        <f t="shared" si="30"/>
        <v>#DIV/0!</v>
      </c>
      <c r="CJ249" s="348">
        <v>0</v>
      </c>
      <c r="CK249" s="348">
        <v>0</v>
      </c>
      <c r="CL249" s="348">
        <v>0</v>
      </c>
      <c r="CM249" s="348">
        <v>0</v>
      </c>
      <c r="CN249" s="348">
        <v>0</v>
      </c>
      <c r="CO249" s="348">
        <v>0</v>
      </c>
      <c r="CP249" s="348">
        <v>0</v>
      </c>
      <c r="CQ249" s="348">
        <v>0</v>
      </c>
      <c r="CR249" s="348">
        <v>0</v>
      </c>
      <c r="CS249" s="348">
        <v>0</v>
      </c>
      <c r="CT249" s="348">
        <v>0</v>
      </c>
      <c r="CU249" s="348">
        <v>0</v>
      </c>
      <c r="CV249" s="350">
        <f t="shared" si="31"/>
        <v>0</v>
      </c>
      <c r="CX249" s="1054"/>
    </row>
    <row r="250" spans="1:102" x14ac:dyDescent="0.25">
      <c r="B250" s="172">
        <f>IF(C250=0,"",MAX($B$7:B249)+1)</f>
        <v>238</v>
      </c>
      <c r="C250" s="21">
        <v>6417005601</v>
      </c>
      <c r="D250" s="9" t="str">
        <f>_xlfn.XLOOKUP(C250,'COA_DTGroup_Update 20260428'!$C$410:$C$854,'COA_DTGroup_Update 20260428'!$A$410:$A$854,"")</f>
        <v>Chi phí tiếp khách</v>
      </c>
      <c r="E250" s="9" t="s">
        <v>86</v>
      </c>
      <c r="F250" s="21" t="s">
        <v>1007</v>
      </c>
      <c r="G250" s="171"/>
      <c r="H250" s="179">
        <f>VLOOKUP(C250,'COA_DTGroup_Update 20260428'!C:D,2,0)</f>
        <v>641</v>
      </c>
      <c r="I250" s="179">
        <v>89</v>
      </c>
      <c r="J250" s="198" t="s">
        <v>86</v>
      </c>
      <c r="K250" s="222" t="s">
        <v>226</v>
      </c>
      <c r="L250" s="288" t="s">
        <v>671</v>
      </c>
      <c r="M250" s="299" t="s">
        <v>2258</v>
      </c>
      <c r="N250" s="285"/>
      <c r="O250" s="285" t="s">
        <v>671</v>
      </c>
      <c r="P250" s="1" t="b">
        <v>1</v>
      </c>
      <c r="R250" s="349"/>
      <c r="S250" s="349"/>
      <c r="T250" s="349"/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50">
        <f t="shared" si="25"/>
        <v>0</v>
      </c>
      <c r="AF250" s="349"/>
      <c r="AG250" s="349"/>
      <c r="AH250" s="349"/>
      <c r="AI250" s="349"/>
      <c r="AJ250" s="349"/>
      <c r="AK250" s="349"/>
      <c r="AL250" s="349"/>
      <c r="AM250" s="349"/>
      <c r="AN250" s="349"/>
      <c r="AO250" s="349"/>
      <c r="AP250" s="349"/>
      <c r="AQ250" s="349"/>
      <c r="AR250" s="350">
        <f t="shared" si="26"/>
        <v>0</v>
      </c>
      <c r="AT250" s="349"/>
      <c r="AU250" s="349"/>
      <c r="AV250" s="349"/>
      <c r="AW250" s="349"/>
      <c r="AX250" s="349"/>
      <c r="AY250" s="349"/>
      <c r="AZ250" s="349"/>
      <c r="BA250" s="349"/>
      <c r="BB250" s="349"/>
      <c r="BC250" s="349"/>
      <c r="BD250" s="349"/>
      <c r="BE250" s="349"/>
      <c r="BF250" s="350">
        <f t="shared" si="27"/>
        <v>0</v>
      </c>
      <c r="BH250" s="350"/>
      <c r="BI250" s="350"/>
      <c r="BJ250" s="350"/>
      <c r="BK250" s="350"/>
      <c r="BL250" s="350"/>
      <c r="BM250" s="350"/>
      <c r="BN250" s="350"/>
      <c r="BO250" s="350"/>
      <c r="BP250" s="350"/>
      <c r="BQ250" s="350"/>
      <c r="BR250" s="350"/>
      <c r="BS250" s="350"/>
      <c r="BT250" s="350">
        <f t="shared" si="28"/>
        <v>0</v>
      </c>
      <c r="BV250" s="349"/>
      <c r="BW250" s="349"/>
      <c r="BX250" s="349"/>
      <c r="BY250" s="349"/>
      <c r="BZ250" s="349"/>
      <c r="CA250" s="349"/>
      <c r="CB250" s="349"/>
      <c r="CC250" s="349"/>
      <c r="CD250" s="349"/>
      <c r="CE250" s="349"/>
      <c r="CF250" s="349"/>
      <c r="CG250" s="349"/>
      <c r="CH250" s="350">
        <f t="shared" si="29"/>
        <v>0</v>
      </c>
      <c r="CI250" s="399" t="e">
        <f t="shared" si="30"/>
        <v>#DIV/0!</v>
      </c>
      <c r="CJ250" s="348">
        <v>0</v>
      </c>
      <c r="CK250" s="348">
        <v>0</v>
      </c>
      <c r="CL250" s="348">
        <v>0</v>
      </c>
      <c r="CM250" s="348">
        <v>0</v>
      </c>
      <c r="CN250" s="348">
        <v>0</v>
      </c>
      <c r="CO250" s="348">
        <v>0</v>
      </c>
      <c r="CP250" s="348">
        <v>0</v>
      </c>
      <c r="CQ250" s="348">
        <v>0</v>
      </c>
      <c r="CR250" s="348">
        <v>0</v>
      </c>
      <c r="CS250" s="348">
        <v>0</v>
      </c>
      <c r="CT250" s="348">
        <v>0</v>
      </c>
      <c r="CU250" s="348">
        <v>0</v>
      </c>
      <c r="CV250" s="350">
        <f t="shared" si="31"/>
        <v>0</v>
      </c>
      <c r="CX250" s="1054"/>
    </row>
    <row r="251" spans="1:102" s="3" customFormat="1" ht="30" x14ac:dyDescent="0.25">
      <c r="A251" s="191"/>
      <c r="B251" s="212">
        <f>IF(C251=0,"",MAX($B$7:B250)+1)</f>
        <v>239</v>
      </c>
      <c r="C251" s="204">
        <v>6418005601</v>
      </c>
      <c r="D251" s="205" t="str">
        <f>_xlfn.XLOOKUP(C251,'COA_DTGroup_Update 20260428'!$C$410:$C$854,'COA_DTGroup_Update 20260428'!$A$410:$A$854,"")</f>
        <v>Chi phí tiếp khách</v>
      </c>
      <c r="E251" s="205"/>
      <c r="F251" s="204" t="s">
        <v>1007</v>
      </c>
      <c r="G251" s="205" t="s">
        <v>1008</v>
      </c>
      <c r="H251" s="200">
        <f>VLOOKUP(C251,'COA_DTGroup_Update 20260428'!C:D,2,0)</f>
        <v>641</v>
      </c>
      <c r="I251" s="200">
        <v>89</v>
      </c>
      <c r="J251" s="201" t="s">
        <v>86</v>
      </c>
      <c r="K251" s="223" t="s">
        <v>226</v>
      </c>
      <c r="L251" s="289" t="s">
        <v>528</v>
      </c>
      <c r="M251" s="292" t="s">
        <v>2283</v>
      </c>
      <c r="N251" s="286"/>
      <c r="O251" s="286" t="s">
        <v>528</v>
      </c>
      <c r="P251" s="1" t="b">
        <v>1</v>
      </c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  <c r="AC251" s="351"/>
      <c r="AD251" s="352">
        <f t="shared" si="25"/>
        <v>0</v>
      </c>
      <c r="AF251" s="351"/>
      <c r="AG251" s="351"/>
      <c r="AH251" s="351"/>
      <c r="AI251" s="351"/>
      <c r="AJ251" s="351"/>
      <c r="AK251" s="351"/>
      <c r="AL251" s="351"/>
      <c r="AM251" s="351"/>
      <c r="AN251" s="351"/>
      <c r="AO251" s="351"/>
      <c r="AP251" s="351"/>
      <c r="AQ251" s="351"/>
      <c r="AR251" s="352">
        <f t="shared" si="26"/>
        <v>0</v>
      </c>
      <c r="AT251" s="351"/>
      <c r="AU251" s="351"/>
      <c r="AV251" s="351"/>
      <c r="AW251" s="351"/>
      <c r="AX251" s="351"/>
      <c r="AY251" s="351"/>
      <c r="AZ251" s="351"/>
      <c r="BA251" s="351"/>
      <c r="BB251" s="351"/>
      <c r="BC251" s="351"/>
      <c r="BD251" s="351"/>
      <c r="BE251" s="351"/>
      <c r="BF251" s="352">
        <f t="shared" si="27"/>
        <v>0</v>
      </c>
      <c r="BH251" s="352"/>
      <c r="BI251" s="352"/>
      <c r="BJ251" s="352"/>
      <c r="BK251" s="352"/>
      <c r="BL251" s="352"/>
      <c r="BM251" s="352"/>
      <c r="BN251" s="352"/>
      <c r="BO251" s="352"/>
      <c r="BP251" s="352"/>
      <c r="BQ251" s="352"/>
      <c r="BR251" s="352"/>
      <c r="BS251" s="352"/>
      <c r="BT251" s="352">
        <f t="shared" si="28"/>
        <v>0</v>
      </c>
      <c r="BV251" s="351"/>
      <c r="BW251" s="351"/>
      <c r="BX251" s="351"/>
      <c r="BY251" s="351"/>
      <c r="BZ251" s="351"/>
      <c r="CA251" s="351"/>
      <c r="CB251" s="351"/>
      <c r="CC251" s="351"/>
      <c r="CD251" s="351"/>
      <c r="CE251" s="351"/>
      <c r="CF251" s="351"/>
      <c r="CG251" s="351"/>
      <c r="CH251" s="352">
        <f t="shared" si="29"/>
        <v>0</v>
      </c>
      <c r="CI251" s="399" t="e">
        <f t="shared" si="30"/>
        <v>#DIV/0!</v>
      </c>
      <c r="CJ251" s="348">
        <v>0</v>
      </c>
      <c r="CK251" s="348">
        <v>0</v>
      </c>
      <c r="CL251" s="348">
        <v>0</v>
      </c>
      <c r="CM251" s="348">
        <v>0</v>
      </c>
      <c r="CN251" s="348">
        <v>0</v>
      </c>
      <c r="CO251" s="348">
        <v>0</v>
      </c>
      <c r="CP251" s="348">
        <v>0</v>
      </c>
      <c r="CQ251" s="348">
        <v>0</v>
      </c>
      <c r="CR251" s="348">
        <v>0</v>
      </c>
      <c r="CS251" s="348">
        <v>0</v>
      </c>
      <c r="CT251" s="348">
        <v>0</v>
      </c>
      <c r="CU251" s="348">
        <v>0</v>
      </c>
      <c r="CV251" s="352">
        <f t="shared" si="31"/>
        <v>0</v>
      </c>
      <c r="CX251" s="1054"/>
    </row>
    <row r="252" spans="1:102" x14ac:dyDescent="0.25">
      <c r="B252" s="172">
        <f>IF(C252=0,"",MAX($B$7:B251)+1)</f>
        <v>240</v>
      </c>
      <c r="C252" s="21">
        <v>6427005601</v>
      </c>
      <c r="D252" s="9" t="str">
        <f>_xlfn.XLOOKUP(C252,'COA_DTGroup_Update 20260428'!$C$410:$C$854,'COA_DTGroup_Update 20260428'!$A$410:$A$854,"")</f>
        <v>Chi phí tiếp khách</v>
      </c>
      <c r="E252" s="9" t="s">
        <v>86</v>
      </c>
      <c r="F252" s="21" t="s">
        <v>1007</v>
      </c>
      <c r="G252" s="171"/>
      <c r="H252" s="179">
        <f>VLOOKUP(C252,'COA_DTGroup_Update 20260428'!C:D,2,0)</f>
        <v>642</v>
      </c>
      <c r="I252" s="179">
        <v>89</v>
      </c>
      <c r="J252" s="198" t="s">
        <v>86</v>
      </c>
      <c r="K252" s="222" t="s">
        <v>226</v>
      </c>
      <c r="L252" s="288" t="s">
        <v>454</v>
      </c>
      <c r="M252" s="299" t="s">
        <v>2258</v>
      </c>
      <c r="N252" s="285"/>
      <c r="O252" s="285" t="s">
        <v>454</v>
      </c>
      <c r="P252" s="1" t="b">
        <v>1</v>
      </c>
      <c r="R252" s="349"/>
      <c r="S252" s="349"/>
      <c r="T252" s="349"/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50">
        <f t="shared" si="25"/>
        <v>0</v>
      </c>
      <c r="AF252" s="349"/>
      <c r="AG252" s="349"/>
      <c r="AH252" s="349"/>
      <c r="AI252" s="349"/>
      <c r="AJ252" s="349"/>
      <c r="AK252" s="349"/>
      <c r="AL252" s="349"/>
      <c r="AM252" s="349"/>
      <c r="AN252" s="349"/>
      <c r="AO252" s="349"/>
      <c r="AP252" s="349"/>
      <c r="AQ252" s="349"/>
      <c r="AR252" s="350">
        <f t="shared" si="26"/>
        <v>0</v>
      </c>
      <c r="AT252" s="349"/>
      <c r="AU252" s="349"/>
      <c r="AV252" s="349"/>
      <c r="AW252" s="349"/>
      <c r="AX252" s="349"/>
      <c r="AY252" s="349"/>
      <c r="AZ252" s="349"/>
      <c r="BA252" s="349"/>
      <c r="BB252" s="349"/>
      <c r="BC252" s="349"/>
      <c r="BD252" s="349"/>
      <c r="BE252" s="349"/>
      <c r="BF252" s="350">
        <f t="shared" si="27"/>
        <v>0</v>
      </c>
      <c r="BH252" s="350"/>
      <c r="BI252" s="350"/>
      <c r="BJ252" s="350"/>
      <c r="BK252" s="350"/>
      <c r="BL252" s="350"/>
      <c r="BM252" s="350"/>
      <c r="BN252" s="350"/>
      <c r="BO252" s="350"/>
      <c r="BP252" s="350"/>
      <c r="BQ252" s="350"/>
      <c r="BR252" s="350"/>
      <c r="BS252" s="350"/>
      <c r="BT252" s="350">
        <f t="shared" si="28"/>
        <v>0</v>
      </c>
      <c r="BV252" s="349">
        <v>5500000</v>
      </c>
      <c r="BW252" s="349">
        <v>1500000</v>
      </c>
      <c r="BX252" s="349">
        <v>31500000</v>
      </c>
      <c r="BY252" s="349">
        <v>25500000</v>
      </c>
      <c r="BZ252" s="349">
        <v>21500000</v>
      </c>
      <c r="CA252" s="349">
        <v>1500000</v>
      </c>
      <c r="CB252" s="349">
        <v>1500000</v>
      </c>
      <c r="CC252" s="349">
        <v>31500000</v>
      </c>
      <c r="CD252" s="349">
        <v>5500000</v>
      </c>
      <c r="CE252" s="349">
        <v>1500000</v>
      </c>
      <c r="CF252" s="349">
        <v>1500000</v>
      </c>
      <c r="CG252" s="349">
        <v>1500000</v>
      </c>
      <c r="CH252" s="350">
        <f t="shared" si="29"/>
        <v>130000000</v>
      </c>
      <c r="CI252" s="399">
        <f t="shared" si="30"/>
        <v>-0.15638696153846154</v>
      </c>
      <c r="CJ252" s="348">
        <v>2028754</v>
      </c>
      <c r="CK252" s="348">
        <v>0</v>
      </c>
      <c r="CL252" s="348">
        <v>1423408</v>
      </c>
      <c r="CM252" s="348">
        <v>22846102</v>
      </c>
      <c r="CN252" s="348">
        <v>10258301</v>
      </c>
      <c r="CO252" s="348">
        <v>0</v>
      </c>
      <c r="CP252" s="348">
        <v>0</v>
      </c>
      <c r="CQ252" s="348">
        <v>0</v>
      </c>
      <c r="CR252" s="348">
        <v>0</v>
      </c>
      <c r="CS252" s="348">
        <v>0</v>
      </c>
      <c r="CT252" s="348">
        <v>0</v>
      </c>
      <c r="CU252" s="348">
        <v>0</v>
      </c>
      <c r="CV252" s="350">
        <f t="shared" si="31"/>
        <v>36556565</v>
      </c>
      <c r="CX252" s="1054"/>
    </row>
    <row r="253" spans="1:102" s="3" customFormat="1" ht="30" x14ac:dyDescent="0.25">
      <c r="A253" s="191"/>
      <c r="B253" s="212">
        <f>IF(C253=0,"",MAX($B$7:B252)+1)</f>
        <v>241</v>
      </c>
      <c r="C253" s="204">
        <v>6428005601</v>
      </c>
      <c r="D253" s="205" t="str">
        <f>_xlfn.XLOOKUP(C253,'COA_DTGroup_Update 20260428'!$C$410:$C$854,'COA_DTGroup_Update 20260428'!$A$410:$A$854,"")</f>
        <v>Chi phí tiếp khách</v>
      </c>
      <c r="E253" s="205"/>
      <c r="F253" s="204" t="s">
        <v>1007</v>
      </c>
      <c r="G253" s="205" t="s">
        <v>1009</v>
      </c>
      <c r="H253" s="200">
        <f>VLOOKUP(C253,'COA_DTGroup_Update 20260428'!C:D,2,0)</f>
        <v>642</v>
      </c>
      <c r="I253" s="200">
        <v>89</v>
      </c>
      <c r="J253" s="201" t="s">
        <v>86</v>
      </c>
      <c r="K253" s="223" t="s">
        <v>226</v>
      </c>
      <c r="L253" s="289" t="s">
        <v>706</v>
      </c>
      <c r="M253" s="292" t="s">
        <v>2283</v>
      </c>
      <c r="N253" s="286"/>
      <c r="O253" s="286" t="s">
        <v>706</v>
      </c>
      <c r="P253" s="1" t="b">
        <v>1</v>
      </c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  <c r="AC253" s="351"/>
      <c r="AD253" s="352">
        <f t="shared" si="25"/>
        <v>0</v>
      </c>
      <c r="AF253" s="351"/>
      <c r="AG253" s="351"/>
      <c r="AH253" s="351"/>
      <c r="AI253" s="351"/>
      <c r="AJ253" s="351"/>
      <c r="AK253" s="351"/>
      <c r="AL253" s="351"/>
      <c r="AM253" s="351"/>
      <c r="AN253" s="351"/>
      <c r="AO253" s="351"/>
      <c r="AP253" s="351"/>
      <c r="AQ253" s="351"/>
      <c r="AR253" s="352">
        <f t="shared" si="26"/>
        <v>0</v>
      </c>
      <c r="AT253" s="351"/>
      <c r="AU253" s="351"/>
      <c r="AV253" s="351"/>
      <c r="AW253" s="351"/>
      <c r="AX253" s="351"/>
      <c r="AY253" s="351"/>
      <c r="AZ253" s="351"/>
      <c r="BA253" s="351"/>
      <c r="BB253" s="351"/>
      <c r="BC253" s="351"/>
      <c r="BD253" s="351"/>
      <c r="BE253" s="351"/>
      <c r="BF253" s="352">
        <f t="shared" si="27"/>
        <v>0</v>
      </c>
      <c r="BH253" s="352"/>
      <c r="BI253" s="352"/>
      <c r="BJ253" s="352"/>
      <c r="BK253" s="352"/>
      <c r="BL253" s="352"/>
      <c r="BM253" s="352"/>
      <c r="BN253" s="352"/>
      <c r="BO253" s="352"/>
      <c r="BP253" s="352"/>
      <c r="BQ253" s="352"/>
      <c r="BR253" s="352"/>
      <c r="BS253" s="352"/>
      <c r="BT253" s="352">
        <f t="shared" si="28"/>
        <v>0</v>
      </c>
      <c r="BV253" s="351"/>
      <c r="BW253" s="351"/>
      <c r="BX253" s="351"/>
      <c r="BY253" s="351"/>
      <c r="BZ253" s="351"/>
      <c r="CA253" s="351"/>
      <c r="CB253" s="351"/>
      <c r="CC253" s="351"/>
      <c r="CD253" s="351"/>
      <c r="CE253" s="351"/>
      <c r="CF253" s="351"/>
      <c r="CG253" s="351"/>
      <c r="CH253" s="352">
        <f t="shared" si="29"/>
        <v>0</v>
      </c>
      <c r="CI253" s="399" t="e">
        <f t="shared" si="30"/>
        <v>#DIV/0!</v>
      </c>
      <c r="CJ253" s="348">
        <v>0</v>
      </c>
      <c r="CK253" s="348">
        <v>0</v>
      </c>
      <c r="CL253" s="348">
        <v>0</v>
      </c>
      <c r="CM253" s="348">
        <v>0</v>
      </c>
      <c r="CN253" s="348">
        <v>0</v>
      </c>
      <c r="CO253" s="348">
        <v>0</v>
      </c>
      <c r="CP253" s="348">
        <v>0</v>
      </c>
      <c r="CQ253" s="348">
        <v>0</v>
      </c>
      <c r="CR253" s="348">
        <v>0</v>
      </c>
      <c r="CS253" s="348">
        <v>0</v>
      </c>
      <c r="CT253" s="348">
        <v>0</v>
      </c>
      <c r="CU253" s="348">
        <v>0</v>
      </c>
      <c r="CV253" s="352">
        <f t="shared" si="31"/>
        <v>0</v>
      </c>
      <c r="CX253" s="1054"/>
    </row>
    <row r="254" spans="1:102" s="3" customFormat="1" ht="30" x14ac:dyDescent="0.25">
      <c r="A254" s="191"/>
      <c r="B254" s="212">
        <f>IF(C254=0,"",MAX($B$7:B253)+1)</f>
        <v>242</v>
      </c>
      <c r="C254" s="228">
        <v>6428005603</v>
      </c>
      <c r="D254" s="205" t="str">
        <f>_xlfn.XLOOKUP(C254,'COA_DTGroup_Update 20260428'!$C$410:$C$854,'COA_DTGroup_Update 20260428'!$A$410:$A$854,"")</f>
        <v>Chi phí thẻ tín dụng Ban TGĐ</v>
      </c>
      <c r="E254" s="205"/>
      <c r="F254" s="228" t="s">
        <v>1010</v>
      </c>
      <c r="G254" s="205" t="s">
        <v>1009</v>
      </c>
      <c r="H254" s="200">
        <f>VLOOKUP(C254,'COA_DTGroup_Update 20260428'!C:D,2,0)</f>
        <v>642</v>
      </c>
      <c r="I254" s="200">
        <v>89</v>
      </c>
      <c r="J254" s="201" t="s">
        <v>86</v>
      </c>
      <c r="K254" s="223"/>
      <c r="L254" s="289" t="s">
        <v>2233</v>
      </c>
      <c r="M254" s="290" t="s">
        <v>2259</v>
      </c>
      <c r="N254" s="286"/>
      <c r="O254" s="286" t="s">
        <v>2233</v>
      </c>
      <c r="P254" s="1" t="b">
        <v>0</v>
      </c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  <c r="AC254" s="351"/>
      <c r="AD254" s="352">
        <f t="shared" si="25"/>
        <v>0</v>
      </c>
      <c r="AF254" s="351"/>
      <c r="AG254" s="351"/>
      <c r="AH254" s="351"/>
      <c r="AI254" s="351"/>
      <c r="AJ254" s="351"/>
      <c r="AK254" s="351"/>
      <c r="AL254" s="351"/>
      <c r="AM254" s="351"/>
      <c r="AN254" s="351"/>
      <c r="AO254" s="351"/>
      <c r="AP254" s="351"/>
      <c r="AQ254" s="351"/>
      <c r="AR254" s="352">
        <f t="shared" si="26"/>
        <v>0</v>
      </c>
      <c r="AT254" s="351"/>
      <c r="AU254" s="351"/>
      <c r="AV254" s="351"/>
      <c r="AW254" s="351"/>
      <c r="AX254" s="351"/>
      <c r="AY254" s="351"/>
      <c r="AZ254" s="351"/>
      <c r="BA254" s="351"/>
      <c r="BB254" s="351"/>
      <c r="BC254" s="351"/>
      <c r="BD254" s="351"/>
      <c r="BE254" s="351"/>
      <c r="BF254" s="352">
        <f t="shared" si="27"/>
        <v>0</v>
      </c>
      <c r="BH254" s="352"/>
      <c r="BI254" s="352"/>
      <c r="BJ254" s="352"/>
      <c r="BK254" s="352"/>
      <c r="BL254" s="352"/>
      <c r="BM254" s="352"/>
      <c r="BN254" s="352"/>
      <c r="BO254" s="352"/>
      <c r="BP254" s="352"/>
      <c r="BQ254" s="352"/>
      <c r="BR254" s="352"/>
      <c r="BS254" s="352"/>
      <c r="BT254" s="352">
        <f t="shared" si="28"/>
        <v>0</v>
      </c>
      <c r="BV254" s="351"/>
      <c r="BW254" s="351"/>
      <c r="BX254" s="351"/>
      <c r="BY254" s="351"/>
      <c r="BZ254" s="351"/>
      <c r="CA254" s="351"/>
      <c r="CB254" s="351"/>
      <c r="CC254" s="351"/>
      <c r="CD254" s="351"/>
      <c r="CE254" s="351"/>
      <c r="CF254" s="351"/>
      <c r="CG254" s="351"/>
      <c r="CH254" s="352">
        <f t="shared" si="29"/>
        <v>0</v>
      </c>
      <c r="CI254" s="399" t="e">
        <f t="shared" si="30"/>
        <v>#DIV/0!</v>
      </c>
      <c r="CJ254" s="348">
        <v>0</v>
      </c>
      <c r="CK254" s="348">
        <v>0</v>
      </c>
      <c r="CL254" s="348">
        <v>0</v>
      </c>
      <c r="CM254" s="348">
        <v>0</v>
      </c>
      <c r="CN254" s="348">
        <v>0</v>
      </c>
      <c r="CO254" s="348">
        <v>0</v>
      </c>
      <c r="CP254" s="348">
        <v>0</v>
      </c>
      <c r="CQ254" s="348">
        <v>0</v>
      </c>
      <c r="CR254" s="348">
        <v>0</v>
      </c>
      <c r="CS254" s="348">
        <v>0</v>
      </c>
      <c r="CT254" s="348">
        <v>0</v>
      </c>
      <c r="CU254" s="348">
        <v>0</v>
      </c>
      <c r="CV254" s="352">
        <f t="shared" si="31"/>
        <v>0</v>
      </c>
      <c r="CX254" s="1054"/>
    </row>
    <row r="255" spans="1:102" x14ac:dyDescent="0.25">
      <c r="B255" s="172">
        <f>IF(C255=0,"",MAX($B$7:B254)+1)</f>
        <v>243</v>
      </c>
      <c r="C255" s="234" t="s">
        <v>934</v>
      </c>
      <c r="D255" s="231"/>
      <c r="E255" s="231" t="s">
        <v>366</v>
      </c>
      <c r="F255" s="234" t="s">
        <v>1011</v>
      </c>
      <c r="G255" s="231" t="s">
        <v>805</v>
      </c>
      <c r="H255" s="179"/>
      <c r="I255" s="179">
        <v>90</v>
      </c>
      <c r="J255" s="198" t="s">
        <v>366</v>
      </c>
      <c r="K255" s="222" t="s">
        <v>226</v>
      </c>
      <c r="L255" s="288" t="s">
        <v>2298</v>
      </c>
      <c r="M255" s="299"/>
      <c r="N255" s="285"/>
      <c r="O255" s="285" t="s">
        <v>934</v>
      </c>
      <c r="P255" s="1" t="b">
        <v>0</v>
      </c>
      <c r="R255" s="349"/>
      <c r="S255" s="349"/>
      <c r="T255" s="349"/>
      <c r="U255" s="349"/>
      <c r="V255" s="349"/>
      <c r="W255" s="349"/>
      <c r="X255" s="349"/>
      <c r="Y255" s="349"/>
      <c r="Z255" s="349"/>
      <c r="AA255" s="349"/>
      <c r="AB255" s="349"/>
      <c r="AC255" s="349"/>
      <c r="AD255" s="350">
        <f t="shared" si="25"/>
        <v>0</v>
      </c>
      <c r="AF255" s="349"/>
      <c r="AG255" s="349"/>
      <c r="AH255" s="349"/>
      <c r="AI255" s="349"/>
      <c r="AJ255" s="349"/>
      <c r="AK255" s="349"/>
      <c r="AL255" s="349"/>
      <c r="AM255" s="349"/>
      <c r="AN255" s="349"/>
      <c r="AO255" s="349"/>
      <c r="AP255" s="349"/>
      <c r="AQ255" s="349"/>
      <c r="AR255" s="350">
        <f t="shared" si="26"/>
        <v>0</v>
      </c>
      <c r="AT255" s="349"/>
      <c r="AU255" s="349"/>
      <c r="AV255" s="349"/>
      <c r="AW255" s="349"/>
      <c r="AX255" s="349"/>
      <c r="AY255" s="349"/>
      <c r="AZ255" s="349"/>
      <c r="BA255" s="349"/>
      <c r="BB255" s="349"/>
      <c r="BC255" s="349"/>
      <c r="BD255" s="349"/>
      <c r="BE255" s="349"/>
      <c r="BF255" s="350">
        <f t="shared" si="27"/>
        <v>0</v>
      </c>
      <c r="BH255" s="350"/>
      <c r="BI255" s="350"/>
      <c r="BJ255" s="350"/>
      <c r="BK255" s="350"/>
      <c r="BL255" s="350"/>
      <c r="BM255" s="350"/>
      <c r="BN255" s="350"/>
      <c r="BO255" s="350"/>
      <c r="BP255" s="350"/>
      <c r="BQ255" s="350"/>
      <c r="BR255" s="350"/>
      <c r="BS255" s="350"/>
      <c r="BT255" s="350">
        <f t="shared" si="28"/>
        <v>0</v>
      </c>
      <c r="BV255" s="349"/>
      <c r="BW255" s="349"/>
      <c r="BX255" s="349"/>
      <c r="BY255" s="349"/>
      <c r="BZ255" s="349"/>
      <c r="CA255" s="349"/>
      <c r="CB255" s="349"/>
      <c r="CC255" s="349"/>
      <c r="CD255" s="349"/>
      <c r="CE255" s="349"/>
      <c r="CF255" s="349"/>
      <c r="CG255" s="349"/>
      <c r="CH255" s="350">
        <f t="shared" si="29"/>
        <v>0</v>
      </c>
      <c r="CI255" s="399" t="e">
        <f t="shared" si="30"/>
        <v>#DIV/0!</v>
      </c>
      <c r="CJ255" s="348">
        <v>0</v>
      </c>
      <c r="CK255" s="348">
        <v>0</v>
      </c>
      <c r="CL255" s="348">
        <v>0</v>
      </c>
      <c r="CM255" s="348">
        <v>0</v>
      </c>
      <c r="CN255" s="348">
        <v>0</v>
      </c>
      <c r="CO255" s="348">
        <v>0</v>
      </c>
      <c r="CP255" s="348">
        <v>0</v>
      </c>
      <c r="CQ255" s="348">
        <v>0</v>
      </c>
      <c r="CR255" s="348">
        <v>0</v>
      </c>
      <c r="CS255" s="348">
        <v>0</v>
      </c>
      <c r="CT255" s="348">
        <v>0</v>
      </c>
      <c r="CU255" s="348">
        <v>0</v>
      </c>
      <c r="CV255" s="350">
        <f t="shared" si="31"/>
        <v>0</v>
      </c>
      <c r="CX255" s="1054"/>
    </row>
    <row r="256" spans="1:102" x14ac:dyDescent="0.25">
      <c r="B256" s="172">
        <f>IF(C256=0,"",MAX($B$7:B255)+1)</f>
        <v>244</v>
      </c>
      <c r="C256" s="21">
        <v>6271002801</v>
      </c>
      <c r="D256" s="9" t="str">
        <f>_xlfn.XLOOKUP(C256,'COA_DTGroup_Update 20260428'!$C$410:$C$854,'COA_DTGroup_Update 20260428'!$A$410:$A$854,"")</f>
        <v>Chi phí bồi dưỡng</v>
      </c>
      <c r="E256" s="9" t="s">
        <v>367</v>
      </c>
      <c r="F256" s="21" t="s">
        <v>1012</v>
      </c>
      <c r="G256" s="171"/>
      <c r="H256" s="179">
        <f>VLOOKUP(C256,'COA_DTGroup_Update 20260428'!C:D,2,0)</f>
        <v>627</v>
      </c>
      <c r="I256" s="179">
        <v>91</v>
      </c>
      <c r="J256" s="198" t="s">
        <v>367</v>
      </c>
      <c r="K256" s="222" t="s">
        <v>226</v>
      </c>
      <c r="L256" s="288" t="s">
        <v>664</v>
      </c>
      <c r="M256" s="299" t="s">
        <v>2258</v>
      </c>
      <c r="N256" s="285"/>
      <c r="O256" s="285" t="s">
        <v>664</v>
      </c>
      <c r="P256" s="1" t="b">
        <v>1</v>
      </c>
      <c r="R256" s="349"/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/>
      <c r="AD256" s="350">
        <f t="shared" si="25"/>
        <v>0</v>
      </c>
      <c r="AF256" s="349"/>
      <c r="AG256" s="349"/>
      <c r="AH256" s="349"/>
      <c r="AI256" s="349"/>
      <c r="AJ256" s="349"/>
      <c r="AK256" s="349"/>
      <c r="AL256" s="349"/>
      <c r="AM256" s="349"/>
      <c r="AN256" s="349"/>
      <c r="AO256" s="349"/>
      <c r="AP256" s="349"/>
      <c r="AQ256" s="349"/>
      <c r="AR256" s="350">
        <f t="shared" si="26"/>
        <v>0</v>
      </c>
      <c r="AT256" s="349"/>
      <c r="AU256" s="349"/>
      <c r="AV256" s="349"/>
      <c r="AW256" s="349"/>
      <c r="AX256" s="349"/>
      <c r="AY256" s="349"/>
      <c r="AZ256" s="349"/>
      <c r="BA256" s="349"/>
      <c r="BB256" s="349"/>
      <c r="BC256" s="349"/>
      <c r="BD256" s="349"/>
      <c r="BE256" s="349"/>
      <c r="BF256" s="350">
        <f t="shared" si="27"/>
        <v>0</v>
      </c>
      <c r="BH256" s="350"/>
      <c r="BI256" s="350"/>
      <c r="BJ256" s="350"/>
      <c r="BK256" s="350"/>
      <c r="BL256" s="350"/>
      <c r="BM256" s="350"/>
      <c r="BN256" s="350"/>
      <c r="BO256" s="350"/>
      <c r="BP256" s="350"/>
      <c r="BQ256" s="350"/>
      <c r="BR256" s="350"/>
      <c r="BS256" s="350"/>
      <c r="BT256" s="350">
        <f t="shared" si="28"/>
        <v>0</v>
      </c>
      <c r="BV256" s="349"/>
      <c r="BW256" s="349"/>
      <c r="BX256" s="349"/>
      <c r="BY256" s="349"/>
      <c r="BZ256" s="349"/>
      <c r="CA256" s="349"/>
      <c r="CB256" s="349"/>
      <c r="CC256" s="349"/>
      <c r="CD256" s="349"/>
      <c r="CE256" s="349"/>
      <c r="CF256" s="349"/>
      <c r="CG256" s="349"/>
      <c r="CH256" s="350">
        <f t="shared" si="29"/>
        <v>0</v>
      </c>
      <c r="CI256" s="399" t="e">
        <f t="shared" si="30"/>
        <v>#DIV/0!</v>
      </c>
      <c r="CJ256" s="348">
        <v>0</v>
      </c>
      <c r="CK256" s="348">
        <v>0</v>
      </c>
      <c r="CL256" s="348">
        <v>0</v>
      </c>
      <c r="CM256" s="348">
        <v>0</v>
      </c>
      <c r="CN256" s="348">
        <v>0</v>
      </c>
      <c r="CO256" s="348">
        <v>0</v>
      </c>
      <c r="CP256" s="348">
        <v>0</v>
      </c>
      <c r="CQ256" s="348">
        <v>0</v>
      </c>
      <c r="CR256" s="348">
        <v>0</v>
      </c>
      <c r="CS256" s="348">
        <v>0</v>
      </c>
      <c r="CT256" s="348">
        <v>0</v>
      </c>
      <c r="CU256" s="348">
        <v>0</v>
      </c>
      <c r="CV256" s="350">
        <f t="shared" si="31"/>
        <v>0</v>
      </c>
      <c r="CX256" s="1054"/>
    </row>
    <row r="257" spans="1:102" x14ac:dyDescent="0.25">
      <c r="B257" s="172">
        <f>IF(C257=0,"",MAX($B$7:B256)+1)</f>
        <v>245</v>
      </c>
      <c r="C257" s="21">
        <v>6411002801</v>
      </c>
      <c r="D257" s="9" t="str">
        <f>_xlfn.XLOOKUP(C257,'COA_DTGroup_Update 20260428'!$C$410:$C$854,'COA_DTGroup_Update 20260428'!$A$410:$A$854,"")</f>
        <v>Chi phí bồi dưỡng</v>
      </c>
      <c r="E257" s="9" t="s">
        <v>367</v>
      </c>
      <c r="F257" s="21" t="s">
        <v>1012</v>
      </c>
      <c r="G257" s="171"/>
      <c r="H257" s="179">
        <f>VLOOKUP(C257,'COA_DTGroup_Update 20260428'!C:D,2,0)</f>
        <v>641</v>
      </c>
      <c r="I257" s="179">
        <v>91</v>
      </c>
      <c r="J257" s="198" t="s">
        <v>367</v>
      </c>
      <c r="K257" s="222" t="s">
        <v>226</v>
      </c>
      <c r="L257" s="288" t="s">
        <v>741</v>
      </c>
      <c r="M257" s="299" t="s">
        <v>2258</v>
      </c>
      <c r="N257" s="285"/>
      <c r="O257" s="285" t="s">
        <v>741</v>
      </c>
      <c r="P257" s="1" t="b">
        <v>1</v>
      </c>
      <c r="R257" s="349"/>
      <c r="S257" s="349"/>
      <c r="T257" s="349"/>
      <c r="U257" s="349"/>
      <c r="V257" s="349"/>
      <c r="W257" s="349"/>
      <c r="X257" s="349"/>
      <c r="Y257" s="349"/>
      <c r="Z257" s="349"/>
      <c r="AA257" s="349"/>
      <c r="AB257" s="349"/>
      <c r="AC257" s="349"/>
      <c r="AD257" s="350">
        <f t="shared" si="25"/>
        <v>0</v>
      </c>
      <c r="AF257" s="349"/>
      <c r="AG257" s="349"/>
      <c r="AH257" s="349"/>
      <c r="AI257" s="349"/>
      <c r="AJ257" s="349"/>
      <c r="AK257" s="349"/>
      <c r="AL257" s="349"/>
      <c r="AM257" s="349"/>
      <c r="AN257" s="349"/>
      <c r="AO257" s="349"/>
      <c r="AP257" s="349"/>
      <c r="AQ257" s="349"/>
      <c r="AR257" s="350">
        <f t="shared" si="26"/>
        <v>0</v>
      </c>
      <c r="AT257" s="349"/>
      <c r="AU257" s="349"/>
      <c r="AV257" s="349"/>
      <c r="AW257" s="349"/>
      <c r="AX257" s="349"/>
      <c r="AY257" s="349"/>
      <c r="AZ257" s="349"/>
      <c r="BA257" s="349"/>
      <c r="BB257" s="349"/>
      <c r="BC257" s="349"/>
      <c r="BD257" s="349"/>
      <c r="BE257" s="349"/>
      <c r="BF257" s="350">
        <f t="shared" si="27"/>
        <v>0</v>
      </c>
      <c r="BH257" s="350"/>
      <c r="BI257" s="350"/>
      <c r="BJ257" s="350"/>
      <c r="BK257" s="350"/>
      <c r="BL257" s="350"/>
      <c r="BM257" s="350"/>
      <c r="BN257" s="350"/>
      <c r="BO257" s="350"/>
      <c r="BP257" s="350"/>
      <c r="BQ257" s="350"/>
      <c r="BR257" s="350"/>
      <c r="BS257" s="350"/>
      <c r="BT257" s="350">
        <f t="shared" si="28"/>
        <v>0</v>
      </c>
      <c r="BV257" s="349"/>
      <c r="BW257" s="349"/>
      <c r="BX257" s="349"/>
      <c r="BY257" s="349"/>
      <c r="BZ257" s="349"/>
      <c r="CA257" s="349"/>
      <c r="CB257" s="349"/>
      <c r="CC257" s="349"/>
      <c r="CD257" s="349"/>
      <c r="CE257" s="349"/>
      <c r="CF257" s="349"/>
      <c r="CG257" s="349"/>
      <c r="CH257" s="350">
        <f t="shared" si="29"/>
        <v>0</v>
      </c>
      <c r="CI257" s="399" t="e">
        <f t="shared" si="30"/>
        <v>#DIV/0!</v>
      </c>
      <c r="CJ257" s="348">
        <v>0</v>
      </c>
      <c r="CK257" s="348">
        <v>0</v>
      </c>
      <c r="CL257" s="348">
        <v>0</v>
      </c>
      <c r="CM257" s="348">
        <v>0</v>
      </c>
      <c r="CN257" s="348">
        <v>0</v>
      </c>
      <c r="CO257" s="348">
        <v>0</v>
      </c>
      <c r="CP257" s="348">
        <v>0</v>
      </c>
      <c r="CQ257" s="348">
        <v>0</v>
      </c>
      <c r="CR257" s="348">
        <v>0</v>
      </c>
      <c r="CS257" s="348">
        <v>0</v>
      </c>
      <c r="CT257" s="348">
        <v>0</v>
      </c>
      <c r="CU257" s="348">
        <v>0</v>
      </c>
      <c r="CV257" s="350">
        <f t="shared" si="31"/>
        <v>0</v>
      </c>
      <c r="CX257" s="1054"/>
    </row>
    <row r="258" spans="1:102" x14ac:dyDescent="0.25">
      <c r="B258" s="172">
        <f>IF(C258=0,"",MAX($B$7:B257)+1)</f>
        <v>246</v>
      </c>
      <c r="C258" s="21">
        <v>6421002801</v>
      </c>
      <c r="D258" s="9" t="str">
        <f>_xlfn.XLOOKUP(C258,'COA_DTGroup_Update 20260428'!$C$410:$C$854,'COA_DTGroup_Update 20260428'!$A$410:$A$854,"")</f>
        <v>Chi phí bồi dưỡng</v>
      </c>
      <c r="E258" s="9" t="s">
        <v>367</v>
      </c>
      <c r="F258" s="21" t="s">
        <v>1012</v>
      </c>
      <c r="G258" s="171"/>
      <c r="H258" s="179">
        <f>VLOOKUP(C258,'COA_DTGroup_Update 20260428'!C:D,2,0)</f>
        <v>642</v>
      </c>
      <c r="I258" s="179">
        <v>91</v>
      </c>
      <c r="J258" s="198" t="s">
        <v>367</v>
      </c>
      <c r="K258" s="222" t="s">
        <v>226</v>
      </c>
      <c r="L258" s="288" t="s">
        <v>658</v>
      </c>
      <c r="M258" s="299" t="s">
        <v>2258</v>
      </c>
      <c r="N258" s="285"/>
      <c r="O258" s="285" t="s">
        <v>658</v>
      </c>
      <c r="P258" s="1" t="b">
        <v>1</v>
      </c>
      <c r="R258" s="349"/>
      <c r="S258" s="349"/>
      <c r="T258" s="349"/>
      <c r="U258" s="349"/>
      <c r="V258" s="349"/>
      <c r="W258" s="349"/>
      <c r="X258" s="349"/>
      <c r="Y258" s="349"/>
      <c r="Z258" s="349"/>
      <c r="AA258" s="349"/>
      <c r="AB258" s="349"/>
      <c r="AC258" s="349"/>
      <c r="AD258" s="350">
        <f t="shared" si="25"/>
        <v>0</v>
      </c>
      <c r="AF258" s="349"/>
      <c r="AG258" s="349"/>
      <c r="AH258" s="349"/>
      <c r="AI258" s="349"/>
      <c r="AJ258" s="349"/>
      <c r="AK258" s="349"/>
      <c r="AL258" s="349"/>
      <c r="AM258" s="349"/>
      <c r="AN258" s="349"/>
      <c r="AO258" s="349"/>
      <c r="AP258" s="349"/>
      <c r="AQ258" s="349"/>
      <c r="AR258" s="350">
        <f t="shared" si="26"/>
        <v>0</v>
      </c>
      <c r="AT258" s="349"/>
      <c r="AU258" s="349"/>
      <c r="AV258" s="349"/>
      <c r="AW258" s="349"/>
      <c r="AX258" s="349"/>
      <c r="AY258" s="349"/>
      <c r="AZ258" s="349"/>
      <c r="BA258" s="349"/>
      <c r="BB258" s="349"/>
      <c r="BC258" s="349"/>
      <c r="BD258" s="349"/>
      <c r="BE258" s="349"/>
      <c r="BF258" s="350">
        <f t="shared" si="27"/>
        <v>0</v>
      </c>
      <c r="BH258" s="350"/>
      <c r="BI258" s="350"/>
      <c r="BJ258" s="350"/>
      <c r="BK258" s="350"/>
      <c r="BL258" s="350"/>
      <c r="BM258" s="350"/>
      <c r="BN258" s="350"/>
      <c r="BO258" s="350"/>
      <c r="BP258" s="350"/>
      <c r="BQ258" s="350"/>
      <c r="BR258" s="350"/>
      <c r="BS258" s="350"/>
      <c r="BT258" s="350">
        <f t="shared" si="28"/>
        <v>0</v>
      </c>
      <c r="BV258" s="349"/>
      <c r="BW258" s="349"/>
      <c r="BX258" s="349"/>
      <c r="BY258" s="349"/>
      <c r="BZ258" s="349"/>
      <c r="CA258" s="349"/>
      <c r="CB258" s="349"/>
      <c r="CC258" s="349"/>
      <c r="CD258" s="349"/>
      <c r="CE258" s="349"/>
      <c r="CF258" s="349"/>
      <c r="CG258" s="349"/>
      <c r="CH258" s="350">
        <f t="shared" si="29"/>
        <v>0</v>
      </c>
      <c r="CI258" s="399" t="e">
        <f t="shared" si="30"/>
        <v>#DIV/0!</v>
      </c>
      <c r="CJ258" s="348">
        <v>0</v>
      </c>
      <c r="CK258" s="348">
        <v>0</v>
      </c>
      <c r="CL258" s="348">
        <v>0</v>
      </c>
      <c r="CM258" s="348">
        <v>0</v>
      </c>
      <c r="CN258" s="348">
        <v>0</v>
      </c>
      <c r="CO258" s="348">
        <v>0</v>
      </c>
      <c r="CP258" s="348">
        <v>0</v>
      </c>
      <c r="CQ258" s="348">
        <v>0</v>
      </c>
      <c r="CR258" s="348">
        <v>0</v>
      </c>
      <c r="CS258" s="348">
        <v>0</v>
      </c>
      <c r="CT258" s="348">
        <v>0</v>
      </c>
      <c r="CU258" s="348">
        <v>0</v>
      </c>
      <c r="CV258" s="350">
        <f t="shared" si="31"/>
        <v>0</v>
      </c>
      <c r="CX258" s="1054"/>
    </row>
    <row r="259" spans="1:102" x14ac:dyDescent="0.25">
      <c r="B259" s="172">
        <f>IF(C259=0,"",MAX($B$7:B258)+1)</f>
        <v>247</v>
      </c>
      <c r="C259" s="21">
        <v>6277004903</v>
      </c>
      <c r="D259" s="9" t="str">
        <f>_xlfn.XLOOKUP(C259,'COA_DTGroup_Update 20260428'!$C$410:$C$854,'COA_DTGroup_Update 20260428'!$A$410:$A$854,"")</f>
        <v>Internet</v>
      </c>
      <c r="E259" s="9" t="s">
        <v>368</v>
      </c>
      <c r="F259" s="21" t="s">
        <v>1013</v>
      </c>
      <c r="G259" s="171"/>
      <c r="H259" s="179">
        <f>VLOOKUP(C259,'COA_DTGroup_Update 20260428'!C:D,2,0)</f>
        <v>627</v>
      </c>
      <c r="I259" s="179">
        <v>92</v>
      </c>
      <c r="J259" s="198" t="s">
        <v>368</v>
      </c>
      <c r="K259" s="222" t="s">
        <v>226</v>
      </c>
      <c r="L259" s="288" t="s">
        <v>581</v>
      </c>
      <c r="M259" s="299" t="s">
        <v>2258</v>
      </c>
      <c r="N259" s="285"/>
      <c r="O259" s="285" t="s">
        <v>581</v>
      </c>
      <c r="P259" s="1" t="b">
        <v>1</v>
      </c>
      <c r="R259" s="349"/>
      <c r="S259" s="349"/>
      <c r="T259" s="349"/>
      <c r="U259" s="349"/>
      <c r="V259" s="349"/>
      <c r="W259" s="349"/>
      <c r="X259" s="349"/>
      <c r="Y259" s="349"/>
      <c r="Z259" s="349"/>
      <c r="AA259" s="349"/>
      <c r="AB259" s="349"/>
      <c r="AC259" s="349"/>
      <c r="AD259" s="350">
        <f t="shared" si="25"/>
        <v>0</v>
      </c>
      <c r="AF259" s="349"/>
      <c r="AG259" s="349"/>
      <c r="AH259" s="349"/>
      <c r="AI259" s="349"/>
      <c r="AJ259" s="349"/>
      <c r="AK259" s="349"/>
      <c r="AL259" s="349"/>
      <c r="AM259" s="349"/>
      <c r="AN259" s="349"/>
      <c r="AO259" s="349"/>
      <c r="AP259" s="349"/>
      <c r="AQ259" s="349"/>
      <c r="AR259" s="350">
        <f t="shared" si="26"/>
        <v>0</v>
      </c>
      <c r="AT259" s="349"/>
      <c r="AU259" s="349"/>
      <c r="AV259" s="349"/>
      <c r="AW259" s="349"/>
      <c r="AX259" s="349"/>
      <c r="AY259" s="349"/>
      <c r="AZ259" s="349"/>
      <c r="BA259" s="349"/>
      <c r="BB259" s="349"/>
      <c r="BC259" s="349"/>
      <c r="BD259" s="349"/>
      <c r="BE259" s="349"/>
      <c r="BF259" s="350">
        <f t="shared" si="27"/>
        <v>0</v>
      </c>
      <c r="BH259" s="350"/>
      <c r="BI259" s="350"/>
      <c r="BJ259" s="350"/>
      <c r="BK259" s="350"/>
      <c r="BL259" s="350"/>
      <c r="BM259" s="350"/>
      <c r="BN259" s="350"/>
      <c r="BO259" s="350"/>
      <c r="BP259" s="350"/>
      <c r="BQ259" s="350"/>
      <c r="BR259" s="350"/>
      <c r="BS259" s="350"/>
      <c r="BT259" s="350">
        <f t="shared" si="28"/>
        <v>0</v>
      </c>
      <c r="BV259" s="349"/>
      <c r="BW259" s="349"/>
      <c r="BX259" s="349"/>
      <c r="BY259" s="349"/>
      <c r="BZ259" s="349"/>
      <c r="CA259" s="349"/>
      <c r="CB259" s="349"/>
      <c r="CC259" s="349"/>
      <c r="CD259" s="349"/>
      <c r="CE259" s="349"/>
      <c r="CF259" s="349"/>
      <c r="CG259" s="349"/>
      <c r="CH259" s="350">
        <f t="shared" si="29"/>
        <v>0</v>
      </c>
      <c r="CI259" s="399" t="e">
        <f t="shared" si="30"/>
        <v>#DIV/0!</v>
      </c>
      <c r="CJ259" s="348">
        <v>0</v>
      </c>
      <c r="CK259" s="348">
        <v>0</v>
      </c>
      <c r="CL259" s="348">
        <v>0</v>
      </c>
      <c r="CM259" s="348">
        <v>0</v>
      </c>
      <c r="CN259" s="348">
        <v>0</v>
      </c>
      <c r="CO259" s="348">
        <v>0</v>
      </c>
      <c r="CP259" s="348">
        <v>0</v>
      </c>
      <c r="CQ259" s="348">
        <v>0</v>
      </c>
      <c r="CR259" s="348">
        <v>0</v>
      </c>
      <c r="CS259" s="348">
        <v>0</v>
      </c>
      <c r="CT259" s="348">
        <v>0</v>
      </c>
      <c r="CU259" s="348">
        <v>0</v>
      </c>
      <c r="CV259" s="350">
        <f t="shared" si="31"/>
        <v>0</v>
      </c>
      <c r="CX259" s="1054"/>
    </row>
    <row r="260" spans="1:102" ht="30" x14ac:dyDescent="0.25">
      <c r="B260" s="172">
        <f>IF(C260=0,"",MAX($B$7:B259)+1)</f>
        <v>248</v>
      </c>
      <c r="C260" s="21">
        <v>6417004903</v>
      </c>
      <c r="D260" s="9" t="str">
        <f>_xlfn.XLOOKUP(C260,'COA_DTGroup_Update 20260428'!$C$410:$C$854,'COA_DTGroup_Update 20260428'!$A$410:$A$854,"")</f>
        <v>Internet</v>
      </c>
      <c r="E260" s="9" t="s">
        <v>368</v>
      </c>
      <c r="F260" s="21" t="s">
        <v>1013</v>
      </c>
      <c r="G260" s="171"/>
      <c r="H260" s="179">
        <f>VLOOKUP(C260,'COA_DTGroup_Update 20260428'!C:D,2,0)</f>
        <v>641</v>
      </c>
      <c r="I260" s="179">
        <v>92</v>
      </c>
      <c r="J260" s="198" t="s">
        <v>368</v>
      </c>
      <c r="K260" s="222" t="s">
        <v>226</v>
      </c>
      <c r="L260" s="311" t="s">
        <v>2177</v>
      </c>
      <c r="M260" s="312" t="s">
        <v>2259</v>
      </c>
      <c r="N260" s="285"/>
      <c r="O260" s="285" t="s">
        <v>2177</v>
      </c>
      <c r="P260" s="1" t="b">
        <v>0</v>
      </c>
      <c r="R260" s="349"/>
      <c r="S260" s="349"/>
      <c r="T260" s="349"/>
      <c r="U260" s="349"/>
      <c r="V260" s="349"/>
      <c r="W260" s="349"/>
      <c r="X260" s="349"/>
      <c r="Y260" s="349"/>
      <c r="Z260" s="349"/>
      <c r="AA260" s="349"/>
      <c r="AB260" s="349"/>
      <c r="AC260" s="349"/>
      <c r="AD260" s="350">
        <f t="shared" si="25"/>
        <v>0</v>
      </c>
      <c r="AF260" s="349"/>
      <c r="AG260" s="349"/>
      <c r="AH260" s="349"/>
      <c r="AI260" s="349"/>
      <c r="AJ260" s="349"/>
      <c r="AK260" s="349"/>
      <c r="AL260" s="349"/>
      <c r="AM260" s="349"/>
      <c r="AN260" s="349"/>
      <c r="AO260" s="349"/>
      <c r="AP260" s="349"/>
      <c r="AQ260" s="349"/>
      <c r="AR260" s="350">
        <f t="shared" si="26"/>
        <v>0</v>
      </c>
      <c r="AT260" s="349"/>
      <c r="AU260" s="349"/>
      <c r="AV260" s="349"/>
      <c r="AW260" s="349"/>
      <c r="AX260" s="349"/>
      <c r="AY260" s="349"/>
      <c r="AZ260" s="349"/>
      <c r="BA260" s="349"/>
      <c r="BB260" s="349"/>
      <c r="BC260" s="349"/>
      <c r="BD260" s="349"/>
      <c r="BE260" s="349"/>
      <c r="BF260" s="350">
        <f t="shared" si="27"/>
        <v>0</v>
      </c>
      <c r="BH260" s="350"/>
      <c r="BI260" s="350"/>
      <c r="BJ260" s="350"/>
      <c r="BK260" s="350"/>
      <c r="BL260" s="350"/>
      <c r="BM260" s="350"/>
      <c r="BN260" s="350"/>
      <c r="BO260" s="350"/>
      <c r="BP260" s="350"/>
      <c r="BQ260" s="350"/>
      <c r="BR260" s="350"/>
      <c r="BS260" s="350"/>
      <c r="BT260" s="350">
        <f t="shared" si="28"/>
        <v>0</v>
      </c>
      <c r="BV260" s="349"/>
      <c r="BW260" s="349"/>
      <c r="BX260" s="349"/>
      <c r="BY260" s="349"/>
      <c r="BZ260" s="349"/>
      <c r="CA260" s="349"/>
      <c r="CB260" s="349"/>
      <c r="CC260" s="349"/>
      <c r="CD260" s="349"/>
      <c r="CE260" s="349"/>
      <c r="CF260" s="349"/>
      <c r="CG260" s="349"/>
      <c r="CH260" s="350">
        <f t="shared" si="29"/>
        <v>0</v>
      </c>
      <c r="CI260" s="399" t="e">
        <f t="shared" si="30"/>
        <v>#DIV/0!</v>
      </c>
      <c r="CJ260" s="348">
        <v>0</v>
      </c>
      <c r="CK260" s="348">
        <v>0</v>
      </c>
      <c r="CL260" s="348">
        <v>0</v>
      </c>
      <c r="CM260" s="348">
        <v>0</v>
      </c>
      <c r="CN260" s="348">
        <v>0</v>
      </c>
      <c r="CO260" s="348">
        <v>0</v>
      </c>
      <c r="CP260" s="348">
        <v>0</v>
      </c>
      <c r="CQ260" s="348">
        <v>0</v>
      </c>
      <c r="CR260" s="348">
        <v>0</v>
      </c>
      <c r="CS260" s="348">
        <v>0</v>
      </c>
      <c r="CT260" s="348">
        <v>0</v>
      </c>
      <c r="CU260" s="348">
        <v>0</v>
      </c>
      <c r="CV260" s="350">
        <f t="shared" si="31"/>
        <v>0</v>
      </c>
      <c r="CX260" s="1054"/>
    </row>
    <row r="261" spans="1:102" x14ac:dyDescent="0.25">
      <c r="B261" s="172">
        <f>IF(C261=0,"",MAX($B$7:B260)+1)</f>
        <v>249</v>
      </c>
      <c r="C261" s="21">
        <v>6427004903</v>
      </c>
      <c r="D261" s="9" t="str">
        <f>_xlfn.XLOOKUP(C261,'COA_DTGroup_Update 20260428'!$C$410:$C$854,'COA_DTGroup_Update 20260428'!$A$410:$A$854,"")</f>
        <v>Internet</v>
      </c>
      <c r="E261" s="9" t="s">
        <v>368</v>
      </c>
      <c r="F261" s="21" t="s">
        <v>1013</v>
      </c>
      <c r="G261" s="171"/>
      <c r="H261" s="179">
        <f>VLOOKUP(C261,'COA_DTGroup_Update 20260428'!C:D,2,0)</f>
        <v>642</v>
      </c>
      <c r="I261" s="179">
        <v>92</v>
      </c>
      <c r="J261" s="198" t="s">
        <v>368</v>
      </c>
      <c r="K261" s="222" t="s">
        <v>226</v>
      </c>
      <c r="L261" s="288" t="s">
        <v>497</v>
      </c>
      <c r="M261" s="299" t="s">
        <v>2258</v>
      </c>
      <c r="N261" s="285"/>
      <c r="O261" s="285" t="s">
        <v>497</v>
      </c>
      <c r="P261" s="1" t="b">
        <v>1</v>
      </c>
      <c r="R261" s="349"/>
      <c r="S261" s="349"/>
      <c r="T261" s="349"/>
      <c r="U261" s="349"/>
      <c r="V261" s="349"/>
      <c r="W261" s="349"/>
      <c r="X261" s="349"/>
      <c r="Y261" s="349"/>
      <c r="Z261" s="349"/>
      <c r="AA261" s="349"/>
      <c r="AB261" s="349"/>
      <c r="AC261" s="349"/>
      <c r="AD261" s="350">
        <f t="shared" si="25"/>
        <v>0</v>
      </c>
      <c r="AF261" s="349"/>
      <c r="AG261" s="349"/>
      <c r="AH261" s="349"/>
      <c r="AI261" s="349"/>
      <c r="AJ261" s="349"/>
      <c r="AK261" s="349"/>
      <c r="AL261" s="349"/>
      <c r="AM261" s="349"/>
      <c r="AN261" s="349"/>
      <c r="AO261" s="349"/>
      <c r="AP261" s="349"/>
      <c r="AQ261" s="349"/>
      <c r="AR261" s="350">
        <f t="shared" si="26"/>
        <v>0</v>
      </c>
      <c r="AT261" s="349"/>
      <c r="AU261" s="349"/>
      <c r="AV261" s="349"/>
      <c r="AW261" s="349"/>
      <c r="AX261" s="349"/>
      <c r="AY261" s="349"/>
      <c r="AZ261" s="349"/>
      <c r="BA261" s="349"/>
      <c r="BB261" s="349"/>
      <c r="BC261" s="349"/>
      <c r="BD261" s="349"/>
      <c r="BE261" s="349"/>
      <c r="BF261" s="350">
        <f t="shared" si="27"/>
        <v>0</v>
      </c>
      <c r="BH261" s="350"/>
      <c r="BI261" s="350"/>
      <c r="BJ261" s="350"/>
      <c r="BK261" s="350"/>
      <c r="BL261" s="350"/>
      <c r="BM261" s="350"/>
      <c r="BN261" s="350"/>
      <c r="BO261" s="350"/>
      <c r="BP261" s="350"/>
      <c r="BQ261" s="350"/>
      <c r="BR261" s="350"/>
      <c r="BS261" s="350"/>
      <c r="BT261" s="350">
        <f t="shared" si="28"/>
        <v>0</v>
      </c>
      <c r="BV261" s="349">
        <v>1520000</v>
      </c>
      <c r="BW261" s="349">
        <v>1520000</v>
      </c>
      <c r="BX261" s="349">
        <v>1520000</v>
      </c>
      <c r="BY261" s="349">
        <v>1600000</v>
      </c>
      <c r="BZ261" s="349">
        <v>1600000</v>
      </c>
      <c r="CA261" s="349">
        <v>1600000</v>
      </c>
      <c r="CB261" s="349">
        <v>1600000</v>
      </c>
      <c r="CC261" s="349">
        <v>1600000</v>
      </c>
      <c r="CD261" s="349">
        <v>1600000</v>
      </c>
      <c r="CE261" s="349">
        <v>1600000</v>
      </c>
      <c r="CF261" s="349">
        <v>1600000</v>
      </c>
      <c r="CG261" s="349">
        <v>1600000</v>
      </c>
      <c r="CH261" s="350">
        <f t="shared" si="29"/>
        <v>18960000</v>
      </c>
      <c r="CI261" s="399">
        <f t="shared" si="30"/>
        <v>0.21835443037974689</v>
      </c>
      <c r="CJ261" s="348">
        <v>1940000</v>
      </c>
      <c r="CK261" s="348">
        <v>1440000</v>
      </c>
      <c r="CL261" s="348">
        <v>1440000</v>
      </c>
      <c r="CM261" s="348">
        <v>1440000</v>
      </c>
      <c r="CN261" s="348">
        <v>1440000</v>
      </c>
      <c r="CO261" s="348">
        <v>0</v>
      </c>
      <c r="CP261" s="348">
        <v>0</v>
      </c>
      <c r="CQ261" s="348">
        <v>0</v>
      </c>
      <c r="CR261" s="348">
        <v>0</v>
      </c>
      <c r="CS261" s="348">
        <v>0</v>
      </c>
      <c r="CT261" s="348">
        <v>0</v>
      </c>
      <c r="CU261" s="348">
        <v>0</v>
      </c>
      <c r="CV261" s="350">
        <f t="shared" si="31"/>
        <v>7700000</v>
      </c>
      <c r="CX261" s="1054"/>
    </row>
    <row r="262" spans="1:102" x14ac:dyDescent="0.25">
      <c r="B262" s="172">
        <f>IF(C262=0,"",MAX($B$7:B261)+1)</f>
        <v>250</v>
      </c>
      <c r="C262" s="21">
        <v>6277004901</v>
      </c>
      <c r="D262" s="9" t="str">
        <f>_xlfn.XLOOKUP(C262,'COA_DTGroup_Update 20260428'!$C$410:$C$854,'COA_DTGroup_Update 20260428'!$A$410:$A$854,"")</f>
        <v>Điện thoại bàn</v>
      </c>
      <c r="E262" s="9" t="s">
        <v>369</v>
      </c>
      <c r="F262" s="21" t="s">
        <v>1014</v>
      </c>
      <c r="G262" s="171"/>
      <c r="H262" s="179">
        <f>VLOOKUP(C262,'COA_DTGroup_Update 20260428'!C:D,2,0)</f>
        <v>627</v>
      </c>
      <c r="I262" s="179">
        <v>93</v>
      </c>
      <c r="J262" s="198" t="s">
        <v>369</v>
      </c>
      <c r="K262" s="222" t="s">
        <v>226</v>
      </c>
      <c r="L262" s="288" t="s">
        <v>746</v>
      </c>
      <c r="M262" s="299" t="s">
        <v>2258</v>
      </c>
      <c r="N262" s="285"/>
      <c r="O262" s="285" t="s">
        <v>746</v>
      </c>
      <c r="P262" s="1" t="b">
        <v>1</v>
      </c>
      <c r="R262" s="349"/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50">
        <f t="shared" si="25"/>
        <v>0</v>
      </c>
      <c r="AF262" s="349"/>
      <c r="AG262" s="349"/>
      <c r="AH262" s="349"/>
      <c r="AI262" s="349"/>
      <c r="AJ262" s="349"/>
      <c r="AK262" s="349"/>
      <c r="AL262" s="349"/>
      <c r="AM262" s="349"/>
      <c r="AN262" s="349"/>
      <c r="AO262" s="349"/>
      <c r="AP262" s="349"/>
      <c r="AQ262" s="349"/>
      <c r="AR262" s="350">
        <f t="shared" si="26"/>
        <v>0</v>
      </c>
      <c r="AT262" s="349"/>
      <c r="AU262" s="349"/>
      <c r="AV262" s="349"/>
      <c r="AW262" s="349"/>
      <c r="AX262" s="349"/>
      <c r="AY262" s="349"/>
      <c r="AZ262" s="349"/>
      <c r="BA262" s="349"/>
      <c r="BB262" s="349"/>
      <c r="BC262" s="349"/>
      <c r="BD262" s="349"/>
      <c r="BE262" s="349"/>
      <c r="BF262" s="350">
        <f t="shared" si="27"/>
        <v>0</v>
      </c>
      <c r="BH262" s="350"/>
      <c r="BI262" s="350"/>
      <c r="BJ262" s="350"/>
      <c r="BK262" s="350"/>
      <c r="BL262" s="350"/>
      <c r="BM262" s="350"/>
      <c r="BN262" s="350"/>
      <c r="BO262" s="350"/>
      <c r="BP262" s="350"/>
      <c r="BQ262" s="350"/>
      <c r="BR262" s="350"/>
      <c r="BS262" s="350"/>
      <c r="BT262" s="350">
        <f t="shared" si="28"/>
        <v>0</v>
      </c>
      <c r="BV262" s="349"/>
      <c r="BW262" s="349"/>
      <c r="BX262" s="349"/>
      <c r="BY262" s="349"/>
      <c r="BZ262" s="349"/>
      <c r="CA262" s="349"/>
      <c r="CB262" s="349"/>
      <c r="CC262" s="349"/>
      <c r="CD262" s="349"/>
      <c r="CE262" s="349"/>
      <c r="CF262" s="349"/>
      <c r="CG262" s="349"/>
      <c r="CH262" s="350">
        <f t="shared" si="29"/>
        <v>0</v>
      </c>
      <c r="CI262" s="399" t="e">
        <f t="shared" si="30"/>
        <v>#DIV/0!</v>
      </c>
      <c r="CJ262" s="348">
        <v>0</v>
      </c>
      <c r="CK262" s="348">
        <v>0</v>
      </c>
      <c r="CL262" s="348">
        <v>0</v>
      </c>
      <c r="CM262" s="348">
        <v>0</v>
      </c>
      <c r="CN262" s="348">
        <v>0</v>
      </c>
      <c r="CO262" s="348">
        <v>0</v>
      </c>
      <c r="CP262" s="348">
        <v>0</v>
      </c>
      <c r="CQ262" s="348">
        <v>0</v>
      </c>
      <c r="CR262" s="348">
        <v>0</v>
      </c>
      <c r="CS262" s="348">
        <v>0</v>
      </c>
      <c r="CT262" s="348">
        <v>0</v>
      </c>
      <c r="CU262" s="348">
        <v>0</v>
      </c>
      <c r="CV262" s="350">
        <f t="shared" si="31"/>
        <v>0</v>
      </c>
      <c r="CX262" s="1054"/>
    </row>
    <row r="263" spans="1:102" ht="30" x14ac:dyDescent="0.25">
      <c r="B263" s="172">
        <f>IF(C263=0,"",MAX($B$7:B262)+1)</f>
        <v>251</v>
      </c>
      <c r="C263" s="21">
        <v>6417004901</v>
      </c>
      <c r="D263" s="9" t="str">
        <f>_xlfn.XLOOKUP(C263,'COA_DTGroup_Update 20260428'!$C$410:$C$854,'COA_DTGroup_Update 20260428'!$A$410:$A$854,"")</f>
        <v>Điện thoại bàn</v>
      </c>
      <c r="E263" s="9" t="s">
        <v>369</v>
      </c>
      <c r="F263" s="21" t="s">
        <v>1014</v>
      </c>
      <c r="G263" s="171"/>
      <c r="H263" s="179">
        <f>VLOOKUP(C263,'COA_DTGroup_Update 20260428'!C:D,2,0)</f>
        <v>641</v>
      </c>
      <c r="I263" s="179">
        <v>93</v>
      </c>
      <c r="J263" s="198" t="s">
        <v>369</v>
      </c>
      <c r="K263" s="222" t="s">
        <v>226</v>
      </c>
      <c r="L263" s="311" t="s">
        <v>2176</v>
      </c>
      <c r="M263" s="312" t="s">
        <v>2259</v>
      </c>
      <c r="N263" s="285"/>
      <c r="O263" s="285" t="s">
        <v>2176</v>
      </c>
      <c r="P263" s="1" t="b">
        <v>0</v>
      </c>
      <c r="R263" s="349"/>
      <c r="S263" s="349"/>
      <c r="T263" s="349"/>
      <c r="U263" s="349"/>
      <c r="V263" s="349"/>
      <c r="W263" s="349"/>
      <c r="X263" s="349"/>
      <c r="Y263" s="349"/>
      <c r="Z263" s="349"/>
      <c r="AA263" s="349"/>
      <c r="AB263" s="349"/>
      <c r="AC263" s="349"/>
      <c r="AD263" s="350">
        <f t="shared" si="25"/>
        <v>0</v>
      </c>
      <c r="AF263" s="349"/>
      <c r="AG263" s="349"/>
      <c r="AH263" s="349"/>
      <c r="AI263" s="349"/>
      <c r="AJ263" s="349"/>
      <c r="AK263" s="349"/>
      <c r="AL263" s="349"/>
      <c r="AM263" s="349"/>
      <c r="AN263" s="349"/>
      <c r="AO263" s="349"/>
      <c r="AP263" s="349"/>
      <c r="AQ263" s="349"/>
      <c r="AR263" s="350">
        <f t="shared" si="26"/>
        <v>0</v>
      </c>
      <c r="AT263" s="349"/>
      <c r="AU263" s="349"/>
      <c r="AV263" s="349"/>
      <c r="AW263" s="349"/>
      <c r="AX263" s="349"/>
      <c r="AY263" s="349"/>
      <c r="AZ263" s="349"/>
      <c r="BA263" s="349"/>
      <c r="BB263" s="349"/>
      <c r="BC263" s="349"/>
      <c r="BD263" s="349"/>
      <c r="BE263" s="349"/>
      <c r="BF263" s="350">
        <f t="shared" si="27"/>
        <v>0</v>
      </c>
      <c r="BH263" s="350"/>
      <c r="BI263" s="350"/>
      <c r="BJ263" s="350"/>
      <c r="BK263" s="350"/>
      <c r="BL263" s="350"/>
      <c r="BM263" s="350"/>
      <c r="BN263" s="350"/>
      <c r="BO263" s="350"/>
      <c r="BP263" s="350"/>
      <c r="BQ263" s="350"/>
      <c r="BR263" s="350"/>
      <c r="BS263" s="350"/>
      <c r="BT263" s="350">
        <f t="shared" si="28"/>
        <v>0</v>
      </c>
      <c r="BV263" s="349"/>
      <c r="BW263" s="349"/>
      <c r="BX263" s="349"/>
      <c r="BY263" s="349"/>
      <c r="BZ263" s="349"/>
      <c r="CA263" s="349"/>
      <c r="CB263" s="349"/>
      <c r="CC263" s="349"/>
      <c r="CD263" s="349"/>
      <c r="CE263" s="349"/>
      <c r="CF263" s="349"/>
      <c r="CG263" s="349"/>
      <c r="CH263" s="350">
        <f t="shared" si="29"/>
        <v>0</v>
      </c>
      <c r="CI263" s="399" t="e">
        <f t="shared" si="30"/>
        <v>#DIV/0!</v>
      </c>
      <c r="CJ263" s="348">
        <v>0</v>
      </c>
      <c r="CK263" s="348">
        <v>0</v>
      </c>
      <c r="CL263" s="348">
        <v>0</v>
      </c>
      <c r="CM263" s="348">
        <v>0</v>
      </c>
      <c r="CN263" s="348">
        <v>0</v>
      </c>
      <c r="CO263" s="348">
        <v>0</v>
      </c>
      <c r="CP263" s="348">
        <v>0</v>
      </c>
      <c r="CQ263" s="348">
        <v>0</v>
      </c>
      <c r="CR263" s="348">
        <v>0</v>
      </c>
      <c r="CS263" s="348">
        <v>0</v>
      </c>
      <c r="CT263" s="348">
        <v>0</v>
      </c>
      <c r="CU263" s="348">
        <v>0</v>
      </c>
      <c r="CV263" s="350">
        <f t="shared" si="31"/>
        <v>0</v>
      </c>
      <c r="CX263" s="1054"/>
    </row>
    <row r="264" spans="1:102" x14ac:dyDescent="0.25">
      <c r="B264" s="172">
        <f>IF(C264=0,"",MAX($B$7:B263)+1)</f>
        <v>252</v>
      </c>
      <c r="C264" s="21">
        <v>6427004901</v>
      </c>
      <c r="D264" s="9" t="str">
        <f>_xlfn.XLOOKUP(C264,'COA_DTGroup_Update 20260428'!$C$410:$C$854,'COA_DTGroup_Update 20260428'!$A$410:$A$854,"")</f>
        <v>Điện thoại bàn</v>
      </c>
      <c r="E264" s="9" t="s">
        <v>369</v>
      </c>
      <c r="F264" s="21" t="s">
        <v>1014</v>
      </c>
      <c r="G264" s="171"/>
      <c r="H264" s="179">
        <f>VLOOKUP(C264,'COA_DTGroup_Update 20260428'!C:D,2,0)</f>
        <v>642</v>
      </c>
      <c r="I264" s="179">
        <v>93</v>
      </c>
      <c r="J264" s="198" t="s">
        <v>369</v>
      </c>
      <c r="K264" s="222" t="s">
        <v>226</v>
      </c>
      <c r="L264" s="288" t="s">
        <v>638</v>
      </c>
      <c r="M264" s="299" t="s">
        <v>2258</v>
      </c>
      <c r="N264" s="285"/>
      <c r="O264" s="285" t="s">
        <v>638</v>
      </c>
      <c r="P264" s="1" t="b">
        <v>1</v>
      </c>
      <c r="R264" s="349"/>
      <c r="S264" s="349"/>
      <c r="T264" s="349"/>
      <c r="U264" s="349"/>
      <c r="V264" s="349"/>
      <c r="W264" s="349"/>
      <c r="X264" s="349"/>
      <c r="Y264" s="349"/>
      <c r="Z264" s="349"/>
      <c r="AA264" s="349"/>
      <c r="AB264" s="349"/>
      <c r="AC264" s="349"/>
      <c r="AD264" s="350">
        <f t="shared" ref="AD264:AD327" si="32">SUM(R264:AC264)</f>
        <v>0</v>
      </c>
      <c r="AF264" s="349"/>
      <c r="AG264" s="349"/>
      <c r="AH264" s="349"/>
      <c r="AI264" s="349"/>
      <c r="AJ264" s="349"/>
      <c r="AK264" s="349"/>
      <c r="AL264" s="349"/>
      <c r="AM264" s="349"/>
      <c r="AN264" s="349"/>
      <c r="AO264" s="349"/>
      <c r="AP264" s="349"/>
      <c r="AQ264" s="349"/>
      <c r="AR264" s="350">
        <f t="shared" ref="AR264:AR327" si="33">SUM(AF264:AQ264)</f>
        <v>0</v>
      </c>
      <c r="AT264" s="349"/>
      <c r="AU264" s="349"/>
      <c r="AV264" s="349"/>
      <c r="AW264" s="349"/>
      <c r="AX264" s="349"/>
      <c r="AY264" s="349"/>
      <c r="AZ264" s="349"/>
      <c r="BA264" s="349"/>
      <c r="BB264" s="349"/>
      <c r="BC264" s="349"/>
      <c r="BD264" s="349"/>
      <c r="BE264" s="349"/>
      <c r="BF264" s="350">
        <f t="shared" ref="BF264:BF327" si="34">SUM(AT264:BE264)</f>
        <v>0</v>
      </c>
      <c r="BH264" s="350"/>
      <c r="BI264" s="350"/>
      <c r="BJ264" s="350"/>
      <c r="BK264" s="350"/>
      <c r="BL264" s="350"/>
      <c r="BM264" s="350"/>
      <c r="BN264" s="350"/>
      <c r="BO264" s="350"/>
      <c r="BP264" s="350"/>
      <c r="BQ264" s="350"/>
      <c r="BR264" s="350"/>
      <c r="BS264" s="350"/>
      <c r="BT264" s="350">
        <f t="shared" ref="BT264:BT327" si="35">SUM(BH264:BS264)</f>
        <v>0</v>
      </c>
      <c r="BV264" s="349"/>
      <c r="BW264" s="349"/>
      <c r="BX264" s="349"/>
      <c r="BY264" s="349"/>
      <c r="BZ264" s="349"/>
      <c r="CA264" s="349"/>
      <c r="CB264" s="349"/>
      <c r="CC264" s="349"/>
      <c r="CD264" s="349"/>
      <c r="CE264" s="349"/>
      <c r="CF264" s="349"/>
      <c r="CG264" s="349"/>
      <c r="CH264" s="350">
        <f t="shared" ref="CH264:CH327" si="36">SUM(BV264:CG264)</f>
        <v>0</v>
      </c>
      <c r="CI264" s="399" t="e">
        <f t="shared" ref="CI264:CI327" si="37">CV264/4*12/CH264-1</f>
        <v>#DIV/0!</v>
      </c>
      <c r="CJ264" s="348">
        <v>20000</v>
      </c>
      <c r="CK264" s="348">
        <v>25707</v>
      </c>
      <c r="CL264" s="348">
        <v>0</v>
      </c>
      <c r="CM264" s="348">
        <v>0</v>
      </c>
      <c r="CN264" s="348">
        <v>20000</v>
      </c>
      <c r="CO264" s="348">
        <v>0</v>
      </c>
      <c r="CP264" s="348">
        <v>0</v>
      </c>
      <c r="CQ264" s="348">
        <v>0</v>
      </c>
      <c r="CR264" s="348">
        <v>0</v>
      </c>
      <c r="CS264" s="348">
        <v>0</v>
      </c>
      <c r="CT264" s="348">
        <v>0</v>
      </c>
      <c r="CU264" s="348">
        <v>0</v>
      </c>
      <c r="CV264" s="350">
        <f t="shared" ref="CV264:CV327" si="38">SUM(CJ264:CU264)</f>
        <v>65707</v>
      </c>
      <c r="CX264" s="1054"/>
    </row>
    <row r="265" spans="1:102" x14ac:dyDescent="0.25">
      <c r="B265" s="172">
        <f>IF(C265=0,"",MAX($B$7:B264)+1)</f>
        <v>253</v>
      </c>
      <c r="C265" s="21">
        <v>6417004804</v>
      </c>
      <c r="D265" s="9" t="str">
        <f>_xlfn.XLOOKUP(C265,'COA_DTGroup_Update 20260428'!$C$410:$C$854,'COA_DTGroup_Update 20260428'!$A$410:$A$854,"")</f>
        <v>Chi phí bưu phẩm</v>
      </c>
      <c r="E265" s="9" t="s">
        <v>370</v>
      </c>
      <c r="F265" s="21" t="s">
        <v>1015</v>
      </c>
      <c r="G265" s="171"/>
      <c r="H265" s="179">
        <f>VLOOKUP(C265,'COA_DTGroup_Update 20260428'!C:D,2,0)</f>
        <v>641</v>
      </c>
      <c r="I265" s="179">
        <v>94</v>
      </c>
      <c r="J265" s="198" t="s">
        <v>370</v>
      </c>
      <c r="K265" s="222" t="s">
        <v>226</v>
      </c>
      <c r="L265" s="288" t="s">
        <v>2175</v>
      </c>
      <c r="M265" s="299" t="s">
        <v>2258</v>
      </c>
      <c r="N265" s="285"/>
      <c r="O265" s="285" t="s">
        <v>2175</v>
      </c>
      <c r="P265" s="1" t="b">
        <v>1</v>
      </c>
      <c r="R265" s="349"/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/>
      <c r="AD265" s="350">
        <f t="shared" si="32"/>
        <v>0</v>
      </c>
      <c r="AF265" s="349"/>
      <c r="AG265" s="349"/>
      <c r="AH265" s="349"/>
      <c r="AI265" s="349"/>
      <c r="AJ265" s="349"/>
      <c r="AK265" s="349"/>
      <c r="AL265" s="349"/>
      <c r="AM265" s="349"/>
      <c r="AN265" s="349"/>
      <c r="AO265" s="349"/>
      <c r="AP265" s="349"/>
      <c r="AQ265" s="349"/>
      <c r="AR265" s="350">
        <f t="shared" si="33"/>
        <v>0</v>
      </c>
      <c r="AT265" s="349"/>
      <c r="AU265" s="349"/>
      <c r="AV265" s="349"/>
      <c r="AW265" s="349"/>
      <c r="AX265" s="349"/>
      <c r="AY265" s="349"/>
      <c r="AZ265" s="349"/>
      <c r="BA265" s="349"/>
      <c r="BB265" s="349"/>
      <c r="BC265" s="349"/>
      <c r="BD265" s="349"/>
      <c r="BE265" s="349"/>
      <c r="BF265" s="350">
        <f t="shared" si="34"/>
        <v>0</v>
      </c>
      <c r="BH265" s="350"/>
      <c r="BI265" s="350"/>
      <c r="BJ265" s="350"/>
      <c r="BK265" s="350"/>
      <c r="BL265" s="350"/>
      <c r="BM265" s="350"/>
      <c r="BN265" s="350"/>
      <c r="BO265" s="350"/>
      <c r="BP265" s="350"/>
      <c r="BQ265" s="350"/>
      <c r="BR265" s="350"/>
      <c r="BS265" s="350"/>
      <c r="BT265" s="350">
        <f t="shared" si="35"/>
        <v>0</v>
      </c>
      <c r="BV265" s="349"/>
      <c r="BW265" s="349"/>
      <c r="BX265" s="349"/>
      <c r="BY265" s="349"/>
      <c r="BZ265" s="349"/>
      <c r="CA265" s="349"/>
      <c r="CB265" s="349"/>
      <c r="CC265" s="349"/>
      <c r="CD265" s="349"/>
      <c r="CE265" s="349"/>
      <c r="CF265" s="349"/>
      <c r="CG265" s="349"/>
      <c r="CH265" s="350">
        <f t="shared" si="36"/>
        <v>0</v>
      </c>
      <c r="CI265" s="399" t="e">
        <f t="shared" si="37"/>
        <v>#DIV/0!</v>
      </c>
      <c r="CJ265" s="348">
        <v>0</v>
      </c>
      <c r="CK265" s="348">
        <v>0</v>
      </c>
      <c r="CL265" s="348">
        <v>0</v>
      </c>
      <c r="CM265" s="348">
        <v>0</v>
      </c>
      <c r="CN265" s="348">
        <v>0</v>
      </c>
      <c r="CO265" s="348">
        <v>0</v>
      </c>
      <c r="CP265" s="348">
        <v>0</v>
      </c>
      <c r="CQ265" s="348">
        <v>0</v>
      </c>
      <c r="CR265" s="348">
        <v>0</v>
      </c>
      <c r="CS265" s="348">
        <v>0</v>
      </c>
      <c r="CT265" s="348">
        <v>0</v>
      </c>
      <c r="CU265" s="348">
        <v>0</v>
      </c>
      <c r="CV265" s="350">
        <f t="shared" si="38"/>
        <v>0</v>
      </c>
      <c r="CX265" s="1054"/>
    </row>
    <row r="266" spans="1:102" x14ac:dyDescent="0.25">
      <c r="B266" s="172">
        <f>IF(C266=0,"",MAX($B$7:B265)+1)</f>
        <v>254</v>
      </c>
      <c r="C266" s="21">
        <v>6427004804</v>
      </c>
      <c r="D266" s="9" t="str">
        <f>_xlfn.XLOOKUP(C266,'COA_DTGroup_Update 20260428'!$C$410:$C$854,'COA_DTGroup_Update 20260428'!$A$410:$A$854,"")</f>
        <v>Chi phí bưu phẩm</v>
      </c>
      <c r="E266" s="9" t="s">
        <v>370</v>
      </c>
      <c r="F266" s="21" t="s">
        <v>1015</v>
      </c>
      <c r="G266" s="171"/>
      <c r="H266" s="179">
        <f>VLOOKUP(C266,'COA_DTGroup_Update 20260428'!C:D,2,0)</f>
        <v>642</v>
      </c>
      <c r="I266" s="179">
        <v>94</v>
      </c>
      <c r="J266" s="198" t="s">
        <v>370</v>
      </c>
      <c r="K266" s="222" t="s">
        <v>226</v>
      </c>
      <c r="L266" s="288" t="s">
        <v>499</v>
      </c>
      <c r="M266" s="299" t="s">
        <v>2258</v>
      </c>
      <c r="N266" s="285"/>
      <c r="O266" s="285" t="s">
        <v>499</v>
      </c>
      <c r="P266" s="1" t="b">
        <v>1</v>
      </c>
      <c r="R266" s="349"/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/>
      <c r="AD266" s="350">
        <f t="shared" si="32"/>
        <v>0</v>
      </c>
      <c r="AF266" s="349"/>
      <c r="AG266" s="349"/>
      <c r="AH266" s="349"/>
      <c r="AI266" s="349"/>
      <c r="AJ266" s="349"/>
      <c r="AK266" s="349"/>
      <c r="AL266" s="349"/>
      <c r="AM266" s="349"/>
      <c r="AN266" s="349"/>
      <c r="AO266" s="349"/>
      <c r="AP266" s="349"/>
      <c r="AQ266" s="349"/>
      <c r="AR266" s="350">
        <f t="shared" si="33"/>
        <v>0</v>
      </c>
      <c r="AT266" s="349"/>
      <c r="AU266" s="349"/>
      <c r="AV266" s="349"/>
      <c r="AW266" s="349"/>
      <c r="AX266" s="349"/>
      <c r="AY266" s="349"/>
      <c r="AZ266" s="349"/>
      <c r="BA266" s="349"/>
      <c r="BB266" s="349"/>
      <c r="BC266" s="349"/>
      <c r="BD266" s="349"/>
      <c r="BE266" s="349"/>
      <c r="BF266" s="350">
        <f t="shared" si="34"/>
        <v>0</v>
      </c>
      <c r="BH266" s="350"/>
      <c r="BI266" s="350"/>
      <c r="BJ266" s="350"/>
      <c r="BK266" s="350"/>
      <c r="BL266" s="350"/>
      <c r="BM266" s="350"/>
      <c r="BN266" s="350"/>
      <c r="BO266" s="350"/>
      <c r="BP266" s="350"/>
      <c r="BQ266" s="350"/>
      <c r="BR266" s="350"/>
      <c r="BS266" s="350"/>
      <c r="BT266" s="350">
        <f t="shared" si="35"/>
        <v>0</v>
      </c>
      <c r="BV266" s="349"/>
      <c r="BW266" s="349"/>
      <c r="BX266" s="349"/>
      <c r="BY266" s="349"/>
      <c r="BZ266" s="349"/>
      <c r="CA266" s="349"/>
      <c r="CB266" s="349"/>
      <c r="CC266" s="349"/>
      <c r="CD266" s="349"/>
      <c r="CE266" s="349"/>
      <c r="CF266" s="349"/>
      <c r="CG266" s="349"/>
      <c r="CH266" s="350">
        <f t="shared" si="36"/>
        <v>0</v>
      </c>
      <c r="CI266" s="399" t="e">
        <f t="shared" si="37"/>
        <v>#DIV/0!</v>
      </c>
      <c r="CJ266" s="348">
        <v>0</v>
      </c>
      <c r="CK266" s="348">
        <v>719700</v>
      </c>
      <c r="CL266" s="348">
        <v>329500</v>
      </c>
      <c r="CM266" s="348">
        <v>0</v>
      </c>
      <c r="CN266" s="348">
        <v>311925</v>
      </c>
      <c r="CO266" s="348">
        <v>0</v>
      </c>
      <c r="CP266" s="348">
        <v>0</v>
      </c>
      <c r="CQ266" s="348">
        <v>0</v>
      </c>
      <c r="CR266" s="348">
        <v>0</v>
      </c>
      <c r="CS266" s="348">
        <v>0</v>
      </c>
      <c r="CT266" s="348">
        <v>0</v>
      </c>
      <c r="CU266" s="348">
        <v>0</v>
      </c>
      <c r="CV266" s="350">
        <f t="shared" si="38"/>
        <v>1361125</v>
      </c>
      <c r="CX266" s="1054"/>
    </row>
    <row r="267" spans="1:102" ht="30" x14ac:dyDescent="0.25">
      <c r="B267" s="172">
        <f>IF(C267=0,"",MAX($B$7:B266)+1)</f>
        <v>255</v>
      </c>
      <c r="C267" s="21">
        <v>6427004601</v>
      </c>
      <c r="D267" s="9" t="str">
        <f>_xlfn.XLOOKUP(C267,'COA_DTGroup_Update 20260428'!$C$410:$C$854,'COA_DTGroup_Update 20260428'!$A$410:$A$854,"")</f>
        <v>Chi phí hội nghị, hội thảo, hội họp</v>
      </c>
      <c r="E267" s="9" t="s">
        <v>82</v>
      </c>
      <c r="F267" s="21" t="s">
        <v>1016</v>
      </c>
      <c r="G267" s="171"/>
      <c r="H267" s="179">
        <f>VLOOKUP(C267,'COA_DTGroup_Update 20260428'!C:D,2,0)</f>
        <v>642</v>
      </c>
      <c r="I267" s="179">
        <v>85</v>
      </c>
      <c r="J267" s="198" t="s">
        <v>82</v>
      </c>
      <c r="K267" s="222" t="s">
        <v>226</v>
      </c>
      <c r="L267" s="288" t="s">
        <v>451</v>
      </c>
      <c r="M267" s="299" t="s">
        <v>2258</v>
      </c>
      <c r="N267" s="285"/>
      <c r="O267" s="285" t="s">
        <v>451</v>
      </c>
      <c r="P267" s="1" t="b">
        <v>1</v>
      </c>
      <c r="R267" s="349"/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/>
      <c r="AD267" s="350">
        <f t="shared" si="32"/>
        <v>0</v>
      </c>
      <c r="AF267" s="349"/>
      <c r="AG267" s="349"/>
      <c r="AH267" s="349"/>
      <c r="AI267" s="349"/>
      <c r="AJ267" s="349"/>
      <c r="AK267" s="349"/>
      <c r="AL267" s="349"/>
      <c r="AM267" s="349"/>
      <c r="AN267" s="349"/>
      <c r="AO267" s="349"/>
      <c r="AP267" s="349"/>
      <c r="AQ267" s="349"/>
      <c r="AR267" s="350">
        <f t="shared" si="33"/>
        <v>0</v>
      </c>
      <c r="AT267" s="349"/>
      <c r="AU267" s="349"/>
      <c r="AV267" s="349"/>
      <c r="AW267" s="349"/>
      <c r="AX267" s="349"/>
      <c r="AY267" s="349"/>
      <c r="AZ267" s="349"/>
      <c r="BA267" s="349"/>
      <c r="BB267" s="349"/>
      <c r="BC267" s="349"/>
      <c r="BD267" s="349"/>
      <c r="BE267" s="349"/>
      <c r="BF267" s="350">
        <f t="shared" si="34"/>
        <v>0</v>
      </c>
      <c r="BH267" s="350"/>
      <c r="BI267" s="350"/>
      <c r="BJ267" s="350"/>
      <c r="BK267" s="350"/>
      <c r="BL267" s="350"/>
      <c r="BM267" s="350"/>
      <c r="BN267" s="350"/>
      <c r="BO267" s="350"/>
      <c r="BP267" s="350"/>
      <c r="BQ267" s="350"/>
      <c r="BR267" s="350"/>
      <c r="BS267" s="350"/>
      <c r="BT267" s="350">
        <f t="shared" si="35"/>
        <v>0</v>
      </c>
      <c r="BV267" s="349"/>
      <c r="BW267" s="349"/>
      <c r="BX267" s="349"/>
      <c r="BY267" s="349"/>
      <c r="BZ267" s="349"/>
      <c r="CA267" s="349"/>
      <c r="CB267" s="349"/>
      <c r="CC267" s="349"/>
      <c r="CD267" s="349"/>
      <c r="CE267" s="349"/>
      <c r="CF267" s="349"/>
      <c r="CG267" s="349"/>
      <c r="CH267" s="350">
        <f t="shared" si="36"/>
        <v>0</v>
      </c>
      <c r="CI267" s="399" t="e">
        <f t="shared" si="37"/>
        <v>#DIV/0!</v>
      </c>
      <c r="CJ267" s="348">
        <v>0</v>
      </c>
      <c r="CK267" s="348">
        <v>0</v>
      </c>
      <c r="CL267" s="348">
        <v>0</v>
      </c>
      <c r="CM267" s="348">
        <v>0</v>
      </c>
      <c r="CN267" s="348">
        <v>0</v>
      </c>
      <c r="CO267" s="348">
        <v>0</v>
      </c>
      <c r="CP267" s="348">
        <v>0</v>
      </c>
      <c r="CQ267" s="348">
        <v>0</v>
      </c>
      <c r="CR267" s="348">
        <v>0</v>
      </c>
      <c r="CS267" s="348">
        <v>0</v>
      </c>
      <c r="CT267" s="348">
        <v>0</v>
      </c>
      <c r="CU267" s="348">
        <v>0</v>
      </c>
      <c r="CV267" s="350">
        <f t="shared" si="38"/>
        <v>0</v>
      </c>
      <c r="CX267" s="1054"/>
    </row>
    <row r="268" spans="1:102" s="3" customFormat="1" ht="30" x14ac:dyDescent="0.25">
      <c r="A268" s="191"/>
      <c r="B268" s="212">
        <f>IF(C268=0,"",MAX($B$7:B267)+1)</f>
        <v>256</v>
      </c>
      <c r="C268" s="204">
        <v>6427004603</v>
      </c>
      <c r="D268" s="205" t="str">
        <f>_xlfn.XLOOKUP(C268,'COA_DTGroup_Update 20260428'!$C$410:$C$854,'COA_DTGroup_Update 20260428'!$A$410:$A$854,"")</f>
        <v>Chi phí hội nghị KH</v>
      </c>
      <c r="E268" s="205"/>
      <c r="F268" s="204" t="s">
        <v>1017</v>
      </c>
      <c r="G268" s="205" t="s">
        <v>1018</v>
      </c>
      <c r="H268" s="200">
        <f>VLOOKUP(C268,'COA_DTGroup_Update 20260428'!C:D,2,0)</f>
        <v>642</v>
      </c>
      <c r="I268" s="200">
        <v>85</v>
      </c>
      <c r="J268" s="201" t="s">
        <v>82</v>
      </c>
      <c r="K268" s="223" t="s">
        <v>226</v>
      </c>
      <c r="L268" s="289" t="s">
        <v>2218</v>
      </c>
      <c r="M268" s="290" t="s">
        <v>2259</v>
      </c>
      <c r="N268" s="286"/>
      <c r="O268" s="286" t="s">
        <v>2218</v>
      </c>
      <c r="P268" s="1" t="b">
        <v>0</v>
      </c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  <c r="AC268" s="351"/>
      <c r="AD268" s="352">
        <f t="shared" si="32"/>
        <v>0</v>
      </c>
      <c r="AF268" s="351"/>
      <c r="AG268" s="351"/>
      <c r="AH268" s="351"/>
      <c r="AI268" s="351"/>
      <c r="AJ268" s="351"/>
      <c r="AK268" s="351"/>
      <c r="AL268" s="351"/>
      <c r="AM268" s="351"/>
      <c r="AN268" s="351"/>
      <c r="AO268" s="351"/>
      <c r="AP268" s="351"/>
      <c r="AQ268" s="351"/>
      <c r="AR268" s="352">
        <f t="shared" si="33"/>
        <v>0</v>
      </c>
      <c r="AT268" s="351"/>
      <c r="AU268" s="351"/>
      <c r="AV268" s="351"/>
      <c r="AW268" s="351"/>
      <c r="AX268" s="351"/>
      <c r="AY268" s="351"/>
      <c r="AZ268" s="351"/>
      <c r="BA268" s="351"/>
      <c r="BB268" s="351"/>
      <c r="BC268" s="351"/>
      <c r="BD268" s="351"/>
      <c r="BE268" s="351"/>
      <c r="BF268" s="352">
        <f t="shared" si="34"/>
        <v>0</v>
      </c>
      <c r="BH268" s="352"/>
      <c r="BI268" s="352"/>
      <c r="BJ268" s="352"/>
      <c r="BK268" s="352"/>
      <c r="BL268" s="352"/>
      <c r="BM268" s="352"/>
      <c r="BN268" s="352"/>
      <c r="BO268" s="352"/>
      <c r="BP268" s="352"/>
      <c r="BQ268" s="352"/>
      <c r="BR268" s="352"/>
      <c r="BS268" s="352"/>
      <c r="BT268" s="352">
        <f t="shared" si="35"/>
        <v>0</v>
      </c>
      <c r="BV268" s="351"/>
      <c r="BW268" s="351"/>
      <c r="BX268" s="351"/>
      <c r="BY268" s="351"/>
      <c r="BZ268" s="351"/>
      <c r="CA268" s="351"/>
      <c r="CB268" s="351"/>
      <c r="CC268" s="351"/>
      <c r="CD268" s="351"/>
      <c r="CE268" s="351"/>
      <c r="CF268" s="351"/>
      <c r="CG268" s="351"/>
      <c r="CH268" s="352">
        <f t="shared" si="36"/>
        <v>0</v>
      </c>
      <c r="CI268" s="399" t="e">
        <f t="shared" si="37"/>
        <v>#DIV/0!</v>
      </c>
      <c r="CJ268" s="348">
        <v>0</v>
      </c>
      <c r="CK268" s="348">
        <v>0</v>
      </c>
      <c r="CL268" s="348">
        <v>0</v>
      </c>
      <c r="CM268" s="348">
        <v>0</v>
      </c>
      <c r="CN268" s="348">
        <v>0</v>
      </c>
      <c r="CO268" s="348">
        <v>0</v>
      </c>
      <c r="CP268" s="348">
        <v>0</v>
      </c>
      <c r="CQ268" s="348">
        <v>0</v>
      </c>
      <c r="CR268" s="348">
        <v>0</v>
      </c>
      <c r="CS268" s="348">
        <v>0</v>
      </c>
      <c r="CT268" s="348">
        <v>0</v>
      </c>
      <c r="CU268" s="348">
        <v>0</v>
      </c>
      <c r="CV268" s="352">
        <f t="shared" si="38"/>
        <v>0</v>
      </c>
      <c r="CX268" s="1054"/>
    </row>
    <row r="269" spans="1:102" s="3" customFormat="1" ht="30" x14ac:dyDescent="0.25">
      <c r="A269" s="191"/>
      <c r="B269" s="212">
        <f>IF(C269=0,"",MAX($B$7:B268)+1)</f>
        <v>257</v>
      </c>
      <c r="C269" s="204">
        <v>6428004601</v>
      </c>
      <c r="D269" s="205" t="str">
        <f>_xlfn.XLOOKUP(C269,'COA_DTGroup_Update 20260428'!$C$410:$C$854,'COA_DTGroup_Update 20260428'!$A$410:$A$854,"")</f>
        <v>Chi phí hội nghị, hội thảo, hội họp</v>
      </c>
      <c r="E269" s="205"/>
      <c r="F269" s="204" t="s">
        <v>1016</v>
      </c>
      <c r="G269" s="205" t="s">
        <v>1018</v>
      </c>
      <c r="H269" s="200">
        <f>VLOOKUP(C269,'COA_DTGroup_Update 20260428'!C:D,2,0)</f>
        <v>642</v>
      </c>
      <c r="I269" s="200">
        <v>85</v>
      </c>
      <c r="J269" s="201" t="s">
        <v>82</v>
      </c>
      <c r="K269" s="223" t="s">
        <v>226</v>
      </c>
      <c r="L269" s="289" t="s">
        <v>675</v>
      </c>
      <c r="M269" s="292" t="s">
        <v>2283</v>
      </c>
      <c r="N269" s="286"/>
      <c r="O269" s="286" t="s">
        <v>675</v>
      </c>
      <c r="P269" s="1" t="b">
        <v>1</v>
      </c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  <c r="AC269" s="351"/>
      <c r="AD269" s="352">
        <f t="shared" si="32"/>
        <v>0</v>
      </c>
      <c r="AF269" s="351"/>
      <c r="AG269" s="351"/>
      <c r="AH269" s="351"/>
      <c r="AI269" s="351"/>
      <c r="AJ269" s="351"/>
      <c r="AK269" s="351"/>
      <c r="AL269" s="351"/>
      <c r="AM269" s="351"/>
      <c r="AN269" s="351"/>
      <c r="AO269" s="351"/>
      <c r="AP269" s="351"/>
      <c r="AQ269" s="351"/>
      <c r="AR269" s="352">
        <f t="shared" si="33"/>
        <v>0</v>
      </c>
      <c r="AT269" s="351"/>
      <c r="AU269" s="351"/>
      <c r="AV269" s="351"/>
      <c r="AW269" s="351"/>
      <c r="AX269" s="351"/>
      <c r="AY269" s="351"/>
      <c r="AZ269" s="351"/>
      <c r="BA269" s="351"/>
      <c r="BB269" s="351"/>
      <c r="BC269" s="351"/>
      <c r="BD269" s="351"/>
      <c r="BE269" s="351"/>
      <c r="BF269" s="352">
        <f t="shared" si="34"/>
        <v>0</v>
      </c>
      <c r="BH269" s="352"/>
      <c r="BI269" s="352"/>
      <c r="BJ269" s="352"/>
      <c r="BK269" s="352"/>
      <c r="BL269" s="352"/>
      <c r="BM269" s="352"/>
      <c r="BN269" s="352"/>
      <c r="BO269" s="352"/>
      <c r="BP269" s="352"/>
      <c r="BQ269" s="352"/>
      <c r="BR269" s="352"/>
      <c r="BS269" s="352"/>
      <c r="BT269" s="352">
        <f t="shared" si="35"/>
        <v>0</v>
      </c>
      <c r="BV269" s="351"/>
      <c r="BW269" s="351"/>
      <c r="BX269" s="351"/>
      <c r="BY269" s="351"/>
      <c r="BZ269" s="351"/>
      <c r="CA269" s="351"/>
      <c r="CB269" s="351"/>
      <c r="CC269" s="351"/>
      <c r="CD269" s="351"/>
      <c r="CE269" s="351"/>
      <c r="CF269" s="351"/>
      <c r="CG269" s="351"/>
      <c r="CH269" s="352">
        <f t="shared" si="36"/>
        <v>0</v>
      </c>
      <c r="CI269" s="399" t="e">
        <f t="shared" si="37"/>
        <v>#DIV/0!</v>
      </c>
      <c r="CJ269" s="348">
        <v>0</v>
      </c>
      <c r="CK269" s="348">
        <v>0</v>
      </c>
      <c r="CL269" s="348">
        <v>0</v>
      </c>
      <c r="CM269" s="348">
        <v>0</v>
      </c>
      <c r="CN269" s="348">
        <v>0</v>
      </c>
      <c r="CO269" s="348">
        <v>0</v>
      </c>
      <c r="CP269" s="348">
        <v>0</v>
      </c>
      <c r="CQ269" s="348">
        <v>0</v>
      </c>
      <c r="CR269" s="348">
        <v>0</v>
      </c>
      <c r="CS269" s="348">
        <v>0</v>
      </c>
      <c r="CT269" s="348">
        <v>0</v>
      </c>
      <c r="CU269" s="348">
        <v>0</v>
      </c>
      <c r="CV269" s="352">
        <f t="shared" si="38"/>
        <v>0</v>
      </c>
      <c r="CX269" s="1054"/>
    </row>
    <row r="270" spans="1:102" s="3" customFormat="1" ht="30" x14ac:dyDescent="0.25">
      <c r="A270" s="191"/>
      <c r="B270" s="212">
        <f>IF(C270=0,"",MAX($B$7:B269)+1)</f>
        <v>258</v>
      </c>
      <c r="C270" s="204">
        <v>6428004603</v>
      </c>
      <c r="D270" s="205" t="str">
        <f>_xlfn.XLOOKUP(C270,'COA_DTGroup_Update 20260428'!$C$410:$C$854,'COA_DTGroup_Update 20260428'!$A$410:$A$854,"")</f>
        <v>Chi phí hội nghị KH</v>
      </c>
      <c r="E270" s="205"/>
      <c r="F270" s="204" t="s">
        <v>1017</v>
      </c>
      <c r="G270" s="205" t="s">
        <v>1018</v>
      </c>
      <c r="H270" s="200">
        <f>VLOOKUP(C270,'COA_DTGroup_Update 20260428'!C:D,2,0)</f>
        <v>642</v>
      </c>
      <c r="I270" s="200">
        <v>85</v>
      </c>
      <c r="J270" s="201" t="s">
        <v>82</v>
      </c>
      <c r="K270" s="223" t="s">
        <v>226</v>
      </c>
      <c r="L270" s="289" t="s">
        <v>2226</v>
      </c>
      <c r="M270" s="290" t="s">
        <v>2259</v>
      </c>
      <c r="N270" s="286"/>
      <c r="O270" s="286" t="s">
        <v>2226</v>
      </c>
      <c r="P270" s="1" t="b">
        <v>0</v>
      </c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  <c r="AC270" s="351"/>
      <c r="AD270" s="352">
        <f t="shared" si="32"/>
        <v>0</v>
      </c>
      <c r="AF270" s="351"/>
      <c r="AG270" s="351"/>
      <c r="AH270" s="351"/>
      <c r="AI270" s="351"/>
      <c r="AJ270" s="351"/>
      <c r="AK270" s="351"/>
      <c r="AL270" s="351"/>
      <c r="AM270" s="351"/>
      <c r="AN270" s="351"/>
      <c r="AO270" s="351"/>
      <c r="AP270" s="351"/>
      <c r="AQ270" s="351"/>
      <c r="AR270" s="352">
        <f t="shared" si="33"/>
        <v>0</v>
      </c>
      <c r="AT270" s="351"/>
      <c r="AU270" s="351"/>
      <c r="AV270" s="351"/>
      <c r="AW270" s="351"/>
      <c r="AX270" s="351"/>
      <c r="AY270" s="351"/>
      <c r="AZ270" s="351"/>
      <c r="BA270" s="351"/>
      <c r="BB270" s="351"/>
      <c r="BC270" s="351"/>
      <c r="BD270" s="351"/>
      <c r="BE270" s="351"/>
      <c r="BF270" s="352">
        <f t="shared" si="34"/>
        <v>0</v>
      </c>
      <c r="BH270" s="352"/>
      <c r="BI270" s="352"/>
      <c r="BJ270" s="352"/>
      <c r="BK270" s="352"/>
      <c r="BL270" s="352"/>
      <c r="BM270" s="352"/>
      <c r="BN270" s="352"/>
      <c r="BO270" s="352"/>
      <c r="BP270" s="352"/>
      <c r="BQ270" s="352"/>
      <c r="BR270" s="352"/>
      <c r="BS270" s="352"/>
      <c r="BT270" s="352">
        <f t="shared" si="35"/>
        <v>0</v>
      </c>
      <c r="BV270" s="351"/>
      <c r="BW270" s="351"/>
      <c r="BX270" s="351"/>
      <c r="BY270" s="351"/>
      <c r="BZ270" s="351"/>
      <c r="CA270" s="351"/>
      <c r="CB270" s="351"/>
      <c r="CC270" s="351"/>
      <c r="CD270" s="351"/>
      <c r="CE270" s="351"/>
      <c r="CF270" s="351"/>
      <c r="CG270" s="351"/>
      <c r="CH270" s="352">
        <f t="shared" si="36"/>
        <v>0</v>
      </c>
      <c r="CI270" s="399" t="e">
        <f t="shared" si="37"/>
        <v>#DIV/0!</v>
      </c>
      <c r="CJ270" s="348">
        <v>0</v>
      </c>
      <c r="CK270" s="348">
        <v>0</v>
      </c>
      <c r="CL270" s="348">
        <v>0</v>
      </c>
      <c r="CM270" s="348">
        <v>0</v>
      </c>
      <c r="CN270" s="348">
        <v>0</v>
      </c>
      <c r="CO270" s="348">
        <v>0</v>
      </c>
      <c r="CP270" s="348">
        <v>0</v>
      </c>
      <c r="CQ270" s="348">
        <v>0</v>
      </c>
      <c r="CR270" s="348">
        <v>0</v>
      </c>
      <c r="CS270" s="348">
        <v>0</v>
      </c>
      <c r="CT270" s="348">
        <v>0</v>
      </c>
      <c r="CU270" s="348">
        <v>0</v>
      </c>
      <c r="CV270" s="352">
        <f t="shared" si="38"/>
        <v>0</v>
      </c>
      <c r="CX270" s="1054"/>
    </row>
    <row r="271" spans="1:102" ht="30" x14ac:dyDescent="0.25">
      <c r="B271" s="172">
        <f>IF(C271=0,"",MAX($B$7:B270)+1)</f>
        <v>259</v>
      </c>
      <c r="C271" s="21">
        <v>6277002804</v>
      </c>
      <c r="D271" s="9" t="str">
        <f>_xlfn.XLOOKUP(C271,'COA_DTGroup_Update 20260428'!$C$410:$C$854,'COA_DTGroup_Update 20260428'!$A$410:$A$854,"")</f>
        <v>Tiền nước uống</v>
      </c>
      <c r="E271" s="9" t="s">
        <v>375</v>
      </c>
      <c r="F271" s="21" t="s">
        <v>1019</v>
      </c>
      <c r="G271" s="171"/>
      <c r="H271" s="179">
        <f>VLOOKUP(C271,'COA_DTGroup_Update 20260428'!C:D,2,0)</f>
        <v>627</v>
      </c>
      <c r="I271" s="179">
        <v>101</v>
      </c>
      <c r="J271" s="198" t="s">
        <v>375</v>
      </c>
      <c r="K271" s="222" t="s">
        <v>226</v>
      </c>
      <c r="L271" s="288" t="s">
        <v>2074</v>
      </c>
      <c r="M271" s="312" t="s">
        <v>2260</v>
      </c>
      <c r="N271" s="285"/>
      <c r="O271" s="285" t="s">
        <v>2074</v>
      </c>
      <c r="P271" s="1" t="b">
        <v>1</v>
      </c>
      <c r="R271" s="349"/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50">
        <f t="shared" si="32"/>
        <v>0</v>
      </c>
      <c r="AF271" s="349"/>
      <c r="AG271" s="349"/>
      <c r="AH271" s="349"/>
      <c r="AI271" s="349"/>
      <c r="AJ271" s="349"/>
      <c r="AK271" s="349"/>
      <c r="AL271" s="349"/>
      <c r="AM271" s="349"/>
      <c r="AN271" s="349"/>
      <c r="AO271" s="349"/>
      <c r="AP271" s="349"/>
      <c r="AQ271" s="349"/>
      <c r="AR271" s="350">
        <f t="shared" si="33"/>
        <v>0</v>
      </c>
      <c r="AT271" s="349"/>
      <c r="AU271" s="349"/>
      <c r="AV271" s="349"/>
      <c r="AW271" s="349"/>
      <c r="AX271" s="349"/>
      <c r="AY271" s="349"/>
      <c r="AZ271" s="349"/>
      <c r="BA271" s="349"/>
      <c r="BB271" s="349"/>
      <c r="BC271" s="349"/>
      <c r="BD271" s="349"/>
      <c r="BE271" s="349"/>
      <c r="BF271" s="350">
        <f t="shared" si="34"/>
        <v>0</v>
      </c>
      <c r="BH271" s="350"/>
      <c r="BI271" s="350"/>
      <c r="BJ271" s="350"/>
      <c r="BK271" s="350"/>
      <c r="BL271" s="350"/>
      <c r="BM271" s="350"/>
      <c r="BN271" s="350"/>
      <c r="BO271" s="350"/>
      <c r="BP271" s="350"/>
      <c r="BQ271" s="350"/>
      <c r="BR271" s="350"/>
      <c r="BS271" s="350"/>
      <c r="BT271" s="350">
        <f t="shared" si="35"/>
        <v>0</v>
      </c>
      <c r="BV271" s="349">
        <v>6075000</v>
      </c>
      <c r="BW271" s="349">
        <v>6075000</v>
      </c>
      <c r="BX271" s="349">
        <v>6075000</v>
      </c>
      <c r="BY271" s="349">
        <v>6075000</v>
      </c>
      <c r="BZ271" s="349">
        <v>6075000</v>
      </c>
      <c r="CA271" s="349">
        <v>6075000</v>
      </c>
      <c r="CB271" s="349">
        <v>6075000</v>
      </c>
      <c r="CC271" s="349">
        <v>6075000</v>
      </c>
      <c r="CD271" s="349">
        <v>6075000</v>
      </c>
      <c r="CE271" s="349">
        <v>6075000</v>
      </c>
      <c r="CF271" s="349">
        <v>6075000</v>
      </c>
      <c r="CG271" s="349">
        <v>6075000</v>
      </c>
      <c r="CH271" s="350">
        <f t="shared" si="36"/>
        <v>72900000</v>
      </c>
      <c r="CI271" s="399">
        <f t="shared" si="37"/>
        <v>-5.8641975308642014E-2</v>
      </c>
      <c r="CJ271" s="348">
        <v>2925000</v>
      </c>
      <c r="CK271" s="348">
        <v>4500000</v>
      </c>
      <c r="CL271" s="348">
        <v>2700000</v>
      </c>
      <c r="CM271" s="348">
        <v>6250000</v>
      </c>
      <c r="CN271" s="348">
        <v>6500000</v>
      </c>
      <c r="CO271" s="348">
        <v>0</v>
      </c>
      <c r="CP271" s="348">
        <v>0</v>
      </c>
      <c r="CQ271" s="348">
        <v>0</v>
      </c>
      <c r="CR271" s="348">
        <v>0</v>
      </c>
      <c r="CS271" s="348">
        <v>0</v>
      </c>
      <c r="CT271" s="348">
        <v>0</v>
      </c>
      <c r="CU271" s="348">
        <v>0</v>
      </c>
      <c r="CV271" s="350">
        <f t="shared" si="38"/>
        <v>22875000</v>
      </c>
      <c r="CX271" s="1054"/>
    </row>
    <row r="272" spans="1:102" ht="30" x14ac:dyDescent="0.25">
      <c r="B272" s="172">
        <f>IF(C272=0,"",MAX($B$7:B271)+1)</f>
        <v>260</v>
      </c>
      <c r="C272" s="21">
        <v>6417002804</v>
      </c>
      <c r="D272" s="9" t="str">
        <f>_xlfn.XLOOKUP(C272,'COA_DTGroup_Update 20260428'!$C$410:$C$854,'COA_DTGroup_Update 20260428'!$A$410:$A$854,"")</f>
        <v>Tiền nước uống</v>
      </c>
      <c r="E272" s="9" t="s">
        <v>375</v>
      </c>
      <c r="F272" s="21" t="s">
        <v>1019</v>
      </c>
      <c r="G272" s="171"/>
      <c r="H272" s="179">
        <f>VLOOKUP(C272,'COA_DTGroup_Update 20260428'!C:D,2,0)</f>
        <v>641</v>
      </c>
      <c r="I272" s="179">
        <v>101</v>
      </c>
      <c r="J272" s="198" t="s">
        <v>375</v>
      </c>
      <c r="K272" s="222" t="s">
        <v>226</v>
      </c>
      <c r="L272" s="311" t="s">
        <v>2157</v>
      </c>
      <c r="M272" s="312" t="s">
        <v>2259</v>
      </c>
      <c r="N272" s="285"/>
      <c r="O272" s="285" t="s">
        <v>2157</v>
      </c>
      <c r="P272" s="1" t="b">
        <v>0</v>
      </c>
      <c r="R272" s="349"/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50">
        <f t="shared" si="32"/>
        <v>0</v>
      </c>
      <c r="AF272" s="349"/>
      <c r="AG272" s="349"/>
      <c r="AH272" s="349"/>
      <c r="AI272" s="349"/>
      <c r="AJ272" s="349"/>
      <c r="AK272" s="349"/>
      <c r="AL272" s="349"/>
      <c r="AM272" s="349"/>
      <c r="AN272" s="349"/>
      <c r="AO272" s="349"/>
      <c r="AP272" s="349"/>
      <c r="AQ272" s="349"/>
      <c r="AR272" s="350">
        <f t="shared" si="33"/>
        <v>0</v>
      </c>
      <c r="AT272" s="349"/>
      <c r="AU272" s="349"/>
      <c r="AV272" s="349"/>
      <c r="AW272" s="349"/>
      <c r="AX272" s="349"/>
      <c r="AY272" s="349"/>
      <c r="AZ272" s="349"/>
      <c r="BA272" s="349"/>
      <c r="BB272" s="349"/>
      <c r="BC272" s="349"/>
      <c r="BD272" s="349"/>
      <c r="BE272" s="349"/>
      <c r="BF272" s="350">
        <f t="shared" si="34"/>
        <v>0</v>
      </c>
      <c r="BH272" s="350"/>
      <c r="BI272" s="350"/>
      <c r="BJ272" s="350"/>
      <c r="BK272" s="350"/>
      <c r="BL272" s="350"/>
      <c r="BM272" s="350"/>
      <c r="BN272" s="350"/>
      <c r="BO272" s="350"/>
      <c r="BP272" s="350"/>
      <c r="BQ272" s="350"/>
      <c r="BR272" s="350"/>
      <c r="BS272" s="350"/>
      <c r="BT272" s="350">
        <f t="shared" si="35"/>
        <v>0</v>
      </c>
      <c r="BV272" s="349"/>
      <c r="BW272" s="349"/>
      <c r="BX272" s="349"/>
      <c r="BY272" s="349"/>
      <c r="BZ272" s="349"/>
      <c r="CA272" s="349"/>
      <c r="CB272" s="349"/>
      <c r="CC272" s="349"/>
      <c r="CD272" s="349"/>
      <c r="CE272" s="349"/>
      <c r="CF272" s="349"/>
      <c r="CG272" s="349"/>
      <c r="CH272" s="350">
        <f t="shared" si="36"/>
        <v>0</v>
      </c>
      <c r="CI272" s="399" t="e">
        <f t="shared" si="37"/>
        <v>#DIV/0!</v>
      </c>
      <c r="CJ272" s="348">
        <v>0</v>
      </c>
      <c r="CK272" s="348">
        <v>0</v>
      </c>
      <c r="CL272" s="348">
        <v>0</v>
      </c>
      <c r="CM272" s="348">
        <v>0</v>
      </c>
      <c r="CN272" s="348">
        <v>0</v>
      </c>
      <c r="CO272" s="348">
        <v>0</v>
      </c>
      <c r="CP272" s="348">
        <v>0</v>
      </c>
      <c r="CQ272" s="348">
        <v>0</v>
      </c>
      <c r="CR272" s="348">
        <v>0</v>
      </c>
      <c r="CS272" s="348">
        <v>0</v>
      </c>
      <c r="CT272" s="348">
        <v>0</v>
      </c>
      <c r="CU272" s="348">
        <v>0</v>
      </c>
      <c r="CV272" s="350">
        <f t="shared" si="38"/>
        <v>0</v>
      </c>
      <c r="CX272" s="1054"/>
    </row>
    <row r="273" spans="1:102" x14ac:dyDescent="0.25">
      <c r="B273" s="172">
        <f>IF(C273=0,"",MAX($B$7:B272)+1)</f>
        <v>261</v>
      </c>
      <c r="C273" s="21">
        <v>6427002804</v>
      </c>
      <c r="D273" s="9" t="str">
        <f>_xlfn.XLOOKUP(C273,'COA_DTGroup_Update 20260428'!$C$410:$C$854,'COA_DTGroup_Update 20260428'!$A$410:$A$854,"")</f>
        <v>Tiền nước uống</v>
      </c>
      <c r="E273" s="9" t="s">
        <v>375</v>
      </c>
      <c r="F273" s="21" t="s">
        <v>1019</v>
      </c>
      <c r="G273" s="171"/>
      <c r="H273" s="179">
        <f>VLOOKUP(C273,'COA_DTGroup_Update 20260428'!C:D,2,0)</f>
        <v>642</v>
      </c>
      <c r="I273" s="179">
        <v>101</v>
      </c>
      <c r="J273" s="198" t="s">
        <v>375</v>
      </c>
      <c r="K273" s="222" t="s">
        <v>226</v>
      </c>
      <c r="L273" s="288" t="s">
        <v>500</v>
      </c>
      <c r="M273" s="299" t="s">
        <v>2258</v>
      </c>
      <c r="N273" s="285"/>
      <c r="O273" s="285" t="s">
        <v>500</v>
      </c>
      <c r="P273" s="1" t="b">
        <v>1</v>
      </c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50">
        <f t="shared" si="32"/>
        <v>0</v>
      </c>
      <c r="AF273" s="349"/>
      <c r="AG273" s="349"/>
      <c r="AH273" s="349"/>
      <c r="AI273" s="349"/>
      <c r="AJ273" s="349"/>
      <c r="AK273" s="349"/>
      <c r="AL273" s="349"/>
      <c r="AM273" s="349"/>
      <c r="AN273" s="349"/>
      <c r="AO273" s="349"/>
      <c r="AP273" s="349"/>
      <c r="AQ273" s="349"/>
      <c r="AR273" s="350">
        <f t="shared" si="33"/>
        <v>0</v>
      </c>
      <c r="AT273" s="349"/>
      <c r="AU273" s="349"/>
      <c r="AV273" s="349"/>
      <c r="AW273" s="349"/>
      <c r="AX273" s="349"/>
      <c r="AY273" s="349"/>
      <c r="AZ273" s="349"/>
      <c r="BA273" s="349"/>
      <c r="BB273" s="349"/>
      <c r="BC273" s="349"/>
      <c r="BD273" s="349"/>
      <c r="BE273" s="349"/>
      <c r="BF273" s="350">
        <f t="shared" si="34"/>
        <v>0</v>
      </c>
      <c r="BH273" s="350"/>
      <c r="BI273" s="350"/>
      <c r="BJ273" s="350"/>
      <c r="BK273" s="350"/>
      <c r="BL273" s="350"/>
      <c r="BM273" s="350"/>
      <c r="BN273" s="350"/>
      <c r="BO273" s="350"/>
      <c r="BP273" s="350"/>
      <c r="BQ273" s="350"/>
      <c r="BR273" s="350"/>
      <c r="BS273" s="350"/>
      <c r="BT273" s="350">
        <f t="shared" si="35"/>
        <v>0</v>
      </c>
      <c r="BV273" s="349">
        <v>2105000</v>
      </c>
      <c r="BW273" s="349">
        <v>2105000</v>
      </c>
      <c r="BX273" s="349">
        <v>2105000</v>
      </c>
      <c r="BY273" s="349">
        <v>2105000</v>
      </c>
      <c r="BZ273" s="349">
        <v>2105000</v>
      </c>
      <c r="CA273" s="349">
        <v>2105000</v>
      </c>
      <c r="CB273" s="349">
        <v>2105000</v>
      </c>
      <c r="CC273" s="349">
        <v>2105000</v>
      </c>
      <c r="CD273" s="349">
        <v>2105000</v>
      </c>
      <c r="CE273" s="349">
        <v>2105000</v>
      </c>
      <c r="CF273" s="349">
        <v>2105000</v>
      </c>
      <c r="CG273" s="349">
        <v>2105000</v>
      </c>
      <c r="CH273" s="350">
        <f t="shared" si="36"/>
        <v>25260000</v>
      </c>
      <c r="CI273" s="399">
        <f t="shared" si="37"/>
        <v>-0.30276187648456054</v>
      </c>
      <c r="CJ273" s="348">
        <v>1231915</v>
      </c>
      <c r="CK273" s="348">
        <v>1231915</v>
      </c>
      <c r="CL273" s="348">
        <v>1231915</v>
      </c>
      <c r="CM273" s="348">
        <v>1375000</v>
      </c>
      <c r="CN273" s="348">
        <v>800000</v>
      </c>
      <c r="CO273" s="348">
        <v>0</v>
      </c>
      <c r="CP273" s="348">
        <v>0</v>
      </c>
      <c r="CQ273" s="348">
        <v>0</v>
      </c>
      <c r="CR273" s="348">
        <v>0</v>
      </c>
      <c r="CS273" s="348">
        <v>0</v>
      </c>
      <c r="CT273" s="348">
        <v>0</v>
      </c>
      <c r="CU273" s="348">
        <v>0</v>
      </c>
      <c r="CV273" s="350">
        <f t="shared" si="38"/>
        <v>5870745</v>
      </c>
      <c r="CX273" s="1054"/>
    </row>
    <row r="274" spans="1:102" s="3" customFormat="1" ht="30" x14ac:dyDescent="0.25">
      <c r="A274" s="191"/>
      <c r="B274" s="212">
        <f>IF(C274=0,"",MAX($B$7:B273)+1)</f>
        <v>262</v>
      </c>
      <c r="C274" s="228">
        <v>6278003203</v>
      </c>
      <c r="D274" s="205" t="str">
        <f>_xlfn.XLOOKUP(C274,'COA_DTGroup_Update 20260428'!$C$410:$C$854,'COA_DTGroup_Update 20260428'!$A$410:$A$854,"")</f>
        <v>Tiền nước đá</v>
      </c>
      <c r="E274" s="205"/>
      <c r="F274" s="228" t="s">
        <v>1020</v>
      </c>
      <c r="G274" s="205" t="s">
        <v>1021</v>
      </c>
      <c r="H274" s="200">
        <f>VLOOKUP(C274,'COA_DTGroup_Update 20260428'!C:D,2,0)</f>
        <v>627</v>
      </c>
      <c r="I274" s="200">
        <v>101</v>
      </c>
      <c r="J274" s="201" t="s">
        <v>375</v>
      </c>
      <c r="K274" s="223" t="s">
        <v>226</v>
      </c>
      <c r="L274" s="289" t="s">
        <v>688</v>
      </c>
      <c r="M274" s="292" t="s">
        <v>2283</v>
      </c>
      <c r="N274" s="286"/>
      <c r="O274" s="286" t="s">
        <v>688</v>
      </c>
      <c r="P274" s="1" t="b">
        <v>1</v>
      </c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  <c r="AC274" s="351"/>
      <c r="AD274" s="352">
        <f t="shared" si="32"/>
        <v>0</v>
      </c>
      <c r="AF274" s="351"/>
      <c r="AG274" s="351"/>
      <c r="AH274" s="351"/>
      <c r="AI274" s="351"/>
      <c r="AJ274" s="351"/>
      <c r="AK274" s="351"/>
      <c r="AL274" s="351"/>
      <c r="AM274" s="351"/>
      <c r="AN274" s="351"/>
      <c r="AO274" s="351"/>
      <c r="AP274" s="351"/>
      <c r="AQ274" s="351"/>
      <c r="AR274" s="352">
        <f t="shared" si="33"/>
        <v>0</v>
      </c>
      <c r="AT274" s="351"/>
      <c r="AU274" s="351"/>
      <c r="AV274" s="351"/>
      <c r="AW274" s="351"/>
      <c r="AX274" s="351"/>
      <c r="AY274" s="351"/>
      <c r="AZ274" s="351"/>
      <c r="BA274" s="351"/>
      <c r="BB274" s="351"/>
      <c r="BC274" s="351"/>
      <c r="BD274" s="351"/>
      <c r="BE274" s="351"/>
      <c r="BF274" s="352">
        <f t="shared" si="34"/>
        <v>0</v>
      </c>
      <c r="BH274" s="352"/>
      <c r="BI274" s="352"/>
      <c r="BJ274" s="352"/>
      <c r="BK274" s="352"/>
      <c r="BL274" s="352"/>
      <c r="BM274" s="352"/>
      <c r="BN274" s="352"/>
      <c r="BO274" s="352"/>
      <c r="BP274" s="352"/>
      <c r="BQ274" s="352"/>
      <c r="BR274" s="352"/>
      <c r="BS274" s="352"/>
      <c r="BT274" s="352">
        <f t="shared" si="35"/>
        <v>0</v>
      </c>
      <c r="BV274" s="351"/>
      <c r="BW274" s="351"/>
      <c r="BX274" s="351"/>
      <c r="BY274" s="351"/>
      <c r="BZ274" s="351"/>
      <c r="CA274" s="351"/>
      <c r="CB274" s="351"/>
      <c r="CC274" s="351"/>
      <c r="CD274" s="351"/>
      <c r="CE274" s="351"/>
      <c r="CF274" s="351"/>
      <c r="CG274" s="351"/>
      <c r="CH274" s="352">
        <f t="shared" si="36"/>
        <v>0</v>
      </c>
      <c r="CI274" s="399" t="e">
        <f t="shared" si="37"/>
        <v>#DIV/0!</v>
      </c>
      <c r="CJ274" s="348">
        <v>0</v>
      </c>
      <c r="CK274" s="348">
        <v>0</v>
      </c>
      <c r="CL274" s="348">
        <v>0</v>
      </c>
      <c r="CM274" s="348">
        <v>0</v>
      </c>
      <c r="CN274" s="348">
        <v>0</v>
      </c>
      <c r="CO274" s="348">
        <v>0</v>
      </c>
      <c r="CP274" s="348">
        <v>0</v>
      </c>
      <c r="CQ274" s="348">
        <v>0</v>
      </c>
      <c r="CR274" s="348">
        <v>0</v>
      </c>
      <c r="CS274" s="348">
        <v>0</v>
      </c>
      <c r="CT274" s="348">
        <v>0</v>
      </c>
      <c r="CU274" s="348">
        <v>0</v>
      </c>
      <c r="CV274" s="352">
        <f t="shared" si="38"/>
        <v>0</v>
      </c>
      <c r="CX274" s="1054"/>
    </row>
    <row r="275" spans="1:102" ht="30" x14ac:dyDescent="0.25">
      <c r="B275" s="172">
        <f>IF(C275=0,"",MAX($B$7:B274)+1)</f>
        <v>263</v>
      </c>
      <c r="C275" s="21">
        <v>6428002803</v>
      </c>
      <c r="D275" s="9" t="str">
        <f>_xlfn.XLOOKUP(C275,'COA_DTGroup_Update 20260428'!$C$410:$C$854,'COA_DTGroup_Update 20260428'!$A$410:$A$854,"")</f>
        <v>Tiền cà phê, bánh phòng họp</v>
      </c>
      <c r="E275" s="9" t="s">
        <v>380</v>
      </c>
      <c r="F275" s="21" t="s">
        <v>1022</v>
      </c>
      <c r="G275" s="171" t="s">
        <v>1023</v>
      </c>
      <c r="H275" s="179">
        <f>VLOOKUP(C275,'COA_DTGroup_Update 20260428'!C:D,2,0)</f>
        <v>642</v>
      </c>
      <c r="I275" s="179">
        <v>106</v>
      </c>
      <c r="J275" s="198" t="s">
        <v>380</v>
      </c>
      <c r="K275" s="222" t="s">
        <v>226</v>
      </c>
      <c r="L275" s="288" t="s">
        <v>728</v>
      </c>
      <c r="M275" s="299" t="s">
        <v>2258</v>
      </c>
      <c r="N275" s="285"/>
      <c r="O275" s="285" t="s">
        <v>728</v>
      </c>
      <c r="P275" s="1" t="b">
        <v>1</v>
      </c>
      <c r="R275" s="349"/>
      <c r="S275" s="349"/>
      <c r="T275" s="349"/>
      <c r="U275" s="349"/>
      <c r="V275" s="349"/>
      <c r="W275" s="349"/>
      <c r="X275" s="349"/>
      <c r="Y275" s="349"/>
      <c r="Z275" s="349"/>
      <c r="AA275" s="349"/>
      <c r="AB275" s="349"/>
      <c r="AC275" s="349"/>
      <c r="AD275" s="350">
        <f t="shared" si="32"/>
        <v>0</v>
      </c>
      <c r="AF275" s="349"/>
      <c r="AG275" s="349"/>
      <c r="AH275" s="349"/>
      <c r="AI275" s="349"/>
      <c r="AJ275" s="349"/>
      <c r="AK275" s="349"/>
      <c r="AL275" s="349"/>
      <c r="AM275" s="349"/>
      <c r="AN275" s="349"/>
      <c r="AO275" s="349"/>
      <c r="AP275" s="349"/>
      <c r="AQ275" s="349"/>
      <c r="AR275" s="350">
        <f t="shared" si="33"/>
        <v>0</v>
      </c>
      <c r="AT275" s="349"/>
      <c r="AU275" s="349"/>
      <c r="AV275" s="349"/>
      <c r="AW275" s="349"/>
      <c r="AX275" s="349"/>
      <c r="AY275" s="349"/>
      <c r="AZ275" s="349"/>
      <c r="BA275" s="349"/>
      <c r="BB275" s="349"/>
      <c r="BC275" s="349"/>
      <c r="BD275" s="349"/>
      <c r="BE275" s="349"/>
      <c r="BF275" s="350">
        <f t="shared" si="34"/>
        <v>0</v>
      </c>
      <c r="BH275" s="350"/>
      <c r="BI275" s="350"/>
      <c r="BJ275" s="350"/>
      <c r="BK275" s="350"/>
      <c r="BL275" s="350"/>
      <c r="BM275" s="350"/>
      <c r="BN275" s="350"/>
      <c r="BO275" s="350"/>
      <c r="BP275" s="350"/>
      <c r="BQ275" s="350"/>
      <c r="BR275" s="350"/>
      <c r="BS275" s="350"/>
      <c r="BT275" s="350">
        <f t="shared" si="35"/>
        <v>0</v>
      </c>
      <c r="BV275" s="349"/>
      <c r="BW275" s="349"/>
      <c r="BX275" s="349"/>
      <c r="BY275" s="349"/>
      <c r="BZ275" s="349"/>
      <c r="CA275" s="349"/>
      <c r="CB275" s="349"/>
      <c r="CC275" s="349"/>
      <c r="CD275" s="349"/>
      <c r="CE275" s="349"/>
      <c r="CF275" s="349"/>
      <c r="CG275" s="349"/>
      <c r="CH275" s="350">
        <f t="shared" si="36"/>
        <v>0</v>
      </c>
      <c r="CI275" s="399" t="e">
        <f t="shared" si="37"/>
        <v>#DIV/0!</v>
      </c>
      <c r="CJ275" s="348">
        <v>0</v>
      </c>
      <c r="CK275" s="348">
        <v>0</v>
      </c>
      <c r="CL275" s="348">
        <v>0</v>
      </c>
      <c r="CM275" s="348">
        <v>0</v>
      </c>
      <c r="CN275" s="348">
        <v>0</v>
      </c>
      <c r="CO275" s="348">
        <v>0</v>
      </c>
      <c r="CP275" s="348">
        <v>0</v>
      </c>
      <c r="CQ275" s="348">
        <v>0</v>
      </c>
      <c r="CR275" s="348">
        <v>0</v>
      </c>
      <c r="CS275" s="348">
        <v>0</v>
      </c>
      <c r="CT275" s="348">
        <v>0</v>
      </c>
      <c r="CU275" s="348">
        <v>0</v>
      </c>
      <c r="CV275" s="350">
        <f t="shared" si="38"/>
        <v>0</v>
      </c>
      <c r="CX275" s="1054"/>
    </row>
    <row r="276" spans="1:102" ht="30" x14ac:dyDescent="0.25">
      <c r="B276" s="172">
        <f>IF(C276=0,"",MAX($B$7:B275)+1)</f>
        <v>264</v>
      </c>
      <c r="C276" s="21">
        <v>6417005803</v>
      </c>
      <c r="D276" s="9" t="str">
        <f>_xlfn.XLOOKUP(C276,'COA_DTGroup_Update 20260428'!$C$410:$C$854,'COA_DTGroup_Update 20260428'!$A$410:$A$854,"")</f>
        <v>Chi phí trang trí văn phòng</v>
      </c>
      <c r="E276" s="9" t="s">
        <v>376</v>
      </c>
      <c r="F276" s="21" t="s">
        <v>1024</v>
      </c>
      <c r="G276" s="171"/>
      <c r="H276" s="179">
        <f>VLOOKUP(C276,'COA_DTGroup_Update 20260428'!C:D,2,0)</f>
        <v>641</v>
      </c>
      <c r="I276" s="179">
        <v>102</v>
      </c>
      <c r="J276" s="198" t="s">
        <v>376</v>
      </c>
      <c r="K276" s="222" t="s">
        <v>226</v>
      </c>
      <c r="L276" s="288" t="s">
        <v>738</v>
      </c>
      <c r="M276" s="299" t="s">
        <v>2258</v>
      </c>
      <c r="N276" s="285"/>
      <c r="O276" s="285" t="s">
        <v>738</v>
      </c>
      <c r="P276" s="1" t="b">
        <v>1</v>
      </c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50">
        <f t="shared" si="32"/>
        <v>0</v>
      </c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  <c r="AP276" s="349"/>
      <c r="AQ276" s="349"/>
      <c r="AR276" s="350">
        <f t="shared" si="33"/>
        <v>0</v>
      </c>
      <c r="AT276" s="349"/>
      <c r="AU276" s="349"/>
      <c r="AV276" s="349"/>
      <c r="AW276" s="349"/>
      <c r="AX276" s="349"/>
      <c r="AY276" s="349"/>
      <c r="AZ276" s="349"/>
      <c r="BA276" s="349"/>
      <c r="BB276" s="349"/>
      <c r="BC276" s="349"/>
      <c r="BD276" s="349"/>
      <c r="BE276" s="349"/>
      <c r="BF276" s="350">
        <f t="shared" si="34"/>
        <v>0</v>
      </c>
      <c r="BH276" s="350"/>
      <c r="BI276" s="350"/>
      <c r="BJ276" s="350"/>
      <c r="BK276" s="350"/>
      <c r="BL276" s="350"/>
      <c r="BM276" s="350"/>
      <c r="BN276" s="350"/>
      <c r="BO276" s="350"/>
      <c r="BP276" s="350"/>
      <c r="BQ276" s="350"/>
      <c r="BR276" s="350"/>
      <c r="BS276" s="350"/>
      <c r="BT276" s="350">
        <f t="shared" si="35"/>
        <v>0</v>
      </c>
      <c r="BV276" s="349"/>
      <c r="BW276" s="349"/>
      <c r="BX276" s="349"/>
      <c r="BY276" s="349"/>
      <c r="BZ276" s="349"/>
      <c r="CA276" s="349"/>
      <c r="CB276" s="349"/>
      <c r="CC276" s="349"/>
      <c r="CD276" s="349"/>
      <c r="CE276" s="349"/>
      <c r="CF276" s="349"/>
      <c r="CG276" s="349"/>
      <c r="CH276" s="350">
        <f t="shared" si="36"/>
        <v>0</v>
      </c>
      <c r="CI276" s="399" t="e">
        <f t="shared" si="37"/>
        <v>#DIV/0!</v>
      </c>
      <c r="CJ276" s="348">
        <v>0</v>
      </c>
      <c r="CK276" s="348">
        <v>0</v>
      </c>
      <c r="CL276" s="348">
        <v>0</v>
      </c>
      <c r="CM276" s="348">
        <v>0</v>
      </c>
      <c r="CN276" s="348">
        <v>0</v>
      </c>
      <c r="CO276" s="348">
        <v>0</v>
      </c>
      <c r="CP276" s="348">
        <v>0</v>
      </c>
      <c r="CQ276" s="348">
        <v>0</v>
      </c>
      <c r="CR276" s="348">
        <v>0</v>
      </c>
      <c r="CS276" s="348">
        <v>0</v>
      </c>
      <c r="CT276" s="348">
        <v>0</v>
      </c>
      <c r="CU276" s="348">
        <v>0</v>
      </c>
      <c r="CV276" s="350">
        <f t="shared" si="38"/>
        <v>0</v>
      </c>
      <c r="CX276" s="1054"/>
    </row>
    <row r="277" spans="1:102" ht="30" x14ac:dyDescent="0.25">
      <c r="B277" s="172">
        <f>IF(C277=0,"",MAX($B$7:B276)+1)</f>
        <v>265</v>
      </c>
      <c r="C277" s="21">
        <v>6427005803</v>
      </c>
      <c r="D277" s="9" t="str">
        <f>_xlfn.XLOOKUP(C277,'COA_DTGroup_Update 20260428'!$C$410:$C$854,'COA_DTGroup_Update 20260428'!$A$410:$A$854,"")</f>
        <v>Chi phí trang trí văn phòng</v>
      </c>
      <c r="E277" s="9" t="s">
        <v>376</v>
      </c>
      <c r="F277" s="21" t="s">
        <v>1024</v>
      </c>
      <c r="G277" s="171"/>
      <c r="H277" s="179">
        <f>VLOOKUP(C277,'COA_DTGroup_Update 20260428'!C:D,2,0)</f>
        <v>642</v>
      </c>
      <c r="I277" s="179">
        <v>102</v>
      </c>
      <c r="J277" s="198" t="s">
        <v>376</v>
      </c>
      <c r="K277" s="222" t="s">
        <v>226</v>
      </c>
      <c r="L277" s="288" t="s">
        <v>517</v>
      </c>
      <c r="M277" s="299" t="s">
        <v>2299</v>
      </c>
      <c r="N277" s="285"/>
      <c r="O277" s="285" t="s">
        <v>517</v>
      </c>
      <c r="P277" s="1" t="b">
        <v>1</v>
      </c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50">
        <f t="shared" si="32"/>
        <v>0</v>
      </c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  <c r="AP277" s="349"/>
      <c r="AQ277" s="349"/>
      <c r="AR277" s="350">
        <f t="shared" si="33"/>
        <v>0</v>
      </c>
      <c r="AT277" s="349"/>
      <c r="AU277" s="349"/>
      <c r="AV277" s="349"/>
      <c r="AW277" s="349"/>
      <c r="AX277" s="349"/>
      <c r="AY277" s="349"/>
      <c r="AZ277" s="349"/>
      <c r="BA277" s="349"/>
      <c r="BB277" s="349"/>
      <c r="BC277" s="349"/>
      <c r="BD277" s="349"/>
      <c r="BE277" s="349"/>
      <c r="BF277" s="350">
        <f t="shared" si="34"/>
        <v>0</v>
      </c>
      <c r="BH277" s="350"/>
      <c r="BI277" s="350"/>
      <c r="BJ277" s="350"/>
      <c r="BK277" s="350"/>
      <c r="BL277" s="350"/>
      <c r="BM277" s="350"/>
      <c r="BN277" s="350"/>
      <c r="BO277" s="350"/>
      <c r="BP277" s="350"/>
      <c r="BQ277" s="350"/>
      <c r="BR277" s="350"/>
      <c r="BS277" s="350"/>
      <c r="BT277" s="350">
        <f t="shared" si="35"/>
        <v>0</v>
      </c>
      <c r="BV277" s="349"/>
      <c r="BW277" s="349"/>
      <c r="BX277" s="349"/>
      <c r="BY277" s="349"/>
      <c r="BZ277" s="349"/>
      <c r="CA277" s="349"/>
      <c r="CB277" s="349"/>
      <c r="CC277" s="349"/>
      <c r="CD277" s="349"/>
      <c r="CE277" s="349"/>
      <c r="CF277" s="349"/>
      <c r="CG277" s="349"/>
      <c r="CH277" s="350">
        <f t="shared" si="36"/>
        <v>0</v>
      </c>
      <c r="CI277" s="399" t="e">
        <f t="shared" si="37"/>
        <v>#DIV/0!</v>
      </c>
      <c r="CJ277" s="348">
        <v>0</v>
      </c>
      <c r="CK277" s="348">
        <v>0</v>
      </c>
      <c r="CL277" s="348">
        <v>0</v>
      </c>
      <c r="CM277" s="348">
        <v>0</v>
      </c>
      <c r="CN277" s="348">
        <v>0</v>
      </c>
      <c r="CO277" s="348">
        <v>0</v>
      </c>
      <c r="CP277" s="348">
        <v>0</v>
      </c>
      <c r="CQ277" s="348">
        <v>0</v>
      </c>
      <c r="CR277" s="348">
        <v>0</v>
      </c>
      <c r="CS277" s="348">
        <v>0</v>
      </c>
      <c r="CT277" s="348">
        <v>0</v>
      </c>
      <c r="CU277" s="348">
        <v>0</v>
      </c>
      <c r="CV277" s="350">
        <f t="shared" si="38"/>
        <v>0</v>
      </c>
      <c r="CX277" s="1054"/>
    </row>
    <row r="278" spans="1:102" ht="30" x14ac:dyDescent="0.25">
      <c r="B278" s="172">
        <f>IF(C278=0,"",MAX($B$7:B277)+1)</f>
        <v>266</v>
      </c>
      <c r="C278" s="230" t="s">
        <v>949</v>
      </c>
      <c r="D278" s="231"/>
      <c r="E278" s="231" t="s">
        <v>377</v>
      </c>
      <c r="F278" s="230" t="s">
        <v>1025</v>
      </c>
      <c r="G278" s="231" t="s">
        <v>805</v>
      </c>
      <c r="H278" s="179"/>
      <c r="I278" s="179">
        <v>103</v>
      </c>
      <c r="J278" s="198" t="s">
        <v>377</v>
      </c>
      <c r="K278" s="222" t="s">
        <v>226</v>
      </c>
      <c r="L278" s="297" t="s">
        <v>590</v>
      </c>
      <c r="M278" s="692" t="s">
        <v>2300</v>
      </c>
      <c r="N278" s="285"/>
      <c r="O278" s="285" t="s">
        <v>949</v>
      </c>
      <c r="P278" s="1" t="b">
        <v>0</v>
      </c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50">
        <f t="shared" si="32"/>
        <v>0</v>
      </c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  <c r="AP278" s="349"/>
      <c r="AQ278" s="349"/>
      <c r="AR278" s="350">
        <f t="shared" si="33"/>
        <v>0</v>
      </c>
      <c r="AT278" s="349"/>
      <c r="AU278" s="349"/>
      <c r="AV278" s="349"/>
      <c r="AW278" s="349"/>
      <c r="AX278" s="349"/>
      <c r="AY278" s="349"/>
      <c r="AZ278" s="349"/>
      <c r="BA278" s="349"/>
      <c r="BB278" s="349"/>
      <c r="BC278" s="349"/>
      <c r="BD278" s="349"/>
      <c r="BE278" s="349"/>
      <c r="BF278" s="350">
        <f t="shared" si="34"/>
        <v>0</v>
      </c>
      <c r="BH278" s="350"/>
      <c r="BI278" s="350"/>
      <c r="BJ278" s="350"/>
      <c r="BK278" s="350"/>
      <c r="BL278" s="350"/>
      <c r="BM278" s="350"/>
      <c r="BN278" s="350"/>
      <c r="BO278" s="350"/>
      <c r="BP278" s="350"/>
      <c r="BQ278" s="350"/>
      <c r="BR278" s="350"/>
      <c r="BS278" s="350"/>
      <c r="BT278" s="350">
        <f t="shared" si="35"/>
        <v>0</v>
      </c>
      <c r="BV278" s="349"/>
      <c r="BW278" s="349"/>
      <c r="BX278" s="349"/>
      <c r="BY278" s="349"/>
      <c r="BZ278" s="349"/>
      <c r="CA278" s="349"/>
      <c r="CB278" s="349"/>
      <c r="CC278" s="349"/>
      <c r="CD278" s="349"/>
      <c r="CE278" s="349"/>
      <c r="CF278" s="349"/>
      <c r="CG278" s="349"/>
      <c r="CH278" s="350">
        <f t="shared" si="36"/>
        <v>0</v>
      </c>
      <c r="CI278" s="399" t="e">
        <f t="shared" si="37"/>
        <v>#DIV/0!</v>
      </c>
      <c r="CJ278" s="348">
        <v>0</v>
      </c>
      <c r="CK278" s="348">
        <v>0</v>
      </c>
      <c r="CL278" s="348">
        <v>0</v>
      </c>
      <c r="CM278" s="348">
        <v>0</v>
      </c>
      <c r="CN278" s="348">
        <v>0</v>
      </c>
      <c r="CO278" s="348">
        <v>0</v>
      </c>
      <c r="CP278" s="348">
        <v>0</v>
      </c>
      <c r="CQ278" s="348">
        <v>0</v>
      </c>
      <c r="CR278" s="348">
        <v>0</v>
      </c>
      <c r="CS278" s="348">
        <v>0</v>
      </c>
      <c r="CT278" s="348">
        <v>0</v>
      </c>
      <c r="CU278" s="348">
        <v>0</v>
      </c>
      <c r="CV278" s="350">
        <f t="shared" si="38"/>
        <v>0</v>
      </c>
      <c r="CX278" s="1054"/>
    </row>
    <row r="279" spans="1:102" ht="30" x14ac:dyDescent="0.25">
      <c r="B279" s="172">
        <f>IF(C279=0,"",MAX($B$7:B278)+1)</f>
        <v>267</v>
      </c>
      <c r="C279" s="230" t="s">
        <v>949</v>
      </c>
      <c r="D279" s="231"/>
      <c r="E279" s="231" t="s">
        <v>378</v>
      </c>
      <c r="F279" s="230" t="s">
        <v>1026</v>
      </c>
      <c r="G279" s="231" t="s">
        <v>805</v>
      </c>
      <c r="H279" s="179"/>
      <c r="I279" s="179">
        <v>104</v>
      </c>
      <c r="J279" s="198" t="s">
        <v>378</v>
      </c>
      <c r="K279" s="222" t="s">
        <v>226</v>
      </c>
      <c r="L279" s="297" t="s">
        <v>494</v>
      </c>
      <c r="M279" s="299"/>
      <c r="N279" s="285"/>
      <c r="O279" s="285" t="s">
        <v>949</v>
      </c>
      <c r="P279" s="1" t="b">
        <v>0</v>
      </c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50">
        <f t="shared" si="32"/>
        <v>0</v>
      </c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  <c r="AP279" s="349"/>
      <c r="AQ279" s="349"/>
      <c r="AR279" s="350">
        <f t="shared" si="33"/>
        <v>0</v>
      </c>
      <c r="AT279" s="349"/>
      <c r="AU279" s="349"/>
      <c r="AV279" s="349"/>
      <c r="AW279" s="349"/>
      <c r="AX279" s="349"/>
      <c r="AY279" s="349"/>
      <c r="AZ279" s="349"/>
      <c r="BA279" s="349"/>
      <c r="BB279" s="349"/>
      <c r="BC279" s="349"/>
      <c r="BD279" s="349"/>
      <c r="BE279" s="349"/>
      <c r="BF279" s="350">
        <f t="shared" si="34"/>
        <v>0</v>
      </c>
      <c r="BH279" s="350"/>
      <c r="BI279" s="350"/>
      <c r="BJ279" s="350"/>
      <c r="BK279" s="350"/>
      <c r="BL279" s="350"/>
      <c r="BM279" s="350"/>
      <c r="BN279" s="350"/>
      <c r="BO279" s="350"/>
      <c r="BP279" s="350"/>
      <c r="BQ279" s="350"/>
      <c r="BR279" s="350"/>
      <c r="BS279" s="350"/>
      <c r="BT279" s="350">
        <f t="shared" si="35"/>
        <v>0</v>
      </c>
      <c r="BV279" s="349"/>
      <c r="BW279" s="349"/>
      <c r="BX279" s="349"/>
      <c r="BY279" s="349"/>
      <c r="BZ279" s="349"/>
      <c r="CA279" s="349"/>
      <c r="CB279" s="349"/>
      <c r="CC279" s="349"/>
      <c r="CD279" s="349"/>
      <c r="CE279" s="349"/>
      <c r="CF279" s="349"/>
      <c r="CG279" s="349"/>
      <c r="CH279" s="350">
        <f t="shared" si="36"/>
        <v>0</v>
      </c>
      <c r="CI279" s="399" t="e">
        <f t="shared" si="37"/>
        <v>#DIV/0!</v>
      </c>
      <c r="CJ279" s="348">
        <v>0</v>
      </c>
      <c r="CK279" s="348">
        <v>0</v>
      </c>
      <c r="CL279" s="348">
        <v>0</v>
      </c>
      <c r="CM279" s="348">
        <v>0</v>
      </c>
      <c r="CN279" s="348">
        <v>0</v>
      </c>
      <c r="CO279" s="348">
        <v>0</v>
      </c>
      <c r="CP279" s="348">
        <v>0</v>
      </c>
      <c r="CQ279" s="348">
        <v>0</v>
      </c>
      <c r="CR279" s="348">
        <v>0</v>
      </c>
      <c r="CS279" s="348">
        <v>0</v>
      </c>
      <c r="CT279" s="348">
        <v>0</v>
      </c>
      <c r="CU279" s="348">
        <v>0</v>
      </c>
      <c r="CV279" s="350">
        <f t="shared" si="38"/>
        <v>0</v>
      </c>
      <c r="CX279" s="1054"/>
    </row>
    <row r="280" spans="1:102" ht="30" x14ac:dyDescent="0.25">
      <c r="B280" s="172">
        <f>IF(C280=0,"",MAX($B$7:B279)+1)</f>
        <v>268</v>
      </c>
      <c r="C280" s="21">
        <v>6422000100</v>
      </c>
      <c r="D280" s="9" t="str">
        <f>_xlfn.XLOOKUP(C280,'COA_DTGroup_Update 20260428'!$C$410:$C$854,'COA_DTGroup_Update 20260428'!$A$410:$A$854,"")</f>
        <v>Chi phí vật liệu quản lý</v>
      </c>
      <c r="E280" s="9" t="s">
        <v>379</v>
      </c>
      <c r="F280" s="21" t="s">
        <v>823</v>
      </c>
      <c r="G280" s="171" t="s">
        <v>1027</v>
      </c>
      <c r="H280" s="179">
        <f>VLOOKUP(C280,'COA_DTGroup_Update 20260428'!C:D,2,0)</f>
        <v>642</v>
      </c>
      <c r="I280" s="179">
        <v>105</v>
      </c>
      <c r="J280" s="198" t="s">
        <v>379</v>
      </c>
      <c r="K280" s="222" t="s">
        <v>226</v>
      </c>
      <c r="L280" s="288" t="s">
        <v>696</v>
      </c>
      <c r="M280" s="299"/>
      <c r="N280" s="285"/>
      <c r="O280" s="285" t="s">
        <v>696</v>
      </c>
      <c r="P280" s="1" t="b">
        <v>1</v>
      </c>
      <c r="R280" s="349"/>
      <c r="S280" s="349"/>
      <c r="T280" s="349"/>
      <c r="U280" s="349"/>
      <c r="V280" s="349"/>
      <c r="W280" s="349"/>
      <c r="X280" s="349"/>
      <c r="Y280" s="349"/>
      <c r="Z280" s="349"/>
      <c r="AA280" s="349"/>
      <c r="AB280" s="349"/>
      <c r="AC280" s="349"/>
      <c r="AD280" s="350">
        <f t="shared" si="32"/>
        <v>0</v>
      </c>
      <c r="AF280" s="349"/>
      <c r="AG280" s="349"/>
      <c r="AH280" s="349"/>
      <c r="AI280" s="349"/>
      <c r="AJ280" s="349"/>
      <c r="AK280" s="349"/>
      <c r="AL280" s="349"/>
      <c r="AM280" s="349"/>
      <c r="AN280" s="349"/>
      <c r="AO280" s="349"/>
      <c r="AP280" s="349"/>
      <c r="AQ280" s="349"/>
      <c r="AR280" s="350">
        <f t="shared" si="33"/>
        <v>0</v>
      </c>
      <c r="AT280" s="349"/>
      <c r="AU280" s="349"/>
      <c r="AV280" s="349"/>
      <c r="AW280" s="349"/>
      <c r="AX280" s="349"/>
      <c r="AY280" s="349"/>
      <c r="AZ280" s="349"/>
      <c r="BA280" s="349"/>
      <c r="BB280" s="349"/>
      <c r="BC280" s="349"/>
      <c r="BD280" s="349"/>
      <c r="BE280" s="349"/>
      <c r="BF280" s="350">
        <f t="shared" si="34"/>
        <v>0</v>
      </c>
      <c r="BH280" s="350"/>
      <c r="BI280" s="350"/>
      <c r="BJ280" s="350"/>
      <c r="BK280" s="350"/>
      <c r="BL280" s="350"/>
      <c r="BM280" s="350"/>
      <c r="BN280" s="350"/>
      <c r="BO280" s="350"/>
      <c r="BP280" s="350"/>
      <c r="BQ280" s="350"/>
      <c r="BR280" s="350"/>
      <c r="BS280" s="350"/>
      <c r="BT280" s="350">
        <f t="shared" si="35"/>
        <v>0</v>
      </c>
      <c r="BV280" s="349"/>
      <c r="BW280" s="349"/>
      <c r="BX280" s="349"/>
      <c r="BY280" s="349"/>
      <c r="BZ280" s="349"/>
      <c r="CA280" s="349"/>
      <c r="CB280" s="349"/>
      <c r="CC280" s="349"/>
      <c r="CD280" s="349"/>
      <c r="CE280" s="349"/>
      <c r="CF280" s="349"/>
      <c r="CG280" s="349"/>
      <c r="CH280" s="350">
        <f t="shared" si="36"/>
        <v>0</v>
      </c>
      <c r="CI280" s="399" t="e">
        <f t="shared" si="37"/>
        <v>#DIV/0!</v>
      </c>
      <c r="CJ280" s="348">
        <v>0</v>
      </c>
      <c r="CK280" s="348">
        <v>0</v>
      </c>
      <c r="CL280" s="348">
        <v>0</v>
      </c>
      <c r="CM280" s="348">
        <v>0</v>
      </c>
      <c r="CN280" s="348">
        <v>0</v>
      </c>
      <c r="CO280" s="348">
        <v>0</v>
      </c>
      <c r="CP280" s="348">
        <v>0</v>
      </c>
      <c r="CQ280" s="348">
        <v>0</v>
      </c>
      <c r="CR280" s="348">
        <v>0</v>
      </c>
      <c r="CS280" s="348">
        <v>0</v>
      </c>
      <c r="CT280" s="348">
        <v>0</v>
      </c>
      <c r="CU280" s="348">
        <v>0</v>
      </c>
      <c r="CV280" s="350">
        <f t="shared" si="38"/>
        <v>0</v>
      </c>
      <c r="CX280" s="1054"/>
    </row>
    <row r="281" spans="1:102" s="3" customFormat="1" ht="30" x14ac:dyDescent="0.25">
      <c r="A281" s="191"/>
      <c r="B281" s="212">
        <f>IF(C281=0,"",MAX($B$7:B280)+1)</f>
        <v>269</v>
      </c>
      <c r="C281" s="204">
        <v>6422002101</v>
      </c>
      <c r="D281" s="205" t="str">
        <f>_xlfn.XLOOKUP(C281,'COA_DTGroup_Update 20260428'!$C$410:$C$854,'COA_DTGroup_Update 20260428'!$A$410:$A$854,"")</f>
        <v>Chi phí vật tư phân xưởng.</v>
      </c>
      <c r="E281" s="205"/>
      <c r="F281" s="204" t="s">
        <v>833</v>
      </c>
      <c r="G281" s="205" t="s">
        <v>1028</v>
      </c>
      <c r="H281" s="200">
        <f>VLOOKUP(C281,'COA_DTGroup_Update 20260428'!C:D,2,0)</f>
        <v>642</v>
      </c>
      <c r="I281" s="200">
        <v>105</v>
      </c>
      <c r="J281" s="201" t="s">
        <v>379</v>
      </c>
      <c r="K281" s="223" t="s">
        <v>226</v>
      </c>
      <c r="L281" s="289" t="s">
        <v>749</v>
      </c>
      <c r="M281" s="290"/>
      <c r="N281" s="286"/>
      <c r="O281" s="286" t="s">
        <v>749</v>
      </c>
      <c r="P281" s="1" t="b">
        <v>1</v>
      </c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  <c r="AC281" s="351"/>
      <c r="AD281" s="352">
        <f t="shared" si="32"/>
        <v>0</v>
      </c>
      <c r="AF281" s="351"/>
      <c r="AG281" s="351"/>
      <c r="AH281" s="351"/>
      <c r="AI281" s="351"/>
      <c r="AJ281" s="351"/>
      <c r="AK281" s="351"/>
      <c r="AL281" s="351"/>
      <c r="AM281" s="351"/>
      <c r="AN281" s="351"/>
      <c r="AO281" s="351"/>
      <c r="AP281" s="351"/>
      <c r="AQ281" s="351"/>
      <c r="AR281" s="352">
        <f t="shared" si="33"/>
        <v>0</v>
      </c>
      <c r="AT281" s="351"/>
      <c r="AU281" s="351"/>
      <c r="AV281" s="351"/>
      <c r="AW281" s="351"/>
      <c r="AX281" s="351"/>
      <c r="AY281" s="351"/>
      <c r="AZ281" s="351"/>
      <c r="BA281" s="351"/>
      <c r="BB281" s="351"/>
      <c r="BC281" s="351"/>
      <c r="BD281" s="351"/>
      <c r="BE281" s="351"/>
      <c r="BF281" s="352">
        <f t="shared" si="34"/>
        <v>0</v>
      </c>
      <c r="BH281" s="352"/>
      <c r="BI281" s="352"/>
      <c r="BJ281" s="352"/>
      <c r="BK281" s="352"/>
      <c r="BL281" s="352"/>
      <c r="BM281" s="352"/>
      <c r="BN281" s="352"/>
      <c r="BO281" s="352"/>
      <c r="BP281" s="352"/>
      <c r="BQ281" s="352"/>
      <c r="BR281" s="352"/>
      <c r="BS281" s="352"/>
      <c r="BT281" s="352">
        <f t="shared" si="35"/>
        <v>0</v>
      </c>
      <c r="BV281" s="351"/>
      <c r="BW281" s="351"/>
      <c r="BX281" s="351"/>
      <c r="BY281" s="351"/>
      <c r="BZ281" s="351"/>
      <c r="CA281" s="351"/>
      <c r="CB281" s="351"/>
      <c r="CC281" s="351"/>
      <c r="CD281" s="351"/>
      <c r="CE281" s="351"/>
      <c r="CF281" s="351"/>
      <c r="CG281" s="351"/>
      <c r="CH281" s="352">
        <f t="shared" si="36"/>
        <v>0</v>
      </c>
      <c r="CI281" s="399" t="e">
        <f t="shared" si="37"/>
        <v>#DIV/0!</v>
      </c>
      <c r="CJ281" s="348">
        <v>0</v>
      </c>
      <c r="CK281" s="348">
        <v>0</v>
      </c>
      <c r="CL281" s="348">
        <v>0</v>
      </c>
      <c r="CM281" s="348">
        <v>0</v>
      </c>
      <c r="CN281" s="348">
        <v>0</v>
      </c>
      <c r="CO281" s="348">
        <v>0</v>
      </c>
      <c r="CP281" s="348">
        <v>0</v>
      </c>
      <c r="CQ281" s="348">
        <v>0</v>
      </c>
      <c r="CR281" s="348">
        <v>0</v>
      </c>
      <c r="CS281" s="348">
        <v>0</v>
      </c>
      <c r="CT281" s="348">
        <v>0</v>
      </c>
      <c r="CU281" s="348">
        <v>0</v>
      </c>
      <c r="CV281" s="352">
        <f t="shared" si="38"/>
        <v>0</v>
      </c>
      <c r="CX281" s="1054"/>
    </row>
    <row r="282" spans="1:102" s="3" customFormat="1" ht="30" x14ac:dyDescent="0.25">
      <c r="A282" s="191"/>
      <c r="B282" s="212">
        <f>IF(C282=0,"",MAX($B$7:B281)+1)</f>
        <v>270</v>
      </c>
      <c r="C282" s="228">
        <v>6417004101</v>
      </c>
      <c r="D282" s="205" t="str">
        <f>_xlfn.XLOOKUP(C282,'COA_DTGroup_Update 20260428'!$C$410:$C$854,'COA_DTGroup_Update 20260428'!$A$410:$A$854,"")</f>
        <v>Chi phí bảng hiệu</v>
      </c>
      <c r="E282" s="205"/>
      <c r="F282" s="228" t="s">
        <v>1029</v>
      </c>
      <c r="G282" s="205" t="s">
        <v>1028</v>
      </c>
      <c r="H282" s="200">
        <f>VLOOKUP(C282,'COA_DTGroup_Update 20260428'!C:D,2,0)</f>
        <v>641</v>
      </c>
      <c r="I282" s="200">
        <v>105</v>
      </c>
      <c r="J282" s="201" t="s">
        <v>379</v>
      </c>
      <c r="K282" s="223" t="s">
        <v>226</v>
      </c>
      <c r="L282" s="289" t="s">
        <v>2167</v>
      </c>
      <c r="M282" s="290" t="s">
        <v>2259</v>
      </c>
      <c r="N282" s="286"/>
      <c r="O282" s="286" t="s">
        <v>2167</v>
      </c>
      <c r="P282" s="1" t="b">
        <v>0</v>
      </c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  <c r="AC282" s="351"/>
      <c r="AD282" s="352">
        <f t="shared" si="32"/>
        <v>0</v>
      </c>
      <c r="AF282" s="351"/>
      <c r="AG282" s="351"/>
      <c r="AH282" s="351"/>
      <c r="AI282" s="351"/>
      <c r="AJ282" s="351"/>
      <c r="AK282" s="351"/>
      <c r="AL282" s="351"/>
      <c r="AM282" s="351"/>
      <c r="AN282" s="351"/>
      <c r="AO282" s="351"/>
      <c r="AP282" s="351"/>
      <c r="AQ282" s="351"/>
      <c r="AR282" s="352">
        <f t="shared" si="33"/>
        <v>0</v>
      </c>
      <c r="AT282" s="351"/>
      <c r="AU282" s="351"/>
      <c r="AV282" s="351"/>
      <c r="AW282" s="351"/>
      <c r="AX282" s="351"/>
      <c r="AY282" s="351"/>
      <c r="AZ282" s="351"/>
      <c r="BA282" s="351"/>
      <c r="BB282" s="351"/>
      <c r="BC282" s="351"/>
      <c r="BD282" s="351"/>
      <c r="BE282" s="351"/>
      <c r="BF282" s="352">
        <f t="shared" si="34"/>
        <v>0</v>
      </c>
      <c r="BH282" s="352"/>
      <c r="BI282" s="352"/>
      <c r="BJ282" s="352"/>
      <c r="BK282" s="352"/>
      <c r="BL282" s="352"/>
      <c r="BM282" s="352"/>
      <c r="BN282" s="352"/>
      <c r="BO282" s="352"/>
      <c r="BP282" s="352"/>
      <c r="BQ282" s="352"/>
      <c r="BR282" s="352"/>
      <c r="BS282" s="352"/>
      <c r="BT282" s="352">
        <f t="shared" si="35"/>
        <v>0</v>
      </c>
      <c r="BV282" s="351"/>
      <c r="BW282" s="351"/>
      <c r="BX282" s="351"/>
      <c r="BY282" s="351"/>
      <c r="BZ282" s="351"/>
      <c r="CA282" s="351"/>
      <c r="CB282" s="351"/>
      <c r="CC282" s="351"/>
      <c r="CD282" s="351"/>
      <c r="CE282" s="351"/>
      <c r="CF282" s="351"/>
      <c r="CG282" s="351"/>
      <c r="CH282" s="352">
        <f t="shared" si="36"/>
        <v>0</v>
      </c>
      <c r="CI282" s="399" t="e">
        <f t="shared" si="37"/>
        <v>#DIV/0!</v>
      </c>
      <c r="CJ282" s="348">
        <v>0</v>
      </c>
      <c r="CK282" s="348">
        <v>0</v>
      </c>
      <c r="CL282" s="348">
        <v>0</v>
      </c>
      <c r="CM282" s="348">
        <v>0</v>
      </c>
      <c r="CN282" s="348">
        <v>0</v>
      </c>
      <c r="CO282" s="348">
        <v>0</v>
      </c>
      <c r="CP282" s="348">
        <v>0</v>
      </c>
      <c r="CQ282" s="348">
        <v>0</v>
      </c>
      <c r="CR282" s="348">
        <v>0</v>
      </c>
      <c r="CS282" s="348">
        <v>0</v>
      </c>
      <c r="CT282" s="348">
        <v>0</v>
      </c>
      <c r="CU282" s="348">
        <v>0</v>
      </c>
      <c r="CV282" s="352">
        <f t="shared" si="38"/>
        <v>0</v>
      </c>
      <c r="CX282" s="1054"/>
    </row>
    <row r="283" spans="1:102" ht="30" x14ac:dyDescent="0.25">
      <c r="B283" s="172">
        <f>IF(C283=0,"",MAX($B$7:B282)+1)</f>
        <v>271</v>
      </c>
      <c r="C283" s="21">
        <v>8111000100</v>
      </c>
      <c r="D283" s="9" t="str">
        <f>_xlfn.XLOOKUP(C283,'COA_DTGroup_Update 20260428'!$C$410:$C$854,'COA_DTGroup_Update 20260428'!$A$410:$A$854,"")</f>
        <v>Chi phí nhượng bán, thanh lý TSCĐ</v>
      </c>
      <c r="E283" s="9" t="s">
        <v>386</v>
      </c>
      <c r="F283" s="21" t="s">
        <v>823</v>
      </c>
      <c r="G283" s="171" t="s">
        <v>1030</v>
      </c>
      <c r="H283" s="179">
        <f>VLOOKUP(C283,'COA_DTGroup_Update 20260428'!C:D,2,0)</f>
        <v>811</v>
      </c>
      <c r="I283" s="179">
        <v>115</v>
      </c>
      <c r="J283" s="198" t="s">
        <v>386</v>
      </c>
      <c r="K283" s="222" t="s">
        <v>226</v>
      </c>
      <c r="L283" s="377" t="s">
        <v>544</v>
      </c>
      <c r="M283" s="378" t="s">
        <v>2301</v>
      </c>
      <c r="N283" s="379"/>
      <c r="O283" s="379" t="s">
        <v>544</v>
      </c>
      <c r="P283" s="1" t="b">
        <v>1</v>
      </c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50">
        <f t="shared" si="32"/>
        <v>0</v>
      </c>
      <c r="AF283" s="349"/>
      <c r="AG283" s="349"/>
      <c r="AH283" s="349"/>
      <c r="AI283" s="349"/>
      <c r="AJ283" s="349"/>
      <c r="AK283" s="349"/>
      <c r="AL283" s="349"/>
      <c r="AM283" s="349"/>
      <c r="AN283" s="349"/>
      <c r="AO283" s="349"/>
      <c r="AP283" s="349"/>
      <c r="AQ283" s="349"/>
      <c r="AR283" s="350">
        <f t="shared" si="33"/>
        <v>0</v>
      </c>
      <c r="AT283" s="349"/>
      <c r="AU283" s="349"/>
      <c r="AV283" s="349"/>
      <c r="AW283" s="349"/>
      <c r="AX283" s="349"/>
      <c r="AY283" s="349"/>
      <c r="AZ283" s="349"/>
      <c r="BA283" s="349"/>
      <c r="BB283" s="349"/>
      <c r="BC283" s="349"/>
      <c r="BD283" s="349"/>
      <c r="BE283" s="349"/>
      <c r="BF283" s="350">
        <f t="shared" si="34"/>
        <v>0</v>
      </c>
      <c r="BH283" s="350"/>
      <c r="BI283" s="350"/>
      <c r="BJ283" s="350"/>
      <c r="BK283" s="350"/>
      <c r="BL283" s="350"/>
      <c r="BM283" s="350"/>
      <c r="BN283" s="350"/>
      <c r="BO283" s="350"/>
      <c r="BP283" s="350"/>
      <c r="BQ283" s="350"/>
      <c r="BR283" s="350"/>
      <c r="BS283" s="350"/>
      <c r="BT283" s="350">
        <f t="shared" si="35"/>
        <v>0</v>
      </c>
      <c r="BV283" s="349"/>
      <c r="BW283" s="349"/>
      <c r="BX283" s="349"/>
      <c r="BY283" s="349"/>
      <c r="BZ283" s="349"/>
      <c r="CA283" s="349"/>
      <c r="CB283" s="349"/>
      <c r="CC283" s="349"/>
      <c r="CD283" s="349"/>
      <c r="CE283" s="349"/>
      <c r="CF283" s="349"/>
      <c r="CG283" s="349"/>
      <c r="CH283" s="350">
        <f t="shared" si="36"/>
        <v>0</v>
      </c>
      <c r="CI283" s="399" t="e">
        <f t="shared" si="37"/>
        <v>#DIV/0!</v>
      </c>
      <c r="CJ283" s="348">
        <v>0</v>
      </c>
      <c r="CK283" s="348">
        <v>0</v>
      </c>
      <c r="CL283" s="348">
        <v>0</v>
      </c>
      <c r="CM283" s="348">
        <v>0</v>
      </c>
      <c r="CN283" s="348">
        <v>0</v>
      </c>
      <c r="CO283" s="348">
        <v>0</v>
      </c>
      <c r="CP283" s="348">
        <v>0</v>
      </c>
      <c r="CQ283" s="348">
        <v>0</v>
      </c>
      <c r="CR283" s="348">
        <v>0</v>
      </c>
      <c r="CS283" s="348">
        <v>0</v>
      </c>
      <c r="CT283" s="348">
        <v>0</v>
      </c>
      <c r="CU283" s="348">
        <v>0</v>
      </c>
      <c r="CV283" s="350">
        <f t="shared" si="38"/>
        <v>0</v>
      </c>
      <c r="CX283" s="1054"/>
    </row>
    <row r="284" spans="1:102" ht="30" x14ac:dyDescent="0.25">
      <c r="B284" s="172">
        <f>IF(C284=0,"",MAX($B$7:B283)+1)</f>
        <v>272</v>
      </c>
      <c r="C284" s="21">
        <v>8113000100</v>
      </c>
      <c r="D284" s="9" t="str">
        <f>_xlfn.XLOOKUP(C284,'COA_DTGroup_Update 20260428'!$C$410:$C$854,'COA_DTGroup_Update 20260428'!$A$410:$A$854,"")</f>
        <v>Chi phí nhượng bán, thanh lý BĐS đầu tư</v>
      </c>
      <c r="E284" s="9" t="s">
        <v>387</v>
      </c>
      <c r="F284" s="21" t="s">
        <v>823</v>
      </c>
      <c r="G284" s="171"/>
      <c r="H284" s="179">
        <f>VLOOKUP(C284,'COA_DTGroup_Update 20260428'!C:D,2,0)</f>
        <v>811</v>
      </c>
      <c r="I284" s="179">
        <v>116</v>
      </c>
      <c r="J284" s="198" t="s">
        <v>387</v>
      </c>
      <c r="K284" s="222" t="s">
        <v>226</v>
      </c>
      <c r="L284" s="311" t="s">
        <v>2244</v>
      </c>
      <c r="M284" s="312" t="s">
        <v>2259</v>
      </c>
      <c r="N284" s="285"/>
      <c r="O284" s="285" t="s">
        <v>2244</v>
      </c>
      <c r="P284" s="1" t="b">
        <v>0</v>
      </c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49"/>
      <c r="AC284" s="349"/>
      <c r="AD284" s="350">
        <f t="shared" si="32"/>
        <v>0</v>
      </c>
      <c r="AF284" s="349"/>
      <c r="AG284" s="349"/>
      <c r="AH284" s="349"/>
      <c r="AI284" s="349"/>
      <c r="AJ284" s="349"/>
      <c r="AK284" s="349"/>
      <c r="AL284" s="349"/>
      <c r="AM284" s="349"/>
      <c r="AN284" s="349"/>
      <c r="AO284" s="349"/>
      <c r="AP284" s="349"/>
      <c r="AQ284" s="349"/>
      <c r="AR284" s="350">
        <f t="shared" si="33"/>
        <v>0</v>
      </c>
      <c r="AT284" s="349"/>
      <c r="AU284" s="349"/>
      <c r="AV284" s="349"/>
      <c r="AW284" s="349"/>
      <c r="AX284" s="349"/>
      <c r="AY284" s="349"/>
      <c r="AZ284" s="349"/>
      <c r="BA284" s="349"/>
      <c r="BB284" s="349"/>
      <c r="BC284" s="349"/>
      <c r="BD284" s="349"/>
      <c r="BE284" s="349"/>
      <c r="BF284" s="350">
        <f t="shared" si="34"/>
        <v>0</v>
      </c>
      <c r="BH284" s="350"/>
      <c r="BI284" s="350"/>
      <c r="BJ284" s="350"/>
      <c r="BK284" s="350"/>
      <c r="BL284" s="350"/>
      <c r="BM284" s="350"/>
      <c r="BN284" s="350"/>
      <c r="BO284" s="350"/>
      <c r="BP284" s="350"/>
      <c r="BQ284" s="350"/>
      <c r="BR284" s="350"/>
      <c r="BS284" s="350"/>
      <c r="BT284" s="350">
        <f t="shared" si="35"/>
        <v>0</v>
      </c>
      <c r="BV284" s="349"/>
      <c r="BW284" s="349"/>
      <c r="BX284" s="349"/>
      <c r="BY284" s="349"/>
      <c r="BZ284" s="349"/>
      <c r="CA284" s="349"/>
      <c r="CB284" s="349"/>
      <c r="CC284" s="349"/>
      <c r="CD284" s="349"/>
      <c r="CE284" s="349"/>
      <c r="CF284" s="349"/>
      <c r="CG284" s="349"/>
      <c r="CH284" s="350">
        <f t="shared" si="36"/>
        <v>0</v>
      </c>
      <c r="CI284" s="399" t="e">
        <f t="shared" si="37"/>
        <v>#DIV/0!</v>
      </c>
      <c r="CJ284" s="348">
        <v>0</v>
      </c>
      <c r="CK284" s="348">
        <v>0</v>
      </c>
      <c r="CL284" s="348">
        <v>0</v>
      </c>
      <c r="CM284" s="348">
        <v>0</v>
      </c>
      <c r="CN284" s="348">
        <v>0</v>
      </c>
      <c r="CO284" s="348">
        <v>0</v>
      </c>
      <c r="CP284" s="348">
        <v>0</v>
      </c>
      <c r="CQ284" s="348">
        <v>0</v>
      </c>
      <c r="CR284" s="348">
        <v>0</v>
      </c>
      <c r="CS284" s="348">
        <v>0</v>
      </c>
      <c r="CT284" s="348">
        <v>0</v>
      </c>
      <c r="CU284" s="348">
        <v>0</v>
      </c>
      <c r="CV284" s="350">
        <f t="shared" si="38"/>
        <v>0</v>
      </c>
      <c r="CX284" s="1054"/>
    </row>
    <row r="285" spans="1:102" s="1050" customFormat="1" x14ac:dyDescent="0.25">
      <c r="B285" s="1077">
        <f>IF(C285=0,"",MAX($B$7:B284)+1)</f>
        <v>273</v>
      </c>
      <c r="C285" s="202">
        <v>6278007201</v>
      </c>
      <c r="D285" s="192" t="str">
        <f>_xlfn.XLOOKUP(C285,'COA_DTGroup_Update 20260428'!$C$410:$C$854,'COA_DTGroup_Update 20260428'!$A$410:$A$854,"")</f>
        <v>Chi phí bằng tiền khác</v>
      </c>
      <c r="E285" s="192" t="s">
        <v>389</v>
      </c>
      <c r="F285" s="202" t="s">
        <v>1031</v>
      </c>
      <c r="G285" s="192"/>
      <c r="H285" s="202">
        <f>VLOOKUP(C285,'COA_DTGroup_Update 20260428'!C:D,2,0)</f>
        <v>627</v>
      </c>
      <c r="I285" s="202">
        <v>118</v>
      </c>
      <c r="J285" s="1078" t="s">
        <v>389</v>
      </c>
      <c r="K285" s="1079" t="s">
        <v>226</v>
      </c>
      <c r="L285" s="293" t="s">
        <v>588</v>
      </c>
      <c r="M285" s="308" t="s">
        <v>2258</v>
      </c>
      <c r="N285" s="1080"/>
      <c r="O285" s="1080" t="s">
        <v>588</v>
      </c>
      <c r="P285" s="1050" t="b">
        <v>1</v>
      </c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81">
        <f t="shared" si="32"/>
        <v>0</v>
      </c>
      <c r="AF285" s="1070"/>
      <c r="AG285" s="1070"/>
      <c r="AH285" s="1070"/>
      <c r="AI285" s="1070"/>
      <c r="AJ285" s="1070"/>
      <c r="AK285" s="1070"/>
      <c r="AL285" s="1070"/>
      <c r="AM285" s="1070"/>
      <c r="AN285" s="1070"/>
      <c r="AO285" s="1070"/>
      <c r="AP285" s="1070"/>
      <c r="AQ285" s="1070"/>
      <c r="AR285" s="1081">
        <f t="shared" si="33"/>
        <v>0</v>
      </c>
      <c r="AT285" s="1070"/>
      <c r="AU285" s="1070"/>
      <c r="AV285" s="1070"/>
      <c r="AW285" s="1070"/>
      <c r="AX285" s="1070"/>
      <c r="AY285" s="1070"/>
      <c r="AZ285" s="1070"/>
      <c r="BA285" s="1070"/>
      <c r="BB285" s="1070"/>
      <c r="BC285" s="1070"/>
      <c r="BD285" s="1070"/>
      <c r="BE285" s="1070"/>
      <c r="BF285" s="1081">
        <f t="shared" si="34"/>
        <v>0</v>
      </c>
      <c r="BH285" s="1081"/>
      <c r="BI285" s="1081"/>
      <c r="BJ285" s="1081"/>
      <c r="BK285" s="1081"/>
      <c r="BL285" s="1081"/>
      <c r="BM285" s="1081"/>
      <c r="BN285" s="1081"/>
      <c r="BO285" s="1081"/>
      <c r="BP285" s="1081"/>
      <c r="BQ285" s="1081"/>
      <c r="BR285" s="1081"/>
      <c r="BS285" s="1081"/>
      <c r="BT285" s="1081">
        <f t="shared" si="35"/>
        <v>0</v>
      </c>
      <c r="BV285" s="1070">
        <v>11698333.666666666</v>
      </c>
      <c r="BW285" s="1070">
        <v>11698333.666666666</v>
      </c>
      <c r="BX285" s="1070">
        <v>11291666.666666666</v>
      </c>
      <c r="BY285" s="1070">
        <v>11291666.666666666</v>
      </c>
      <c r="BZ285" s="1070">
        <v>11291666.666666666</v>
      </c>
      <c r="CA285" s="1070">
        <v>11291666.666666666</v>
      </c>
      <c r="CB285" s="1070">
        <v>11291666.666666666</v>
      </c>
      <c r="CC285" s="1070">
        <v>11291666.666666666</v>
      </c>
      <c r="CD285" s="1070">
        <v>11291666.666666666</v>
      </c>
      <c r="CE285" s="1070">
        <v>11291666.666666666</v>
      </c>
      <c r="CF285" s="1070">
        <v>11291666.666666666</v>
      </c>
      <c r="CG285" s="1070">
        <v>11291666.666666666</v>
      </c>
      <c r="CH285" s="1081">
        <f t="shared" si="36"/>
        <v>136313334.00000003</v>
      </c>
      <c r="CI285" s="1082">
        <f t="shared" si="37"/>
        <v>26.168307085791028</v>
      </c>
      <c r="CJ285" s="1083">
        <v>406667</v>
      </c>
      <c r="CK285" s="1083">
        <v>374219449</v>
      </c>
      <c r="CL285" s="1083">
        <v>214944790</v>
      </c>
      <c r="CM285" s="1083">
        <v>435367300</v>
      </c>
      <c r="CN285" s="1083">
        <v>209529300</v>
      </c>
      <c r="CO285" s="1083">
        <v>0</v>
      </c>
      <c r="CP285" s="1083">
        <v>0</v>
      </c>
      <c r="CQ285" s="1083">
        <v>0</v>
      </c>
      <c r="CR285" s="1083">
        <v>0</v>
      </c>
      <c r="CS285" s="1083">
        <v>0</v>
      </c>
      <c r="CT285" s="1083">
        <v>0</v>
      </c>
      <c r="CU285" s="1083">
        <v>0</v>
      </c>
      <c r="CV285" s="1081">
        <f t="shared" si="38"/>
        <v>1234467506</v>
      </c>
      <c r="CX285" s="1084"/>
    </row>
    <row r="286" spans="1:102" x14ac:dyDescent="0.25">
      <c r="B286" s="172">
        <f>IF(C286=0,"",MAX($B$7:B285)+1)</f>
        <v>274</v>
      </c>
      <c r="C286" s="21">
        <v>6418007201</v>
      </c>
      <c r="D286" s="9" t="str">
        <f>_xlfn.XLOOKUP(C286,'COA_DTGroup_Update 20260428'!$C$410:$C$854,'COA_DTGroup_Update 20260428'!$A$410:$A$854,"")</f>
        <v>Chi phí bằng tiền khác</v>
      </c>
      <c r="E286" s="9" t="s">
        <v>389</v>
      </c>
      <c r="F286" s="21" t="s">
        <v>1031</v>
      </c>
      <c r="G286" s="171"/>
      <c r="H286" s="179">
        <f>VLOOKUP(C286,'COA_DTGroup_Update 20260428'!C:D,2,0)</f>
        <v>641</v>
      </c>
      <c r="I286" s="179">
        <v>118</v>
      </c>
      <c r="J286" s="198" t="s">
        <v>389</v>
      </c>
      <c r="K286" s="222" t="s">
        <v>226</v>
      </c>
      <c r="L286" s="288" t="s">
        <v>697</v>
      </c>
      <c r="M286" s="299" t="s">
        <v>2258</v>
      </c>
      <c r="N286" s="285"/>
      <c r="O286" s="285" t="s">
        <v>697</v>
      </c>
      <c r="P286" s="1" t="b">
        <v>1</v>
      </c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50">
        <f t="shared" si="32"/>
        <v>0</v>
      </c>
      <c r="AF286" s="349"/>
      <c r="AG286" s="349"/>
      <c r="AH286" s="349"/>
      <c r="AI286" s="349"/>
      <c r="AJ286" s="349"/>
      <c r="AK286" s="349"/>
      <c r="AL286" s="349"/>
      <c r="AM286" s="349"/>
      <c r="AN286" s="349"/>
      <c r="AO286" s="349"/>
      <c r="AP286" s="349"/>
      <c r="AQ286" s="349"/>
      <c r="AR286" s="350">
        <f t="shared" si="33"/>
        <v>0</v>
      </c>
      <c r="AT286" s="349"/>
      <c r="AU286" s="349"/>
      <c r="AV286" s="349"/>
      <c r="AW286" s="349"/>
      <c r="AX286" s="349"/>
      <c r="AY286" s="349"/>
      <c r="AZ286" s="349"/>
      <c r="BA286" s="349"/>
      <c r="BB286" s="349"/>
      <c r="BC286" s="349"/>
      <c r="BD286" s="349"/>
      <c r="BE286" s="349"/>
      <c r="BF286" s="350">
        <f t="shared" si="34"/>
        <v>0</v>
      </c>
      <c r="BH286" s="350"/>
      <c r="BI286" s="350"/>
      <c r="BJ286" s="350"/>
      <c r="BK286" s="350"/>
      <c r="BL286" s="350"/>
      <c r="BM286" s="350"/>
      <c r="BN286" s="350"/>
      <c r="BO286" s="350"/>
      <c r="BP286" s="350"/>
      <c r="BQ286" s="350"/>
      <c r="BR286" s="350"/>
      <c r="BS286" s="350"/>
      <c r="BT286" s="350">
        <f t="shared" si="35"/>
        <v>0</v>
      </c>
      <c r="BV286" s="349"/>
      <c r="BW286" s="349"/>
      <c r="BX286" s="349"/>
      <c r="BY286" s="349"/>
      <c r="BZ286" s="349"/>
      <c r="CA286" s="349"/>
      <c r="CB286" s="349"/>
      <c r="CC286" s="349"/>
      <c r="CD286" s="349"/>
      <c r="CE286" s="349"/>
      <c r="CF286" s="349"/>
      <c r="CG286" s="349"/>
      <c r="CH286" s="350">
        <f t="shared" si="36"/>
        <v>0</v>
      </c>
      <c r="CI286" s="399" t="e">
        <f t="shared" si="37"/>
        <v>#DIV/0!</v>
      </c>
      <c r="CJ286" s="348">
        <v>0</v>
      </c>
      <c r="CK286" s="348">
        <v>0</v>
      </c>
      <c r="CL286" s="348">
        <v>0</v>
      </c>
      <c r="CM286" s="348">
        <v>0</v>
      </c>
      <c r="CN286" s="348">
        <v>0</v>
      </c>
      <c r="CO286" s="348">
        <v>0</v>
      </c>
      <c r="CP286" s="348">
        <v>0</v>
      </c>
      <c r="CQ286" s="348">
        <v>0</v>
      </c>
      <c r="CR286" s="348">
        <v>0</v>
      </c>
      <c r="CS286" s="348">
        <v>0</v>
      </c>
      <c r="CT286" s="348">
        <v>0</v>
      </c>
      <c r="CU286" s="348">
        <v>0</v>
      </c>
      <c r="CV286" s="350">
        <f t="shared" si="38"/>
        <v>0</v>
      </c>
      <c r="CX286" s="1054"/>
    </row>
    <row r="287" spans="1:102" x14ac:dyDescent="0.25">
      <c r="B287" s="172">
        <f>IF(C287=0,"",MAX($B$7:B286)+1)</f>
        <v>275</v>
      </c>
      <c r="C287" s="21">
        <v>6428007201</v>
      </c>
      <c r="D287" s="9" t="str">
        <f>_xlfn.XLOOKUP(C287,'COA_DTGroup_Update 20260428'!$C$410:$C$854,'COA_DTGroup_Update 20260428'!$A$410:$A$854,"")</f>
        <v>Chi phí bằng tiền khác</v>
      </c>
      <c r="E287" s="9" t="s">
        <v>389</v>
      </c>
      <c r="F287" s="21" t="s">
        <v>1031</v>
      </c>
      <c r="G287" s="171"/>
      <c r="H287" s="179">
        <f>VLOOKUP(C287,'COA_DTGroup_Update 20260428'!C:D,2,0)</f>
        <v>642</v>
      </c>
      <c r="I287" s="179">
        <v>118</v>
      </c>
      <c r="J287" s="198" t="s">
        <v>389</v>
      </c>
      <c r="K287" s="222" t="s">
        <v>226</v>
      </c>
      <c r="L287" s="288" t="s">
        <v>509</v>
      </c>
      <c r="M287" s="299" t="s">
        <v>2258</v>
      </c>
      <c r="N287" s="285"/>
      <c r="O287" s="285" t="s">
        <v>509</v>
      </c>
      <c r="P287" s="1" t="b">
        <v>1</v>
      </c>
      <c r="R287" s="349"/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50">
        <f t="shared" si="32"/>
        <v>0</v>
      </c>
      <c r="AF287" s="349"/>
      <c r="AG287" s="349"/>
      <c r="AH287" s="349"/>
      <c r="AI287" s="349"/>
      <c r="AJ287" s="349"/>
      <c r="AK287" s="349"/>
      <c r="AL287" s="349"/>
      <c r="AM287" s="349"/>
      <c r="AN287" s="349"/>
      <c r="AO287" s="349"/>
      <c r="AP287" s="349"/>
      <c r="AQ287" s="349"/>
      <c r="AR287" s="350">
        <f t="shared" si="33"/>
        <v>0</v>
      </c>
      <c r="AT287" s="349"/>
      <c r="AU287" s="349"/>
      <c r="AV287" s="349"/>
      <c r="AW287" s="349"/>
      <c r="AX287" s="349"/>
      <c r="AY287" s="349"/>
      <c r="AZ287" s="349"/>
      <c r="BA287" s="349"/>
      <c r="BB287" s="349"/>
      <c r="BC287" s="349"/>
      <c r="BD287" s="349"/>
      <c r="BE287" s="349"/>
      <c r="BF287" s="350">
        <f t="shared" si="34"/>
        <v>0</v>
      </c>
      <c r="BH287" s="350"/>
      <c r="BI287" s="350"/>
      <c r="BJ287" s="350"/>
      <c r="BK287" s="350"/>
      <c r="BL287" s="350"/>
      <c r="BM287" s="350"/>
      <c r="BN287" s="350"/>
      <c r="BO287" s="350"/>
      <c r="BP287" s="350"/>
      <c r="BQ287" s="350"/>
      <c r="BR287" s="350"/>
      <c r="BS287" s="350"/>
      <c r="BT287" s="350">
        <f t="shared" si="35"/>
        <v>0</v>
      </c>
      <c r="BV287" s="349">
        <v>6000000</v>
      </c>
      <c r="BW287" s="349">
        <v>4000000</v>
      </c>
      <c r="BX287" s="349">
        <v>15000000</v>
      </c>
      <c r="BY287" s="349">
        <v>4000000</v>
      </c>
      <c r="BZ287" s="349">
        <v>4000000</v>
      </c>
      <c r="CA287" s="349">
        <v>4000000</v>
      </c>
      <c r="CB287" s="349">
        <v>4000000</v>
      </c>
      <c r="CC287" s="349">
        <v>5500000</v>
      </c>
      <c r="CD287" s="349">
        <v>4000000</v>
      </c>
      <c r="CE287" s="349">
        <v>4000000</v>
      </c>
      <c r="CF287" s="349">
        <v>4000000</v>
      </c>
      <c r="CG287" s="349">
        <v>5860968</v>
      </c>
      <c r="CH287" s="350">
        <f t="shared" si="36"/>
        <v>64360968</v>
      </c>
      <c r="CI287" s="399">
        <f t="shared" si="37"/>
        <v>-1</v>
      </c>
      <c r="CJ287" s="348">
        <v>0</v>
      </c>
      <c r="CK287" s="348">
        <v>0</v>
      </c>
      <c r="CL287" s="348">
        <v>0</v>
      </c>
      <c r="CM287" s="348">
        <v>0</v>
      </c>
      <c r="CN287" s="348">
        <v>0</v>
      </c>
      <c r="CO287" s="348">
        <v>0</v>
      </c>
      <c r="CP287" s="348">
        <v>0</v>
      </c>
      <c r="CQ287" s="348">
        <v>0</v>
      </c>
      <c r="CR287" s="348">
        <v>0</v>
      </c>
      <c r="CS287" s="348">
        <v>0</v>
      </c>
      <c r="CT287" s="348">
        <v>0</v>
      </c>
      <c r="CU287" s="348">
        <v>0</v>
      </c>
      <c r="CV287" s="350">
        <f t="shared" si="38"/>
        <v>0</v>
      </c>
      <c r="CX287" s="1054"/>
    </row>
    <row r="288" spans="1:102" x14ac:dyDescent="0.25">
      <c r="B288" s="172">
        <f>IF(C288=0,"",MAX($B$7:B287)+1)</f>
        <v>276</v>
      </c>
      <c r="C288" s="21">
        <v>8118000100</v>
      </c>
      <c r="D288" s="9" t="str">
        <f>_xlfn.XLOOKUP(C288,'COA_DTGroup_Update 20260428'!$C$410:$C$854,'COA_DTGroup_Update 20260428'!$A$410:$A$854,"")</f>
        <v>Chi phí khác</v>
      </c>
      <c r="E288" s="9" t="s">
        <v>104</v>
      </c>
      <c r="F288" s="21" t="s">
        <v>823</v>
      </c>
      <c r="G288" s="171"/>
      <c r="H288" s="179">
        <f>VLOOKUP(C288,'COA_DTGroup_Update 20260428'!C:D,2,0)</f>
        <v>811</v>
      </c>
      <c r="I288" s="179">
        <v>119</v>
      </c>
      <c r="J288" s="198" t="s">
        <v>104</v>
      </c>
      <c r="K288" s="222" t="s">
        <v>226</v>
      </c>
      <c r="L288" s="313" t="s">
        <v>463</v>
      </c>
      <c r="M288" s="314" t="s">
        <v>2258</v>
      </c>
      <c r="N288" s="285"/>
      <c r="O288" s="285" t="s">
        <v>463</v>
      </c>
      <c r="P288" s="1" t="b">
        <v>1</v>
      </c>
      <c r="R288" s="349"/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50">
        <f t="shared" si="32"/>
        <v>0</v>
      </c>
      <c r="AF288" s="349"/>
      <c r="AG288" s="349"/>
      <c r="AH288" s="349"/>
      <c r="AI288" s="349"/>
      <c r="AJ288" s="349"/>
      <c r="AK288" s="349"/>
      <c r="AL288" s="349"/>
      <c r="AM288" s="349"/>
      <c r="AN288" s="349"/>
      <c r="AO288" s="349"/>
      <c r="AP288" s="349"/>
      <c r="AQ288" s="349"/>
      <c r="AR288" s="350">
        <f t="shared" si="33"/>
        <v>0</v>
      </c>
      <c r="AT288" s="349"/>
      <c r="AU288" s="349"/>
      <c r="AV288" s="349"/>
      <c r="AW288" s="349"/>
      <c r="AX288" s="349"/>
      <c r="AY288" s="349"/>
      <c r="AZ288" s="349"/>
      <c r="BA288" s="349"/>
      <c r="BB288" s="349"/>
      <c r="BC288" s="349"/>
      <c r="BD288" s="349"/>
      <c r="BE288" s="349"/>
      <c r="BF288" s="350">
        <f t="shared" si="34"/>
        <v>0</v>
      </c>
      <c r="BH288" s="350"/>
      <c r="BI288" s="350"/>
      <c r="BJ288" s="350"/>
      <c r="BK288" s="350"/>
      <c r="BL288" s="350"/>
      <c r="BM288" s="350"/>
      <c r="BN288" s="350"/>
      <c r="BO288" s="350"/>
      <c r="BP288" s="350"/>
      <c r="BQ288" s="350"/>
      <c r="BR288" s="350"/>
      <c r="BS288" s="350"/>
      <c r="BT288" s="350">
        <f t="shared" si="35"/>
        <v>0</v>
      </c>
      <c r="BV288" s="349"/>
      <c r="BW288" s="349"/>
      <c r="BX288" s="349"/>
      <c r="BY288" s="349"/>
      <c r="BZ288" s="349"/>
      <c r="CA288" s="349"/>
      <c r="CB288" s="349"/>
      <c r="CC288" s="349"/>
      <c r="CD288" s="349"/>
      <c r="CE288" s="349"/>
      <c r="CF288" s="349"/>
      <c r="CG288" s="349"/>
      <c r="CH288" s="350">
        <f t="shared" si="36"/>
        <v>0</v>
      </c>
      <c r="CI288" s="399" t="e">
        <f t="shared" si="37"/>
        <v>#DIV/0!</v>
      </c>
      <c r="CJ288" s="348">
        <v>0</v>
      </c>
      <c r="CK288" s="348">
        <v>0</v>
      </c>
      <c r="CL288" s="348">
        <v>0</v>
      </c>
      <c r="CM288" s="348">
        <v>0</v>
      </c>
      <c r="CN288" s="348">
        <v>0</v>
      </c>
      <c r="CO288" s="348">
        <v>0</v>
      </c>
      <c r="CP288" s="348">
        <v>0</v>
      </c>
      <c r="CQ288" s="348">
        <v>0</v>
      </c>
      <c r="CR288" s="348">
        <v>0</v>
      </c>
      <c r="CS288" s="348">
        <v>0</v>
      </c>
      <c r="CT288" s="348">
        <v>0</v>
      </c>
      <c r="CU288" s="348">
        <v>0</v>
      </c>
      <c r="CV288" s="350">
        <f t="shared" si="38"/>
        <v>0</v>
      </c>
      <c r="CX288" s="1054"/>
    </row>
    <row r="289" spans="2:102" ht="30" x14ac:dyDescent="0.25">
      <c r="B289" s="172">
        <f>IF(C289=0,"",MAX($B$7:B288)+1)</f>
        <v>277</v>
      </c>
      <c r="C289" s="21">
        <v>6220002601</v>
      </c>
      <c r="D289" s="9" t="str">
        <f>_xlfn.XLOOKUP(C289,'COA_DTGroup_Update 20260428'!$C$410:$C$854,'COA_DTGroup_Update 20260428'!$A$410:$A$854,"")</f>
        <v>Chi phí lương chính-Trực tiếp</v>
      </c>
      <c r="E289" s="12" t="s">
        <v>390</v>
      </c>
      <c r="F289" s="21" t="s">
        <v>1032</v>
      </c>
      <c r="G289" s="171"/>
      <c r="H289" s="179">
        <f>VLOOKUP(C289,'COA_DTGroup_Update 20260428'!C:D,2,0)</f>
        <v>622</v>
      </c>
      <c r="I289" s="179">
        <v>120</v>
      </c>
      <c r="J289" s="216" t="s">
        <v>390</v>
      </c>
      <c r="K289" s="222" t="s">
        <v>226</v>
      </c>
      <c r="L289" s="288" t="s">
        <v>602</v>
      </c>
      <c r="M289" s="314" t="s">
        <v>2258</v>
      </c>
      <c r="N289" s="285"/>
      <c r="O289" s="285" t="s">
        <v>602</v>
      </c>
      <c r="P289" s="1" t="b">
        <v>1</v>
      </c>
      <c r="R289" s="349"/>
      <c r="S289" s="349"/>
      <c r="T289" s="349"/>
      <c r="U289" s="349"/>
      <c r="V289" s="349"/>
      <c r="W289" s="349"/>
      <c r="X289" s="349"/>
      <c r="Y289" s="349"/>
      <c r="Z289" s="349"/>
      <c r="AA289" s="349"/>
      <c r="AB289" s="349"/>
      <c r="AC289" s="349"/>
      <c r="AD289" s="350">
        <f t="shared" si="32"/>
        <v>0</v>
      </c>
      <c r="AF289" s="349"/>
      <c r="AG289" s="349"/>
      <c r="AH289" s="349"/>
      <c r="AI289" s="349"/>
      <c r="AJ289" s="349"/>
      <c r="AK289" s="349"/>
      <c r="AL289" s="349"/>
      <c r="AM289" s="349"/>
      <c r="AN289" s="349"/>
      <c r="AO289" s="349"/>
      <c r="AP289" s="349"/>
      <c r="AQ289" s="349"/>
      <c r="AR289" s="350">
        <f t="shared" si="33"/>
        <v>0</v>
      </c>
      <c r="AT289" s="349"/>
      <c r="AU289" s="349"/>
      <c r="AV289" s="349"/>
      <c r="AW289" s="349"/>
      <c r="AX289" s="349"/>
      <c r="AY289" s="349"/>
      <c r="AZ289" s="349"/>
      <c r="BA289" s="349"/>
      <c r="BB289" s="349"/>
      <c r="BC289" s="349"/>
      <c r="BD289" s="349"/>
      <c r="BE289" s="349"/>
      <c r="BF289" s="350">
        <f t="shared" si="34"/>
        <v>0</v>
      </c>
      <c r="BH289" s="350"/>
      <c r="BI289" s="350"/>
      <c r="BJ289" s="350"/>
      <c r="BK289" s="350"/>
      <c r="BL289" s="350"/>
      <c r="BM289" s="350"/>
      <c r="BN289" s="350"/>
      <c r="BO289" s="350"/>
      <c r="BP289" s="350"/>
      <c r="BQ289" s="350"/>
      <c r="BR289" s="350"/>
      <c r="BS289" s="350"/>
      <c r="BT289" s="350">
        <f t="shared" si="35"/>
        <v>0</v>
      </c>
      <c r="BV289" s="349">
        <v>470267001</v>
      </c>
      <c r="BW289" s="349">
        <v>328194194</v>
      </c>
      <c r="BX289" s="349">
        <v>560652615</v>
      </c>
      <c r="BY289" s="349">
        <v>545474194</v>
      </c>
      <c r="BZ289" s="349">
        <v>566419808</v>
      </c>
      <c r="CA289" s="349">
        <v>561714194</v>
      </c>
      <c r="CB289" s="349">
        <v>588427001</v>
      </c>
      <c r="CC289" s="349">
        <v>588427001</v>
      </c>
      <c r="CD289" s="349">
        <v>529234194</v>
      </c>
      <c r="CE289" s="349">
        <v>628019808</v>
      </c>
      <c r="CF289" s="349">
        <v>621634194</v>
      </c>
      <c r="CG289" s="349">
        <v>615867000.99999988</v>
      </c>
      <c r="CH289" s="350">
        <f t="shared" si="36"/>
        <v>6604331205</v>
      </c>
      <c r="CI289" s="399">
        <f t="shared" si="37"/>
        <v>-0.10082422297293003</v>
      </c>
      <c r="CJ289" s="348">
        <v>306248612</v>
      </c>
      <c r="CK289" s="348">
        <v>309159283</v>
      </c>
      <c r="CL289" s="348">
        <v>423448019</v>
      </c>
      <c r="CM289" s="348">
        <v>540025414</v>
      </c>
      <c r="CN289" s="348">
        <v>400603553</v>
      </c>
      <c r="CO289" s="348">
        <v>0</v>
      </c>
      <c r="CP289" s="348">
        <v>0</v>
      </c>
      <c r="CQ289" s="348">
        <v>0</v>
      </c>
      <c r="CR289" s="348">
        <v>0</v>
      </c>
      <c r="CS289" s="348">
        <v>0</v>
      </c>
      <c r="CT289" s="348">
        <v>0</v>
      </c>
      <c r="CU289" s="348">
        <v>0</v>
      </c>
      <c r="CV289" s="350">
        <f t="shared" si="38"/>
        <v>1979484881</v>
      </c>
      <c r="CX289" s="1054"/>
    </row>
    <row r="290" spans="2:102" ht="30" x14ac:dyDescent="0.25">
      <c r="B290" s="238">
        <f>IF(C290=0,"",MAX($B$7:B289)+1)</f>
        <v>278</v>
      </c>
      <c r="C290" s="235" t="s">
        <v>1033</v>
      </c>
      <c r="D290" s="236"/>
      <c r="E290" s="237" t="s">
        <v>391</v>
      </c>
      <c r="F290" s="235" t="s">
        <v>1034</v>
      </c>
      <c r="G290" s="231" t="s">
        <v>805</v>
      </c>
      <c r="H290" s="209"/>
      <c r="I290" s="209">
        <v>121</v>
      </c>
      <c r="J290" s="210" t="s">
        <v>391</v>
      </c>
      <c r="K290" s="225" t="s">
        <v>226</v>
      </c>
      <c r="L290" s="288" t="s">
        <v>616</v>
      </c>
      <c r="M290" s="299" t="s">
        <v>2258</v>
      </c>
      <c r="N290" s="285"/>
      <c r="O290" s="285" t="s">
        <v>1033</v>
      </c>
      <c r="P290" s="1" t="b">
        <v>0</v>
      </c>
      <c r="R290" s="349"/>
      <c r="S290" s="349"/>
      <c r="T290" s="349"/>
      <c r="U290" s="349"/>
      <c r="V290" s="349"/>
      <c r="W290" s="349"/>
      <c r="X290" s="349"/>
      <c r="Y290" s="349"/>
      <c r="Z290" s="349"/>
      <c r="AA290" s="349"/>
      <c r="AB290" s="349"/>
      <c r="AC290" s="349"/>
      <c r="AD290" s="350">
        <f t="shared" si="32"/>
        <v>0</v>
      </c>
      <c r="AF290" s="349"/>
      <c r="AG290" s="349"/>
      <c r="AH290" s="349"/>
      <c r="AI290" s="349"/>
      <c r="AJ290" s="349"/>
      <c r="AK290" s="349"/>
      <c r="AL290" s="349"/>
      <c r="AM290" s="349"/>
      <c r="AN290" s="349"/>
      <c r="AO290" s="349"/>
      <c r="AP290" s="349"/>
      <c r="AQ290" s="349"/>
      <c r="AR290" s="350">
        <f t="shared" si="33"/>
        <v>0</v>
      </c>
      <c r="AT290" s="349"/>
      <c r="AU290" s="349"/>
      <c r="AV290" s="349"/>
      <c r="AW290" s="349"/>
      <c r="AX290" s="349"/>
      <c r="AY290" s="349"/>
      <c r="AZ290" s="349"/>
      <c r="BA290" s="349"/>
      <c r="BB290" s="349"/>
      <c r="BC290" s="349"/>
      <c r="BD290" s="349"/>
      <c r="BE290" s="349"/>
      <c r="BF290" s="350">
        <f t="shared" si="34"/>
        <v>0</v>
      </c>
      <c r="BH290" s="350"/>
      <c r="BI290" s="350"/>
      <c r="BJ290" s="350"/>
      <c r="BK290" s="350"/>
      <c r="BL290" s="350"/>
      <c r="BM290" s="350"/>
      <c r="BN290" s="350"/>
      <c r="BO290" s="350"/>
      <c r="BP290" s="350"/>
      <c r="BQ290" s="350"/>
      <c r="BR290" s="350"/>
      <c r="BS290" s="350"/>
      <c r="BT290" s="350">
        <f t="shared" si="35"/>
        <v>0</v>
      </c>
      <c r="BV290" s="349"/>
      <c r="BW290" s="349"/>
      <c r="BX290" s="349"/>
      <c r="BY290" s="349"/>
      <c r="BZ290" s="349"/>
      <c r="CA290" s="349"/>
      <c r="CB290" s="349"/>
      <c r="CC290" s="349"/>
      <c r="CD290" s="349"/>
      <c r="CE290" s="349"/>
      <c r="CF290" s="349"/>
      <c r="CG290" s="349"/>
      <c r="CH290" s="350">
        <f t="shared" si="36"/>
        <v>0</v>
      </c>
      <c r="CI290" s="399" t="e">
        <f t="shared" si="37"/>
        <v>#DIV/0!</v>
      </c>
      <c r="CJ290" s="348">
        <v>0</v>
      </c>
      <c r="CK290" s="348">
        <v>0</v>
      </c>
      <c r="CL290" s="348">
        <v>0</v>
      </c>
      <c r="CM290" s="348">
        <v>0</v>
      </c>
      <c r="CN290" s="348">
        <v>0</v>
      </c>
      <c r="CO290" s="348">
        <v>0</v>
      </c>
      <c r="CP290" s="348">
        <v>0</v>
      </c>
      <c r="CQ290" s="348">
        <v>0</v>
      </c>
      <c r="CR290" s="348">
        <v>0</v>
      </c>
      <c r="CS290" s="348">
        <v>0</v>
      </c>
      <c r="CT290" s="348">
        <v>0</v>
      </c>
      <c r="CU290" s="348">
        <v>0</v>
      </c>
      <c r="CV290" s="350">
        <f t="shared" si="38"/>
        <v>0</v>
      </c>
      <c r="CX290" s="1054"/>
    </row>
    <row r="291" spans="2:102" ht="30" x14ac:dyDescent="0.25">
      <c r="B291" s="172">
        <f>IF(C291=0,"",MAX($B$7:B289)+1)</f>
        <v>278</v>
      </c>
      <c r="C291" s="21">
        <v>6271002604</v>
      </c>
      <c r="D291" s="9" t="str">
        <f>_xlfn.XLOOKUP(C291,'COA_DTGroup_Update 20260428'!$C$410:$C$854,'COA_DTGroup_Update 20260428'!$A$410:$A$854,"")</f>
        <v>Chi phí lương chính-Gián tiếp</v>
      </c>
      <c r="E291" s="12" t="s">
        <v>392</v>
      </c>
      <c r="F291" s="21" t="s">
        <v>1035</v>
      </c>
      <c r="G291" s="171"/>
      <c r="H291" s="179">
        <f>VLOOKUP(C291,'COA_DTGroup_Update 20260428'!C:D,2,0)</f>
        <v>627</v>
      </c>
      <c r="I291" s="179">
        <v>122</v>
      </c>
      <c r="J291" s="216" t="s">
        <v>392</v>
      </c>
      <c r="K291" s="222" t="s">
        <v>226</v>
      </c>
      <c r="L291" s="288" t="s">
        <v>465</v>
      </c>
      <c r="M291" s="299" t="s">
        <v>2258</v>
      </c>
      <c r="N291" s="285"/>
      <c r="O291" s="285" t="s">
        <v>465</v>
      </c>
      <c r="P291" s="1" t="b">
        <v>1</v>
      </c>
      <c r="R291" s="349"/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50">
        <f t="shared" si="32"/>
        <v>0</v>
      </c>
      <c r="AF291" s="349"/>
      <c r="AG291" s="349"/>
      <c r="AH291" s="349"/>
      <c r="AI291" s="349"/>
      <c r="AJ291" s="349"/>
      <c r="AK291" s="349"/>
      <c r="AL291" s="349"/>
      <c r="AM291" s="349"/>
      <c r="AN291" s="349"/>
      <c r="AO291" s="349"/>
      <c r="AP291" s="349"/>
      <c r="AQ291" s="349"/>
      <c r="AR291" s="350">
        <f t="shared" si="33"/>
        <v>0</v>
      </c>
      <c r="AT291" s="349"/>
      <c r="AU291" s="349"/>
      <c r="AV291" s="349"/>
      <c r="AW291" s="349"/>
      <c r="AX291" s="349"/>
      <c r="AY291" s="349"/>
      <c r="AZ291" s="349"/>
      <c r="BA291" s="349"/>
      <c r="BB291" s="349"/>
      <c r="BC291" s="349"/>
      <c r="BD291" s="349"/>
      <c r="BE291" s="349"/>
      <c r="BF291" s="350">
        <f t="shared" si="34"/>
        <v>0</v>
      </c>
      <c r="BH291" s="350"/>
      <c r="BI291" s="350"/>
      <c r="BJ291" s="350"/>
      <c r="BK291" s="350"/>
      <c r="BL291" s="350"/>
      <c r="BM291" s="350"/>
      <c r="BN291" s="350"/>
      <c r="BO291" s="350"/>
      <c r="BP291" s="350"/>
      <c r="BQ291" s="350"/>
      <c r="BR291" s="350"/>
      <c r="BS291" s="350"/>
      <c r="BT291" s="350">
        <f t="shared" si="35"/>
        <v>0</v>
      </c>
      <c r="BV291" s="349">
        <v>156023000</v>
      </c>
      <c r="BW291" s="349">
        <v>162023883</v>
      </c>
      <c r="BX291" s="349">
        <v>144021231</v>
      </c>
      <c r="BY291" s="349">
        <v>162023883</v>
      </c>
      <c r="BZ291" s="349">
        <v>150022117</v>
      </c>
      <c r="CA291" s="349">
        <v>162023883</v>
      </c>
      <c r="CB291" s="349">
        <v>156023000</v>
      </c>
      <c r="CC291" s="349">
        <v>156023000</v>
      </c>
      <c r="CD291" s="349">
        <v>162023883</v>
      </c>
      <c r="CE291" s="349">
        <v>150022117</v>
      </c>
      <c r="CF291" s="349">
        <v>162023883</v>
      </c>
      <c r="CG291" s="349">
        <v>156023000</v>
      </c>
      <c r="CH291" s="350">
        <f t="shared" si="36"/>
        <v>1878276880</v>
      </c>
      <c r="CI291" s="399">
        <f t="shared" si="37"/>
        <v>0.49458501879658967</v>
      </c>
      <c r="CJ291" s="348">
        <v>192786579</v>
      </c>
      <c r="CK291" s="348">
        <v>188765282</v>
      </c>
      <c r="CL291" s="348">
        <v>201367060</v>
      </c>
      <c r="CM291" s="348">
        <v>187544526</v>
      </c>
      <c r="CN291" s="348">
        <v>165284715</v>
      </c>
      <c r="CO291" s="348">
        <v>0</v>
      </c>
      <c r="CP291" s="348">
        <v>0</v>
      </c>
      <c r="CQ291" s="348">
        <v>0</v>
      </c>
      <c r="CR291" s="348">
        <v>0</v>
      </c>
      <c r="CS291" s="348">
        <v>0</v>
      </c>
      <c r="CT291" s="348">
        <v>0</v>
      </c>
      <c r="CU291" s="348">
        <v>0</v>
      </c>
      <c r="CV291" s="350">
        <f t="shared" si="38"/>
        <v>935748162</v>
      </c>
      <c r="CX291" s="1054"/>
    </row>
    <row r="292" spans="2:102" ht="30" x14ac:dyDescent="0.25">
      <c r="B292" s="172">
        <f>IF(C292=0,"",MAX($B$7:B291)+1)</f>
        <v>279</v>
      </c>
      <c r="C292" s="21">
        <v>6411002604</v>
      </c>
      <c r="D292" s="9" t="str">
        <f>_xlfn.XLOOKUP(C292,'COA_DTGroup_Update 20260428'!$C$410:$C$854,'COA_DTGroup_Update 20260428'!$A$410:$A$854,"")</f>
        <v>Chi phí lương chính-Gián tiếp</v>
      </c>
      <c r="E292" s="12" t="s">
        <v>392</v>
      </c>
      <c r="F292" s="21" t="s">
        <v>1035</v>
      </c>
      <c r="G292" s="171"/>
      <c r="H292" s="179">
        <f>VLOOKUP(C292,'COA_DTGroup_Update 20260428'!C:D,2,0)</f>
        <v>641</v>
      </c>
      <c r="I292" s="179">
        <v>122</v>
      </c>
      <c r="J292" s="216" t="s">
        <v>392</v>
      </c>
      <c r="K292" s="222" t="s">
        <v>226</v>
      </c>
      <c r="L292" s="288" t="s">
        <v>552</v>
      </c>
      <c r="M292" s="299" t="s">
        <v>2258</v>
      </c>
      <c r="N292" s="285"/>
      <c r="O292" s="285" t="s">
        <v>552</v>
      </c>
      <c r="P292" s="1" t="b">
        <v>1</v>
      </c>
      <c r="R292" s="349"/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50">
        <f t="shared" si="32"/>
        <v>0</v>
      </c>
      <c r="AF292" s="349"/>
      <c r="AG292" s="349"/>
      <c r="AH292" s="349"/>
      <c r="AI292" s="349"/>
      <c r="AJ292" s="349"/>
      <c r="AK292" s="349"/>
      <c r="AL292" s="349"/>
      <c r="AM292" s="349"/>
      <c r="AN292" s="349"/>
      <c r="AO292" s="349"/>
      <c r="AP292" s="349"/>
      <c r="AQ292" s="349"/>
      <c r="AR292" s="350">
        <f t="shared" si="33"/>
        <v>0</v>
      </c>
      <c r="AT292" s="349"/>
      <c r="AU292" s="349"/>
      <c r="AV292" s="349"/>
      <c r="AW292" s="349"/>
      <c r="AX292" s="349"/>
      <c r="AY292" s="349"/>
      <c r="AZ292" s="349"/>
      <c r="BA292" s="349"/>
      <c r="BB292" s="349"/>
      <c r="BC292" s="349"/>
      <c r="BD292" s="349"/>
      <c r="BE292" s="349"/>
      <c r="BF292" s="350">
        <f t="shared" si="34"/>
        <v>0</v>
      </c>
      <c r="BH292" s="350"/>
      <c r="BI292" s="350"/>
      <c r="BJ292" s="350"/>
      <c r="BK292" s="350"/>
      <c r="BL292" s="350"/>
      <c r="BM292" s="350"/>
      <c r="BN292" s="350"/>
      <c r="BO292" s="350"/>
      <c r="BP292" s="350"/>
      <c r="BQ292" s="350"/>
      <c r="BR292" s="350"/>
      <c r="BS292" s="350"/>
      <c r="BT292" s="350">
        <f t="shared" si="35"/>
        <v>0</v>
      </c>
      <c r="BV292" s="349"/>
      <c r="BW292" s="349"/>
      <c r="BX292" s="349"/>
      <c r="BY292" s="349"/>
      <c r="BZ292" s="349"/>
      <c r="CA292" s="349"/>
      <c r="CB292" s="349"/>
      <c r="CC292" s="349"/>
      <c r="CD292" s="349"/>
      <c r="CE292" s="349"/>
      <c r="CF292" s="349"/>
      <c r="CG292" s="349"/>
      <c r="CH292" s="350">
        <f t="shared" si="36"/>
        <v>0</v>
      </c>
      <c r="CI292" s="399" t="e">
        <f t="shared" si="37"/>
        <v>#DIV/0!</v>
      </c>
      <c r="CJ292" s="348">
        <v>0</v>
      </c>
      <c r="CK292" s="348">
        <v>0</v>
      </c>
      <c r="CL292" s="348">
        <v>0</v>
      </c>
      <c r="CM292" s="348">
        <v>0</v>
      </c>
      <c r="CN292" s="348">
        <v>0</v>
      </c>
      <c r="CO292" s="348">
        <v>0</v>
      </c>
      <c r="CP292" s="348">
        <v>0</v>
      </c>
      <c r="CQ292" s="348">
        <v>0</v>
      </c>
      <c r="CR292" s="348">
        <v>0</v>
      </c>
      <c r="CS292" s="348">
        <v>0</v>
      </c>
      <c r="CT292" s="348">
        <v>0</v>
      </c>
      <c r="CU292" s="348">
        <v>0</v>
      </c>
      <c r="CV292" s="350">
        <f t="shared" si="38"/>
        <v>0</v>
      </c>
      <c r="CX292" s="1054"/>
    </row>
    <row r="293" spans="2:102" ht="30" x14ac:dyDescent="0.25">
      <c r="B293" s="172">
        <f>IF(C293=0,"",MAX($B$7:B292)+1)</f>
        <v>280</v>
      </c>
      <c r="C293" s="21">
        <v>6421002604</v>
      </c>
      <c r="D293" s="9" t="str">
        <f>_xlfn.XLOOKUP(C293,'COA_DTGroup_Update 20260428'!$C$410:$C$854,'COA_DTGroup_Update 20260428'!$A$410:$A$854,"")</f>
        <v>Chi phí lương chính-Gián tiếp</v>
      </c>
      <c r="E293" s="12" t="s">
        <v>392</v>
      </c>
      <c r="F293" s="21" t="s">
        <v>1035</v>
      </c>
      <c r="G293" s="171"/>
      <c r="H293" s="179">
        <f>VLOOKUP(C293,'COA_DTGroup_Update 20260428'!C:D,2,0)</f>
        <v>642</v>
      </c>
      <c r="I293" s="179">
        <v>122</v>
      </c>
      <c r="J293" s="216" t="s">
        <v>392</v>
      </c>
      <c r="K293" s="222" t="s">
        <v>226</v>
      </c>
      <c r="L293" s="288" t="s">
        <v>437</v>
      </c>
      <c r="M293" s="299" t="s">
        <v>2258</v>
      </c>
      <c r="N293" s="285"/>
      <c r="O293" s="285" t="s">
        <v>437</v>
      </c>
      <c r="P293" s="1" t="b">
        <v>1</v>
      </c>
      <c r="R293" s="349"/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50">
        <f t="shared" si="32"/>
        <v>0</v>
      </c>
      <c r="AF293" s="349"/>
      <c r="AG293" s="349"/>
      <c r="AH293" s="349"/>
      <c r="AI293" s="349"/>
      <c r="AJ293" s="349"/>
      <c r="AK293" s="349"/>
      <c r="AL293" s="349"/>
      <c r="AM293" s="349"/>
      <c r="AN293" s="349"/>
      <c r="AO293" s="349"/>
      <c r="AP293" s="349"/>
      <c r="AQ293" s="349"/>
      <c r="AR293" s="350">
        <f t="shared" si="33"/>
        <v>0</v>
      </c>
      <c r="AT293" s="349"/>
      <c r="AU293" s="349"/>
      <c r="AV293" s="349"/>
      <c r="AW293" s="349"/>
      <c r="AX293" s="349"/>
      <c r="AY293" s="349"/>
      <c r="AZ293" s="349"/>
      <c r="BA293" s="349"/>
      <c r="BB293" s="349"/>
      <c r="BC293" s="349"/>
      <c r="BD293" s="349"/>
      <c r="BE293" s="349"/>
      <c r="BF293" s="350">
        <f t="shared" si="34"/>
        <v>0</v>
      </c>
      <c r="BH293" s="350"/>
      <c r="BI293" s="350"/>
      <c r="BJ293" s="350"/>
      <c r="BK293" s="350"/>
      <c r="BL293" s="350"/>
      <c r="BM293" s="350"/>
      <c r="BN293" s="350"/>
      <c r="BO293" s="350"/>
      <c r="BP293" s="350"/>
      <c r="BQ293" s="350"/>
      <c r="BR293" s="350"/>
      <c r="BS293" s="350"/>
      <c r="BT293" s="350">
        <f t="shared" si="35"/>
        <v>0</v>
      </c>
      <c r="BV293" s="349">
        <v>212078000</v>
      </c>
      <c r="BW293" s="349">
        <v>215825616</v>
      </c>
      <c r="BX293" s="349">
        <v>197862768</v>
      </c>
      <c r="BY293" s="349">
        <v>218625616</v>
      </c>
      <c r="BZ293" s="349">
        <v>204970384</v>
      </c>
      <c r="CA293" s="349">
        <v>218905616</v>
      </c>
      <c r="CB293" s="349">
        <v>212358000</v>
      </c>
      <c r="CC293" s="349">
        <v>212358000</v>
      </c>
      <c r="CD293" s="349">
        <v>218345616</v>
      </c>
      <c r="CE293" s="349">
        <v>205250384</v>
      </c>
      <c r="CF293" s="349">
        <v>219185616</v>
      </c>
      <c r="CG293" s="349">
        <v>212078000</v>
      </c>
      <c r="CH293" s="350">
        <f t="shared" si="36"/>
        <v>2547843616</v>
      </c>
      <c r="CI293" s="399">
        <f t="shared" si="37"/>
        <v>0.39918999683220746</v>
      </c>
      <c r="CJ293" s="348">
        <v>220281879</v>
      </c>
      <c r="CK293" s="348">
        <v>372209145</v>
      </c>
      <c r="CL293" s="348">
        <v>179440074</v>
      </c>
      <c r="CM293" s="348">
        <v>214335584</v>
      </c>
      <c r="CN293" s="348">
        <v>202039085</v>
      </c>
      <c r="CO293" s="348">
        <v>0</v>
      </c>
      <c r="CP293" s="348">
        <v>0</v>
      </c>
      <c r="CQ293" s="348">
        <v>0</v>
      </c>
      <c r="CR293" s="348">
        <v>0</v>
      </c>
      <c r="CS293" s="348">
        <v>0</v>
      </c>
      <c r="CT293" s="348">
        <v>0</v>
      </c>
      <c r="CU293" s="348">
        <v>0</v>
      </c>
      <c r="CV293" s="350">
        <f t="shared" si="38"/>
        <v>1188305767</v>
      </c>
      <c r="CX293" s="1054"/>
    </row>
    <row r="294" spans="2:102" ht="30" x14ac:dyDescent="0.25">
      <c r="B294" s="172">
        <f>IF(C294=0,"",MAX($B$7:B293)+1)</f>
        <v>281</v>
      </c>
      <c r="C294" s="21">
        <v>6220002602</v>
      </c>
      <c r="D294" s="9" t="str">
        <f>_xlfn.XLOOKUP(C294,'COA_DTGroup_Update 20260428'!$C$410:$C$854,'COA_DTGroup_Update 20260428'!$A$410:$A$854,"")</f>
        <v>Chi phí LươngT 13, Phép năm-Trực tiếp</v>
      </c>
      <c r="E294" s="12" t="s">
        <v>393</v>
      </c>
      <c r="F294" s="21" t="s">
        <v>1036</v>
      </c>
      <c r="G294" s="171"/>
      <c r="H294" s="179">
        <f>VLOOKUP(C294,'COA_DTGroup_Update 20260428'!C:D,2,0)</f>
        <v>622</v>
      </c>
      <c r="I294" s="179">
        <v>123</v>
      </c>
      <c r="J294" s="216" t="s">
        <v>393</v>
      </c>
      <c r="K294" s="222" t="s">
        <v>226</v>
      </c>
      <c r="L294" s="288" t="s">
        <v>617</v>
      </c>
      <c r="M294" s="299" t="s">
        <v>2258</v>
      </c>
      <c r="N294" s="285"/>
      <c r="O294" s="285" t="s">
        <v>617</v>
      </c>
      <c r="P294" s="1" t="b">
        <v>1</v>
      </c>
      <c r="R294" s="349"/>
      <c r="S294" s="349"/>
      <c r="T294" s="349"/>
      <c r="U294" s="349"/>
      <c r="V294" s="349"/>
      <c r="W294" s="349"/>
      <c r="X294" s="349"/>
      <c r="Y294" s="349"/>
      <c r="Z294" s="349"/>
      <c r="AA294" s="349"/>
      <c r="AB294" s="349"/>
      <c r="AC294" s="349"/>
      <c r="AD294" s="350">
        <f t="shared" si="32"/>
        <v>0</v>
      </c>
      <c r="AF294" s="349"/>
      <c r="AG294" s="349"/>
      <c r="AH294" s="349"/>
      <c r="AI294" s="349"/>
      <c r="AJ294" s="349"/>
      <c r="AK294" s="349"/>
      <c r="AL294" s="349"/>
      <c r="AM294" s="349"/>
      <c r="AN294" s="349"/>
      <c r="AO294" s="349"/>
      <c r="AP294" s="349"/>
      <c r="AQ294" s="349"/>
      <c r="AR294" s="350">
        <f t="shared" si="33"/>
        <v>0</v>
      </c>
      <c r="AT294" s="349"/>
      <c r="AU294" s="349"/>
      <c r="AV294" s="349"/>
      <c r="AW294" s="349"/>
      <c r="AX294" s="349"/>
      <c r="AY294" s="349"/>
      <c r="AZ294" s="349"/>
      <c r="BA294" s="349"/>
      <c r="BB294" s="349"/>
      <c r="BC294" s="349"/>
      <c r="BD294" s="349"/>
      <c r="BE294" s="349"/>
      <c r="BF294" s="350">
        <f t="shared" si="34"/>
        <v>0</v>
      </c>
      <c r="BH294" s="350"/>
      <c r="BI294" s="350"/>
      <c r="BJ294" s="350"/>
      <c r="BK294" s="350"/>
      <c r="BL294" s="350"/>
      <c r="BM294" s="350"/>
      <c r="BN294" s="350"/>
      <c r="BO294" s="350"/>
      <c r="BP294" s="350"/>
      <c r="BQ294" s="350"/>
      <c r="BR294" s="350"/>
      <c r="BS294" s="350"/>
      <c r="BT294" s="350">
        <f t="shared" si="35"/>
        <v>0</v>
      </c>
      <c r="BV294" s="349">
        <v>11870807</v>
      </c>
      <c r="BW294" s="349">
        <v>11870807</v>
      </c>
      <c r="BX294" s="349">
        <v>11870807</v>
      </c>
      <c r="BY294" s="349">
        <v>11870807</v>
      </c>
      <c r="BZ294" s="349">
        <v>11870807</v>
      </c>
      <c r="CA294" s="349">
        <v>11870807</v>
      </c>
      <c r="CB294" s="349">
        <v>11870807</v>
      </c>
      <c r="CC294" s="349">
        <v>11870807</v>
      </c>
      <c r="CD294" s="349">
        <v>11870807</v>
      </c>
      <c r="CE294" s="349">
        <v>11870807</v>
      </c>
      <c r="CF294" s="349">
        <v>11870807</v>
      </c>
      <c r="CG294" s="349">
        <v>11870807</v>
      </c>
      <c r="CH294" s="350">
        <f t="shared" si="36"/>
        <v>142449684</v>
      </c>
      <c r="CI294" s="399">
        <f t="shared" si="37"/>
        <v>0.15351254131248204</v>
      </c>
      <c r="CJ294" s="348">
        <v>10697167</v>
      </c>
      <c r="CK294" s="348">
        <v>9518165</v>
      </c>
      <c r="CL294" s="348">
        <v>11155167</v>
      </c>
      <c r="CM294" s="348">
        <v>11188500</v>
      </c>
      <c r="CN294" s="348">
        <v>12213500</v>
      </c>
      <c r="CO294" s="348">
        <v>0</v>
      </c>
      <c r="CP294" s="348">
        <v>0</v>
      </c>
      <c r="CQ294" s="348">
        <v>0</v>
      </c>
      <c r="CR294" s="348">
        <v>0</v>
      </c>
      <c r="CS294" s="348">
        <v>0</v>
      </c>
      <c r="CT294" s="348">
        <v>0</v>
      </c>
      <c r="CU294" s="348">
        <v>0</v>
      </c>
      <c r="CV294" s="350">
        <f t="shared" si="38"/>
        <v>54772499</v>
      </c>
      <c r="CX294" s="1054"/>
    </row>
    <row r="295" spans="2:102" ht="30" x14ac:dyDescent="0.25">
      <c r="B295" s="172">
        <f>IF(C295=0,"",MAX($B$7:B294)+1)</f>
        <v>282</v>
      </c>
      <c r="C295" s="21">
        <v>6271002605</v>
      </c>
      <c r="D295" s="9" t="str">
        <f>_xlfn.XLOOKUP(C295,'COA_DTGroup_Update 20260428'!$C$410:$C$854,'COA_DTGroup_Update 20260428'!$A$410:$A$854,"")</f>
        <v>Chi phí LươngT 13, Phép năm-Gián tiếp</v>
      </c>
      <c r="E295" s="12" t="s">
        <v>394</v>
      </c>
      <c r="F295" s="21" t="s">
        <v>1037</v>
      </c>
      <c r="G295" s="171"/>
      <c r="H295" s="179">
        <f>VLOOKUP(C295,'COA_DTGroup_Update 20260428'!C:D,2,0)</f>
        <v>627</v>
      </c>
      <c r="I295" s="179">
        <v>124</v>
      </c>
      <c r="J295" s="216" t="s">
        <v>394</v>
      </c>
      <c r="K295" s="222" t="s">
        <v>226</v>
      </c>
      <c r="L295" s="288" t="s">
        <v>466</v>
      </c>
      <c r="M295" s="299" t="s">
        <v>2258</v>
      </c>
      <c r="N295" s="285"/>
      <c r="O295" s="285" t="s">
        <v>466</v>
      </c>
      <c r="P295" s="1" t="b">
        <v>1</v>
      </c>
      <c r="R295" s="349"/>
      <c r="S295" s="349"/>
      <c r="T295" s="349"/>
      <c r="U295" s="349"/>
      <c r="V295" s="349"/>
      <c r="W295" s="349"/>
      <c r="X295" s="349"/>
      <c r="Y295" s="349"/>
      <c r="Z295" s="349"/>
      <c r="AA295" s="349"/>
      <c r="AB295" s="349"/>
      <c r="AC295" s="349"/>
      <c r="AD295" s="350">
        <f t="shared" si="32"/>
        <v>0</v>
      </c>
      <c r="AF295" s="349"/>
      <c r="AG295" s="349"/>
      <c r="AH295" s="349"/>
      <c r="AI295" s="349"/>
      <c r="AJ295" s="349"/>
      <c r="AK295" s="349"/>
      <c r="AL295" s="349"/>
      <c r="AM295" s="349"/>
      <c r="AN295" s="349"/>
      <c r="AO295" s="349"/>
      <c r="AP295" s="349"/>
      <c r="AQ295" s="349"/>
      <c r="AR295" s="350">
        <f t="shared" si="33"/>
        <v>0</v>
      </c>
      <c r="AT295" s="349"/>
      <c r="AU295" s="349"/>
      <c r="AV295" s="349"/>
      <c r="AW295" s="349"/>
      <c r="AX295" s="349"/>
      <c r="AY295" s="349"/>
      <c r="AZ295" s="349"/>
      <c r="BA295" s="349"/>
      <c r="BB295" s="349"/>
      <c r="BC295" s="349"/>
      <c r="BD295" s="349"/>
      <c r="BE295" s="349"/>
      <c r="BF295" s="350">
        <f t="shared" si="34"/>
        <v>0</v>
      </c>
      <c r="BH295" s="350"/>
      <c r="BI295" s="350"/>
      <c r="BJ295" s="350"/>
      <c r="BK295" s="350"/>
      <c r="BL295" s="350"/>
      <c r="BM295" s="350"/>
      <c r="BN295" s="350"/>
      <c r="BO295" s="350"/>
      <c r="BP295" s="350"/>
      <c r="BQ295" s="350"/>
      <c r="BR295" s="350"/>
      <c r="BS295" s="350"/>
      <c r="BT295" s="350">
        <f t="shared" si="35"/>
        <v>0</v>
      </c>
      <c r="BV295" s="349">
        <v>12351826</v>
      </c>
      <c r="BW295" s="349">
        <v>12351826</v>
      </c>
      <c r="BX295" s="349">
        <v>12351826</v>
      </c>
      <c r="BY295" s="349">
        <v>12351826</v>
      </c>
      <c r="BZ295" s="349">
        <v>12351826</v>
      </c>
      <c r="CA295" s="349">
        <v>12351826</v>
      </c>
      <c r="CB295" s="349">
        <v>12351826</v>
      </c>
      <c r="CC295" s="349">
        <v>12351826</v>
      </c>
      <c r="CD295" s="349">
        <v>12351826</v>
      </c>
      <c r="CE295" s="349">
        <v>12351826</v>
      </c>
      <c r="CF295" s="349">
        <v>12351826</v>
      </c>
      <c r="CG295" s="349">
        <v>12351826</v>
      </c>
      <c r="CH295" s="350">
        <f t="shared" si="36"/>
        <v>148221912</v>
      </c>
      <c r="CI295" s="399">
        <f t="shared" si="37"/>
        <v>0.36041628581879315</v>
      </c>
      <c r="CJ295" s="348">
        <v>14788250</v>
      </c>
      <c r="CK295" s="348">
        <v>13251167</v>
      </c>
      <c r="CL295" s="348">
        <v>13618417</v>
      </c>
      <c r="CM295" s="348">
        <v>12141417</v>
      </c>
      <c r="CN295" s="348">
        <v>13415250</v>
      </c>
      <c r="CO295" s="348">
        <v>0</v>
      </c>
      <c r="CP295" s="348">
        <v>0</v>
      </c>
      <c r="CQ295" s="348">
        <v>0</v>
      </c>
      <c r="CR295" s="348">
        <v>0</v>
      </c>
      <c r="CS295" s="348">
        <v>0</v>
      </c>
      <c r="CT295" s="348">
        <v>0</v>
      </c>
      <c r="CU295" s="348">
        <v>0</v>
      </c>
      <c r="CV295" s="350">
        <f t="shared" si="38"/>
        <v>67214501</v>
      </c>
      <c r="CX295" s="1054"/>
    </row>
    <row r="296" spans="2:102" ht="30" x14ac:dyDescent="0.25">
      <c r="B296" s="172">
        <f>IF(C296=0,"",MAX($B$7:B295)+1)</f>
        <v>283</v>
      </c>
      <c r="C296" s="21">
        <v>6411002605</v>
      </c>
      <c r="D296" s="9" t="str">
        <f>_xlfn.XLOOKUP(C296,'COA_DTGroup_Update 20260428'!$C$410:$C$854,'COA_DTGroup_Update 20260428'!$A$410:$A$854,"")</f>
        <v>Chi phí LươngT 13, Phép năm-Gián tiếp</v>
      </c>
      <c r="E296" s="12" t="s">
        <v>394</v>
      </c>
      <c r="F296" s="21" t="s">
        <v>1037</v>
      </c>
      <c r="G296" s="171"/>
      <c r="H296" s="179">
        <f>VLOOKUP(C296,'COA_DTGroup_Update 20260428'!C:D,2,0)</f>
        <v>641</v>
      </c>
      <c r="I296" s="179">
        <v>124</v>
      </c>
      <c r="J296" s="216" t="s">
        <v>394</v>
      </c>
      <c r="K296" s="222" t="s">
        <v>226</v>
      </c>
      <c r="L296" s="288" t="s">
        <v>553</v>
      </c>
      <c r="M296" s="299" t="s">
        <v>2258</v>
      </c>
      <c r="N296" s="285"/>
      <c r="O296" s="285" t="s">
        <v>553</v>
      </c>
      <c r="P296" s="1" t="b">
        <v>1</v>
      </c>
      <c r="R296" s="349"/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50">
        <f t="shared" si="32"/>
        <v>0</v>
      </c>
      <c r="AF296" s="349"/>
      <c r="AG296" s="349"/>
      <c r="AH296" s="349"/>
      <c r="AI296" s="349"/>
      <c r="AJ296" s="349"/>
      <c r="AK296" s="349"/>
      <c r="AL296" s="349"/>
      <c r="AM296" s="349"/>
      <c r="AN296" s="349"/>
      <c r="AO296" s="349"/>
      <c r="AP296" s="349"/>
      <c r="AQ296" s="349"/>
      <c r="AR296" s="350">
        <f t="shared" si="33"/>
        <v>0</v>
      </c>
      <c r="AT296" s="349"/>
      <c r="AU296" s="349"/>
      <c r="AV296" s="349"/>
      <c r="AW296" s="349"/>
      <c r="AX296" s="349"/>
      <c r="AY296" s="349"/>
      <c r="AZ296" s="349"/>
      <c r="BA296" s="349"/>
      <c r="BB296" s="349"/>
      <c r="BC296" s="349"/>
      <c r="BD296" s="349"/>
      <c r="BE296" s="349"/>
      <c r="BF296" s="350">
        <f t="shared" si="34"/>
        <v>0</v>
      </c>
      <c r="BH296" s="350"/>
      <c r="BI296" s="350"/>
      <c r="BJ296" s="350"/>
      <c r="BK296" s="350"/>
      <c r="BL296" s="350"/>
      <c r="BM296" s="350"/>
      <c r="BN296" s="350"/>
      <c r="BO296" s="350"/>
      <c r="BP296" s="350"/>
      <c r="BQ296" s="350"/>
      <c r="BR296" s="350"/>
      <c r="BS296" s="350"/>
      <c r="BT296" s="350">
        <f t="shared" si="35"/>
        <v>0</v>
      </c>
      <c r="BV296" s="349"/>
      <c r="BW296" s="349"/>
      <c r="BX296" s="349"/>
      <c r="BY296" s="349"/>
      <c r="BZ296" s="349"/>
      <c r="CA296" s="349"/>
      <c r="CB296" s="349"/>
      <c r="CC296" s="349"/>
      <c r="CD296" s="349"/>
      <c r="CE296" s="349"/>
      <c r="CF296" s="349"/>
      <c r="CG296" s="349"/>
      <c r="CH296" s="350">
        <f t="shared" si="36"/>
        <v>0</v>
      </c>
      <c r="CI296" s="399" t="e">
        <f t="shared" si="37"/>
        <v>#DIV/0!</v>
      </c>
      <c r="CJ296" s="348">
        <v>0</v>
      </c>
      <c r="CK296" s="348">
        <v>0</v>
      </c>
      <c r="CL296" s="348">
        <v>0</v>
      </c>
      <c r="CM296" s="348">
        <v>0</v>
      </c>
      <c r="CN296" s="348">
        <v>0</v>
      </c>
      <c r="CO296" s="348">
        <v>0</v>
      </c>
      <c r="CP296" s="348">
        <v>0</v>
      </c>
      <c r="CQ296" s="348">
        <v>0</v>
      </c>
      <c r="CR296" s="348">
        <v>0</v>
      </c>
      <c r="CS296" s="348">
        <v>0</v>
      </c>
      <c r="CT296" s="348">
        <v>0</v>
      </c>
      <c r="CU296" s="348">
        <v>0</v>
      </c>
      <c r="CV296" s="350">
        <f t="shared" si="38"/>
        <v>0</v>
      </c>
      <c r="CX296" s="1054"/>
    </row>
    <row r="297" spans="2:102" ht="30" x14ac:dyDescent="0.25">
      <c r="B297" s="172">
        <f>IF(C297=0,"",MAX($B$7:B296)+1)</f>
        <v>284</v>
      </c>
      <c r="C297" s="21">
        <v>6421002605</v>
      </c>
      <c r="D297" s="9" t="str">
        <f>_xlfn.XLOOKUP(C297,'COA_DTGroup_Update 20260428'!$C$410:$C$854,'COA_DTGroup_Update 20260428'!$A$410:$A$854,"")</f>
        <v>Chi phí LươngT 13, Phép năm-Gián tiếp</v>
      </c>
      <c r="E297" s="12" t="s">
        <v>394</v>
      </c>
      <c r="F297" s="21" t="s">
        <v>1037</v>
      </c>
      <c r="G297" s="171"/>
      <c r="H297" s="179">
        <f>VLOOKUP(C297,'COA_DTGroup_Update 20260428'!C:D,2,0)</f>
        <v>642</v>
      </c>
      <c r="I297" s="179">
        <v>124</v>
      </c>
      <c r="J297" s="216" t="s">
        <v>394</v>
      </c>
      <c r="K297" s="222" t="s">
        <v>226</v>
      </c>
      <c r="L297" s="288" t="s">
        <v>439</v>
      </c>
      <c r="M297" s="299" t="s">
        <v>2258</v>
      </c>
      <c r="N297" s="285"/>
      <c r="O297" s="285" t="s">
        <v>439</v>
      </c>
      <c r="P297" s="1" t="b">
        <v>1</v>
      </c>
      <c r="R297" s="349"/>
      <c r="S297" s="349"/>
      <c r="T297" s="349"/>
      <c r="U297" s="349"/>
      <c r="V297" s="349"/>
      <c r="W297" s="349"/>
      <c r="X297" s="349"/>
      <c r="Y297" s="349"/>
      <c r="Z297" s="349"/>
      <c r="AA297" s="349"/>
      <c r="AB297" s="349"/>
      <c r="AC297" s="349"/>
      <c r="AD297" s="350">
        <f t="shared" si="32"/>
        <v>0</v>
      </c>
      <c r="AF297" s="349"/>
      <c r="AG297" s="349"/>
      <c r="AH297" s="349"/>
      <c r="AI297" s="349"/>
      <c r="AJ297" s="349"/>
      <c r="AK297" s="349"/>
      <c r="AL297" s="349"/>
      <c r="AM297" s="349"/>
      <c r="AN297" s="349"/>
      <c r="AO297" s="349"/>
      <c r="AP297" s="349"/>
      <c r="AQ297" s="349"/>
      <c r="AR297" s="350">
        <f t="shared" si="33"/>
        <v>0</v>
      </c>
      <c r="AT297" s="349"/>
      <c r="AU297" s="349"/>
      <c r="AV297" s="349"/>
      <c r="AW297" s="349"/>
      <c r="AX297" s="349"/>
      <c r="AY297" s="349"/>
      <c r="AZ297" s="349"/>
      <c r="BA297" s="349"/>
      <c r="BB297" s="349"/>
      <c r="BC297" s="349"/>
      <c r="BD297" s="349"/>
      <c r="BE297" s="349"/>
      <c r="BF297" s="350">
        <f t="shared" si="34"/>
        <v>0</v>
      </c>
      <c r="BH297" s="350"/>
      <c r="BI297" s="350"/>
      <c r="BJ297" s="350"/>
      <c r="BK297" s="350"/>
      <c r="BL297" s="350"/>
      <c r="BM297" s="350"/>
      <c r="BN297" s="350"/>
      <c r="BO297" s="350"/>
      <c r="BP297" s="350"/>
      <c r="BQ297" s="350"/>
      <c r="BR297" s="350"/>
      <c r="BS297" s="350"/>
      <c r="BT297" s="350">
        <f t="shared" si="35"/>
        <v>0</v>
      </c>
      <c r="BV297" s="349">
        <v>16213176</v>
      </c>
      <c r="BW297" s="349">
        <v>16213176</v>
      </c>
      <c r="BX297" s="349">
        <v>16213176</v>
      </c>
      <c r="BY297" s="349">
        <v>16213176</v>
      </c>
      <c r="BZ297" s="349">
        <v>16213176</v>
      </c>
      <c r="CA297" s="349">
        <v>16213176</v>
      </c>
      <c r="CB297" s="349">
        <v>16213176</v>
      </c>
      <c r="CC297" s="349">
        <v>16213176</v>
      </c>
      <c r="CD297" s="349">
        <v>16213176</v>
      </c>
      <c r="CE297" s="349">
        <v>16213176</v>
      </c>
      <c r="CF297" s="349">
        <v>16213176</v>
      </c>
      <c r="CG297" s="349">
        <v>16213176</v>
      </c>
      <c r="CH297" s="350">
        <f t="shared" si="36"/>
        <v>194558112</v>
      </c>
      <c r="CI297" s="399">
        <f t="shared" si="37"/>
        <v>0.2838631832529297</v>
      </c>
      <c r="CJ297" s="348">
        <v>17066500</v>
      </c>
      <c r="CK297" s="348">
        <v>17066501</v>
      </c>
      <c r="CL297" s="348">
        <v>17664999</v>
      </c>
      <c r="CM297" s="348">
        <v>15442416</v>
      </c>
      <c r="CN297" s="348">
        <v>16021583</v>
      </c>
      <c r="CO297" s="348">
        <v>0</v>
      </c>
      <c r="CP297" s="348">
        <v>0</v>
      </c>
      <c r="CQ297" s="348">
        <v>0</v>
      </c>
      <c r="CR297" s="348">
        <v>0</v>
      </c>
      <c r="CS297" s="348">
        <v>0</v>
      </c>
      <c r="CT297" s="348">
        <v>0</v>
      </c>
      <c r="CU297" s="348">
        <v>0</v>
      </c>
      <c r="CV297" s="350">
        <f t="shared" si="38"/>
        <v>83261999</v>
      </c>
      <c r="CX297" s="1054"/>
    </row>
    <row r="298" spans="2:102" ht="30" x14ac:dyDescent="0.25">
      <c r="B298" s="172">
        <f>IF(C298=0,"",MAX($B$7:B297)+1)</f>
        <v>285</v>
      </c>
      <c r="C298" s="202">
        <v>6220002701</v>
      </c>
      <c r="D298" s="192" t="str">
        <f>_xlfn.XLOOKUP(C298,'COA_DTGroup_Update 20260428'!$C$410:$C$854,'COA_DTGroup_Update 20260428'!$A$410:$A$854,"")</f>
        <v>CP lương ngoài giờ</v>
      </c>
      <c r="E298" s="211" t="s">
        <v>395</v>
      </c>
      <c r="F298" s="202" t="s">
        <v>1038</v>
      </c>
      <c r="G298" s="192" t="s">
        <v>1039</v>
      </c>
      <c r="H298" s="179">
        <f>VLOOKUP(C298,'COA_DTGroup_Update 20260428'!C:D,2,0)</f>
        <v>622</v>
      </c>
      <c r="I298" s="179">
        <v>125</v>
      </c>
      <c r="J298" s="216" t="s">
        <v>395</v>
      </c>
      <c r="K298" s="222" t="s">
        <v>226</v>
      </c>
      <c r="L298" s="288" t="s">
        <v>619</v>
      </c>
      <c r="M298" s="299" t="s">
        <v>2258</v>
      </c>
      <c r="N298" s="285"/>
      <c r="O298" s="285" t="s">
        <v>619</v>
      </c>
      <c r="P298" s="1" t="b">
        <v>1</v>
      </c>
      <c r="R298" s="349"/>
      <c r="S298" s="349"/>
      <c r="T298" s="349"/>
      <c r="U298" s="349"/>
      <c r="V298" s="349"/>
      <c r="W298" s="349"/>
      <c r="X298" s="349"/>
      <c r="Y298" s="349"/>
      <c r="Z298" s="349"/>
      <c r="AA298" s="349"/>
      <c r="AB298" s="349"/>
      <c r="AC298" s="349"/>
      <c r="AD298" s="350">
        <f t="shared" si="32"/>
        <v>0</v>
      </c>
      <c r="AF298" s="349"/>
      <c r="AG298" s="349"/>
      <c r="AH298" s="349"/>
      <c r="AI298" s="349"/>
      <c r="AJ298" s="349"/>
      <c r="AK298" s="349"/>
      <c r="AL298" s="349"/>
      <c r="AM298" s="349"/>
      <c r="AN298" s="349"/>
      <c r="AO298" s="349"/>
      <c r="AP298" s="349"/>
      <c r="AQ298" s="349"/>
      <c r="AR298" s="350">
        <f t="shared" si="33"/>
        <v>0</v>
      </c>
      <c r="AT298" s="349"/>
      <c r="AU298" s="349"/>
      <c r="AV298" s="349"/>
      <c r="AW298" s="349"/>
      <c r="AX298" s="349"/>
      <c r="AY298" s="349"/>
      <c r="AZ298" s="349"/>
      <c r="BA298" s="349"/>
      <c r="BB298" s="349"/>
      <c r="BC298" s="349"/>
      <c r="BD298" s="349"/>
      <c r="BE298" s="349"/>
      <c r="BF298" s="350">
        <f t="shared" si="34"/>
        <v>0</v>
      </c>
      <c r="BH298" s="350"/>
      <c r="BI298" s="350"/>
      <c r="BJ298" s="350"/>
      <c r="BK298" s="350"/>
      <c r="BL298" s="350"/>
      <c r="BM298" s="350"/>
      <c r="BN298" s="350"/>
      <c r="BO298" s="350"/>
      <c r="BP298" s="350"/>
      <c r="BQ298" s="350"/>
      <c r="BR298" s="350"/>
      <c r="BS298" s="350"/>
      <c r="BT298" s="350">
        <f t="shared" si="35"/>
        <v>0</v>
      </c>
      <c r="BV298" s="349">
        <v>75241458</v>
      </c>
      <c r="BW298" s="349">
        <v>65712926</v>
      </c>
      <c r="BX298" s="349">
        <v>71946342</v>
      </c>
      <c r="BY298" s="349">
        <v>79333894</v>
      </c>
      <c r="BZ298" s="349">
        <v>64642433</v>
      </c>
      <c r="CA298" s="349">
        <v>79333894</v>
      </c>
      <c r="CB298" s="349">
        <v>76395599</v>
      </c>
      <c r="CC298" s="349">
        <v>76395599</v>
      </c>
      <c r="CD298" s="349">
        <v>73457304</v>
      </c>
      <c r="CE298" s="349">
        <v>73457304</v>
      </c>
      <c r="CF298" s="349">
        <v>79333894</v>
      </c>
      <c r="CG298" s="349">
        <v>76395599</v>
      </c>
      <c r="CH298" s="350">
        <f t="shared" si="36"/>
        <v>891646246</v>
      </c>
      <c r="CI298" s="399">
        <f t="shared" si="37"/>
        <v>1.0559013950023406</v>
      </c>
      <c r="CJ298" s="348">
        <v>139078388</v>
      </c>
      <c r="CK298" s="348">
        <v>130865497</v>
      </c>
      <c r="CL298" s="348">
        <v>138810187</v>
      </c>
      <c r="CM298" s="348">
        <v>122852450</v>
      </c>
      <c r="CN298" s="348">
        <v>79439065</v>
      </c>
      <c r="CO298" s="348">
        <v>0</v>
      </c>
      <c r="CP298" s="348">
        <v>0</v>
      </c>
      <c r="CQ298" s="348">
        <v>0</v>
      </c>
      <c r="CR298" s="348">
        <v>0</v>
      </c>
      <c r="CS298" s="348">
        <v>0</v>
      </c>
      <c r="CT298" s="348">
        <v>0</v>
      </c>
      <c r="CU298" s="348">
        <v>0</v>
      </c>
      <c r="CV298" s="350">
        <f t="shared" si="38"/>
        <v>611045587</v>
      </c>
      <c r="CX298" s="1054"/>
    </row>
    <row r="299" spans="2:102" ht="30" x14ac:dyDescent="0.25">
      <c r="B299" s="172">
        <f>IF(C299=0,"",MAX($B$7:B298)+1)</f>
        <v>286</v>
      </c>
      <c r="C299" s="21">
        <v>6271002703</v>
      </c>
      <c r="D299" s="9" t="str">
        <f>_xlfn.XLOOKUP(C299,'COA_DTGroup_Update 20260428'!$C$410:$C$854,'COA_DTGroup_Update 20260428'!$A$410:$A$854,"")</f>
        <v>Chi phí lương ngoài giờ - Gián tiếp</v>
      </c>
      <c r="E299" s="12" t="s">
        <v>396</v>
      </c>
      <c r="F299" s="21" t="s">
        <v>1040</v>
      </c>
      <c r="G299" s="171"/>
      <c r="H299" s="179">
        <f>VLOOKUP(C299,'COA_DTGroup_Update 20260428'!C:D,2,0)</f>
        <v>627</v>
      </c>
      <c r="I299" s="179">
        <v>126</v>
      </c>
      <c r="J299" s="216" t="s">
        <v>396</v>
      </c>
      <c r="K299" s="222" t="s">
        <v>226</v>
      </c>
      <c r="L299" s="288" t="s">
        <v>598</v>
      </c>
      <c r="M299" s="299" t="s">
        <v>2258</v>
      </c>
      <c r="N299" s="285"/>
      <c r="O299" s="285" t="s">
        <v>598</v>
      </c>
      <c r="P299" s="1" t="b">
        <v>1</v>
      </c>
      <c r="R299" s="349"/>
      <c r="S299" s="349"/>
      <c r="T299" s="349"/>
      <c r="U299" s="349"/>
      <c r="V299" s="349"/>
      <c r="W299" s="349"/>
      <c r="X299" s="349"/>
      <c r="Y299" s="349"/>
      <c r="Z299" s="349"/>
      <c r="AA299" s="349"/>
      <c r="AB299" s="349"/>
      <c r="AC299" s="349"/>
      <c r="AD299" s="350">
        <f t="shared" si="32"/>
        <v>0</v>
      </c>
      <c r="AF299" s="349"/>
      <c r="AG299" s="349"/>
      <c r="AH299" s="349"/>
      <c r="AI299" s="349"/>
      <c r="AJ299" s="349"/>
      <c r="AK299" s="349"/>
      <c r="AL299" s="349"/>
      <c r="AM299" s="349"/>
      <c r="AN299" s="349"/>
      <c r="AO299" s="349"/>
      <c r="AP299" s="349"/>
      <c r="AQ299" s="349"/>
      <c r="AR299" s="350">
        <f t="shared" si="33"/>
        <v>0</v>
      </c>
      <c r="AT299" s="349"/>
      <c r="AU299" s="349"/>
      <c r="AV299" s="349"/>
      <c r="AW299" s="349"/>
      <c r="AX299" s="349"/>
      <c r="AY299" s="349"/>
      <c r="AZ299" s="349"/>
      <c r="BA299" s="349"/>
      <c r="BB299" s="349"/>
      <c r="BC299" s="349"/>
      <c r="BD299" s="349"/>
      <c r="BE299" s="349"/>
      <c r="BF299" s="350">
        <f t="shared" si="34"/>
        <v>0</v>
      </c>
      <c r="BH299" s="350"/>
      <c r="BI299" s="350"/>
      <c r="BJ299" s="350"/>
      <c r="BK299" s="350"/>
      <c r="BL299" s="350"/>
      <c r="BM299" s="350"/>
      <c r="BN299" s="350"/>
      <c r="BO299" s="350"/>
      <c r="BP299" s="350"/>
      <c r="BQ299" s="350"/>
      <c r="BR299" s="350"/>
      <c r="BS299" s="350"/>
      <c r="BT299" s="350">
        <f t="shared" si="35"/>
        <v>0</v>
      </c>
      <c r="BV299" s="349">
        <v>28336648</v>
      </c>
      <c r="BW299" s="349">
        <v>24676110</v>
      </c>
      <c r="BX299" s="349">
        <v>26595849</v>
      </c>
      <c r="BY299" s="349">
        <v>30909281</v>
      </c>
      <c r="BZ299" s="349">
        <v>25111372</v>
      </c>
      <c r="CA299" s="349">
        <v>30909281</v>
      </c>
      <c r="CB299" s="349">
        <v>30282263</v>
      </c>
      <c r="CC299" s="349">
        <v>30282263</v>
      </c>
      <c r="CD299" s="349">
        <v>28989540</v>
      </c>
      <c r="CE299" s="349">
        <v>28989540</v>
      </c>
      <c r="CF299" s="349">
        <v>30909281</v>
      </c>
      <c r="CG299" s="349">
        <v>30282263</v>
      </c>
      <c r="CH299" s="350">
        <f t="shared" si="36"/>
        <v>346273691</v>
      </c>
      <c r="CI299" s="399">
        <f t="shared" si="37"/>
        <v>0.78393260896046524</v>
      </c>
      <c r="CJ299" s="348">
        <v>21816200</v>
      </c>
      <c r="CK299" s="348">
        <v>50103353</v>
      </c>
      <c r="CL299" s="348">
        <v>48193366</v>
      </c>
      <c r="CM299" s="348">
        <v>52356755</v>
      </c>
      <c r="CN299" s="348">
        <v>33439969</v>
      </c>
      <c r="CO299" s="348">
        <v>0</v>
      </c>
      <c r="CP299" s="348">
        <v>0</v>
      </c>
      <c r="CQ299" s="348">
        <v>0</v>
      </c>
      <c r="CR299" s="348">
        <v>0</v>
      </c>
      <c r="CS299" s="348">
        <v>0</v>
      </c>
      <c r="CT299" s="348">
        <v>0</v>
      </c>
      <c r="CU299" s="348">
        <v>0</v>
      </c>
      <c r="CV299" s="350">
        <f t="shared" si="38"/>
        <v>205909643</v>
      </c>
      <c r="CX299" s="1054"/>
    </row>
    <row r="300" spans="2:102" ht="30" x14ac:dyDescent="0.25">
      <c r="B300" s="172">
        <f>IF(C300=0,"",MAX($B$7:B299)+1)</f>
        <v>287</v>
      </c>
      <c r="C300" s="21">
        <v>6411002703</v>
      </c>
      <c r="D300" s="9" t="str">
        <f>_xlfn.XLOOKUP(C300,'COA_DTGroup_Update 20260428'!$C$410:$C$854,'COA_DTGroup_Update 20260428'!$A$410:$A$854,"")</f>
        <v>Chi phí lương ngoài giờ, hệ số 1-Gián tiếp</v>
      </c>
      <c r="E300" s="12" t="s">
        <v>396</v>
      </c>
      <c r="F300" s="21" t="s">
        <v>1040</v>
      </c>
      <c r="G300" s="171"/>
      <c r="H300" s="179">
        <f>VLOOKUP(C300,'COA_DTGroup_Update 20260428'!C:D,2,0)</f>
        <v>641</v>
      </c>
      <c r="I300" s="179">
        <v>126</v>
      </c>
      <c r="J300" s="216" t="s">
        <v>396</v>
      </c>
      <c r="K300" s="222" t="s">
        <v>226</v>
      </c>
      <c r="L300" s="311" t="s">
        <v>2118</v>
      </c>
      <c r="M300" s="312" t="s">
        <v>2259</v>
      </c>
      <c r="N300" s="285"/>
      <c r="O300" s="285" t="s">
        <v>2118</v>
      </c>
      <c r="P300" s="1" t="b">
        <v>0</v>
      </c>
      <c r="R300" s="349"/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50">
        <f t="shared" si="32"/>
        <v>0</v>
      </c>
      <c r="AF300" s="349"/>
      <c r="AG300" s="349"/>
      <c r="AH300" s="349"/>
      <c r="AI300" s="349"/>
      <c r="AJ300" s="349"/>
      <c r="AK300" s="349"/>
      <c r="AL300" s="349"/>
      <c r="AM300" s="349"/>
      <c r="AN300" s="349"/>
      <c r="AO300" s="349"/>
      <c r="AP300" s="349"/>
      <c r="AQ300" s="349"/>
      <c r="AR300" s="350">
        <f t="shared" si="33"/>
        <v>0</v>
      </c>
      <c r="AT300" s="349"/>
      <c r="AU300" s="349"/>
      <c r="AV300" s="349"/>
      <c r="AW300" s="349"/>
      <c r="AX300" s="349"/>
      <c r="AY300" s="349"/>
      <c r="AZ300" s="349"/>
      <c r="BA300" s="349"/>
      <c r="BB300" s="349"/>
      <c r="BC300" s="349"/>
      <c r="BD300" s="349"/>
      <c r="BE300" s="349"/>
      <c r="BF300" s="350">
        <f t="shared" si="34"/>
        <v>0</v>
      </c>
      <c r="BH300" s="350"/>
      <c r="BI300" s="350"/>
      <c r="BJ300" s="350"/>
      <c r="BK300" s="350"/>
      <c r="BL300" s="350"/>
      <c r="BM300" s="350"/>
      <c r="BN300" s="350"/>
      <c r="BO300" s="350"/>
      <c r="BP300" s="350"/>
      <c r="BQ300" s="350"/>
      <c r="BR300" s="350"/>
      <c r="BS300" s="350"/>
      <c r="BT300" s="350">
        <f t="shared" si="35"/>
        <v>0</v>
      </c>
      <c r="BV300" s="349"/>
      <c r="BW300" s="349"/>
      <c r="BX300" s="349"/>
      <c r="BY300" s="349"/>
      <c r="BZ300" s="349"/>
      <c r="CA300" s="349"/>
      <c r="CB300" s="349"/>
      <c r="CC300" s="349"/>
      <c r="CD300" s="349"/>
      <c r="CE300" s="349"/>
      <c r="CF300" s="349"/>
      <c r="CG300" s="349"/>
      <c r="CH300" s="350">
        <f t="shared" si="36"/>
        <v>0</v>
      </c>
      <c r="CI300" s="399" t="e">
        <f t="shared" si="37"/>
        <v>#DIV/0!</v>
      </c>
      <c r="CJ300" s="348">
        <v>0</v>
      </c>
      <c r="CK300" s="348">
        <v>0</v>
      </c>
      <c r="CL300" s="348">
        <v>0</v>
      </c>
      <c r="CM300" s="348">
        <v>0</v>
      </c>
      <c r="CN300" s="348">
        <v>0</v>
      </c>
      <c r="CO300" s="348">
        <v>0</v>
      </c>
      <c r="CP300" s="348">
        <v>0</v>
      </c>
      <c r="CQ300" s="348">
        <v>0</v>
      </c>
      <c r="CR300" s="348">
        <v>0</v>
      </c>
      <c r="CS300" s="348">
        <v>0</v>
      </c>
      <c r="CT300" s="348">
        <v>0</v>
      </c>
      <c r="CU300" s="348">
        <v>0</v>
      </c>
      <c r="CV300" s="350">
        <f t="shared" si="38"/>
        <v>0</v>
      </c>
      <c r="CX300" s="1054"/>
    </row>
    <row r="301" spans="2:102" ht="30" x14ac:dyDescent="0.25">
      <c r="B301" s="172">
        <f>IF(C301=0,"",MAX($B$7:B300)+1)</f>
        <v>288</v>
      </c>
      <c r="C301" s="21">
        <v>6421002703</v>
      </c>
      <c r="D301" s="9" t="str">
        <f>_xlfn.XLOOKUP(C301,'COA_DTGroup_Update 20260428'!$C$410:$C$854,'COA_DTGroup_Update 20260428'!$A$410:$A$854,"")</f>
        <v>Chi phí lương ngoài giờ, hệ số 1-Gián tiếp</v>
      </c>
      <c r="E301" s="12" t="s">
        <v>396</v>
      </c>
      <c r="F301" s="21" t="s">
        <v>1040</v>
      </c>
      <c r="G301" s="171"/>
      <c r="H301" s="179">
        <f>VLOOKUP(C301,'COA_DTGroup_Update 20260428'!C:D,2,0)</f>
        <v>642</v>
      </c>
      <c r="I301" s="179">
        <v>126</v>
      </c>
      <c r="J301" s="216" t="s">
        <v>396</v>
      </c>
      <c r="K301" s="222" t="s">
        <v>226</v>
      </c>
      <c r="L301" s="288" t="s">
        <v>472</v>
      </c>
      <c r="M301" s="299" t="s">
        <v>2258</v>
      </c>
      <c r="N301" s="285"/>
      <c r="O301" s="285" t="s">
        <v>472</v>
      </c>
      <c r="P301" s="1" t="b">
        <v>1</v>
      </c>
      <c r="R301" s="349"/>
      <c r="S301" s="349"/>
      <c r="T301" s="349"/>
      <c r="U301" s="349"/>
      <c r="V301" s="349"/>
      <c r="W301" s="349"/>
      <c r="X301" s="349"/>
      <c r="Y301" s="349"/>
      <c r="Z301" s="349"/>
      <c r="AA301" s="349"/>
      <c r="AB301" s="349"/>
      <c r="AC301" s="349"/>
      <c r="AD301" s="350">
        <f t="shared" si="32"/>
        <v>0</v>
      </c>
      <c r="AF301" s="349"/>
      <c r="AG301" s="349"/>
      <c r="AH301" s="349"/>
      <c r="AI301" s="349"/>
      <c r="AJ301" s="349"/>
      <c r="AK301" s="349"/>
      <c r="AL301" s="349"/>
      <c r="AM301" s="349"/>
      <c r="AN301" s="349"/>
      <c r="AO301" s="349"/>
      <c r="AP301" s="349"/>
      <c r="AQ301" s="349"/>
      <c r="AR301" s="350">
        <f t="shared" si="33"/>
        <v>0</v>
      </c>
      <c r="AT301" s="349"/>
      <c r="AU301" s="349"/>
      <c r="AV301" s="349"/>
      <c r="AW301" s="349"/>
      <c r="AX301" s="349"/>
      <c r="AY301" s="349"/>
      <c r="AZ301" s="349"/>
      <c r="BA301" s="349"/>
      <c r="BB301" s="349"/>
      <c r="BC301" s="349"/>
      <c r="BD301" s="349"/>
      <c r="BE301" s="349"/>
      <c r="BF301" s="350">
        <f t="shared" si="34"/>
        <v>0</v>
      </c>
      <c r="BH301" s="350"/>
      <c r="BI301" s="350"/>
      <c r="BJ301" s="350"/>
      <c r="BK301" s="350"/>
      <c r="BL301" s="350"/>
      <c r="BM301" s="350"/>
      <c r="BN301" s="350"/>
      <c r="BO301" s="350"/>
      <c r="BP301" s="350"/>
      <c r="BQ301" s="350"/>
      <c r="BR301" s="350"/>
      <c r="BS301" s="350"/>
      <c r="BT301" s="350">
        <f t="shared" si="35"/>
        <v>0</v>
      </c>
      <c r="BV301" s="349">
        <v>7380923</v>
      </c>
      <c r="BW301" s="349">
        <v>6408185</v>
      </c>
      <c r="BX301" s="349">
        <v>7112677</v>
      </c>
      <c r="BY301" s="349">
        <v>8085415</v>
      </c>
      <c r="BZ301" s="349">
        <v>6408185</v>
      </c>
      <c r="CA301" s="349">
        <v>8085415</v>
      </c>
      <c r="CB301" s="349">
        <v>7817169</v>
      </c>
      <c r="CC301" s="349">
        <v>7817169</v>
      </c>
      <c r="CD301" s="349">
        <v>7599045</v>
      </c>
      <c r="CE301" s="349">
        <v>7380923</v>
      </c>
      <c r="CF301" s="349">
        <v>8085415</v>
      </c>
      <c r="CG301" s="349">
        <v>7817169</v>
      </c>
      <c r="CH301" s="350">
        <f t="shared" si="36"/>
        <v>89997690</v>
      </c>
      <c r="CI301" s="399">
        <f t="shared" si="37"/>
        <v>0.84532483000397018</v>
      </c>
      <c r="CJ301" s="348">
        <v>6471498</v>
      </c>
      <c r="CK301" s="348">
        <v>13283369</v>
      </c>
      <c r="CL301" s="348">
        <v>12243246</v>
      </c>
      <c r="CM301" s="348">
        <v>9706162</v>
      </c>
      <c r="CN301" s="348">
        <v>13654049</v>
      </c>
      <c r="CO301" s="348">
        <v>0</v>
      </c>
      <c r="CP301" s="348">
        <v>0</v>
      </c>
      <c r="CQ301" s="348">
        <v>0</v>
      </c>
      <c r="CR301" s="348">
        <v>0</v>
      </c>
      <c r="CS301" s="348">
        <v>0</v>
      </c>
      <c r="CT301" s="348">
        <v>0</v>
      </c>
      <c r="CU301" s="348">
        <v>0</v>
      </c>
      <c r="CV301" s="350">
        <f t="shared" si="38"/>
        <v>55358324</v>
      </c>
      <c r="CX301" s="1054"/>
    </row>
    <row r="302" spans="2:102" x14ac:dyDescent="0.25">
      <c r="B302" s="172">
        <f>IF(C302=0,"",MAX($B$7:B301)+1)</f>
        <v>289</v>
      </c>
      <c r="C302" s="21">
        <v>6220002603</v>
      </c>
      <c r="D302" s="9" t="str">
        <f>_xlfn.XLOOKUP(C302,'COA_DTGroup_Update 20260428'!$C$410:$C$854,'COA_DTGroup_Update 20260428'!$A$410:$A$854,"")</f>
        <v>Phụ cấp ca đêm</v>
      </c>
      <c r="E302" s="12" t="s">
        <v>138</v>
      </c>
      <c r="F302" s="21" t="s">
        <v>1041</v>
      </c>
      <c r="G302" s="171"/>
      <c r="H302" s="179">
        <f>VLOOKUP(C302,'COA_DTGroup_Update 20260428'!C:D,2,0)</f>
        <v>622</v>
      </c>
      <c r="I302" s="179">
        <v>127</v>
      </c>
      <c r="J302" s="216" t="s">
        <v>138</v>
      </c>
      <c r="K302" s="222" t="s">
        <v>226</v>
      </c>
      <c r="L302" s="288" t="s">
        <v>618</v>
      </c>
      <c r="M302" s="299" t="s">
        <v>2258</v>
      </c>
      <c r="N302" s="285"/>
      <c r="O302" s="285" t="s">
        <v>618</v>
      </c>
      <c r="P302" s="1" t="b">
        <v>1</v>
      </c>
      <c r="R302" s="349"/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50">
        <f t="shared" si="32"/>
        <v>0</v>
      </c>
      <c r="AF302" s="349"/>
      <c r="AG302" s="349"/>
      <c r="AH302" s="349"/>
      <c r="AI302" s="349"/>
      <c r="AJ302" s="349"/>
      <c r="AK302" s="349"/>
      <c r="AL302" s="349"/>
      <c r="AM302" s="349"/>
      <c r="AN302" s="349"/>
      <c r="AO302" s="349"/>
      <c r="AP302" s="349"/>
      <c r="AQ302" s="349"/>
      <c r="AR302" s="350">
        <f t="shared" si="33"/>
        <v>0</v>
      </c>
      <c r="AT302" s="349"/>
      <c r="AU302" s="349"/>
      <c r="AV302" s="349"/>
      <c r="AW302" s="349"/>
      <c r="AX302" s="349"/>
      <c r="AY302" s="349"/>
      <c r="AZ302" s="349"/>
      <c r="BA302" s="349"/>
      <c r="BB302" s="349"/>
      <c r="BC302" s="349"/>
      <c r="BD302" s="349"/>
      <c r="BE302" s="349"/>
      <c r="BF302" s="350">
        <f t="shared" si="34"/>
        <v>0</v>
      </c>
      <c r="BH302" s="350"/>
      <c r="BI302" s="350"/>
      <c r="BJ302" s="350"/>
      <c r="BK302" s="350"/>
      <c r="BL302" s="350"/>
      <c r="BM302" s="350"/>
      <c r="BN302" s="350"/>
      <c r="BO302" s="350"/>
      <c r="BP302" s="350"/>
      <c r="BQ302" s="350"/>
      <c r="BR302" s="350"/>
      <c r="BS302" s="350"/>
      <c r="BT302" s="350">
        <f t="shared" si="35"/>
        <v>0</v>
      </c>
      <c r="BV302" s="349">
        <v>12249750</v>
      </c>
      <c r="BW302" s="349">
        <v>12249750</v>
      </c>
      <c r="BX302" s="349">
        <v>12249750</v>
      </c>
      <c r="BY302" s="349">
        <v>12249750</v>
      </c>
      <c r="BZ302" s="349">
        <v>12249750</v>
      </c>
      <c r="CA302" s="349">
        <v>12249750</v>
      </c>
      <c r="CB302" s="349">
        <v>12249750</v>
      </c>
      <c r="CC302" s="349">
        <v>12249750</v>
      </c>
      <c r="CD302" s="349">
        <v>12249750</v>
      </c>
      <c r="CE302" s="349">
        <v>12249750</v>
      </c>
      <c r="CF302" s="349">
        <v>12249750</v>
      </c>
      <c r="CG302" s="349">
        <v>12249750</v>
      </c>
      <c r="CH302" s="350">
        <f t="shared" si="36"/>
        <v>146997000</v>
      </c>
      <c r="CI302" s="399">
        <f t="shared" si="37"/>
        <v>-0.471882487397702</v>
      </c>
      <c r="CJ302" s="348">
        <v>3724269</v>
      </c>
      <c r="CK302" s="348">
        <v>5414970</v>
      </c>
      <c r="CL302" s="348">
        <v>5946946</v>
      </c>
      <c r="CM302" s="348">
        <v>6677538</v>
      </c>
      <c r="CN302" s="348">
        <v>4113507</v>
      </c>
      <c r="CO302" s="348">
        <v>0</v>
      </c>
      <c r="CP302" s="348">
        <v>0</v>
      </c>
      <c r="CQ302" s="348">
        <v>0</v>
      </c>
      <c r="CR302" s="348">
        <v>0</v>
      </c>
      <c r="CS302" s="348">
        <v>0</v>
      </c>
      <c r="CT302" s="348">
        <v>0</v>
      </c>
      <c r="CU302" s="348">
        <v>0</v>
      </c>
      <c r="CV302" s="350">
        <f t="shared" si="38"/>
        <v>25877230</v>
      </c>
      <c r="CX302" s="1054"/>
    </row>
    <row r="303" spans="2:102" x14ac:dyDescent="0.25">
      <c r="B303" s="172">
        <f>IF(C303=0,"",MAX($B$7:B302)+1)</f>
        <v>290</v>
      </c>
      <c r="C303" s="21">
        <v>6271002603</v>
      </c>
      <c r="D303" s="9" t="str">
        <f>_xlfn.XLOOKUP(C303,'COA_DTGroup_Update 20260428'!$C$410:$C$854,'COA_DTGroup_Update 20260428'!$A$410:$A$854,"")</f>
        <v>Phụ cấp ca đêm</v>
      </c>
      <c r="E303" s="12" t="s">
        <v>138</v>
      </c>
      <c r="F303" s="21" t="s">
        <v>1041</v>
      </c>
      <c r="G303" s="171"/>
      <c r="H303" s="179">
        <f>VLOOKUP(C303,'COA_DTGroup_Update 20260428'!C:D,2,0)</f>
        <v>627</v>
      </c>
      <c r="I303" s="179">
        <v>127</v>
      </c>
      <c r="J303" s="216" t="s">
        <v>138</v>
      </c>
      <c r="K303" s="222" t="s">
        <v>226</v>
      </c>
      <c r="L303" s="288" t="s">
        <v>597</v>
      </c>
      <c r="M303" s="299" t="s">
        <v>2258</v>
      </c>
      <c r="N303" s="285"/>
      <c r="O303" s="285" t="s">
        <v>597</v>
      </c>
      <c r="P303" s="1" t="b">
        <v>1</v>
      </c>
      <c r="R303" s="349"/>
      <c r="S303" s="349"/>
      <c r="T303" s="349"/>
      <c r="U303" s="349"/>
      <c r="V303" s="349"/>
      <c r="W303" s="349"/>
      <c r="X303" s="349"/>
      <c r="Y303" s="349"/>
      <c r="Z303" s="349"/>
      <c r="AA303" s="349"/>
      <c r="AB303" s="349"/>
      <c r="AC303" s="349"/>
      <c r="AD303" s="350">
        <f t="shared" si="32"/>
        <v>0</v>
      </c>
      <c r="AF303" s="349"/>
      <c r="AG303" s="349"/>
      <c r="AH303" s="349"/>
      <c r="AI303" s="349"/>
      <c r="AJ303" s="349"/>
      <c r="AK303" s="349"/>
      <c r="AL303" s="349"/>
      <c r="AM303" s="349"/>
      <c r="AN303" s="349"/>
      <c r="AO303" s="349"/>
      <c r="AP303" s="349"/>
      <c r="AQ303" s="349"/>
      <c r="AR303" s="350">
        <f t="shared" si="33"/>
        <v>0</v>
      </c>
      <c r="AT303" s="349"/>
      <c r="AU303" s="349"/>
      <c r="AV303" s="349"/>
      <c r="AW303" s="349"/>
      <c r="AX303" s="349"/>
      <c r="AY303" s="349"/>
      <c r="AZ303" s="349"/>
      <c r="BA303" s="349"/>
      <c r="BB303" s="349"/>
      <c r="BC303" s="349"/>
      <c r="BD303" s="349"/>
      <c r="BE303" s="349"/>
      <c r="BF303" s="350">
        <f t="shared" si="34"/>
        <v>0</v>
      </c>
      <c r="BH303" s="350"/>
      <c r="BI303" s="350"/>
      <c r="BJ303" s="350"/>
      <c r="BK303" s="350"/>
      <c r="BL303" s="350"/>
      <c r="BM303" s="350"/>
      <c r="BN303" s="350"/>
      <c r="BO303" s="350"/>
      <c r="BP303" s="350"/>
      <c r="BQ303" s="350"/>
      <c r="BR303" s="350"/>
      <c r="BS303" s="350"/>
      <c r="BT303" s="350">
        <f t="shared" si="35"/>
        <v>0</v>
      </c>
      <c r="BV303" s="349">
        <v>4023902</v>
      </c>
      <c r="BW303" s="349">
        <v>4023902</v>
      </c>
      <c r="BX303" s="349">
        <v>4023902</v>
      </c>
      <c r="BY303" s="349">
        <v>4023902</v>
      </c>
      <c r="BZ303" s="349">
        <v>4023902</v>
      </c>
      <c r="CA303" s="349">
        <v>4023902</v>
      </c>
      <c r="CB303" s="349">
        <v>4023902</v>
      </c>
      <c r="CC303" s="349">
        <v>4023902</v>
      </c>
      <c r="CD303" s="349">
        <v>4023902</v>
      </c>
      <c r="CE303" s="349">
        <v>4023902</v>
      </c>
      <c r="CF303" s="349">
        <v>4023902</v>
      </c>
      <c r="CG303" s="349">
        <v>4023902</v>
      </c>
      <c r="CH303" s="350">
        <f t="shared" si="36"/>
        <v>48286824</v>
      </c>
      <c r="CI303" s="399">
        <f t="shared" si="37"/>
        <v>0.11555810752846374</v>
      </c>
      <c r="CJ303" s="348">
        <v>1050057</v>
      </c>
      <c r="CK303" s="348">
        <v>3701656</v>
      </c>
      <c r="CL303" s="348">
        <v>4150777</v>
      </c>
      <c r="CM303" s="348">
        <v>5934300</v>
      </c>
      <c r="CN303" s="348">
        <v>3118796</v>
      </c>
      <c r="CO303" s="348">
        <v>0</v>
      </c>
      <c r="CP303" s="348">
        <v>0</v>
      </c>
      <c r="CQ303" s="348">
        <v>0</v>
      </c>
      <c r="CR303" s="348">
        <v>0</v>
      </c>
      <c r="CS303" s="348">
        <v>0</v>
      </c>
      <c r="CT303" s="348">
        <v>0</v>
      </c>
      <c r="CU303" s="348">
        <v>0</v>
      </c>
      <c r="CV303" s="350">
        <f t="shared" si="38"/>
        <v>17955586</v>
      </c>
      <c r="CX303" s="1054"/>
    </row>
    <row r="304" spans="2:102" ht="30" x14ac:dyDescent="0.25">
      <c r="B304" s="172">
        <f>IF(C304=0,"",MAX($B$7:B303)+1)</f>
        <v>291</v>
      </c>
      <c r="C304" s="21">
        <v>6411002603</v>
      </c>
      <c r="D304" s="9" t="str">
        <f>_xlfn.XLOOKUP(C304,'COA_DTGroup_Update 20260428'!$C$410:$C$854,'COA_DTGroup_Update 20260428'!$A$410:$A$854,"")</f>
        <v>Phụ cấp ca đêm</v>
      </c>
      <c r="E304" s="12" t="s">
        <v>138</v>
      </c>
      <c r="F304" s="21" t="s">
        <v>1041</v>
      </c>
      <c r="G304" s="171"/>
      <c r="H304" s="179">
        <f>VLOOKUP(C304,'COA_DTGroup_Update 20260428'!C:D,2,0)</f>
        <v>641</v>
      </c>
      <c r="I304" s="179">
        <v>127</v>
      </c>
      <c r="J304" s="216" t="s">
        <v>138</v>
      </c>
      <c r="K304" s="222" t="s">
        <v>226</v>
      </c>
      <c r="L304" s="311" t="s">
        <v>2117</v>
      </c>
      <c r="M304" s="312" t="s">
        <v>2259</v>
      </c>
      <c r="N304" s="285"/>
      <c r="O304" s="285" t="s">
        <v>2117</v>
      </c>
      <c r="P304" s="1" t="b">
        <v>0</v>
      </c>
      <c r="R304" s="349"/>
      <c r="S304" s="349"/>
      <c r="T304" s="349"/>
      <c r="U304" s="349"/>
      <c r="V304" s="349"/>
      <c r="W304" s="349"/>
      <c r="X304" s="349"/>
      <c r="Y304" s="349"/>
      <c r="Z304" s="349"/>
      <c r="AA304" s="349"/>
      <c r="AB304" s="349"/>
      <c r="AC304" s="349"/>
      <c r="AD304" s="350">
        <f t="shared" si="32"/>
        <v>0</v>
      </c>
      <c r="AF304" s="349"/>
      <c r="AG304" s="349"/>
      <c r="AH304" s="349"/>
      <c r="AI304" s="349"/>
      <c r="AJ304" s="349"/>
      <c r="AK304" s="349"/>
      <c r="AL304" s="349"/>
      <c r="AM304" s="349"/>
      <c r="AN304" s="349"/>
      <c r="AO304" s="349"/>
      <c r="AP304" s="349"/>
      <c r="AQ304" s="349"/>
      <c r="AR304" s="350">
        <f t="shared" si="33"/>
        <v>0</v>
      </c>
      <c r="AT304" s="349"/>
      <c r="AU304" s="349"/>
      <c r="AV304" s="349"/>
      <c r="AW304" s="349"/>
      <c r="AX304" s="349"/>
      <c r="AY304" s="349"/>
      <c r="AZ304" s="349"/>
      <c r="BA304" s="349"/>
      <c r="BB304" s="349"/>
      <c r="BC304" s="349"/>
      <c r="BD304" s="349"/>
      <c r="BE304" s="349"/>
      <c r="BF304" s="350">
        <f t="shared" si="34"/>
        <v>0</v>
      </c>
      <c r="BH304" s="350"/>
      <c r="BI304" s="350"/>
      <c r="BJ304" s="350"/>
      <c r="BK304" s="350"/>
      <c r="BL304" s="350"/>
      <c r="BM304" s="350"/>
      <c r="BN304" s="350"/>
      <c r="BO304" s="350"/>
      <c r="BP304" s="350"/>
      <c r="BQ304" s="350"/>
      <c r="BR304" s="350"/>
      <c r="BS304" s="350"/>
      <c r="BT304" s="350">
        <f t="shared" si="35"/>
        <v>0</v>
      </c>
      <c r="BV304" s="349"/>
      <c r="BW304" s="349"/>
      <c r="BX304" s="349"/>
      <c r="BY304" s="349"/>
      <c r="BZ304" s="349"/>
      <c r="CA304" s="349"/>
      <c r="CB304" s="349"/>
      <c r="CC304" s="349"/>
      <c r="CD304" s="349"/>
      <c r="CE304" s="349"/>
      <c r="CF304" s="349"/>
      <c r="CG304" s="349"/>
      <c r="CH304" s="350">
        <f t="shared" si="36"/>
        <v>0</v>
      </c>
      <c r="CI304" s="399" t="e">
        <f t="shared" si="37"/>
        <v>#DIV/0!</v>
      </c>
      <c r="CJ304" s="348">
        <v>0</v>
      </c>
      <c r="CK304" s="348">
        <v>0</v>
      </c>
      <c r="CL304" s="348">
        <v>0</v>
      </c>
      <c r="CM304" s="348">
        <v>0</v>
      </c>
      <c r="CN304" s="348">
        <v>0</v>
      </c>
      <c r="CO304" s="348">
        <v>0</v>
      </c>
      <c r="CP304" s="348">
        <v>0</v>
      </c>
      <c r="CQ304" s="348">
        <v>0</v>
      </c>
      <c r="CR304" s="348">
        <v>0</v>
      </c>
      <c r="CS304" s="348">
        <v>0</v>
      </c>
      <c r="CT304" s="348">
        <v>0</v>
      </c>
      <c r="CU304" s="348">
        <v>0</v>
      </c>
      <c r="CV304" s="350">
        <f t="shared" si="38"/>
        <v>0</v>
      </c>
      <c r="CX304" s="1054"/>
    </row>
    <row r="305" spans="2:102" x14ac:dyDescent="0.25">
      <c r="B305" s="172">
        <f>IF(C305=0,"",MAX($B$7:B304)+1)</f>
        <v>292</v>
      </c>
      <c r="C305" s="21">
        <v>6421002603</v>
      </c>
      <c r="D305" s="9" t="str">
        <f>_xlfn.XLOOKUP(C305,'COA_DTGroup_Update 20260428'!$C$410:$C$854,'COA_DTGroup_Update 20260428'!$A$410:$A$854,"")</f>
        <v>Phụ cấp ca đêm</v>
      </c>
      <c r="E305" s="12" t="s">
        <v>138</v>
      </c>
      <c r="F305" s="21" t="s">
        <v>1041</v>
      </c>
      <c r="G305" s="171"/>
      <c r="H305" s="179">
        <f>VLOOKUP(C305,'COA_DTGroup_Update 20260428'!C:D,2,0)</f>
        <v>642</v>
      </c>
      <c r="I305" s="179">
        <v>127</v>
      </c>
      <c r="J305" s="216" t="s">
        <v>138</v>
      </c>
      <c r="K305" s="222" t="s">
        <v>226</v>
      </c>
      <c r="L305" s="288" t="s">
        <v>470</v>
      </c>
      <c r="M305" s="299"/>
      <c r="N305" s="285"/>
      <c r="O305" s="285" t="s">
        <v>470</v>
      </c>
      <c r="P305" s="1" t="b">
        <v>1</v>
      </c>
      <c r="R305" s="349"/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50">
        <f t="shared" si="32"/>
        <v>0</v>
      </c>
      <c r="AF305" s="349"/>
      <c r="AG305" s="349"/>
      <c r="AH305" s="349"/>
      <c r="AI305" s="349"/>
      <c r="AJ305" s="349"/>
      <c r="AK305" s="349"/>
      <c r="AL305" s="349"/>
      <c r="AM305" s="349"/>
      <c r="AN305" s="349"/>
      <c r="AO305" s="349"/>
      <c r="AP305" s="349"/>
      <c r="AQ305" s="349"/>
      <c r="AR305" s="350">
        <f t="shared" si="33"/>
        <v>0</v>
      </c>
      <c r="AT305" s="349"/>
      <c r="AU305" s="349"/>
      <c r="AV305" s="349"/>
      <c r="AW305" s="349"/>
      <c r="AX305" s="349"/>
      <c r="AY305" s="349"/>
      <c r="AZ305" s="349"/>
      <c r="BA305" s="349"/>
      <c r="BB305" s="349"/>
      <c r="BC305" s="349"/>
      <c r="BD305" s="349"/>
      <c r="BE305" s="349"/>
      <c r="BF305" s="350">
        <f t="shared" si="34"/>
        <v>0</v>
      </c>
      <c r="BH305" s="350"/>
      <c r="BI305" s="350"/>
      <c r="BJ305" s="350"/>
      <c r="BK305" s="350"/>
      <c r="BL305" s="350"/>
      <c r="BM305" s="350"/>
      <c r="BN305" s="350"/>
      <c r="BO305" s="350"/>
      <c r="BP305" s="350"/>
      <c r="BQ305" s="350"/>
      <c r="BR305" s="350"/>
      <c r="BS305" s="350"/>
      <c r="BT305" s="350">
        <f t="shared" si="35"/>
        <v>0</v>
      </c>
      <c r="BV305" s="349">
        <v>2126700</v>
      </c>
      <c r="BW305" s="349">
        <v>2126700</v>
      </c>
      <c r="BX305" s="349">
        <v>2126700</v>
      </c>
      <c r="BY305" s="349">
        <v>2126700</v>
      </c>
      <c r="BZ305" s="349">
        <v>2126700</v>
      </c>
      <c r="CA305" s="349">
        <v>2126700</v>
      </c>
      <c r="CB305" s="349">
        <v>2126700</v>
      </c>
      <c r="CC305" s="349">
        <v>2126700</v>
      </c>
      <c r="CD305" s="349">
        <v>2126700</v>
      </c>
      <c r="CE305" s="349">
        <v>2126700</v>
      </c>
      <c r="CF305" s="349">
        <v>2126700</v>
      </c>
      <c r="CG305" s="349">
        <v>2126700</v>
      </c>
      <c r="CH305" s="350">
        <f t="shared" si="36"/>
        <v>25520400</v>
      </c>
      <c r="CI305" s="399">
        <f t="shared" si="37"/>
        <v>-1.9181713452767202E-2</v>
      </c>
      <c r="CJ305" s="348">
        <v>736166</v>
      </c>
      <c r="CK305" s="348">
        <v>1990535</v>
      </c>
      <c r="CL305" s="348">
        <v>1554127</v>
      </c>
      <c r="CM305" s="348">
        <v>2380281</v>
      </c>
      <c r="CN305" s="348">
        <v>1682516</v>
      </c>
      <c r="CO305" s="348">
        <v>0</v>
      </c>
      <c r="CP305" s="348">
        <v>0</v>
      </c>
      <c r="CQ305" s="348">
        <v>0</v>
      </c>
      <c r="CR305" s="348">
        <v>0</v>
      </c>
      <c r="CS305" s="348">
        <v>0</v>
      </c>
      <c r="CT305" s="348">
        <v>0</v>
      </c>
      <c r="CU305" s="348">
        <v>0</v>
      </c>
      <c r="CV305" s="350">
        <f t="shared" si="38"/>
        <v>8343625</v>
      </c>
      <c r="CX305" s="1054"/>
    </row>
    <row r="306" spans="2:102" ht="30" x14ac:dyDescent="0.25">
      <c r="B306" s="172">
        <f>IF(C306=0,"",MAX($B$7:B305)+1)</f>
        <v>293</v>
      </c>
      <c r="C306" s="230" t="s">
        <v>1033</v>
      </c>
      <c r="D306" s="231"/>
      <c r="E306" s="232" t="s">
        <v>269</v>
      </c>
      <c r="F306" s="230" t="s">
        <v>1042</v>
      </c>
      <c r="G306" s="231" t="s">
        <v>805</v>
      </c>
      <c r="H306" s="179"/>
      <c r="I306" s="179">
        <v>128</v>
      </c>
      <c r="J306" s="216" t="s">
        <v>269</v>
      </c>
      <c r="K306" s="222" t="s">
        <v>226</v>
      </c>
      <c r="L306" s="288" t="s">
        <v>2302</v>
      </c>
      <c r="M306" s="299"/>
      <c r="N306" s="285"/>
      <c r="O306" s="285" t="s">
        <v>1033</v>
      </c>
      <c r="P306" s="1" t="b">
        <v>0</v>
      </c>
      <c r="R306" s="349"/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50">
        <f t="shared" si="32"/>
        <v>0</v>
      </c>
      <c r="AF306" s="349"/>
      <c r="AG306" s="349"/>
      <c r="AH306" s="349"/>
      <c r="AI306" s="349"/>
      <c r="AJ306" s="349"/>
      <c r="AK306" s="349"/>
      <c r="AL306" s="349"/>
      <c r="AM306" s="349"/>
      <c r="AN306" s="349"/>
      <c r="AO306" s="349"/>
      <c r="AP306" s="349"/>
      <c r="AQ306" s="349"/>
      <c r="AR306" s="350">
        <f t="shared" si="33"/>
        <v>0</v>
      </c>
      <c r="AT306" s="349"/>
      <c r="AU306" s="349"/>
      <c r="AV306" s="349"/>
      <c r="AW306" s="349"/>
      <c r="AX306" s="349"/>
      <c r="AY306" s="349"/>
      <c r="AZ306" s="349"/>
      <c r="BA306" s="349"/>
      <c r="BB306" s="349"/>
      <c r="BC306" s="349"/>
      <c r="BD306" s="349"/>
      <c r="BE306" s="349"/>
      <c r="BF306" s="350">
        <f t="shared" si="34"/>
        <v>0</v>
      </c>
      <c r="BH306" s="350"/>
      <c r="BI306" s="350"/>
      <c r="BJ306" s="350"/>
      <c r="BK306" s="350"/>
      <c r="BL306" s="350"/>
      <c r="BM306" s="350"/>
      <c r="BN306" s="350"/>
      <c r="BO306" s="350"/>
      <c r="BP306" s="350"/>
      <c r="BQ306" s="350"/>
      <c r="BR306" s="350"/>
      <c r="BS306" s="350"/>
      <c r="BT306" s="350">
        <f t="shared" si="35"/>
        <v>0</v>
      </c>
      <c r="BV306" s="349"/>
      <c r="BW306" s="349"/>
      <c r="BX306" s="349"/>
      <c r="BY306" s="349"/>
      <c r="BZ306" s="349"/>
      <c r="CA306" s="349"/>
      <c r="CB306" s="349"/>
      <c r="CC306" s="349"/>
      <c r="CD306" s="349"/>
      <c r="CE306" s="349"/>
      <c r="CF306" s="349"/>
      <c r="CG306" s="349"/>
      <c r="CH306" s="350">
        <f t="shared" si="36"/>
        <v>0</v>
      </c>
      <c r="CI306" s="399" t="e">
        <f t="shared" si="37"/>
        <v>#DIV/0!</v>
      </c>
      <c r="CJ306" s="348">
        <v>0</v>
      </c>
      <c r="CK306" s="348">
        <v>0</v>
      </c>
      <c r="CL306" s="348">
        <v>0</v>
      </c>
      <c r="CM306" s="348">
        <v>0</v>
      </c>
      <c r="CN306" s="348">
        <v>0</v>
      </c>
      <c r="CO306" s="348">
        <v>0</v>
      </c>
      <c r="CP306" s="348">
        <v>0</v>
      </c>
      <c r="CQ306" s="348">
        <v>0</v>
      </c>
      <c r="CR306" s="348">
        <v>0</v>
      </c>
      <c r="CS306" s="348">
        <v>0</v>
      </c>
      <c r="CT306" s="348">
        <v>0</v>
      </c>
      <c r="CU306" s="348">
        <v>0</v>
      </c>
      <c r="CV306" s="350">
        <f t="shared" si="38"/>
        <v>0</v>
      </c>
      <c r="CX306" s="1054"/>
    </row>
    <row r="307" spans="2:102" ht="30" x14ac:dyDescent="0.25">
      <c r="B307" s="172"/>
      <c r="C307" s="230" t="s">
        <v>841</v>
      </c>
      <c r="D307" s="231"/>
      <c r="E307" s="232" t="s">
        <v>269</v>
      </c>
      <c r="F307" s="230" t="s">
        <v>1042</v>
      </c>
      <c r="G307" s="231" t="s">
        <v>805</v>
      </c>
      <c r="H307" s="179"/>
      <c r="I307" s="179">
        <v>128</v>
      </c>
      <c r="J307" s="216" t="s">
        <v>269</v>
      </c>
      <c r="K307" s="222" t="s">
        <v>226</v>
      </c>
      <c r="L307" s="288" t="s">
        <v>2303</v>
      </c>
      <c r="M307" s="299"/>
      <c r="N307" s="285"/>
      <c r="O307" s="285" t="s">
        <v>841</v>
      </c>
      <c r="P307" s="1" t="b">
        <v>0</v>
      </c>
      <c r="R307" s="349"/>
      <c r="S307" s="349"/>
      <c r="T307" s="349"/>
      <c r="U307" s="349"/>
      <c r="V307" s="349"/>
      <c r="W307" s="349"/>
      <c r="X307" s="349"/>
      <c r="Y307" s="349"/>
      <c r="Z307" s="349"/>
      <c r="AA307" s="349"/>
      <c r="AB307" s="349"/>
      <c r="AC307" s="349"/>
      <c r="AD307" s="350">
        <f t="shared" si="32"/>
        <v>0</v>
      </c>
      <c r="AF307" s="349"/>
      <c r="AG307" s="349"/>
      <c r="AH307" s="349"/>
      <c r="AI307" s="349"/>
      <c r="AJ307" s="349"/>
      <c r="AK307" s="349"/>
      <c r="AL307" s="349"/>
      <c r="AM307" s="349"/>
      <c r="AN307" s="349"/>
      <c r="AO307" s="349"/>
      <c r="AP307" s="349"/>
      <c r="AQ307" s="349"/>
      <c r="AR307" s="350">
        <f t="shared" si="33"/>
        <v>0</v>
      </c>
      <c r="AT307" s="349"/>
      <c r="AU307" s="349"/>
      <c r="AV307" s="349"/>
      <c r="AW307" s="349"/>
      <c r="AX307" s="349"/>
      <c r="AY307" s="349"/>
      <c r="AZ307" s="349"/>
      <c r="BA307" s="349"/>
      <c r="BB307" s="349"/>
      <c r="BC307" s="349"/>
      <c r="BD307" s="349"/>
      <c r="BE307" s="349"/>
      <c r="BF307" s="350">
        <f t="shared" si="34"/>
        <v>0</v>
      </c>
      <c r="BH307" s="350"/>
      <c r="BI307" s="350"/>
      <c r="BJ307" s="350"/>
      <c r="BK307" s="350"/>
      <c r="BL307" s="350"/>
      <c r="BM307" s="350"/>
      <c r="BN307" s="350"/>
      <c r="BO307" s="350"/>
      <c r="BP307" s="350"/>
      <c r="BQ307" s="350"/>
      <c r="BR307" s="350"/>
      <c r="BS307" s="350"/>
      <c r="BT307" s="350">
        <f t="shared" si="35"/>
        <v>0</v>
      </c>
      <c r="BV307" s="349"/>
      <c r="BW307" s="349"/>
      <c r="BX307" s="349"/>
      <c r="BY307" s="349"/>
      <c r="BZ307" s="349"/>
      <c r="CA307" s="349"/>
      <c r="CB307" s="349"/>
      <c r="CC307" s="349"/>
      <c r="CD307" s="349"/>
      <c r="CE307" s="349"/>
      <c r="CF307" s="349"/>
      <c r="CG307" s="349"/>
      <c r="CH307" s="350">
        <f t="shared" si="36"/>
        <v>0</v>
      </c>
      <c r="CI307" s="399" t="e">
        <f t="shared" si="37"/>
        <v>#DIV/0!</v>
      </c>
      <c r="CJ307" s="348">
        <v>0</v>
      </c>
      <c r="CK307" s="348">
        <v>0</v>
      </c>
      <c r="CL307" s="348">
        <v>0</v>
      </c>
      <c r="CM307" s="348">
        <v>0</v>
      </c>
      <c r="CN307" s="348">
        <v>0</v>
      </c>
      <c r="CO307" s="348">
        <v>0</v>
      </c>
      <c r="CP307" s="348">
        <v>0</v>
      </c>
      <c r="CQ307" s="348">
        <v>0</v>
      </c>
      <c r="CR307" s="348">
        <v>0</v>
      </c>
      <c r="CS307" s="348">
        <v>0</v>
      </c>
      <c r="CT307" s="348">
        <v>0</v>
      </c>
      <c r="CU307" s="348">
        <v>0</v>
      </c>
      <c r="CV307" s="350">
        <f t="shared" si="38"/>
        <v>0</v>
      </c>
      <c r="CX307" s="1054"/>
    </row>
    <row r="308" spans="2:102" ht="30" x14ac:dyDescent="0.25">
      <c r="B308" s="172"/>
      <c r="C308" s="230" t="s">
        <v>933</v>
      </c>
      <c r="D308" s="231"/>
      <c r="E308" s="232" t="s">
        <v>269</v>
      </c>
      <c r="F308" s="230" t="s">
        <v>1042</v>
      </c>
      <c r="G308" s="231" t="s">
        <v>805</v>
      </c>
      <c r="H308" s="179"/>
      <c r="I308" s="179">
        <v>128</v>
      </c>
      <c r="J308" s="216" t="s">
        <v>269</v>
      </c>
      <c r="K308" s="222" t="s">
        <v>226</v>
      </c>
      <c r="L308" s="288" t="s">
        <v>2304</v>
      </c>
      <c r="M308" s="299"/>
      <c r="N308" s="285"/>
      <c r="O308" s="285" t="s">
        <v>933</v>
      </c>
      <c r="P308" s="1" t="b">
        <v>0</v>
      </c>
      <c r="R308" s="349"/>
      <c r="S308" s="349"/>
      <c r="T308" s="349"/>
      <c r="U308" s="349"/>
      <c r="V308" s="349"/>
      <c r="W308" s="349"/>
      <c r="X308" s="349"/>
      <c r="Y308" s="349"/>
      <c r="Z308" s="349"/>
      <c r="AA308" s="349"/>
      <c r="AB308" s="349"/>
      <c r="AC308" s="349"/>
      <c r="AD308" s="350">
        <f t="shared" si="32"/>
        <v>0</v>
      </c>
      <c r="AF308" s="349"/>
      <c r="AG308" s="349"/>
      <c r="AH308" s="349"/>
      <c r="AI308" s="349"/>
      <c r="AJ308" s="349"/>
      <c r="AK308" s="349"/>
      <c r="AL308" s="349"/>
      <c r="AM308" s="349"/>
      <c r="AN308" s="349"/>
      <c r="AO308" s="349"/>
      <c r="AP308" s="349"/>
      <c r="AQ308" s="349"/>
      <c r="AR308" s="350">
        <f t="shared" si="33"/>
        <v>0</v>
      </c>
      <c r="AT308" s="349"/>
      <c r="AU308" s="349"/>
      <c r="AV308" s="349"/>
      <c r="AW308" s="349"/>
      <c r="AX308" s="349"/>
      <c r="AY308" s="349"/>
      <c r="AZ308" s="349"/>
      <c r="BA308" s="349"/>
      <c r="BB308" s="349"/>
      <c r="BC308" s="349"/>
      <c r="BD308" s="349"/>
      <c r="BE308" s="349"/>
      <c r="BF308" s="350">
        <f t="shared" si="34"/>
        <v>0</v>
      </c>
      <c r="BH308" s="350"/>
      <c r="BI308" s="350"/>
      <c r="BJ308" s="350"/>
      <c r="BK308" s="350"/>
      <c r="BL308" s="350"/>
      <c r="BM308" s="350"/>
      <c r="BN308" s="350"/>
      <c r="BO308" s="350"/>
      <c r="BP308" s="350"/>
      <c r="BQ308" s="350"/>
      <c r="BR308" s="350"/>
      <c r="BS308" s="350"/>
      <c r="BT308" s="350">
        <f t="shared" si="35"/>
        <v>0</v>
      </c>
      <c r="BV308" s="349"/>
      <c r="BW308" s="349"/>
      <c r="BX308" s="349"/>
      <c r="BY308" s="349"/>
      <c r="BZ308" s="349"/>
      <c r="CA308" s="349"/>
      <c r="CB308" s="349"/>
      <c r="CC308" s="349"/>
      <c r="CD308" s="349"/>
      <c r="CE308" s="349"/>
      <c r="CF308" s="349"/>
      <c r="CG308" s="349"/>
      <c r="CH308" s="350">
        <f t="shared" si="36"/>
        <v>0</v>
      </c>
      <c r="CI308" s="399" t="e">
        <f t="shared" si="37"/>
        <v>#DIV/0!</v>
      </c>
      <c r="CJ308" s="348">
        <v>0</v>
      </c>
      <c r="CK308" s="348">
        <v>0</v>
      </c>
      <c r="CL308" s="348">
        <v>0</v>
      </c>
      <c r="CM308" s="348">
        <v>0</v>
      </c>
      <c r="CN308" s="348">
        <v>0</v>
      </c>
      <c r="CO308" s="348">
        <v>0</v>
      </c>
      <c r="CP308" s="348">
        <v>0</v>
      </c>
      <c r="CQ308" s="348">
        <v>0</v>
      </c>
      <c r="CR308" s="348">
        <v>0</v>
      </c>
      <c r="CS308" s="348">
        <v>0</v>
      </c>
      <c r="CT308" s="348">
        <v>0</v>
      </c>
      <c r="CU308" s="348">
        <v>0</v>
      </c>
      <c r="CV308" s="350">
        <f t="shared" si="38"/>
        <v>0</v>
      </c>
      <c r="CX308" s="1054"/>
    </row>
    <row r="309" spans="2:102" ht="30" x14ac:dyDescent="0.25">
      <c r="B309" s="172"/>
      <c r="C309" s="230" t="s">
        <v>934</v>
      </c>
      <c r="D309" s="231"/>
      <c r="E309" s="232" t="s">
        <v>269</v>
      </c>
      <c r="F309" s="230" t="s">
        <v>1042</v>
      </c>
      <c r="G309" s="231" t="s">
        <v>805</v>
      </c>
      <c r="H309" s="179"/>
      <c r="I309" s="179">
        <v>128</v>
      </c>
      <c r="J309" s="216" t="s">
        <v>269</v>
      </c>
      <c r="K309" s="222" t="s">
        <v>226</v>
      </c>
      <c r="L309" s="288" t="s">
        <v>2305</v>
      </c>
      <c r="M309" s="299"/>
      <c r="N309" s="285"/>
      <c r="O309" s="285" t="s">
        <v>934</v>
      </c>
      <c r="P309" s="1" t="b">
        <v>0</v>
      </c>
      <c r="R309" s="349"/>
      <c r="S309" s="349"/>
      <c r="T309" s="349"/>
      <c r="U309" s="349"/>
      <c r="V309" s="349"/>
      <c r="W309" s="349"/>
      <c r="X309" s="349"/>
      <c r="Y309" s="349"/>
      <c r="Z309" s="349"/>
      <c r="AA309" s="349"/>
      <c r="AB309" s="349"/>
      <c r="AC309" s="349"/>
      <c r="AD309" s="350">
        <f t="shared" si="32"/>
        <v>0</v>
      </c>
      <c r="AF309" s="349"/>
      <c r="AG309" s="349"/>
      <c r="AH309" s="349"/>
      <c r="AI309" s="349"/>
      <c r="AJ309" s="349"/>
      <c r="AK309" s="349"/>
      <c r="AL309" s="349"/>
      <c r="AM309" s="349"/>
      <c r="AN309" s="349"/>
      <c r="AO309" s="349"/>
      <c r="AP309" s="349"/>
      <c r="AQ309" s="349"/>
      <c r="AR309" s="350">
        <f t="shared" si="33"/>
        <v>0</v>
      </c>
      <c r="AT309" s="349"/>
      <c r="AU309" s="349"/>
      <c r="AV309" s="349"/>
      <c r="AW309" s="349"/>
      <c r="AX309" s="349"/>
      <c r="AY309" s="349"/>
      <c r="AZ309" s="349"/>
      <c r="BA309" s="349"/>
      <c r="BB309" s="349"/>
      <c r="BC309" s="349"/>
      <c r="BD309" s="349"/>
      <c r="BE309" s="349"/>
      <c r="BF309" s="350">
        <f t="shared" si="34"/>
        <v>0</v>
      </c>
      <c r="BH309" s="350"/>
      <c r="BI309" s="350"/>
      <c r="BJ309" s="350"/>
      <c r="BK309" s="350"/>
      <c r="BL309" s="350"/>
      <c r="BM309" s="350"/>
      <c r="BN309" s="350"/>
      <c r="BO309" s="350"/>
      <c r="BP309" s="350"/>
      <c r="BQ309" s="350"/>
      <c r="BR309" s="350"/>
      <c r="BS309" s="350"/>
      <c r="BT309" s="350">
        <f t="shared" si="35"/>
        <v>0</v>
      </c>
      <c r="BV309" s="349"/>
      <c r="BW309" s="349"/>
      <c r="BX309" s="349"/>
      <c r="BY309" s="349"/>
      <c r="BZ309" s="349"/>
      <c r="CA309" s="349"/>
      <c r="CB309" s="349"/>
      <c r="CC309" s="349"/>
      <c r="CD309" s="349"/>
      <c r="CE309" s="349"/>
      <c r="CF309" s="349"/>
      <c r="CG309" s="349"/>
      <c r="CH309" s="350">
        <f t="shared" si="36"/>
        <v>0</v>
      </c>
      <c r="CI309" s="399" t="e">
        <f t="shared" si="37"/>
        <v>#DIV/0!</v>
      </c>
      <c r="CJ309" s="348">
        <v>0</v>
      </c>
      <c r="CK309" s="348">
        <v>0</v>
      </c>
      <c r="CL309" s="348">
        <v>0</v>
      </c>
      <c r="CM309" s="348">
        <v>0</v>
      </c>
      <c r="CN309" s="348">
        <v>0</v>
      </c>
      <c r="CO309" s="348">
        <v>0</v>
      </c>
      <c r="CP309" s="348">
        <v>0</v>
      </c>
      <c r="CQ309" s="348">
        <v>0</v>
      </c>
      <c r="CR309" s="348">
        <v>0</v>
      </c>
      <c r="CS309" s="348">
        <v>0</v>
      </c>
      <c r="CT309" s="348">
        <v>0</v>
      </c>
      <c r="CU309" s="348">
        <v>0</v>
      </c>
      <c r="CV309" s="350">
        <f t="shared" si="38"/>
        <v>0</v>
      </c>
      <c r="CX309" s="1054"/>
    </row>
    <row r="310" spans="2:102" x14ac:dyDescent="0.25">
      <c r="B310" s="172">
        <f>IF(C310=0,"",MAX($B$7:B306)+1)</f>
        <v>294</v>
      </c>
      <c r="C310" s="21">
        <v>6220002802</v>
      </c>
      <c r="D310" s="9" t="str">
        <f>_xlfn.XLOOKUP(C310,'COA_DTGroup_Update 20260428'!$C$410:$C$854,'COA_DTGroup_Update 20260428'!$A$410:$A$854,"")</f>
        <v>Chi phí Khen thưởng</v>
      </c>
      <c r="E310" s="9" t="s">
        <v>140</v>
      </c>
      <c r="F310" s="21" t="s">
        <v>1043</v>
      </c>
      <c r="G310" s="171"/>
      <c r="H310" s="179">
        <f>VLOOKUP(C310,'COA_DTGroup_Update 20260428'!C:D,2,0)</f>
        <v>622</v>
      </c>
      <c r="I310" s="179">
        <v>129</v>
      </c>
      <c r="J310" s="198" t="s">
        <v>140</v>
      </c>
      <c r="K310" s="222" t="s">
        <v>226</v>
      </c>
      <c r="L310" s="288" t="s">
        <v>621</v>
      </c>
      <c r="M310" s="299" t="s">
        <v>2258</v>
      </c>
      <c r="N310" s="285"/>
      <c r="O310" s="285" t="s">
        <v>621</v>
      </c>
      <c r="P310" s="1" t="b">
        <v>1</v>
      </c>
      <c r="R310" s="349"/>
      <c r="S310" s="349"/>
      <c r="T310" s="349"/>
      <c r="U310" s="349"/>
      <c r="V310" s="349"/>
      <c r="W310" s="349"/>
      <c r="X310" s="349"/>
      <c r="Y310" s="349"/>
      <c r="Z310" s="349"/>
      <c r="AA310" s="349"/>
      <c r="AB310" s="349"/>
      <c r="AC310" s="349"/>
      <c r="AD310" s="350">
        <f t="shared" si="32"/>
        <v>0</v>
      </c>
      <c r="AF310" s="349"/>
      <c r="AG310" s="349"/>
      <c r="AH310" s="349"/>
      <c r="AI310" s="349"/>
      <c r="AJ310" s="349"/>
      <c r="AK310" s="349"/>
      <c r="AL310" s="349"/>
      <c r="AM310" s="349"/>
      <c r="AN310" s="349"/>
      <c r="AO310" s="349"/>
      <c r="AP310" s="349"/>
      <c r="AQ310" s="349"/>
      <c r="AR310" s="350">
        <f t="shared" si="33"/>
        <v>0</v>
      </c>
      <c r="AT310" s="349"/>
      <c r="AU310" s="349"/>
      <c r="AV310" s="349"/>
      <c r="AW310" s="349"/>
      <c r="AX310" s="349"/>
      <c r="AY310" s="349"/>
      <c r="AZ310" s="349"/>
      <c r="BA310" s="349"/>
      <c r="BB310" s="349"/>
      <c r="BC310" s="349"/>
      <c r="BD310" s="349"/>
      <c r="BE310" s="349"/>
      <c r="BF310" s="350">
        <f t="shared" si="34"/>
        <v>0</v>
      </c>
      <c r="BH310" s="350"/>
      <c r="BI310" s="350"/>
      <c r="BJ310" s="350"/>
      <c r="BK310" s="350"/>
      <c r="BL310" s="350"/>
      <c r="BM310" s="350"/>
      <c r="BN310" s="350"/>
      <c r="BO310" s="350"/>
      <c r="BP310" s="350"/>
      <c r="BQ310" s="350"/>
      <c r="BR310" s="350"/>
      <c r="BS310" s="350"/>
      <c r="BT310" s="350">
        <f t="shared" si="35"/>
        <v>0</v>
      </c>
      <c r="BV310" s="349">
        <v>34320000</v>
      </c>
      <c r="BW310" s="349">
        <v>29920000</v>
      </c>
      <c r="BX310" s="349">
        <v>29920000</v>
      </c>
      <c r="BY310" s="349">
        <v>29920000</v>
      </c>
      <c r="BZ310" s="349">
        <v>38720000</v>
      </c>
      <c r="CA310" s="349">
        <v>29920000</v>
      </c>
      <c r="CB310" s="349">
        <v>29920000</v>
      </c>
      <c r="CC310" s="349">
        <v>29920000</v>
      </c>
      <c r="CD310" s="349">
        <v>34320000</v>
      </c>
      <c r="CE310" s="349">
        <v>29920000</v>
      </c>
      <c r="CF310" s="349">
        <v>29920000</v>
      </c>
      <c r="CG310" s="349">
        <v>29920000</v>
      </c>
      <c r="CH310" s="350">
        <f t="shared" si="36"/>
        <v>376640000</v>
      </c>
      <c r="CI310" s="399">
        <f t="shared" si="37"/>
        <v>-1</v>
      </c>
      <c r="CJ310" s="348">
        <v>0</v>
      </c>
      <c r="CK310" s="348">
        <v>0</v>
      </c>
      <c r="CL310" s="348">
        <v>0</v>
      </c>
      <c r="CM310" s="348">
        <v>0</v>
      </c>
      <c r="CN310" s="348">
        <v>0</v>
      </c>
      <c r="CO310" s="348">
        <v>0</v>
      </c>
      <c r="CP310" s="348">
        <v>0</v>
      </c>
      <c r="CQ310" s="348">
        <v>0</v>
      </c>
      <c r="CR310" s="348">
        <v>0</v>
      </c>
      <c r="CS310" s="348">
        <v>0</v>
      </c>
      <c r="CT310" s="348">
        <v>0</v>
      </c>
      <c r="CU310" s="348">
        <v>0</v>
      </c>
      <c r="CV310" s="350">
        <f t="shared" si="38"/>
        <v>0</v>
      </c>
      <c r="CX310" s="1054"/>
    </row>
    <row r="311" spans="2:102" x14ac:dyDescent="0.25">
      <c r="B311" s="172">
        <f>IF(C311=0,"",MAX($B$7:B310)+1)</f>
        <v>295</v>
      </c>
      <c r="C311" s="21">
        <v>6220002806</v>
      </c>
      <c r="D311" s="9" t="str">
        <f>_xlfn.XLOOKUP(C311,'COA_DTGroup_Update 20260428'!$C$410:$C$854,'COA_DTGroup_Update 20260428'!$A$410:$A$854,"")</f>
        <v>Thưởng danh hiệu</v>
      </c>
      <c r="E311" s="9" t="s">
        <v>397</v>
      </c>
      <c r="F311" s="21" t="s">
        <v>1044</v>
      </c>
      <c r="G311" s="171"/>
      <c r="H311" s="179">
        <f>VLOOKUP(C311,'COA_DTGroup_Update 20260428'!C:D,2,0)</f>
        <v>622</v>
      </c>
      <c r="I311" s="179">
        <v>130</v>
      </c>
      <c r="J311" s="198" t="s">
        <v>397</v>
      </c>
      <c r="K311" s="222" t="s">
        <v>226</v>
      </c>
      <c r="L311" s="288" t="s">
        <v>622</v>
      </c>
      <c r="M311" s="299" t="s">
        <v>2258</v>
      </c>
      <c r="N311" s="285"/>
      <c r="O311" s="285" t="s">
        <v>622</v>
      </c>
      <c r="P311" s="1" t="b">
        <v>1</v>
      </c>
      <c r="R311" s="349"/>
      <c r="S311" s="349"/>
      <c r="T311" s="349"/>
      <c r="U311" s="349"/>
      <c r="V311" s="349"/>
      <c r="W311" s="349"/>
      <c r="X311" s="349"/>
      <c r="Y311" s="349"/>
      <c r="Z311" s="349"/>
      <c r="AA311" s="349"/>
      <c r="AB311" s="349"/>
      <c r="AC311" s="349"/>
      <c r="AD311" s="350">
        <f t="shared" si="32"/>
        <v>0</v>
      </c>
      <c r="AF311" s="349"/>
      <c r="AG311" s="349"/>
      <c r="AH311" s="349"/>
      <c r="AI311" s="349"/>
      <c r="AJ311" s="349"/>
      <c r="AK311" s="349"/>
      <c r="AL311" s="349"/>
      <c r="AM311" s="349"/>
      <c r="AN311" s="349"/>
      <c r="AO311" s="349"/>
      <c r="AP311" s="349"/>
      <c r="AQ311" s="349"/>
      <c r="AR311" s="350">
        <f t="shared" si="33"/>
        <v>0</v>
      </c>
      <c r="AT311" s="349"/>
      <c r="AU311" s="349"/>
      <c r="AV311" s="349"/>
      <c r="AW311" s="349"/>
      <c r="AX311" s="349"/>
      <c r="AY311" s="349"/>
      <c r="AZ311" s="349"/>
      <c r="BA311" s="349"/>
      <c r="BB311" s="349"/>
      <c r="BC311" s="349"/>
      <c r="BD311" s="349"/>
      <c r="BE311" s="349"/>
      <c r="BF311" s="350">
        <f t="shared" si="34"/>
        <v>0</v>
      </c>
      <c r="BH311" s="350"/>
      <c r="BI311" s="350"/>
      <c r="BJ311" s="350"/>
      <c r="BK311" s="350"/>
      <c r="BL311" s="350"/>
      <c r="BM311" s="350"/>
      <c r="BN311" s="350"/>
      <c r="BO311" s="350"/>
      <c r="BP311" s="350"/>
      <c r="BQ311" s="350"/>
      <c r="BR311" s="350"/>
      <c r="BS311" s="350"/>
      <c r="BT311" s="350">
        <f t="shared" si="35"/>
        <v>0</v>
      </c>
      <c r="BV311" s="349">
        <v>1374519</v>
      </c>
      <c r="BW311" s="349">
        <v>1374519</v>
      </c>
      <c r="BX311" s="349">
        <v>1374519</v>
      </c>
      <c r="BY311" s="349">
        <v>1374519</v>
      </c>
      <c r="BZ311" s="349">
        <v>1374519</v>
      </c>
      <c r="CA311" s="349">
        <v>1374519</v>
      </c>
      <c r="CB311" s="349">
        <v>1374519</v>
      </c>
      <c r="CC311" s="349">
        <v>1374519</v>
      </c>
      <c r="CD311" s="349">
        <v>1374519</v>
      </c>
      <c r="CE311" s="349">
        <v>1374519</v>
      </c>
      <c r="CF311" s="349">
        <v>1374519</v>
      </c>
      <c r="CG311" s="349">
        <v>1374519</v>
      </c>
      <c r="CH311" s="350">
        <f t="shared" si="36"/>
        <v>16494228</v>
      </c>
      <c r="CI311" s="399">
        <f t="shared" si="37"/>
        <v>1.5423051627514788</v>
      </c>
      <c r="CJ311" s="348">
        <v>6485334</v>
      </c>
      <c r="CK311" s="348">
        <v>1618012</v>
      </c>
      <c r="CL311" s="348">
        <v>1896289</v>
      </c>
      <c r="CM311" s="348">
        <v>1901955</v>
      </c>
      <c r="CN311" s="348">
        <v>2076197</v>
      </c>
      <c r="CO311" s="348">
        <v>0</v>
      </c>
      <c r="CP311" s="348">
        <v>0</v>
      </c>
      <c r="CQ311" s="348">
        <v>0</v>
      </c>
      <c r="CR311" s="348">
        <v>0</v>
      </c>
      <c r="CS311" s="348">
        <v>0</v>
      </c>
      <c r="CT311" s="348">
        <v>0</v>
      </c>
      <c r="CU311" s="348">
        <v>0</v>
      </c>
      <c r="CV311" s="350">
        <f t="shared" si="38"/>
        <v>13977787</v>
      </c>
      <c r="CX311" s="1054"/>
    </row>
    <row r="312" spans="2:102" x14ac:dyDescent="0.25">
      <c r="B312" s="172">
        <f>IF(C312=0,"",MAX($B$7:B311)+1)</f>
        <v>296</v>
      </c>
      <c r="C312" s="21">
        <v>6271002802</v>
      </c>
      <c r="D312" s="9" t="str">
        <f>_xlfn.XLOOKUP(C312,'COA_DTGroup_Update 20260428'!$C$410:$C$854,'COA_DTGroup_Update 20260428'!$A$410:$A$854,"")</f>
        <v>Chi phí Khen thưởng</v>
      </c>
      <c r="E312" s="9" t="s">
        <v>140</v>
      </c>
      <c r="F312" s="21" t="s">
        <v>1043</v>
      </c>
      <c r="G312" s="171"/>
      <c r="H312" s="179">
        <f>VLOOKUP(C312,'COA_DTGroup_Update 20260428'!C:D,2,0)</f>
        <v>627</v>
      </c>
      <c r="I312" s="179">
        <v>129</v>
      </c>
      <c r="J312" s="198" t="s">
        <v>140</v>
      </c>
      <c r="K312" s="222" t="s">
        <v>226</v>
      </c>
      <c r="L312" s="288" t="s">
        <v>599</v>
      </c>
      <c r="M312" s="299" t="s">
        <v>2258</v>
      </c>
      <c r="N312" s="285"/>
      <c r="O312" s="285" t="s">
        <v>599</v>
      </c>
      <c r="P312" s="1" t="b">
        <v>1</v>
      </c>
      <c r="R312" s="349"/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50">
        <f t="shared" si="32"/>
        <v>0</v>
      </c>
      <c r="AF312" s="349"/>
      <c r="AG312" s="349"/>
      <c r="AH312" s="349"/>
      <c r="AI312" s="349"/>
      <c r="AJ312" s="349"/>
      <c r="AK312" s="349"/>
      <c r="AL312" s="349"/>
      <c r="AM312" s="349"/>
      <c r="AN312" s="349"/>
      <c r="AO312" s="349"/>
      <c r="AP312" s="349"/>
      <c r="AQ312" s="349"/>
      <c r="AR312" s="350">
        <f t="shared" si="33"/>
        <v>0</v>
      </c>
      <c r="AT312" s="349"/>
      <c r="AU312" s="349"/>
      <c r="AV312" s="349"/>
      <c r="AW312" s="349"/>
      <c r="AX312" s="349"/>
      <c r="AY312" s="349"/>
      <c r="AZ312" s="349"/>
      <c r="BA312" s="349"/>
      <c r="BB312" s="349"/>
      <c r="BC312" s="349"/>
      <c r="BD312" s="349"/>
      <c r="BE312" s="349"/>
      <c r="BF312" s="350">
        <f t="shared" si="34"/>
        <v>0</v>
      </c>
      <c r="BH312" s="350"/>
      <c r="BI312" s="350"/>
      <c r="BJ312" s="350"/>
      <c r="BK312" s="350"/>
      <c r="BL312" s="350"/>
      <c r="BM312" s="350"/>
      <c r="BN312" s="350"/>
      <c r="BO312" s="350"/>
      <c r="BP312" s="350"/>
      <c r="BQ312" s="350"/>
      <c r="BR312" s="350"/>
      <c r="BS312" s="350"/>
      <c r="BT312" s="350">
        <f t="shared" si="35"/>
        <v>0</v>
      </c>
      <c r="BV312" s="349">
        <v>19475000</v>
      </c>
      <c r="BW312" s="349">
        <v>16675000</v>
      </c>
      <c r="BX312" s="349">
        <v>16675000</v>
      </c>
      <c r="BY312" s="349">
        <v>16675000</v>
      </c>
      <c r="BZ312" s="349">
        <v>22275000</v>
      </c>
      <c r="CA312" s="349">
        <v>16675000</v>
      </c>
      <c r="CB312" s="349">
        <v>16675000</v>
      </c>
      <c r="CC312" s="349">
        <v>16675000</v>
      </c>
      <c r="CD312" s="349">
        <v>19475000</v>
      </c>
      <c r="CE312" s="349">
        <v>16675000</v>
      </c>
      <c r="CF312" s="349">
        <v>16675000</v>
      </c>
      <c r="CG312" s="349">
        <v>16675000</v>
      </c>
      <c r="CH312" s="350">
        <f t="shared" si="36"/>
        <v>211300000</v>
      </c>
      <c r="CI312" s="399">
        <f t="shared" si="37"/>
        <v>-1</v>
      </c>
      <c r="CJ312" s="348">
        <v>0</v>
      </c>
      <c r="CK312" s="348">
        <v>0</v>
      </c>
      <c r="CL312" s="348">
        <v>0</v>
      </c>
      <c r="CM312" s="348">
        <v>0</v>
      </c>
      <c r="CN312" s="348">
        <v>0</v>
      </c>
      <c r="CO312" s="348">
        <v>0</v>
      </c>
      <c r="CP312" s="348">
        <v>0</v>
      </c>
      <c r="CQ312" s="348">
        <v>0</v>
      </c>
      <c r="CR312" s="348">
        <v>0</v>
      </c>
      <c r="CS312" s="348">
        <v>0</v>
      </c>
      <c r="CT312" s="348">
        <v>0</v>
      </c>
      <c r="CU312" s="348">
        <v>0</v>
      </c>
      <c r="CV312" s="350">
        <f t="shared" si="38"/>
        <v>0</v>
      </c>
      <c r="CX312" s="1054"/>
    </row>
    <row r="313" spans="2:102" x14ac:dyDescent="0.25">
      <c r="B313" s="172">
        <f>IF(C313=0,"",MAX($B$7:B312)+1)</f>
        <v>297</v>
      </c>
      <c r="C313" s="21">
        <v>6271002806</v>
      </c>
      <c r="D313" s="9" t="str">
        <f>_xlfn.XLOOKUP(C313,'COA_DTGroup_Update 20260428'!$C$410:$C$854,'COA_DTGroup_Update 20260428'!$A$410:$A$854,"")</f>
        <v>Thưởng danh hiệu</v>
      </c>
      <c r="E313" s="9" t="s">
        <v>397</v>
      </c>
      <c r="F313" s="21" t="s">
        <v>1044</v>
      </c>
      <c r="G313" s="171"/>
      <c r="H313" s="179">
        <f>VLOOKUP(C313,'COA_DTGroup_Update 20260428'!C:D,2,0)</f>
        <v>627</v>
      </c>
      <c r="I313" s="179">
        <v>130</v>
      </c>
      <c r="J313" s="198" t="s">
        <v>397</v>
      </c>
      <c r="K313" s="222" t="s">
        <v>226</v>
      </c>
      <c r="L313" s="288" t="s">
        <v>603</v>
      </c>
      <c r="M313" s="299" t="s">
        <v>2258</v>
      </c>
      <c r="N313" s="285"/>
      <c r="O313" s="285" t="s">
        <v>603</v>
      </c>
      <c r="P313" s="1" t="b">
        <v>1</v>
      </c>
      <c r="R313" s="349"/>
      <c r="S313" s="349"/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50">
        <f t="shared" si="32"/>
        <v>0</v>
      </c>
      <c r="AF313" s="349"/>
      <c r="AG313" s="349"/>
      <c r="AH313" s="349"/>
      <c r="AI313" s="349"/>
      <c r="AJ313" s="349"/>
      <c r="AK313" s="349"/>
      <c r="AL313" s="349"/>
      <c r="AM313" s="349"/>
      <c r="AN313" s="349"/>
      <c r="AO313" s="349"/>
      <c r="AP313" s="349"/>
      <c r="AQ313" s="349"/>
      <c r="AR313" s="350">
        <f t="shared" si="33"/>
        <v>0</v>
      </c>
      <c r="AT313" s="349"/>
      <c r="AU313" s="349"/>
      <c r="AV313" s="349"/>
      <c r="AW313" s="349"/>
      <c r="AX313" s="349"/>
      <c r="AY313" s="349"/>
      <c r="AZ313" s="349"/>
      <c r="BA313" s="349"/>
      <c r="BB313" s="349"/>
      <c r="BC313" s="349"/>
      <c r="BD313" s="349"/>
      <c r="BE313" s="349"/>
      <c r="BF313" s="350">
        <f t="shared" si="34"/>
        <v>0</v>
      </c>
      <c r="BH313" s="350"/>
      <c r="BI313" s="350"/>
      <c r="BJ313" s="350"/>
      <c r="BK313" s="350"/>
      <c r="BL313" s="350"/>
      <c r="BM313" s="350"/>
      <c r="BN313" s="350"/>
      <c r="BO313" s="350"/>
      <c r="BP313" s="350"/>
      <c r="BQ313" s="350"/>
      <c r="BR313" s="350"/>
      <c r="BS313" s="350"/>
      <c r="BT313" s="350">
        <f t="shared" si="35"/>
        <v>0</v>
      </c>
      <c r="BV313" s="349">
        <v>16772477</v>
      </c>
      <c r="BW313" s="349">
        <v>16772477</v>
      </c>
      <c r="BX313" s="349">
        <v>16772477</v>
      </c>
      <c r="BY313" s="349">
        <v>16772477</v>
      </c>
      <c r="BZ313" s="349">
        <v>16772477</v>
      </c>
      <c r="CA313" s="349">
        <v>16772477</v>
      </c>
      <c r="CB313" s="349">
        <v>16772477</v>
      </c>
      <c r="CC313" s="349">
        <v>16772477</v>
      </c>
      <c r="CD313" s="349">
        <v>16772477</v>
      </c>
      <c r="CE313" s="349">
        <v>16772477</v>
      </c>
      <c r="CF313" s="349">
        <v>16772477</v>
      </c>
      <c r="CG313" s="349">
        <v>16772477</v>
      </c>
      <c r="CH313" s="350">
        <f t="shared" si="36"/>
        <v>201269724</v>
      </c>
      <c r="CI313" s="399">
        <f t="shared" si="37"/>
        <v>0.4241025341695206</v>
      </c>
      <c r="CJ313" s="348">
        <v>49944553</v>
      </c>
      <c r="CK313" s="348">
        <v>11729466</v>
      </c>
      <c r="CL313" s="348">
        <v>11660084</v>
      </c>
      <c r="CM313" s="348">
        <v>10735632</v>
      </c>
      <c r="CN313" s="348">
        <v>11473173</v>
      </c>
      <c r="CO313" s="348">
        <v>0</v>
      </c>
      <c r="CP313" s="348">
        <v>0</v>
      </c>
      <c r="CQ313" s="348">
        <v>0</v>
      </c>
      <c r="CR313" s="348">
        <v>0</v>
      </c>
      <c r="CS313" s="348">
        <v>0</v>
      </c>
      <c r="CT313" s="348">
        <v>0</v>
      </c>
      <c r="CU313" s="348">
        <v>0</v>
      </c>
      <c r="CV313" s="350">
        <f t="shared" si="38"/>
        <v>95542908</v>
      </c>
      <c r="CX313" s="1054"/>
    </row>
    <row r="314" spans="2:102" x14ac:dyDescent="0.25">
      <c r="B314" s="172">
        <f>IF(C314=0,"",MAX($B$7:B313)+1)</f>
        <v>298</v>
      </c>
      <c r="C314" s="21">
        <v>6411002802</v>
      </c>
      <c r="D314" s="9" t="str">
        <f>_xlfn.XLOOKUP(C314,'COA_DTGroup_Update 20260428'!$C$410:$C$854,'COA_DTGroup_Update 20260428'!$A$410:$A$854,"")</f>
        <v>Chi phí Khen thưởng</v>
      </c>
      <c r="E314" s="9" t="s">
        <v>140</v>
      </c>
      <c r="F314" s="21" t="s">
        <v>1043</v>
      </c>
      <c r="G314" s="171"/>
      <c r="H314" s="179">
        <f>VLOOKUP(C314,'COA_DTGroup_Update 20260428'!C:D,2,0)</f>
        <v>641</v>
      </c>
      <c r="I314" s="179">
        <v>129</v>
      </c>
      <c r="J314" s="198" t="s">
        <v>140</v>
      </c>
      <c r="K314" s="222" t="s">
        <v>226</v>
      </c>
      <c r="L314" s="288" t="s">
        <v>551</v>
      </c>
      <c r="M314" s="299" t="s">
        <v>2258</v>
      </c>
      <c r="N314" s="285"/>
      <c r="O314" s="285" t="s">
        <v>551</v>
      </c>
      <c r="P314" s="1" t="b">
        <v>1</v>
      </c>
      <c r="R314" s="349"/>
      <c r="S314" s="349"/>
      <c r="T314" s="349"/>
      <c r="U314" s="349"/>
      <c r="V314" s="349"/>
      <c r="W314" s="349"/>
      <c r="X314" s="349"/>
      <c r="Y314" s="349"/>
      <c r="Z314" s="349"/>
      <c r="AA314" s="349"/>
      <c r="AB314" s="349"/>
      <c r="AC314" s="349"/>
      <c r="AD314" s="350">
        <f t="shared" si="32"/>
        <v>0</v>
      </c>
      <c r="AF314" s="349"/>
      <c r="AG314" s="349"/>
      <c r="AH314" s="349"/>
      <c r="AI314" s="349"/>
      <c r="AJ314" s="349"/>
      <c r="AK314" s="349"/>
      <c r="AL314" s="349"/>
      <c r="AM314" s="349"/>
      <c r="AN314" s="349"/>
      <c r="AO314" s="349"/>
      <c r="AP314" s="349"/>
      <c r="AQ314" s="349"/>
      <c r="AR314" s="350">
        <f t="shared" si="33"/>
        <v>0</v>
      </c>
      <c r="AT314" s="349"/>
      <c r="AU314" s="349"/>
      <c r="AV314" s="349"/>
      <c r="AW314" s="349"/>
      <c r="AX314" s="349"/>
      <c r="AY314" s="349"/>
      <c r="AZ314" s="349"/>
      <c r="BA314" s="349"/>
      <c r="BB314" s="349"/>
      <c r="BC314" s="349"/>
      <c r="BD314" s="349"/>
      <c r="BE314" s="349"/>
      <c r="BF314" s="350">
        <f t="shared" si="34"/>
        <v>0</v>
      </c>
      <c r="BH314" s="350"/>
      <c r="BI314" s="350"/>
      <c r="BJ314" s="350"/>
      <c r="BK314" s="350"/>
      <c r="BL314" s="350"/>
      <c r="BM314" s="350"/>
      <c r="BN314" s="350"/>
      <c r="BO314" s="350"/>
      <c r="BP314" s="350"/>
      <c r="BQ314" s="350"/>
      <c r="BR314" s="350"/>
      <c r="BS314" s="350"/>
      <c r="BT314" s="350">
        <f t="shared" si="35"/>
        <v>0</v>
      </c>
      <c r="BV314" s="349"/>
      <c r="BW314" s="349"/>
      <c r="BX314" s="349"/>
      <c r="BY314" s="349"/>
      <c r="BZ314" s="349"/>
      <c r="CA314" s="349"/>
      <c r="CB314" s="349"/>
      <c r="CC314" s="349"/>
      <c r="CD314" s="349"/>
      <c r="CE314" s="349"/>
      <c r="CF314" s="349"/>
      <c r="CG314" s="349"/>
      <c r="CH314" s="350">
        <f t="shared" si="36"/>
        <v>0</v>
      </c>
      <c r="CI314" s="399" t="e">
        <f t="shared" si="37"/>
        <v>#DIV/0!</v>
      </c>
      <c r="CJ314" s="348">
        <v>0</v>
      </c>
      <c r="CK314" s="348">
        <v>0</v>
      </c>
      <c r="CL314" s="348">
        <v>0</v>
      </c>
      <c r="CM314" s="348">
        <v>0</v>
      </c>
      <c r="CN314" s="348">
        <v>0</v>
      </c>
      <c r="CO314" s="348">
        <v>0</v>
      </c>
      <c r="CP314" s="348">
        <v>0</v>
      </c>
      <c r="CQ314" s="348">
        <v>0</v>
      </c>
      <c r="CR314" s="348">
        <v>0</v>
      </c>
      <c r="CS314" s="348">
        <v>0</v>
      </c>
      <c r="CT314" s="348">
        <v>0</v>
      </c>
      <c r="CU314" s="348">
        <v>0</v>
      </c>
      <c r="CV314" s="350">
        <f t="shared" si="38"/>
        <v>0</v>
      </c>
      <c r="CX314" s="1054"/>
    </row>
    <row r="315" spans="2:102" x14ac:dyDescent="0.25">
      <c r="B315" s="172">
        <f>IF(C315=0,"",MAX($B$7:B314)+1)</f>
        <v>299</v>
      </c>
      <c r="C315" s="21">
        <v>6411002806</v>
      </c>
      <c r="D315" s="9" t="str">
        <f>_xlfn.XLOOKUP(C315,'COA_DTGroup_Update 20260428'!$C$410:$C$854,'COA_DTGroup_Update 20260428'!$A$410:$A$854,"")</f>
        <v>Thưởng danh hiệu</v>
      </c>
      <c r="E315" s="9" t="s">
        <v>397</v>
      </c>
      <c r="F315" s="21" t="s">
        <v>1044</v>
      </c>
      <c r="G315" s="171"/>
      <c r="H315" s="179">
        <f>VLOOKUP(C315,'COA_DTGroup_Update 20260428'!C:D,2,0)</f>
        <v>641</v>
      </c>
      <c r="I315" s="179">
        <v>130</v>
      </c>
      <c r="J315" s="198" t="s">
        <v>397</v>
      </c>
      <c r="K315" s="222" t="s">
        <v>226</v>
      </c>
      <c r="L315" s="288" t="s">
        <v>557</v>
      </c>
      <c r="M315" s="299" t="s">
        <v>2258</v>
      </c>
      <c r="N315" s="285"/>
      <c r="O315" s="285" t="s">
        <v>557</v>
      </c>
      <c r="P315" s="1" t="b">
        <v>1</v>
      </c>
      <c r="R315" s="349"/>
      <c r="S315" s="349"/>
      <c r="T315" s="349"/>
      <c r="U315" s="349"/>
      <c r="V315" s="349"/>
      <c r="W315" s="349"/>
      <c r="X315" s="349"/>
      <c r="Y315" s="349"/>
      <c r="Z315" s="349"/>
      <c r="AA315" s="349"/>
      <c r="AB315" s="349"/>
      <c r="AC315" s="349"/>
      <c r="AD315" s="350">
        <f t="shared" si="32"/>
        <v>0</v>
      </c>
      <c r="AF315" s="349"/>
      <c r="AG315" s="349"/>
      <c r="AH315" s="349"/>
      <c r="AI315" s="349"/>
      <c r="AJ315" s="349"/>
      <c r="AK315" s="349"/>
      <c r="AL315" s="349"/>
      <c r="AM315" s="349"/>
      <c r="AN315" s="349"/>
      <c r="AO315" s="349"/>
      <c r="AP315" s="349"/>
      <c r="AQ315" s="349"/>
      <c r="AR315" s="350">
        <f t="shared" si="33"/>
        <v>0</v>
      </c>
      <c r="AT315" s="349"/>
      <c r="AU315" s="349"/>
      <c r="AV315" s="349"/>
      <c r="AW315" s="349"/>
      <c r="AX315" s="349"/>
      <c r="AY315" s="349"/>
      <c r="AZ315" s="349"/>
      <c r="BA315" s="349"/>
      <c r="BB315" s="349"/>
      <c r="BC315" s="349"/>
      <c r="BD315" s="349"/>
      <c r="BE315" s="349"/>
      <c r="BF315" s="350">
        <f t="shared" si="34"/>
        <v>0</v>
      </c>
      <c r="BH315" s="350"/>
      <c r="BI315" s="350"/>
      <c r="BJ315" s="350"/>
      <c r="BK315" s="350"/>
      <c r="BL315" s="350"/>
      <c r="BM315" s="350"/>
      <c r="BN315" s="350"/>
      <c r="BO315" s="350"/>
      <c r="BP315" s="350"/>
      <c r="BQ315" s="350"/>
      <c r="BR315" s="350"/>
      <c r="BS315" s="350"/>
      <c r="BT315" s="350">
        <f t="shared" si="35"/>
        <v>0</v>
      </c>
      <c r="BV315" s="349"/>
      <c r="BW315" s="349"/>
      <c r="BX315" s="349"/>
      <c r="BY315" s="349"/>
      <c r="BZ315" s="349"/>
      <c r="CA315" s="349"/>
      <c r="CB315" s="349"/>
      <c r="CC315" s="349"/>
      <c r="CD315" s="349"/>
      <c r="CE315" s="349"/>
      <c r="CF315" s="349"/>
      <c r="CG315" s="349"/>
      <c r="CH315" s="350">
        <f t="shared" si="36"/>
        <v>0</v>
      </c>
      <c r="CI315" s="399" t="e">
        <f t="shared" si="37"/>
        <v>#DIV/0!</v>
      </c>
      <c r="CJ315" s="348">
        <v>0</v>
      </c>
      <c r="CK315" s="348">
        <v>0</v>
      </c>
      <c r="CL315" s="348">
        <v>0</v>
      </c>
      <c r="CM315" s="348">
        <v>0</v>
      </c>
      <c r="CN315" s="348">
        <v>0</v>
      </c>
      <c r="CO315" s="348">
        <v>0</v>
      </c>
      <c r="CP315" s="348">
        <v>0</v>
      </c>
      <c r="CQ315" s="348">
        <v>0</v>
      </c>
      <c r="CR315" s="348">
        <v>0</v>
      </c>
      <c r="CS315" s="348">
        <v>0</v>
      </c>
      <c r="CT315" s="348">
        <v>0</v>
      </c>
      <c r="CU315" s="348">
        <v>0</v>
      </c>
      <c r="CV315" s="350">
        <f t="shared" si="38"/>
        <v>0</v>
      </c>
      <c r="CX315" s="1054"/>
    </row>
    <row r="316" spans="2:102" x14ac:dyDescent="0.25">
      <c r="B316" s="172">
        <f>IF(C316=0,"",MAX($B$7:B315)+1)</f>
        <v>300</v>
      </c>
      <c r="C316" s="21">
        <v>6421002802</v>
      </c>
      <c r="D316" s="9" t="str">
        <f>_xlfn.XLOOKUP(C316,'COA_DTGroup_Update 20260428'!$C$410:$C$854,'COA_DTGroup_Update 20260428'!$A$410:$A$854,"")</f>
        <v>Chi phí Khen thưởng</v>
      </c>
      <c r="E316" s="9" t="s">
        <v>140</v>
      </c>
      <c r="F316" s="21" t="s">
        <v>1043</v>
      </c>
      <c r="G316" s="171"/>
      <c r="H316" s="179">
        <f>VLOOKUP(C316,'COA_DTGroup_Update 20260428'!C:D,2,0)</f>
        <v>642</v>
      </c>
      <c r="I316" s="179">
        <v>129</v>
      </c>
      <c r="J316" s="198" t="s">
        <v>140</v>
      </c>
      <c r="K316" s="222" t="s">
        <v>226</v>
      </c>
      <c r="L316" s="288" t="s">
        <v>440</v>
      </c>
      <c r="M316" s="299" t="s">
        <v>2258</v>
      </c>
      <c r="N316" s="285"/>
      <c r="O316" s="285" t="s">
        <v>440</v>
      </c>
      <c r="P316" s="1" t="b">
        <v>1</v>
      </c>
      <c r="R316" s="349"/>
      <c r="S316" s="349"/>
      <c r="T316" s="349"/>
      <c r="U316" s="349"/>
      <c r="V316" s="349"/>
      <c r="W316" s="349"/>
      <c r="X316" s="349"/>
      <c r="Y316" s="349"/>
      <c r="Z316" s="349"/>
      <c r="AA316" s="349"/>
      <c r="AB316" s="349"/>
      <c r="AC316" s="349"/>
      <c r="AD316" s="350">
        <f t="shared" si="32"/>
        <v>0</v>
      </c>
      <c r="AF316" s="349"/>
      <c r="AG316" s="349"/>
      <c r="AH316" s="349"/>
      <c r="AI316" s="349"/>
      <c r="AJ316" s="349"/>
      <c r="AK316" s="349"/>
      <c r="AL316" s="349"/>
      <c r="AM316" s="349"/>
      <c r="AN316" s="349"/>
      <c r="AO316" s="349"/>
      <c r="AP316" s="349"/>
      <c r="AQ316" s="349"/>
      <c r="AR316" s="350">
        <f t="shared" si="33"/>
        <v>0</v>
      </c>
      <c r="AT316" s="349"/>
      <c r="AU316" s="349"/>
      <c r="AV316" s="349"/>
      <c r="AW316" s="349"/>
      <c r="AX316" s="349"/>
      <c r="AY316" s="349"/>
      <c r="AZ316" s="349"/>
      <c r="BA316" s="349"/>
      <c r="BB316" s="349"/>
      <c r="BC316" s="349"/>
      <c r="BD316" s="349"/>
      <c r="BE316" s="349"/>
      <c r="BF316" s="350">
        <f t="shared" si="34"/>
        <v>0</v>
      </c>
      <c r="BH316" s="350"/>
      <c r="BI316" s="350"/>
      <c r="BJ316" s="350"/>
      <c r="BK316" s="350"/>
      <c r="BL316" s="350"/>
      <c r="BM316" s="350"/>
      <c r="BN316" s="350"/>
      <c r="BO316" s="350"/>
      <c r="BP316" s="350"/>
      <c r="BQ316" s="350"/>
      <c r="BR316" s="350"/>
      <c r="BS316" s="350"/>
      <c r="BT316" s="350">
        <f t="shared" si="35"/>
        <v>0</v>
      </c>
      <c r="BV316" s="349">
        <v>9425000</v>
      </c>
      <c r="BW316" s="349">
        <v>7025000</v>
      </c>
      <c r="BX316" s="349">
        <v>7025000</v>
      </c>
      <c r="BY316" s="349">
        <v>7025000</v>
      </c>
      <c r="BZ316" s="349">
        <v>11825000</v>
      </c>
      <c r="CA316" s="349">
        <v>7025000</v>
      </c>
      <c r="CB316" s="349">
        <v>7025000</v>
      </c>
      <c r="CC316" s="349">
        <v>7025000</v>
      </c>
      <c r="CD316" s="349">
        <v>9425000</v>
      </c>
      <c r="CE316" s="349">
        <v>7025000</v>
      </c>
      <c r="CF316" s="349">
        <v>7025000</v>
      </c>
      <c r="CG316" s="349">
        <v>7025000</v>
      </c>
      <c r="CH316" s="350">
        <f t="shared" si="36"/>
        <v>93900000</v>
      </c>
      <c r="CI316" s="399">
        <f t="shared" si="37"/>
        <v>-1</v>
      </c>
      <c r="CJ316" s="348">
        <v>0</v>
      </c>
      <c r="CK316" s="348">
        <v>0</v>
      </c>
      <c r="CL316" s="348">
        <v>0</v>
      </c>
      <c r="CM316" s="348">
        <v>0</v>
      </c>
      <c r="CN316" s="348">
        <v>0</v>
      </c>
      <c r="CO316" s="348">
        <v>0</v>
      </c>
      <c r="CP316" s="348">
        <v>0</v>
      </c>
      <c r="CQ316" s="348">
        <v>0</v>
      </c>
      <c r="CR316" s="348">
        <v>0</v>
      </c>
      <c r="CS316" s="348">
        <v>0</v>
      </c>
      <c r="CT316" s="348">
        <v>0</v>
      </c>
      <c r="CU316" s="348">
        <v>0</v>
      </c>
      <c r="CV316" s="350">
        <f t="shared" si="38"/>
        <v>0</v>
      </c>
      <c r="CX316" s="1054"/>
    </row>
    <row r="317" spans="2:102" x14ac:dyDescent="0.25">
      <c r="B317" s="172">
        <f>IF(C317=0,"",MAX($B$7:B316)+1)</f>
        <v>301</v>
      </c>
      <c r="C317" s="21">
        <v>6421002806</v>
      </c>
      <c r="D317" s="9" t="str">
        <f>_xlfn.XLOOKUP(C317,'COA_DTGroup_Update 20260428'!$C$410:$C$854,'COA_DTGroup_Update 20260428'!$A$410:$A$854,"")</f>
        <v>Thưởng danh hiệu</v>
      </c>
      <c r="E317" s="9" t="s">
        <v>397</v>
      </c>
      <c r="F317" s="21" t="s">
        <v>1044</v>
      </c>
      <c r="G317" s="171"/>
      <c r="H317" s="179">
        <f>VLOOKUP(C317,'COA_DTGroup_Update 20260428'!C:D,2,0)</f>
        <v>642</v>
      </c>
      <c r="I317" s="179">
        <v>130</v>
      </c>
      <c r="J317" s="198" t="s">
        <v>397</v>
      </c>
      <c r="K317" s="222" t="s">
        <v>226</v>
      </c>
      <c r="L317" s="288" t="s">
        <v>442</v>
      </c>
      <c r="M317" s="299" t="s">
        <v>2258</v>
      </c>
      <c r="N317" s="285"/>
      <c r="O317" s="285" t="s">
        <v>442</v>
      </c>
      <c r="P317" s="1" t="b">
        <v>1</v>
      </c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50">
        <f t="shared" si="32"/>
        <v>0</v>
      </c>
      <c r="AF317" s="349"/>
      <c r="AG317" s="349"/>
      <c r="AH317" s="349"/>
      <c r="AI317" s="349"/>
      <c r="AJ317" s="349"/>
      <c r="AK317" s="349"/>
      <c r="AL317" s="349"/>
      <c r="AM317" s="349"/>
      <c r="AN317" s="349"/>
      <c r="AO317" s="349"/>
      <c r="AP317" s="349"/>
      <c r="AQ317" s="349"/>
      <c r="AR317" s="350">
        <f t="shared" si="33"/>
        <v>0</v>
      </c>
      <c r="AT317" s="349"/>
      <c r="AU317" s="349"/>
      <c r="AV317" s="349"/>
      <c r="AW317" s="349"/>
      <c r="AX317" s="349"/>
      <c r="AY317" s="349"/>
      <c r="AZ317" s="349"/>
      <c r="BA317" s="349"/>
      <c r="BB317" s="349"/>
      <c r="BC317" s="349"/>
      <c r="BD317" s="349"/>
      <c r="BE317" s="349"/>
      <c r="BF317" s="350">
        <f t="shared" si="34"/>
        <v>0</v>
      </c>
      <c r="BH317" s="350"/>
      <c r="BI317" s="350"/>
      <c r="BJ317" s="350"/>
      <c r="BK317" s="350"/>
      <c r="BL317" s="350"/>
      <c r="BM317" s="350"/>
      <c r="BN317" s="350"/>
      <c r="BO317" s="350"/>
      <c r="BP317" s="350"/>
      <c r="BQ317" s="350"/>
      <c r="BR317" s="350"/>
      <c r="BS317" s="350"/>
      <c r="BT317" s="350">
        <f t="shared" si="35"/>
        <v>0</v>
      </c>
      <c r="BV317" s="349">
        <v>21409955</v>
      </c>
      <c r="BW317" s="349">
        <v>21409955</v>
      </c>
      <c r="BX317" s="349">
        <v>21409955</v>
      </c>
      <c r="BY317" s="349">
        <v>21409955</v>
      </c>
      <c r="BZ317" s="349">
        <v>21409955</v>
      </c>
      <c r="CA317" s="349">
        <v>21409955</v>
      </c>
      <c r="CB317" s="349">
        <v>21409955</v>
      </c>
      <c r="CC317" s="349">
        <v>21409955</v>
      </c>
      <c r="CD317" s="349">
        <v>21409955</v>
      </c>
      <c r="CE317" s="349">
        <v>21409955</v>
      </c>
      <c r="CF317" s="349">
        <v>21409955</v>
      </c>
      <c r="CG317" s="349">
        <v>21409955</v>
      </c>
      <c r="CH317" s="350">
        <f t="shared" si="36"/>
        <v>256919460</v>
      </c>
      <c r="CI317" s="399">
        <f t="shared" si="37"/>
        <v>1.7706121171202835</v>
      </c>
      <c r="CJ317" s="348">
        <v>177915640</v>
      </c>
      <c r="CK317" s="348">
        <v>15315982</v>
      </c>
      <c r="CL317" s="348">
        <v>15866597</v>
      </c>
      <c r="CM317" s="348">
        <v>13821837</v>
      </c>
      <c r="CN317" s="348">
        <v>14354667</v>
      </c>
      <c r="CO317" s="348">
        <v>0</v>
      </c>
      <c r="CP317" s="348">
        <v>0</v>
      </c>
      <c r="CQ317" s="348">
        <v>0</v>
      </c>
      <c r="CR317" s="348">
        <v>0</v>
      </c>
      <c r="CS317" s="348">
        <v>0</v>
      </c>
      <c r="CT317" s="348">
        <v>0</v>
      </c>
      <c r="CU317" s="348">
        <v>0</v>
      </c>
      <c r="CV317" s="350">
        <f t="shared" si="38"/>
        <v>237274723</v>
      </c>
      <c r="CX317" s="1054"/>
    </row>
    <row r="318" spans="2:102" ht="30" x14ac:dyDescent="0.25">
      <c r="B318" s="172">
        <f>IF(C318=0,"",MAX($B$7:B317)+1)</f>
        <v>302</v>
      </c>
      <c r="C318" s="21">
        <v>6220002901</v>
      </c>
      <c r="D318" s="9" t="str">
        <f>_xlfn.XLOOKUP(C318,'COA_DTGroup_Update 20260428'!$C$410:$C$854,'COA_DTGroup_Update 20260428'!$A$410:$A$854,"")</f>
        <v>Chi phí trợ cấp thôi việc</v>
      </c>
      <c r="E318" s="12" t="s">
        <v>272</v>
      </c>
      <c r="F318" s="21" t="s">
        <v>1045</v>
      </c>
      <c r="G318" s="171"/>
      <c r="H318" s="179">
        <f>VLOOKUP(C318,'COA_DTGroup_Update 20260428'!C:D,2,0)</f>
        <v>622</v>
      </c>
      <c r="I318" s="179">
        <v>131</v>
      </c>
      <c r="J318" s="216" t="s">
        <v>272</v>
      </c>
      <c r="K318" s="222" t="s">
        <v>226</v>
      </c>
      <c r="L318" s="311" t="s">
        <v>2040</v>
      </c>
      <c r="M318" s="312" t="s">
        <v>2259</v>
      </c>
      <c r="N318" s="285"/>
      <c r="O318" s="285" t="s">
        <v>2040</v>
      </c>
      <c r="P318" s="1" t="b">
        <v>0</v>
      </c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50">
        <f t="shared" si="32"/>
        <v>0</v>
      </c>
      <c r="AF318" s="349"/>
      <c r="AG318" s="349"/>
      <c r="AH318" s="349"/>
      <c r="AI318" s="349"/>
      <c r="AJ318" s="349"/>
      <c r="AK318" s="349"/>
      <c r="AL318" s="349"/>
      <c r="AM318" s="349"/>
      <c r="AN318" s="349"/>
      <c r="AO318" s="349"/>
      <c r="AP318" s="349"/>
      <c r="AQ318" s="349"/>
      <c r="AR318" s="350">
        <f t="shared" si="33"/>
        <v>0</v>
      </c>
      <c r="AT318" s="349"/>
      <c r="AU318" s="349"/>
      <c r="AV318" s="349"/>
      <c r="AW318" s="349"/>
      <c r="AX318" s="349"/>
      <c r="AY318" s="349"/>
      <c r="AZ318" s="349"/>
      <c r="BA318" s="349"/>
      <c r="BB318" s="349"/>
      <c r="BC318" s="349"/>
      <c r="BD318" s="349"/>
      <c r="BE318" s="349"/>
      <c r="BF318" s="350">
        <f t="shared" si="34"/>
        <v>0</v>
      </c>
      <c r="BH318" s="350"/>
      <c r="BI318" s="350"/>
      <c r="BJ318" s="350"/>
      <c r="BK318" s="350"/>
      <c r="BL318" s="350"/>
      <c r="BM318" s="350"/>
      <c r="BN318" s="350"/>
      <c r="BO318" s="350"/>
      <c r="BP318" s="350"/>
      <c r="BQ318" s="350"/>
      <c r="BR318" s="350"/>
      <c r="BS318" s="350"/>
      <c r="BT318" s="350">
        <f t="shared" si="35"/>
        <v>0</v>
      </c>
      <c r="BV318" s="349"/>
      <c r="BW318" s="349"/>
      <c r="BX318" s="349"/>
      <c r="BY318" s="349"/>
      <c r="BZ318" s="349"/>
      <c r="CA318" s="349"/>
      <c r="CB318" s="349"/>
      <c r="CC318" s="349"/>
      <c r="CD318" s="349"/>
      <c r="CE318" s="349"/>
      <c r="CF318" s="349"/>
      <c r="CG318" s="349"/>
      <c r="CH318" s="350">
        <f t="shared" si="36"/>
        <v>0</v>
      </c>
      <c r="CI318" s="399" t="e">
        <f t="shared" si="37"/>
        <v>#DIV/0!</v>
      </c>
      <c r="CJ318" s="348">
        <v>0</v>
      </c>
      <c r="CK318" s="348">
        <v>0</v>
      </c>
      <c r="CL318" s="348">
        <v>0</v>
      </c>
      <c r="CM318" s="348">
        <v>0</v>
      </c>
      <c r="CN318" s="348">
        <v>0</v>
      </c>
      <c r="CO318" s="348">
        <v>0</v>
      </c>
      <c r="CP318" s="348">
        <v>0</v>
      </c>
      <c r="CQ318" s="348">
        <v>0</v>
      </c>
      <c r="CR318" s="348">
        <v>0</v>
      </c>
      <c r="CS318" s="348">
        <v>0</v>
      </c>
      <c r="CT318" s="348">
        <v>0</v>
      </c>
      <c r="CU318" s="348">
        <v>0</v>
      </c>
      <c r="CV318" s="350">
        <f t="shared" si="38"/>
        <v>0</v>
      </c>
      <c r="CX318" s="1054"/>
    </row>
    <row r="319" spans="2:102" ht="30" x14ac:dyDescent="0.25">
      <c r="B319" s="172">
        <f>IF(C319=0,"",MAX($B$7:B318)+1)</f>
        <v>303</v>
      </c>
      <c r="C319" s="21">
        <v>6271002901</v>
      </c>
      <c r="D319" s="9" t="str">
        <f>_xlfn.XLOOKUP(C319,'COA_DTGroup_Update 20260428'!$C$410:$C$854,'COA_DTGroup_Update 20260428'!$A$410:$A$854,"")</f>
        <v>Chi phí trợ cấp thôi việc</v>
      </c>
      <c r="E319" s="12" t="s">
        <v>272</v>
      </c>
      <c r="F319" s="21" t="s">
        <v>1045</v>
      </c>
      <c r="G319" s="171"/>
      <c r="H319" s="179">
        <f>VLOOKUP(C319,'COA_DTGroup_Update 20260428'!C:D,2,0)</f>
        <v>627</v>
      </c>
      <c r="I319" s="179">
        <v>131</v>
      </c>
      <c r="J319" s="216" t="s">
        <v>272</v>
      </c>
      <c r="K319" s="222" t="s">
        <v>226</v>
      </c>
      <c r="L319" s="311" t="s">
        <v>2042</v>
      </c>
      <c r="M319" s="312" t="s">
        <v>2259</v>
      </c>
      <c r="N319" s="285"/>
      <c r="O319" s="285" t="s">
        <v>2042</v>
      </c>
      <c r="P319" s="1" t="b">
        <v>0</v>
      </c>
      <c r="R319" s="349"/>
      <c r="S319" s="349"/>
      <c r="T319" s="349"/>
      <c r="U319" s="349"/>
      <c r="V319" s="349"/>
      <c r="W319" s="349"/>
      <c r="X319" s="349"/>
      <c r="Y319" s="349"/>
      <c r="Z319" s="349"/>
      <c r="AA319" s="349"/>
      <c r="AB319" s="349"/>
      <c r="AC319" s="349"/>
      <c r="AD319" s="350">
        <f t="shared" si="32"/>
        <v>0</v>
      </c>
      <c r="AF319" s="349"/>
      <c r="AG319" s="349"/>
      <c r="AH319" s="349"/>
      <c r="AI319" s="349"/>
      <c r="AJ319" s="349"/>
      <c r="AK319" s="349"/>
      <c r="AL319" s="349"/>
      <c r="AM319" s="349"/>
      <c r="AN319" s="349"/>
      <c r="AO319" s="349"/>
      <c r="AP319" s="349"/>
      <c r="AQ319" s="349"/>
      <c r="AR319" s="350">
        <f t="shared" si="33"/>
        <v>0</v>
      </c>
      <c r="AT319" s="349"/>
      <c r="AU319" s="349"/>
      <c r="AV319" s="349"/>
      <c r="AW319" s="349"/>
      <c r="AX319" s="349"/>
      <c r="AY319" s="349"/>
      <c r="AZ319" s="349"/>
      <c r="BA319" s="349"/>
      <c r="BB319" s="349"/>
      <c r="BC319" s="349"/>
      <c r="BD319" s="349"/>
      <c r="BE319" s="349"/>
      <c r="BF319" s="350">
        <f t="shared" si="34"/>
        <v>0</v>
      </c>
      <c r="BH319" s="350"/>
      <c r="BI319" s="350"/>
      <c r="BJ319" s="350"/>
      <c r="BK319" s="350"/>
      <c r="BL319" s="350"/>
      <c r="BM319" s="350"/>
      <c r="BN319" s="350"/>
      <c r="BO319" s="350"/>
      <c r="BP319" s="350"/>
      <c r="BQ319" s="350"/>
      <c r="BR319" s="350"/>
      <c r="BS319" s="350"/>
      <c r="BT319" s="350">
        <f t="shared" si="35"/>
        <v>0</v>
      </c>
      <c r="BV319" s="349"/>
      <c r="BW319" s="349"/>
      <c r="BX319" s="349"/>
      <c r="BY319" s="349"/>
      <c r="BZ319" s="349"/>
      <c r="CA319" s="349"/>
      <c r="CB319" s="349"/>
      <c r="CC319" s="349"/>
      <c r="CD319" s="349"/>
      <c r="CE319" s="349"/>
      <c r="CF319" s="349"/>
      <c r="CG319" s="349"/>
      <c r="CH319" s="350">
        <f t="shared" si="36"/>
        <v>0</v>
      </c>
      <c r="CI319" s="399" t="e">
        <f t="shared" si="37"/>
        <v>#DIV/0!</v>
      </c>
      <c r="CJ319" s="348">
        <v>0</v>
      </c>
      <c r="CK319" s="348">
        <v>0</v>
      </c>
      <c r="CL319" s="348">
        <v>0</v>
      </c>
      <c r="CM319" s="348">
        <v>0</v>
      </c>
      <c r="CN319" s="348">
        <v>0</v>
      </c>
      <c r="CO319" s="348">
        <v>0</v>
      </c>
      <c r="CP319" s="348">
        <v>0</v>
      </c>
      <c r="CQ319" s="348">
        <v>0</v>
      </c>
      <c r="CR319" s="348">
        <v>0</v>
      </c>
      <c r="CS319" s="348">
        <v>0</v>
      </c>
      <c r="CT319" s="348">
        <v>0</v>
      </c>
      <c r="CU319" s="348">
        <v>0</v>
      </c>
      <c r="CV319" s="350">
        <f t="shared" si="38"/>
        <v>0</v>
      </c>
      <c r="CX319" s="1054"/>
    </row>
    <row r="320" spans="2:102" ht="30" x14ac:dyDescent="0.25">
      <c r="B320" s="172">
        <f>IF(C320=0,"",MAX($B$7:B319)+1)</f>
        <v>304</v>
      </c>
      <c r="C320" s="21">
        <v>6411002901</v>
      </c>
      <c r="D320" s="9" t="str">
        <f>_xlfn.XLOOKUP(C320,'COA_DTGroup_Update 20260428'!$C$410:$C$854,'COA_DTGroup_Update 20260428'!$A$410:$A$854,"")</f>
        <v>Chi phí trợ cấp thôi việc</v>
      </c>
      <c r="E320" s="12" t="s">
        <v>272</v>
      </c>
      <c r="F320" s="21" t="s">
        <v>1045</v>
      </c>
      <c r="G320" s="171"/>
      <c r="H320" s="179">
        <f>VLOOKUP(C320,'COA_DTGroup_Update 20260428'!C:D,2,0)</f>
        <v>641</v>
      </c>
      <c r="I320" s="179">
        <v>131</v>
      </c>
      <c r="J320" s="216" t="s">
        <v>272</v>
      </c>
      <c r="K320" s="222" t="s">
        <v>226</v>
      </c>
      <c r="L320" s="311" t="s">
        <v>2119</v>
      </c>
      <c r="M320" s="312" t="s">
        <v>2259</v>
      </c>
      <c r="N320" s="285"/>
      <c r="O320" s="285" t="s">
        <v>2119</v>
      </c>
      <c r="P320" s="1" t="b">
        <v>0</v>
      </c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50">
        <f t="shared" si="32"/>
        <v>0</v>
      </c>
      <c r="AF320" s="349"/>
      <c r="AG320" s="349"/>
      <c r="AH320" s="349"/>
      <c r="AI320" s="349"/>
      <c r="AJ320" s="349"/>
      <c r="AK320" s="349"/>
      <c r="AL320" s="349"/>
      <c r="AM320" s="349"/>
      <c r="AN320" s="349"/>
      <c r="AO320" s="349"/>
      <c r="AP320" s="349"/>
      <c r="AQ320" s="349"/>
      <c r="AR320" s="350">
        <f t="shared" si="33"/>
        <v>0</v>
      </c>
      <c r="AT320" s="349"/>
      <c r="AU320" s="349"/>
      <c r="AV320" s="349"/>
      <c r="AW320" s="349"/>
      <c r="AX320" s="349"/>
      <c r="AY320" s="349"/>
      <c r="AZ320" s="349"/>
      <c r="BA320" s="349"/>
      <c r="BB320" s="349"/>
      <c r="BC320" s="349"/>
      <c r="BD320" s="349"/>
      <c r="BE320" s="349"/>
      <c r="BF320" s="350">
        <f t="shared" si="34"/>
        <v>0</v>
      </c>
      <c r="BH320" s="350"/>
      <c r="BI320" s="350"/>
      <c r="BJ320" s="350"/>
      <c r="BK320" s="350"/>
      <c r="BL320" s="350"/>
      <c r="BM320" s="350"/>
      <c r="BN320" s="350"/>
      <c r="BO320" s="350"/>
      <c r="BP320" s="350"/>
      <c r="BQ320" s="350"/>
      <c r="BR320" s="350"/>
      <c r="BS320" s="350"/>
      <c r="BT320" s="350">
        <f t="shared" si="35"/>
        <v>0</v>
      </c>
      <c r="BV320" s="349"/>
      <c r="BW320" s="349"/>
      <c r="BX320" s="349"/>
      <c r="BY320" s="349"/>
      <c r="BZ320" s="349"/>
      <c r="CA320" s="349"/>
      <c r="CB320" s="349"/>
      <c r="CC320" s="349"/>
      <c r="CD320" s="349"/>
      <c r="CE320" s="349"/>
      <c r="CF320" s="349"/>
      <c r="CG320" s="349"/>
      <c r="CH320" s="350">
        <f t="shared" si="36"/>
        <v>0</v>
      </c>
      <c r="CI320" s="399" t="e">
        <f t="shared" si="37"/>
        <v>#DIV/0!</v>
      </c>
      <c r="CJ320" s="348">
        <v>0</v>
      </c>
      <c r="CK320" s="348">
        <v>0</v>
      </c>
      <c r="CL320" s="348">
        <v>0</v>
      </c>
      <c r="CM320" s="348">
        <v>0</v>
      </c>
      <c r="CN320" s="348">
        <v>0</v>
      </c>
      <c r="CO320" s="348">
        <v>0</v>
      </c>
      <c r="CP320" s="348">
        <v>0</v>
      </c>
      <c r="CQ320" s="348">
        <v>0</v>
      </c>
      <c r="CR320" s="348">
        <v>0</v>
      </c>
      <c r="CS320" s="348">
        <v>0</v>
      </c>
      <c r="CT320" s="348">
        <v>0</v>
      </c>
      <c r="CU320" s="348">
        <v>0</v>
      </c>
      <c r="CV320" s="350">
        <f t="shared" si="38"/>
        <v>0</v>
      </c>
      <c r="CX320" s="1054"/>
    </row>
    <row r="321" spans="2:102" ht="30" x14ac:dyDescent="0.25">
      <c r="B321" s="172">
        <f>IF(C321=0,"",MAX($B$7:B320)+1)</f>
        <v>305</v>
      </c>
      <c r="C321" s="21">
        <v>6421002901</v>
      </c>
      <c r="D321" s="9" t="str">
        <f>_xlfn.XLOOKUP(C321,'COA_DTGroup_Update 20260428'!$C$410:$C$854,'COA_DTGroup_Update 20260428'!$A$410:$A$854,"")</f>
        <v>Chi phí trợ cấp thôi việc</v>
      </c>
      <c r="E321" s="12" t="s">
        <v>272</v>
      </c>
      <c r="F321" s="21" t="s">
        <v>1045</v>
      </c>
      <c r="G321" s="171"/>
      <c r="H321" s="179">
        <f>VLOOKUP(C321,'COA_DTGroup_Update 20260428'!C:D,2,0)</f>
        <v>642</v>
      </c>
      <c r="I321" s="179">
        <v>131</v>
      </c>
      <c r="J321" s="216" t="s">
        <v>272</v>
      </c>
      <c r="K321" s="222" t="s">
        <v>226</v>
      </c>
      <c r="L321" s="311" t="s">
        <v>2199</v>
      </c>
      <c r="M321" s="312" t="s">
        <v>2259</v>
      </c>
      <c r="N321" s="285"/>
      <c r="O321" s="285" t="s">
        <v>2199</v>
      </c>
      <c r="P321" s="1" t="b">
        <v>0</v>
      </c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50">
        <f t="shared" si="32"/>
        <v>0</v>
      </c>
      <c r="AF321" s="349"/>
      <c r="AG321" s="349"/>
      <c r="AH321" s="349"/>
      <c r="AI321" s="349"/>
      <c r="AJ321" s="349"/>
      <c r="AK321" s="349"/>
      <c r="AL321" s="349"/>
      <c r="AM321" s="349"/>
      <c r="AN321" s="349"/>
      <c r="AO321" s="349"/>
      <c r="AP321" s="349"/>
      <c r="AQ321" s="349"/>
      <c r="AR321" s="350">
        <f t="shared" si="33"/>
        <v>0</v>
      </c>
      <c r="AT321" s="349"/>
      <c r="AU321" s="349"/>
      <c r="AV321" s="349"/>
      <c r="AW321" s="349"/>
      <c r="AX321" s="349"/>
      <c r="AY321" s="349"/>
      <c r="AZ321" s="349"/>
      <c r="BA321" s="349"/>
      <c r="BB321" s="349"/>
      <c r="BC321" s="349"/>
      <c r="BD321" s="349"/>
      <c r="BE321" s="349"/>
      <c r="BF321" s="350">
        <f t="shared" si="34"/>
        <v>0</v>
      </c>
      <c r="BH321" s="350"/>
      <c r="BI321" s="350"/>
      <c r="BJ321" s="350"/>
      <c r="BK321" s="350"/>
      <c r="BL321" s="350"/>
      <c r="BM321" s="350"/>
      <c r="BN321" s="350"/>
      <c r="BO321" s="350"/>
      <c r="BP321" s="350"/>
      <c r="BQ321" s="350"/>
      <c r="BR321" s="350"/>
      <c r="BS321" s="350"/>
      <c r="BT321" s="350">
        <f t="shared" si="35"/>
        <v>0</v>
      </c>
      <c r="BV321" s="349"/>
      <c r="BW321" s="349"/>
      <c r="BX321" s="349"/>
      <c r="BY321" s="349"/>
      <c r="BZ321" s="349"/>
      <c r="CA321" s="349"/>
      <c r="CB321" s="349"/>
      <c r="CC321" s="349"/>
      <c r="CD321" s="349"/>
      <c r="CE321" s="349"/>
      <c r="CF321" s="349"/>
      <c r="CG321" s="349"/>
      <c r="CH321" s="350">
        <f t="shared" si="36"/>
        <v>0</v>
      </c>
      <c r="CI321" s="399" t="e">
        <f t="shared" si="37"/>
        <v>#DIV/0!</v>
      </c>
      <c r="CJ321" s="348">
        <v>0</v>
      </c>
      <c r="CK321" s="348">
        <v>0</v>
      </c>
      <c r="CL321" s="348">
        <v>0</v>
      </c>
      <c r="CM321" s="348">
        <v>0</v>
      </c>
      <c r="CN321" s="348">
        <v>0</v>
      </c>
      <c r="CO321" s="348">
        <v>0</v>
      </c>
      <c r="CP321" s="348">
        <v>0</v>
      </c>
      <c r="CQ321" s="348">
        <v>0</v>
      </c>
      <c r="CR321" s="348">
        <v>0</v>
      </c>
      <c r="CS321" s="348">
        <v>0</v>
      </c>
      <c r="CT321" s="348">
        <v>0</v>
      </c>
      <c r="CU321" s="348">
        <v>0</v>
      </c>
      <c r="CV321" s="350">
        <f t="shared" si="38"/>
        <v>0</v>
      </c>
      <c r="CX321" s="1054"/>
    </row>
    <row r="322" spans="2:102" ht="30" x14ac:dyDescent="0.25">
      <c r="B322" s="172">
        <f>IF(C322=0,"",MAX($B$7:B321)+1)</f>
        <v>306</v>
      </c>
      <c r="C322" s="21">
        <v>6220003401</v>
      </c>
      <c r="D322" s="9" t="str">
        <f>_xlfn.XLOOKUP(C322,'COA_DTGroup_Update 20260428'!$C$410:$C$854,'COA_DTGroup_Update 20260428'!$A$410:$A$854,"")</f>
        <v>BHXH, BHYT, KPCĐ, BHTN</v>
      </c>
      <c r="E322" s="12" t="s">
        <v>136</v>
      </c>
      <c r="F322" s="21" t="s">
        <v>1046</v>
      </c>
      <c r="G322" s="171"/>
      <c r="H322" s="179">
        <f>VLOOKUP(C322,'COA_DTGroup_Update 20260428'!C:D,2,0)</f>
        <v>622</v>
      </c>
      <c r="I322" s="179">
        <v>132</v>
      </c>
      <c r="J322" s="216" t="s">
        <v>136</v>
      </c>
      <c r="K322" s="222" t="s">
        <v>226</v>
      </c>
      <c r="L322" s="288" t="s">
        <v>623</v>
      </c>
      <c r="M322" s="299" t="s">
        <v>2258</v>
      </c>
      <c r="N322" s="285"/>
      <c r="O322" s="285" t="s">
        <v>623</v>
      </c>
      <c r="P322" s="1" t="b">
        <v>1</v>
      </c>
      <c r="R322" s="349"/>
      <c r="S322" s="349"/>
      <c r="T322" s="349"/>
      <c r="U322" s="349"/>
      <c r="V322" s="349"/>
      <c r="W322" s="349"/>
      <c r="X322" s="349"/>
      <c r="Y322" s="349"/>
      <c r="Z322" s="349"/>
      <c r="AA322" s="349"/>
      <c r="AB322" s="349"/>
      <c r="AC322" s="349"/>
      <c r="AD322" s="350">
        <f t="shared" si="32"/>
        <v>0</v>
      </c>
      <c r="AF322" s="349"/>
      <c r="AG322" s="349"/>
      <c r="AH322" s="349"/>
      <c r="AI322" s="349"/>
      <c r="AJ322" s="349"/>
      <c r="AK322" s="349"/>
      <c r="AL322" s="349"/>
      <c r="AM322" s="349"/>
      <c r="AN322" s="349"/>
      <c r="AO322" s="349"/>
      <c r="AP322" s="349"/>
      <c r="AQ322" s="349"/>
      <c r="AR322" s="350">
        <f t="shared" si="33"/>
        <v>0</v>
      </c>
      <c r="AT322" s="349"/>
      <c r="AU322" s="349"/>
      <c r="AV322" s="349"/>
      <c r="AW322" s="349"/>
      <c r="AX322" s="349"/>
      <c r="AY322" s="349"/>
      <c r="AZ322" s="349"/>
      <c r="BA322" s="349"/>
      <c r="BB322" s="349"/>
      <c r="BC322" s="349"/>
      <c r="BD322" s="349"/>
      <c r="BE322" s="349"/>
      <c r="BF322" s="350">
        <f t="shared" si="34"/>
        <v>0</v>
      </c>
      <c r="BH322" s="350"/>
      <c r="BI322" s="350"/>
      <c r="BJ322" s="350"/>
      <c r="BK322" s="350"/>
      <c r="BL322" s="350"/>
      <c r="BM322" s="350"/>
      <c r="BN322" s="350"/>
      <c r="BO322" s="350"/>
      <c r="BP322" s="350"/>
      <c r="BQ322" s="350"/>
      <c r="BR322" s="350"/>
      <c r="BS322" s="350"/>
      <c r="BT322" s="350">
        <f t="shared" si="35"/>
        <v>0</v>
      </c>
      <c r="BV322" s="349">
        <v>35237546</v>
      </c>
      <c r="BW322" s="349">
        <v>35237546</v>
      </c>
      <c r="BX322" s="349">
        <v>35237546</v>
      </c>
      <c r="BY322" s="349">
        <v>35237546</v>
      </c>
      <c r="BZ322" s="349">
        <v>35237546</v>
      </c>
      <c r="CA322" s="349">
        <v>35237546</v>
      </c>
      <c r="CB322" s="349">
        <v>35237546</v>
      </c>
      <c r="CC322" s="349">
        <v>35237546</v>
      </c>
      <c r="CD322" s="349">
        <v>35237546</v>
      </c>
      <c r="CE322" s="349">
        <v>35237546</v>
      </c>
      <c r="CF322" s="349">
        <v>35237546</v>
      </c>
      <c r="CG322" s="349">
        <v>35237546</v>
      </c>
      <c r="CH322" s="350">
        <f t="shared" si="36"/>
        <v>422850552</v>
      </c>
      <c r="CI322" s="399">
        <f t="shared" si="37"/>
        <v>-0.24774088978840925</v>
      </c>
      <c r="CJ322" s="348">
        <v>23370985</v>
      </c>
      <c r="CK322" s="348">
        <v>20643105</v>
      </c>
      <c r="CL322" s="348">
        <v>20628535</v>
      </c>
      <c r="CM322" s="348">
        <v>20689635</v>
      </c>
      <c r="CN322" s="348">
        <v>20698800</v>
      </c>
      <c r="CO322" s="348">
        <v>0</v>
      </c>
      <c r="CP322" s="348">
        <v>0</v>
      </c>
      <c r="CQ322" s="348">
        <v>0</v>
      </c>
      <c r="CR322" s="348">
        <v>0</v>
      </c>
      <c r="CS322" s="348">
        <v>0</v>
      </c>
      <c r="CT322" s="348">
        <v>0</v>
      </c>
      <c r="CU322" s="348">
        <v>0</v>
      </c>
      <c r="CV322" s="350">
        <f t="shared" si="38"/>
        <v>106031060</v>
      </c>
      <c r="CX322" s="1054"/>
    </row>
    <row r="323" spans="2:102" ht="30" x14ac:dyDescent="0.25">
      <c r="B323" s="172">
        <f>IF(C323=0,"",MAX($B$7:B322)+1)</f>
        <v>307</v>
      </c>
      <c r="C323" s="21">
        <v>6271003401</v>
      </c>
      <c r="D323" s="9" t="str">
        <f>_xlfn.XLOOKUP(C323,'COA_DTGroup_Update 20260428'!$C$410:$C$854,'COA_DTGroup_Update 20260428'!$A$410:$A$854,"")</f>
        <v>BHXH, BHYT, KPCĐ, BHTN</v>
      </c>
      <c r="E323" s="12" t="s">
        <v>136</v>
      </c>
      <c r="F323" s="21" t="s">
        <v>1046</v>
      </c>
      <c r="G323" s="171"/>
      <c r="H323" s="179">
        <f>VLOOKUP(C323,'COA_DTGroup_Update 20260428'!C:D,2,0)</f>
        <v>627</v>
      </c>
      <c r="I323" s="179">
        <v>132</v>
      </c>
      <c r="J323" s="216" t="s">
        <v>136</v>
      </c>
      <c r="K323" s="222" t="s">
        <v>226</v>
      </c>
      <c r="L323" s="288" t="s">
        <v>604</v>
      </c>
      <c r="M323" s="299" t="s">
        <v>2258</v>
      </c>
      <c r="N323" s="285"/>
      <c r="O323" s="285" t="s">
        <v>604</v>
      </c>
      <c r="P323" s="1" t="b">
        <v>1</v>
      </c>
      <c r="R323" s="349"/>
      <c r="S323" s="349"/>
      <c r="T323" s="349"/>
      <c r="U323" s="349"/>
      <c r="V323" s="349"/>
      <c r="W323" s="349"/>
      <c r="X323" s="349"/>
      <c r="Y323" s="349"/>
      <c r="Z323" s="349"/>
      <c r="AA323" s="349"/>
      <c r="AB323" s="349"/>
      <c r="AC323" s="349"/>
      <c r="AD323" s="350">
        <f t="shared" si="32"/>
        <v>0</v>
      </c>
      <c r="AF323" s="349"/>
      <c r="AG323" s="349"/>
      <c r="AH323" s="349"/>
      <c r="AI323" s="349"/>
      <c r="AJ323" s="349"/>
      <c r="AK323" s="349"/>
      <c r="AL323" s="349"/>
      <c r="AM323" s="349"/>
      <c r="AN323" s="349"/>
      <c r="AO323" s="349"/>
      <c r="AP323" s="349"/>
      <c r="AQ323" s="349"/>
      <c r="AR323" s="350">
        <f t="shared" si="33"/>
        <v>0</v>
      </c>
      <c r="AT323" s="349"/>
      <c r="AU323" s="349"/>
      <c r="AV323" s="349"/>
      <c r="AW323" s="349"/>
      <c r="AX323" s="349"/>
      <c r="AY323" s="349"/>
      <c r="AZ323" s="349"/>
      <c r="BA323" s="349"/>
      <c r="BB323" s="349"/>
      <c r="BC323" s="349"/>
      <c r="BD323" s="349"/>
      <c r="BE323" s="349"/>
      <c r="BF323" s="350">
        <f t="shared" si="34"/>
        <v>0</v>
      </c>
      <c r="BH323" s="350"/>
      <c r="BI323" s="350"/>
      <c r="BJ323" s="350"/>
      <c r="BK323" s="350"/>
      <c r="BL323" s="350"/>
      <c r="BM323" s="350"/>
      <c r="BN323" s="350"/>
      <c r="BO323" s="350"/>
      <c r="BP323" s="350"/>
      <c r="BQ323" s="350"/>
      <c r="BR323" s="350"/>
      <c r="BS323" s="350"/>
      <c r="BT323" s="350">
        <f t="shared" si="35"/>
        <v>0</v>
      </c>
      <c r="BV323" s="349">
        <v>36665405</v>
      </c>
      <c r="BW323" s="349">
        <v>36665405</v>
      </c>
      <c r="BX323" s="349">
        <v>36665405</v>
      </c>
      <c r="BY323" s="349">
        <v>36665405</v>
      </c>
      <c r="BZ323" s="349">
        <v>36665405</v>
      </c>
      <c r="CA323" s="349">
        <v>36665405</v>
      </c>
      <c r="CB323" s="349">
        <v>36665405</v>
      </c>
      <c r="CC323" s="349">
        <v>36665405</v>
      </c>
      <c r="CD323" s="349">
        <v>36665405</v>
      </c>
      <c r="CE323" s="349">
        <v>36665405</v>
      </c>
      <c r="CF323" s="349">
        <v>36665405</v>
      </c>
      <c r="CG323" s="349">
        <v>36665405</v>
      </c>
      <c r="CH323" s="350">
        <f t="shared" si="36"/>
        <v>439984860</v>
      </c>
      <c r="CI323" s="399">
        <f t="shared" si="37"/>
        <v>-1.5319106661988324E-2</v>
      </c>
      <c r="CJ323" s="348">
        <v>32260800</v>
      </c>
      <c r="CK323" s="348">
        <v>30783120</v>
      </c>
      <c r="CL323" s="348">
        <v>26802655</v>
      </c>
      <c r="CM323" s="348">
        <v>26817260</v>
      </c>
      <c r="CN323" s="348">
        <v>27751060</v>
      </c>
      <c r="CO323" s="348">
        <v>0</v>
      </c>
      <c r="CP323" s="348">
        <v>0</v>
      </c>
      <c r="CQ323" s="348">
        <v>0</v>
      </c>
      <c r="CR323" s="348">
        <v>0</v>
      </c>
      <c r="CS323" s="348">
        <v>0</v>
      </c>
      <c r="CT323" s="348">
        <v>0</v>
      </c>
      <c r="CU323" s="348">
        <v>0</v>
      </c>
      <c r="CV323" s="350">
        <f t="shared" si="38"/>
        <v>144414895</v>
      </c>
      <c r="CX323" s="1054"/>
    </row>
    <row r="324" spans="2:102" ht="30" x14ac:dyDescent="0.25">
      <c r="B324" s="172">
        <f>IF(C324=0,"",MAX($B$7:B323)+1)</f>
        <v>308</v>
      </c>
      <c r="C324" s="21">
        <v>6411003401</v>
      </c>
      <c r="D324" s="9" t="str">
        <f>_xlfn.XLOOKUP(C324,'COA_DTGroup_Update 20260428'!$C$410:$C$854,'COA_DTGroup_Update 20260428'!$A$410:$A$854,"")</f>
        <v>BHXH, BHYT, KPCĐ, BHTN</v>
      </c>
      <c r="E324" s="12" t="s">
        <v>136</v>
      </c>
      <c r="F324" s="21" t="s">
        <v>1046</v>
      </c>
      <c r="G324" s="171"/>
      <c r="H324" s="179">
        <f>VLOOKUP(C324,'COA_DTGroup_Update 20260428'!C:D,2,0)</f>
        <v>641</v>
      </c>
      <c r="I324" s="179">
        <v>132</v>
      </c>
      <c r="J324" s="216" t="s">
        <v>136</v>
      </c>
      <c r="K324" s="222" t="s">
        <v>226</v>
      </c>
      <c r="L324" s="288" t="s">
        <v>558</v>
      </c>
      <c r="M324" s="299" t="s">
        <v>2258</v>
      </c>
      <c r="N324" s="285"/>
      <c r="O324" s="285" t="s">
        <v>558</v>
      </c>
      <c r="P324" s="1" t="b">
        <v>1</v>
      </c>
      <c r="R324" s="349"/>
      <c r="S324" s="349"/>
      <c r="T324" s="349"/>
      <c r="U324" s="349"/>
      <c r="V324" s="349"/>
      <c r="W324" s="349"/>
      <c r="X324" s="349"/>
      <c r="Y324" s="349"/>
      <c r="Z324" s="349"/>
      <c r="AA324" s="349"/>
      <c r="AB324" s="349"/>
      <c r="AC324" s="349"/>
      <c r="AD324" s="350">
        <f t="shared" si="32"/>
        <v>0</v>
      </c>
      <c r="AF324" s="349"/>
      <c r="AG324" s="349"/>
      <c r="AH324" s="349"/>
      <c r="AI324" s="349"/>
      <c r="AJ324" s="349"/>
      <c r="AK324" s="349"/>
      <c r="AL324" s="349"/>
      <c r="AM324" s="349"/>
      <c r="AN324" s="349"/>
      <c r="AO324" s="349"/>
      <c r="AP324" s="349"/>
      <c r="AQ324" s="349"/>
      <c r="AR324" s="350">
        <f t="shared" si="33"/>
        <v>0</v>
      </c>
      <c r="AT324" s="349"/>
      <c r="AU324" s="349"/>
      <c r="AV324" s="349"/>
      <c r="AW324" s="349"/>
      <c r="AX324" s="349"/>
      <c r="AY324" s="349"/>
      <c r="AZ324" s="349"/>
      <c r="BA324" s="349"/>
      <c r="BB324" s="349"/>
      <c r="BC324" s="349"/>
      <c r="BD324" s="349"/>
      <c r="BE324" s="349"/>
      <c r="BF324" s="350">
        <f t="shared" si="34"/>
        <v>0</v>
      </c>
      <c r="BH324" s="350"/>
      <c r="BI324" s="350"/>
      <c r="BJ324" s="350"/>
      <c r="BK324" s="350"/>
      <c r="BL324" s="350"/>
      <c r="BM324" s="350"/>
      <c r="BN324" s="350"/>
      <c r="BO324" s="350"/>
      <c r="BP324" s="350"/>
      <c r="BQ324" s="350"/>
      <c r="BR324" s="350"/>
      <c r="BS324" s="350"/>
      <c r="BT324" s="350">
        <f t="shared" si="35"/>
        <v>0</v>
      </c>
      <c r="BV324" s="349"/>
      <c r="BW324" s="349"/>
      <c r="BX324" s="349"/>
      <c r="BY324" s="349"/>
      <c r="BZ324" s="349"/>
      <c r="CA324" s="349"/>
      <c r="CB324" s="349"/>
      <c r="CC324" s="349"/>
      <c r="CD324" s="349"/>
      <c r="CE324" s="349"/>
      <c r="CF324" s="349"/>
      <c r="CG324" s="349"/>
      <c r="CH324" s="350">
        <f t="shared" si="36"/>
        <v>0</v>
      </c>
      <c r="CI324" s="399" t="e">
        <f t="shared" si="37"/>
        <v>#DIV/0!</v>
      </c>
      <c r="CJ324" s="348">
        <v>0</v>
      </c>
      <c r="CK324" s="348">
        <v>0</v>
      </c>
      <c r="CL324" s="348">
        <v>0</v>
      </c>
      <c r="CM324" s="348">
        <v>0</v>
      </c>
      <c r="CN324" s="348">
        <v>0</v>
      </c>
      <c r="CO324" s="348">
        <v>0</v>
      </c>
      <c r="CP324" s="348">
        <v>0</v>
      </c>
      <c r="CQ324" s="348">
        <v>0</v>
      </c>
      <c r="CR324" s="348">
        <v>0</v>
      </c>
      <c r="CS324" s="348">
        <v>0</v>
      </c>
      <c r="CT324" s="348">
        <v>0</v>
      </c>
      <c r="CU324" s="348">
        <v>0</v>
      </c>
      <c r="CV324" s="350">
        <f t="shared" si="38"/>
        <v>0</v>
      </c>
      <c r="CX324" s="1054"/>
    </row>
    <row r="325" spans="2:102" ht="30" x14ac:dyDescent="0.25">
      <c r="B325" s="172">
        <f>IF(C325=0,"",MAX($B$7:B324)+1)</f>
        <v>309</v>
      </c>
      <c r="C325" s="21">
        <v>6421003401</v>
      </c>
      <c r="D325" s="9" t="str">
        <f>_xlfn.XLOOKUP(C325,'COA_DTGroup_Update 20260428'!$C$410:$C$854,'COA_DTGroup_Update 20260428'!$A$410:$A$854,"")</f>
        <v>BHXH, BHYT, KPCĐ, BHTN</v>
      </c>
      <c r="E325" s="12" t="s">
        <v>136</v>
      </c>
      <c r="F325" s="21" t="s">
        <v>1046</v>
      </c>
      <c r="G325" s="171"/>
      <c r="H325" s="179">
        <f>VLOOKUP(C325,'COA_DTGroup_Update 20260428'!C:D,2,0)</f>
        <v>642</v>
      </c>
      <c r="I325" s="179">
        <v>132</v>
      </c>
      <c r="J325" s="216" t="s">
        <v>136</v>
      </c>
      <c r="K325" s="222" t="s">
        <v>226</v>
      </c>
      <c r="L325" s="288" t="s">
        <v>444</v>
      </c>
      <c r="M325" s="299" t="s">
        <v>2258</v>
      </c>
      <c r="N325" s="285"/>
      <c r="O325" s="285" t="s">
        <v>444</v>
      </c>
      <c r="P325" s="1" t="b">
        <v>1</v>
      </c>
      <c r="R325" s="349"/>
      <c r="S325" s="349"/>
      <c r="T325" s="349"/>
      <c r="U325" s="349"/>
      <c r="V325" s="349"/>
      <c r="W325" s="349"/>
      <c r="X325" s="349"/>
      <c r="Y325" s="349"/>
      <c r="Z325" s="349"/>
      <c r="AA325" s="349"/>
      <c r="AB325" s="349"/>
      <c r="AC325" s="349"/>
      <c r="AD325" s="350">
        <f t="shared" si="32"/>
        <v>0</v>
      </c>
      <c r="AF325" s="349"/>
      <c r="AG325" s="349"/>
      <c r="AH325" s="349"/>
      <c r="AI325" s="349"/>
      <c r="AJ325" s="349"/>
      <c r="AK325" s="349"/>
      <c r="AL325" s="349"/>
      <c r="AM325" s="349"/>
      <c r="AN325" s="349"/>
      <c r="AO325" s="349"/>
      <c r="AP325" s="349"/>
      <c r="AQ325" s="349"/>
      <c r="AR325" s="350">
        <f t="shared" si="33"/>
        <v>0</v>
      </c>
      <c r="AT325" s="349"/>
      <c r="AU325" s="349"/>
      <c r="AV325" s="349"/>
      <c r="AW325" s="349"/>
      <c r="AX325" s="349"/>
      <c r="AY325" s="349"/>
      <c r="AZ325" s="349"/>
      <c r="BA325" s="349"/>
      <c r="BB325" s="349"/>
      <c r="BC325" s="349"/>
      <c r="BD325" s="349"/>
      <c r="BE325" s="349"/>
      <c r="BF325" s="350">
        <f t="shared" si="34"/>
        <v>0</v>
      </c>
      <c r="BH325" s="350"/>
      <c r="BI325" s="350"/>
      <c r="BJ325" s="350"/>
      <c r="BK325" s="350"/>
      <c r="BL325" s="350"/>
      <c r="BM325" s="350"/>
      <c r="BN325" s="350"/>
      <c r="BO325" s="350"/>
      <c r="BP325" s="350"/>
      <c r="BQ325" s="350"/>
      <c r="BR325" s="350"/>
      <c r="BS325" s="350"/>
      <c r="BT325" s="350">
        <f t="shared" si="35"/>
        <v>0</v>
      </c>
      <c r="BV325" s="349">
        <v>43537530</v>
      </c>
      <c r="BW325" s="349">
        <v>43537530</v>
      </c>
      <c r="BX325" s="349">
        <v>43537530</v>
      </c>
      <c r="BY325" s="349">
        <v>43537530</v>
      </c>
      <c r="BZ325" s="349">
        <v>43537530</v>
      </c>
      <c r="CA325" s="349">
        <v>43537530</v>
      </c>
      <c r="CB325" s="349">
        <v>43537530</v>
      </c>
      <c r="CC325" s="349">
        <v>43537530</v>
      </c>
      <c r="CD325" s="349">
        <v>43537530</v>
      </c>
      <c r="CE325" s="349">
        <v>43537530</v>
      </c>
      <c r="CF325" s="349">
        <v>43537530</v>
      </c>
      <c r="CG325" s="349">
        <v>43537530</v>
      </c>
      <c r="CH325" s="350">
        <f t="shared" si="36"/>
        <v>522450360</v>
      </c>
      <c r="CI325" s="399">
        <f t="shared" si="37"/>
        <v>3.1865783382750479E-2</v>
      </c>
      <c r="CJ325" s="348">
        <v>40361805</v>
      </c>
      <c r="CK325" s="348">
        <v>40361805</v>
      </c>
      <c r="CL325" s="348">
        <v>32218380</v>
      </c>
      <c r="CM325" s="348">
        <v>32732530</v>
      </c>
      <c r="CN325" s="348">
        <v>34025030</v>
      </c>
      <c r="CO325" s="348">
        <v>0</v>
      </c>
      <c r="CP325" s="348">
        <v>0</v>
      </c>
      <c r="CQ325" s="348">
        <v>0</v>
      </c>
      <c r="CR325" s="348">
        <v>0</v>
      </c>
      <c r="CS325" s="348">
        <v>0</v>
      </c>
      <c r="CT325" s="348">
        <v>0</v>
      </c>
      <c r="CU325" s="348">
        <v>0</v>
      </c>
      <c r="CV325" s="350">
        <f t="shared" si="38"/>
        <v>179699550</v>
      </c>
      <c r="CX325" s="1054"/>
    </row>
    <row r="326" spans="2:102" ht="30" x14ac:dyDescent="0.25">
      <c r="B326" s="172">
        <f>IF(C326=0,"",MAX($B$7:B325)+1)</f>
        <v>310</v>
      </c>
      <c r="C326" s="21">
        <v>6277003101</v>
      </c>
      <c r="D326" s="9" t="str">
        <f>_xlfn.XLOOKUP(C326,'COA_DTGroup_Update 20260428'!$C$410:$C$854,'COA_DTGroup_Update 20260428'!$A$410:$A$854,"")</f>
        <v>Chi phí y tế, BH sức khỏe</v>
      </c>
      <c r="E326" s="12" t="s">
        <v>153</v>
      </c>
      <c r="F326" s="21" t="s">
        <v>1047</v>
      </c>
      <c r="G326" s="171"/>
      <c r="H326" s="179">
        <f>VLOOKUP(C326,'COA_DTGroup_Update 20260428'!C:D,2,0)</f>
        <v>627</v>
      </c>
      <c r="I326" s="179">
        <v>133</v>
      </c>
      <c r="J326" s="216" t="s">
        <v>153</v>
      </c>
      <c r="K326" s="222" t="s">
        <v>226</v>
      </c>
      <c r="L326" s="288" t="s">
        <v>726</v>
      </c>
      <c r="M326" s="299" t="s">
        <v>2258</v>
      </c>
      <c r="N326" s="285"/>
      <c r="O326" s="285" t="s">
        <v>726</v>
      </c>
      <c r="P326" s="1" t="b">
        <v>1</v>
      </c>
      <c r="R326" s="349"/>
      <c r="S326" s="349"/>
      <c r="T326" s="349"/>
      <c r="U326" s="349"/>
      <c r="V326" s="349"/>
      <c r="W326" s="349"/>
      <c r="X326" s="349"/>
      <c r="Y326" s="349"/>
      <c r="Z326" s="349"/>
      <c r="AA326" s="349"/>
      <c r="AB326" s="349"/>
      <c r="AC326" s="349"/>
      <c r="AD326" s="350">
        <f t="shared" si="32"/>
        <v>0</v>
      </c>
      <c r="AF326" s="349"/>
      <c r="AG326" s="349"/>
      <c r="AH326" s="349"/>
      <c r="AI326" s="349"/>
      <c r="AJ326" s="349"/>
      <c r="AK326" s="349"/>
      <c r="AL326" s="349"/>
      <c r="AM326" s="349"/>
      <c r="AN326" s="349"/>
      <c r="AO326" s="349"/>
      <c r="AP326" s="349"/>
      <c r="AQ326" s="349"/>
      <c r="AR326" s="350">
        <f t="shared" si="33"/>
        <v>0</v>
      </c>
      <c r="AT326" s="349"/>
      <c r="AU326" s="349"/>
      <c r="AV326" s="349"/>
      <c r="AW326" s="349"/>
      <c r="AX326" s="349"/>
      <c r="AY326" s="349"/>
      <c r="AZ326" s="349"/>
      <c r="BA326" s="349"/>
      <c r="BB326" s="349"/>
      <c r="BC326" s="349"/>
      <c r="BD326" s="349"/>
      <c r="BE326" s="349"/>
      <c r="BF326" s="350">
        <f t="shared" si="34"/>
        <v>0</v>
      </c>
      <c r="BH326" s="350"/>
      <c r="BI326" s="350"/>
      <c r="BJ326" s="350"/>
      <c r="BK326" s="350"/>
      <c r="BL326" s="350"/>
      <c r="BM326" s="350"/>
      <c r="BN326" s="350"/>
      <c r="BO326" s="350"/>
      <c r="BP326" s="350"/>
      <c r="BQ326" s="350"/>
      <c r="BR326" s="350"/>
      <c r="BS326" s="350"/>
      <c r="BT326" s="350">
        <f t="shared" si="35"/>
        <v>0</v>
      </c>
      <c r="BV326" s="349">
        <v>1361667</v>
      </c>
      <c r="BW326" s="349">
        <v>1361667</v>
      </c>
      <c r="BX326" s="349">
        <v>3861667</v>
      </c>
      <c r="BY326" s="349">
        <v>2500000</v>
      </c>
      <c r="BZ326" s="349">
        <v>2500000</v>
      </c>
      <c r="CA326" s="349">
        <v>2762500</v>
      </c>
      <c r="CB326" s="349">
        <v>2762500</v>
      </c>
      <c r="CC326" s="349">
        <v>2762500</v>
      </c>
      <c r="CD326" s="349">
        <v>2762500</v>
      </c>
      <c r="CE326" s="349">
        <v>2762500</v>
      </c>
      <c r="CF326" s="349">
        <v>2762500</v>
      </c>
      <c r="CG326" s="349">
        <v>2762500</v>
      </c>
      <c r="CH326" s="350">
        <f t="shared" si="36"/>
        <v>30922501</v>
      </c>
      <c r="CI326" s="399">
        <f t="shared" si="37"/>
        <v>-0.50151211895829517</v>
      </c>
      <c r="CJ326" s="348">
        <v>1361667</v>
      </c>
      <c r="CK326" s="348">
        <v>1361667</v>
      </c>
      <c r="CL326" s="348">
        <v>1361667</v>
      </c>
      <c r="CM326" s="348">
        <v>0</v>
      </c>
      <c r="CN326" s="348">
        <v>1053163</v>
      </c>
      <c r="CO326" s="348">
        <v>0</v>
      </c>
      <c r="CP326" s="348">
        <v>0</v>
      </c>
      <c r="CQ326" s="348">
        <v>0</v>
      </c>
      <c r="CR326" s="348">
        <v>0</v>
      </c>
      <c r="CS326" s="348">
        <v>0</v>
      </c>
      <c r="CT326" s="348">
        <v>0</v>
      </c>
      <c r="CU326" s="348">
        <v>0</v>
      </c>
      <c r="CV326" s="350">
        <f t="shared" si="38"/>
        <v>5138164</v>
      </c>
      <c r="CX326" s="1054"/>
    </row>
    <row r="327" spans="2:102" ht="30" x14ac:dyDescent="0.25">
      <c r="B327" s="172">
        <f>IF(C327=0,"",MAX($B$7:B326)+1)</f>
        <v>311</v>
      </c>
      <c r="C327" s="21">
        <v>6427003101</v>
      </c>
      <c r="D327" s="9" t="str">
        <f>_xlfn.XLOOKUP(C327,'COA_DTGroup_Update 20260428'!$C$410:$C$854,'COA_DTGroup_Update 20260428'!$A$410:$A$854,"")</f>
        <v>Chi phí y tế, BH sức khỏe</v>
      </c>
      <c r="E327" s="12" t="s">
        <v>153</v>
      </c>
      <c r="F327" s="21" t="s">
        <v>1047</v>
      </c>
      <c r="G327" s="171"/>
      <c r="H327" s="179">
        <f>VLOOKUP(C327,'COA_DTGroup_Update 20260428'!C:D,2,0)</f>
        <v>642</v>
      </c>
      <c r="I327" s="179">
        <v>133</v>
      </c>
      <c r="J327" s="216" t="s">
        <v>153</v>
      </c>
      <c r="K327" s="222" t="s">
        <v>226</v>
      </c>
      <c r="L327" s="288" t="s">
        <v>487</v>
      </c>
      <c r="M327" s="299" t="s">
        <v>2258</v>
      </c>
      <c r="N327" s="285"/>
      <c r="O327" s="285" t="s">
        <v>487</v>
      </c>
      <c r="P327" s="1" t="b">
        <v>1</v>
      </c>
      <c r="R327" s="349"/>
      <c r="S327" s="349"/>
      <c r="T327" s="349"/>
      <c r="U327" s="349"/>
      <c r="V327" s="349"/>
      <c r="W327" s="349"/>
      <c r="X327" s="349"/>
      <c r="Y327" s="349"/>
      <c r="Z327" s="349"/>
      <c r="AA327" s="349"/>
      <c r="AB327" s="349"/>
      <c r="AC327" s="349"/>
      <c r="AD327" s="350">
        <f t="shared" si="32"/>
        <v>0</v>
      </c>
      <c r="AF327" s="349"/>
      <c r="AG327" s="349"/>
      <c r="AH327" s="349"/>
      <c r="AI327" s="349"/>
      <c r="AJ327" s="349"/>
      <c r="AK327" s="349"/>
      <c r="AL327" s="349"/>
      <c r="AM327" s="349"/>
      <c r="AN327" s="349"/>
      <c r="AO327" s="349"/>
      <c r="AP327" s="349"/>
      <c r="AQ327" s="349"/>
      <c r="AR327" s="350">
        <f t="shared" si="33"/>
        <v>0</v>
      </c>
      <c r="AT327" s="349"/>
      <c r="AU327" s="349"/>
      <c r="AV327" s="349"/>
      <c r="AW327" s="349"/>
      <c r="AX327" s="349"/>
      <c r="AY327" s="349"/>
      <c r="AZ327" s="349"/>
      <c r="BA327" s="349"/>
      <c r="BB327" s="349"/>
      <c r="BC327" s="349"/>
      <c r="BD327" s="349"/>
      <c r="BE327" s="349"/>
      <c r="BF327" s="350">
        <f t="shared" si="34"/>
        <v>0</v>
      </c>
      <c r="BH327" s="350"/>
      <c r="BI327" s="350"/>
      <c r="BJ327" s="350"/>
      <c r="BK327" s="350"/>
      <c r="BL327" s="350"/>
      <c r="BM327" s="350"/>
      <c r="BN327" s="350"/>
      <c r="BO327" s="350"/>
      <c r="BP327" s="350"/>
      <c r="BQ327" s="350"/>
      <c r="BR327" s="350"/>
      <c r="BS327" s="350"/>
      <c r="BT327" s="350">
        <f t="shared" si="35"/>
        <v>0</v>
      </c>
      <c r="BV327" s="349">
        <v>4965627.4000000004</v>
      </c>
      <c r="BW327" s="349">
        <v>4612632.4000000004</v>
      </c>
      <c r="BX327" s="349">
        <v>4459458.4000000004</v>
      </c>
      <c r="BY327" s="349">
        <v>4287041.4000000004</v>
      </c>
      <c r="BZ327" s="349">
        <v>4287040.9000000004</v>
      </c>
      <c r="CA327" s="349">
        <v>4287040.7</v>
      </c>
      <c r="CB327" s="349">
        <v>4287040.5</v>
      </c>
      <c r="CC327" s="349">
        <v>4287040.3</v>
      </c>
      <c r="CD327" s="349">
        <v>2000000</v>
      </c>
      <c r="CE327" s="349">
        <v>4333333.333333334</v>
      </c>
      <c r="CF327" s="349">
        <v>4333333.333333334</v>
      </c>
      <c r="CG327" s="349">
        <v>4333333.333333334</v>
      </c>
      <c r="CH327" s="350">
        <f t="shared" si="36"/>
        <v>50472922.000000007</v>
      </c>
      <c r="CI327" s="399">
        <f t="shared" si="37"/>
        <v>-9.7470481300845013E-2</v>
      </c>
      <c r="CJ327" s="348">
        <v>2965634</v>
      </c>
      <c r="CK327" s="348">
        <v>3884063</v>
      </c>
      <c r="CL327" s="348">
        <v>2459459</v>
      </c>
      <c r="CM327" s="348">
        <v>3011804</v>
      </c>
      <c r="CN327" s="348">
        <v>2863474</v>
      </c>
      <c r="CO327" s="348">
        <v>0</v>
      </c>
      <c r="CP327" s="348">
        <v>0</v>
      </c>
      <c r="CQ327" s="348">
        <v>0</v>
      </c>
      <c r="CR327" s="348">
        <v>0</v>
      </c>
      <c r="CS327" s="348">
        <v>0</v>
      </c>
      <c r="CT327" s="348">
        <v>0</v>
      </c>
      <c r="CU327" s="348">
        <v>0</v>
      </c>
      <c r="CV327" s="350">
        <f t="shared" si="38"/>
        <v>15184434</v>
      </c>
      <c r="CX327" s="1054"/>
    </row>
    <row r="328" spans="2:102" ht="30" x14ac:dyDescent="0.25">
      <c r="B328" s="172">
        <f>IF(C328=0,"",MAX($B$7:B327)+1)</f>
        <v>312</v>
      </c>
      <c r="C328" s="21">
        <v>6220007202</v>
      </c>
      <c r="D328" s="9" t="str">
        <f>_xlfn.XLOOKUP(C328,'COA_DTGroup_Update 20260428'!$C$410:$C$854,'COA_DTGroup_Update 20260428'!$A$410:$A$854,"")</f>
        <v>Chi phí khen thưởng,bồi dưỡng khác</v>
      </c>
      <c r="E328" s="12" t="s">
        <v>150</v>
      </c>
      <c r="F328" s="21" t="s">
        <v>1048</v>
      </c>
      <c r="G328" s="171" t="s">
        <v>1049</v>
      </c>
      <c r="H328" s="179">
        <f>VLOOKUP(C328,'COA_DTGroup_Update 20260428'!C:D,2,0)</f>
        <v>622</v>
      </c>
      <c r="I328" s="179">
        <v>134</v>
      </c>
      <c r="J328" s="216" t="s">
        <v>150</v>
      </c>
      <c r="K328" s="222" t="s">
        <v>226</v>
      </c>
      <c r="L328" s="311" t="s">
        <v>2041</v>
      </c>
      <c r="M328" s="312" t="s">
        <v>2259</v>
      </c>
      <c r="N328" s="285"/>
      <c r="O328" s="285" t="s">
        <v>2041</v>
      </c>
      <c r="P328" s="1" t="b">
        <v>0</v>
      </c>
      <c r="R328" s="349"/>
      <c r="S328" s="349"/>
      <c r="T328" s="349"/>
      <c r="U328" s="349"/>
      <c r="V328" s="349"/>
      <c r="W328" s="349"/>
      <c r="X328" s="349"/>
      <c r="Y328" s="349"/>
      <c r="Z328" s="349"/>
      <c r="AA328" s="349"/>
      <c r="AB328" s="349"/>
      <c r="AC328" s="349"/>
      <c r="AD328" s="350">
        <f t="shared" ref="AD328:AD391" si="39">SUM(R328:AC328)</f>
        <v>0</v>
      </c>
      <c r="AF328" s="349"/>
      <c r="AG328" s="349"/>
      <c r="AH328" s="349"/>
      <c r="AI328" s="349"/>
      <c r="AJ328" s="349"/>
      <c r="AK328" s="349"/>
      <c r="AL328" s="349"/>
      <c r="AM328" s="349"/>
      <c r="AN328" s="349"/>
      <c r="AO328" s="349"/>
      <c r="AP328" s="349"/>
      <c r="AQ328" s="349"/>
      <c r="AR328" s="350">
        <f t="shared" ref="AR328:AR391" si="40">SUM(AF328:AQ328)</f>
        <v>0</v>
      </c>
      <c r="AT328" s="349"/>
      <c r="AU328" s="349"/>
      <c r="AV328" s="349"/>
      <c r="AW328" s="349"/>
      <c r="AX328" s="349"/>
      <c r="AY328" s="349"/>
      <c r="AZ328" s="349"/>
      <c r="BA328" s="349"/>
      <c r="BB328" s="349"/>
      <c r="BC328" s="349"/>
      <c r="BD328" s="349"/>
      <c r="BE328" s="349"/>
      <c r="BF328" s="350">
        <f t="shared" ref="BF328:BF391" si="41">SUM(AT328:BE328)</f>
        <v>0</v>
      </c>
      <c r="BH328" s="350"/>
      <c r="BI328" s="350"/>
      <c r="BJ328" s="350"/>
      <c r="BK328" s="350"/>
      <c r="BL328" s="350"/>
      <c r="BM328" s="350"/>
      <c r="BN328" s="350"/>
      <c r="BO328" s="350"/>
      <c r="BP328" s="350"/>
      <c r="BQ328" s="350"/>
      <c r="BR328" s="350"/>
      <c r="BS328" s="350"/>
      <c r="BT328" s="350">
        <f t="shared" ref="BT328:BT391" si="42">SUM(BH328:BS328)</f>
        <v>0</v>
      </c>
      <c r="BV328" s="349">
        <v>1910017</v>
      </c>
      <c r="BW328" s="349">
        <v>1910017</v>
      </c>
      <c r="BX328" s="349">
        <v>1910017</v>
      </c>
      <c r="BY328" s="349">
        <v>1910017</v>
      </c>
      <c r="BZ328" s="349">
        <v>1910017</v>
      </c>
      <c r="CA328" s="349">
        <v>1910017</v>
      </c>
      <c r="CB328" s="349">
        <v>1910017</v>
      </c>
      <c r="CC328" s="349">
        <v>1910017</v>
      </c>
      <c r="CD328" s="349">
        <v>1910017</v>
      </c>
      <c r="CE328" s="349">
        <v>1910017</v>
      </c>
      <c r="CF328" s="349">
        <v>1910017</v>
      </c>
      <c r="CG328" s="349">
        <v>1910017</v>
      </c>
      <c r="CH328" s="350">
        <f t="shared" ref="CH328:CH391" si="43">SUM(BV328:CG328)</f>
        <v>22920204</v>
      </c>
      <c r="CI328" s="399">
        <f t="shared" ref="CI328:CI391" si="44">CV328/4*12/CH328-1</f>
        <v>-1</v>
      </c>
      <c r="CJ328" s="348">
        <v>0</v>
      </c>
      <c r="CK328" s="348">
        <v>0</v>
      </c>
      <c r="CL328" s="348">
        <v>0</v>
      </c>
      <c r="CM328" s="348">
        <v>0</v>
      </c>
      <c r="CN328" s="348">
        <v>0</v>
      </c>
      <c r="CO328" s="348">
        <v>0</v>
      </c>
      <c r="CP328" s="348">
        <v>0</v>
      </c>
      <c r="CQ328" s="348">
        <v>0</v>
      </c>
      <c r="CR328" s="348">
        <v>0</v>
      </c>
      <c r="CS328" s="348">
        <v>0</v>
      </c>
      <c r="CT328" s="348">
        <v>0</v>
      </c>
      <c r="CU328" s="348">
        <v>0</v>
      </c>
      <c r="CV328" s="350">
        <f t="shared" ref="CV328:CV391" si="45">SUM(CJ328:CU328)</f>
        <v>0</v>
      </c>
      <c r="CX328" s="1054"/>
    </row>
    <row r="329" spans="2:102" ht="30" x14ac:dyDescent="0.25">
      <c r="B329" s="172">
        <f>IF(C329=0,"",MAX($B$7:B328)+1)</f>
        <v>313</v>
      </c>
      <c r="C329" s="21">
        <v>6271007202</v>
      </c>
      <c r="D329" s="9" t="str">
        <f>_xlfn.XLOOKUP(C329,'COA_DTGroup_Update 20260428'!$C$410:$C$854,'COA_DTGroup_Update 20260428'!$A$410:$A$854,"")</f>
        <v>Chi phí khen thưởng,bồi dưỡng khác</v>
      </c>
      <c r="E329" s="12" t="s">
        <v>150</v>
      </c>
      <c r="F329" s="21" t="s">
        <v>1048</v>
      </c>
      <c r="G329" s="171" t="s">
        <v>1049</v>
      </c>
      <c r="H329" s="179">
        <f>VLOOKUP(C329,'COA_DTGroup_Update 20260428'!C:D,2,0)</f>
        <v>627</v>
      </c>
      <c r="I329" s="179">
        <v>134</v>
      </c>
      <c r="J329" s="216" t="s">
        <v>150</v>
      </c>
      <c r="K329" s="222" t="s">
        <v>226</v>
      </c>
      <c r="L329" s="288" t="s">
        <v>637</v>
      </c>
      <c r="M329" s="299" t="s">
        <v>2258</v>
      </c>
      <c r="N329" s="285"/>
      <c r="O329" s="285" t="s">
        <v>637</v>
      </c>
      <c r="P329" s="1" t="b">
        <v>1</v>
      </c>
      <c r="R329" s="349"/>
      <c r="S329" s="349"/>
      <c r="T329" s="349"/>
      <c r="U329" s="349"/>
      <c r="V329" s="349"/>
      <c r="W329" s="349"/>
      <c r="X329" s="349"/>
      <c r="Y329" s="349"/>
      <c r="Z329" s="349"/>
      <c r="AA329" s="349"/>
      <c r="AB329" s="349"/>
      <c r="AC329" s="349"/>
      <c r="AD329" s="350">
        <f t="shared" si="39"/>
        <v>0</v>
      </c>
      <c r="AF329" s="349"/>
      <c r="AG329" s="349"/>
      <c r="AH329" s="349"/>
      <c r="AI329" s="349"/>
      <c r="AJ329" s="349"/>
      <c r="AK329" s="349"/>
      <c r="AL329" s="349"/>
      <c r="AM329" s="349"/>
      <c r="AN329" s="349"/>
      <c r="AO329" s="349"/>
      <c r="AP329" s="349"/>
      <c r="AQ329" s="349"/>
      <c r="AR329" s="350">
        <f t="shared" si="40"/>
        <v>0</v>
      </c>
      <c r="AT329" s="349"/>
      <c r="AU329" s="349"/>
      <c r="AV329" s="349"/>
      <c r="AW329" s="349"/>
      <c r="AX329" s="349"/>
      <c r="AY329" s="349"/>
      <c r="AZ329" s="349"/>
      <c r="BA329" s="349"/>
      <c r="BB329" s="349"/>
      <c r="BC329" s="349"/>
      <c r="BD329" s="349"/>
      <c r="BE329" s="349"/>
      <c r="BF329" s="350">
        <f t="shared" si="41"/>
        <v>0</v>
      </c>
      <c r="BH329" s="350"/>
      <c r="BI329" s="350"/>
      <c r="BJ329" s="350"/>
      <c r="BK329" s="350"/>
      <c r="BL329" s="350"/>
      <c r="BM329" s="350"/>
      <c r="BN329" s="350"/>
      <c r="BO329" s="350"/>
      <c r="BP329" s="350"/>
      <c r="BQ329" s="350"/>
      <c r="BR329" s="350"/>
      <c r="BS329" s="350"/>
      <c r="BT329" s="350">
        <f t="shared" si="42"/>
        <v>0</v>
      </c>
      <c r="BV329" s="349">
        <v>913559</v>
      </c>
      <c r="BW329" s="349">
        <v>913559</v>
      </c>
      <c r="BX329" s="349">
        <v>913559</v>
      </c>
      <c r="BY329" s="349">
        <v>913559</v>
      </c>
      <c r="BZ329" s="349">
        <v>913559</v>
      </c>
      <c r="CA329" s="349">
        <v>913559</v>
      </c>
      <c r="CB329" s="349">
        <v>913559</v>
      </c>
      <c r="CC329" s="349">
        <v>913559</v>
      </c>
      <c r="CD329" s="349">
        <v>913559</v>
      </c>
      <c r="CE329" s="349">
        <v>913559</v>
      </c>
      <c r="CF329" s="349">
        <v>913559</v>
      </c>
      <c r="CG329" s="349">
        <v>913559</v>
      </c>
      <c r="CH329" s="350">
        <f t="shared" si="43"/>
        <v>10962708</v>
      </c>
      <c r="CI329" s="399">
        <f t="shared" si="44"/>
        <v>-1</v>
      </c>
      <c r="CJ329" s="348">
        <v>0</v>
      </c>
      <c r="CK329" s="348">
        <v>0</v>
      </c>
      <c r="CL329" s="348">
        <v>0</v>
      </c>
      <c r="CM329" s="348">
        <v>0</v>
      </c>
      <c r="CN329" s="348">
        <v>0</v>
      </c>
      <c r="CO329" s="348">
        <v>0</v>
      </c>
      <c r="CP329" s="348">
        <v>0</v>
      </c>
      <c r="CQ329" s="348">
        <v>0</v>
      </c>
      <c r="CR329" s="348">
        <v>0</v>
      </c>
      <c r="CS329" s="348">
        <v>0</v>
      </c>
      <c r="CT329" s="348">
        <v>0</v>
      </c>
      <c r="CU329" s="348">
        <v>0</v>
      </c>
      <c r="CV329" s="350">
        <f t="shared" si="45"/>
        <v>0</v>
      </c>
      <c r="CX329" s="1054"/>
    </row>
    <row r="330" spans="2:102" ht="30" x14ac:dyDescent="0.25">
      <c r="B330" s="172">
        <f>IF(C330=0,"",MAX($B$7:B329)+1)</f>
        <v>314</v>
      </c>
      <c r="C330" s="21">
        <v>6411007202</v>
      </c>
      <c r="D330" s="9" t="str">
        <f>_xlfn.XLOOKUP(C330,'COA_DTGroup_Update 20260428'!$C$410:$C$854,'COA_DTGroup_Update 20260428'!$A$410:$A$854,"")</f>
        <v>Chi phí khen thưởng,bồi dưỡng khác</v>
      </c>
      <c r="E330" s="12" t="s">
        <v>150</v>
      </c>
      <c r="F330" s="21" t="s">
        <v>1048</v>
      </c>
      <c r="G330" s="171" t="s">
        <v>1049</v>
      </c>
      <c r="H330" s="179">
        <f>VLOOKUP(C330,'COA_DTGroup_Update 20260428'!C:D,2,0)</f>
        <v>641</v>
      </c>
      <c r="I330" s="179">
        <v>134</v>
      </c>
      <c r="J330" s="216" t="s">
        <v>150</v>
      </c>
      <c r="K330" s="222" t="s">
        <v>226</v>
      </c>
      <c r="L330" s="288" t="s">
        <v>700</v>
      </c>
      <c r="M330" s="299" t="s">
        <v>2258</v>
      </c>
      <c r="N330" s="285"/>
      <c r="O330" s="285" t="s">
        <v>700</v>
      </c>
      <c r="P330" s="1" t="b">
        <v>1</v>
      </c>
      <c r="R330" s="349"/>
      <c r="S330" s="349"/>
      <c r="T330" s="349"/>
      <c r="U330" s="349"/>
      <c r="V330" s="349"/>
      <c r="W330" s="349"/>
      <c r="X330" s="349"/>
      <c r="Y330" s="349"/>
      <c r="Z330" s="349"/>
      <c r="AA330" s="349"/>
      <c r="AB330" s="349"/>
      <c r="AC330" s="349"/>
      <c r="AD330" s="350">
        <f t="shared" si="39"/>
        <v>0</v>
      </c>
      <c r="AF330" s="349"/>
      <c r="AG330" s="349"/>
      <c r="AH330" s="349"/>
      <c r="AI330" s="349"/>
      <c r="AJ330" s="349"/>
      <c r="AK330" s="349"/>
      <c r="AL330" s="349"/>
      <c r="AM330" s="349"/>
      <c r="AN330" s="349"/>
      <c r="AO330" s="349"/>
      <c r="AP330" s="349"/>
      <c r="AQ330" s="349"/>
      <c r="AR330" s="350">
        <f t="shared" si="40"/>
        <v>0</v>
      </c>
      <c r="AT330" s="349"/>
      <c r="AU330" s="349"/>
      <c r="AV330" s="349"/>
      <c r="AW330" s="349"/>
      <c r="AX330" s="349"/>
      <c r="AY330" s="349"/>
      <c r="AZ330" s="349"/>
      <c r="BA330" s="349"/>
      <c r="BB330" s="349"/>
      <c r="BC330" s="349"/>
      <c r="BD330" s="349"/>
      <c r="BE330" s="349"/>
      <c r="BF330" s="350">
        <f t="shared" si="41"/>
        <v>0</v>
      </c>
      <c r="BH330" s="350"/>
      <c r="BI330" s="350"/>
      <c r="BJ330" s="350"/>
      <c r="BK330" s="350"/>
      <c r="BL330" s="350"/>
      <c r="BM330" s="350"/>
      <c r="BN330" s="350"/>
      <c r="BO330" s="350"/>
      <c r="BP330" s="350"/>
      <c r="BQ330" s="350"/>
      <c r="BR330" s="350"/>
      <c r="BS330" s="350"/>
      <c r="BT330" s="350">
        <f t="shared" si="42"/>
        <v>0</v>
      </c>
      <c r="BV330" s="349"/>
      <c r="BW330" s="349"/>
      <c r="BX330" s="349"/>
      <c r="BY330" s="349"/>
      <c r="BZ330" s="349"/>
      <c r="CA330" s="349"/>
      <c r="CB330" s="349"/>
      <c r="CC330" s="349"/>
      <c r="CD330" s="349"/>
      <c r="CE330" s="349"/>
      <c r="CF330" s="349"/>
      <c r="CG330" s="349"/>
      <c r="CH330" s="350">
        <f t="shared" si="43"/>
        <v>0</v>
      </c>
      <c r="CI330" s="399" t="e">
        <f t="shared" si="44"/>
        <v>#DIV/0!</v>
      </c>
      <c r="CJ330" s="348">
        <v>0</v>
      </c>
      <c r="CK330" s="348">
        <v>0</v>
      </c>
      <c r="CL330" s="348">
        <v>0</v>
      </c>
      <c r="CM330" s="348">
        <v>0</v>
      </c>
      <c r="CN330" s="348">
        <v>0</v>
      </c>
      <c r="CO330" s="348">
        <v>0</v>
      </c>
      <c r="CP330" s="348">
        <v>0</v>
      </c>
      <c r="CQ330" s="348">
        <v>0</v>
      </c>
      <c r="CR330" s="348">
        <v>0</v>
      </c>
      <c r="CS330" s="348">
        <v>0</v>
      </c>
      <c r="CT330" s="348">
        <v>0</v>
      </c>
      <c r="CU330" s="348">
        <v>0</v>
      </c>
      <c r="CV330" s="350">
        <f t="shared" si="45"/>
        <v>0</v>
      </c>
      <c r="CX330" s="1054"/>
    </row>
    <row r="331" spans="2:102" ht="30" x14ac:dyDescent="0.25">
      <c r="B331" s="172">
        <f>IF(C331=0,"",MAX($B$7:B330)+1)</f>
        <v>315</v>
      </c>
      <c r="C331" s="21">
        <v>6421007202</v>
      </c>
      <c r="D331" s="9" t="str">
        <f>_xlfn.XLOOKUP(C331,'COA_DTGroup_Update 20260428'!$C$410:$C$854,'COA_DTGroup_Update 20260428'!$A$410:$A$854,"")</f>
        <v>Chi phí khen thưởng,bồi dưỡng khác</v>
      </c>
      <c r="E331" s="12" t="s">
        <v>150</v>
      </c>
      <c r="F331" s="21" t="s">
        <v>1048</v>
      </c>
      <c r="G331" s="171" t="s">
        <v>1049</v>
      </c>
      <c r="H331" s="179">
        <f>VLOOKUP(C331,'COA_DTGroup_Update 20260428'!C:D,2,0)</f>
        <v>642</v>
      </c>
      <c r="I331" s="179">
        <v>134</v>
      </c>
      <c r="J331" s="216" t="s">
        <v>150</v>
      </c>
      <c r="K331" s="222" t="s">
        <v>226</v>
      </c>
      <c r="L331" s="288" t="s">
        <v>476</v>
      </c>
      <c r="M331" s="299" t="s">
        <v>2258</v>
      </c>
      <c r="N331" s="285"/>
      <c r="O331" s="285" t="s">
        <v>476</v>
      </c>
      <c r="P331" s="1" t="b">
        <v>1</v>
      </c>
      <c r="R331" s="349"/>
      <c r="S331" s="349"/>
      <c r="T331" s="349"/>
      <c r="U331" s="349"/>
      <c r="V331" s="349"/>
      <c r="W331" s="349"/>
      <c r="X331" s="349"/>
      <c r="Y331" s="349"/>
      <c r="Z331" s="349"/>
      <c r="AA331" s="349"/>
      <c r="AB331" s="349"/>
      <c r="AC331" s="349"/>
      <c r="AD331" s="350">
        <f t="shared" si="39"/>
        <v>0</v>
      </c>
      <c r="AF331" s="349"/>
      <c r="AG331" s="349"/>
      <c r="AH331" s="349"/>
      <c r="AI331" s="349"/>
      <c r="AJ331" s="349"/>
      <c r="AK331" s="349"/>
      <c r="AL331" s="349"/>
      <c r="AM331" s="349"/>
      <c r="AN331" s="349"/>
      <c r="AO331" s="349"/>
      <c r="AP331" s="349"/>
      <c r="AQ331" s="349"/>
      <c r="AR331" s="350">
        <f t="shared" si="40"/>
        <v>0</v>
      </c>
      <c r="AT331" s="349"/>
      <c r="AU331" s="349"/>
      <c r="AV331" s="349"/>
      <c r="AW331" s="349"/>
      <c r="AX331" s="349"/>
      <c r="AY331" s="349"/>
      <c r="AZ331" s="349"/>
      <c r="BA331" s="349"/>
      <c r="BB331" s="349"/>
      <c r="BC331" s="349"/>
      <c r="BD331" s="349"/>
      <c r="BE331" s="349"/>
      <c r="BF331" s="350">
        <f t="shared" si="41"/>
        <v>0</v>
      </c>
      <c r="BH331" s="350"/>
      <c r="BI331" s="350"/>
      <c r="BJ331" s="350"/>
      <c r="BK331" s="350"/>
      <c r="BL331" s="350"/>
      <c r="BM331" s="350"/>
      <c r="BN331" s="350"/>
      <c r="BO331" s="350"/>
      <c r="BP331" s="350"/>
      <c r="BQ331" s="350"/>
      <c r="BR331" s="350"/>
      <c r="BS331" s="350"/>
      <c r="BT331" s="350">
        <f t="shared" si="42"/>
        <v>0</v>
      </c>
      <c r="BV331" s="349">
        <v>336187</v>
      </c>
      <c r="BW331" s="349">
        <v>2536187</v>
      </c>
      <c r="BX331" s="349">
        <v>2536187</v>
      </c>
      <c r="BY331" s="349">
        <v>2536187</v>
      </c>
      <c r="BZ331" s="349">
        <v>2536187</v>
      </c>
      <c r="CA331" s="349">
        <v>2536187</v>
      </c>
      <c r="CB331" s="349">
        <v>2536187</v>
      </c>
      <c r="CC331" s="349">
        <v>2536187</v>
      </c>
      <c r="CD331" s="349">
        <v>2536187</v>
      </c>
      <c r="CE331" s="349">
        <v>2536187</v>
      </c>
      <c r="CF331" s="349">
        <v>2536187</v>
      </c>
      <c r="CG331" s="349">
        <v>2536187</v>
      </c>
      <c r="CH331" s="350">
        <f t="shared" si="43"/>
        <v>28234244</v>
      </c>
      <c r="CI331" s="399">
        <f t="shared" si="44"/>
        <v>-1</v>
      </c>
      <c r="CJ331" s="348">
        <v>0</v>
      </c>
      <c r="CK331" s="348">
        <v>0</v>
      </c>
      <c r="CL331" s="348">
        <v>0</v>
      </c>
      <c r="CM331" s="348">
        <v>0</v>
      </c>
      <c r="CN331" s="348">
        <v>0</v>
      </c>
      <c r="CO331" s="348">
        <v>0</v>
      </c>
      <c r="CP331" s="348">
        <v>0</v>
      </c>
      <c r="CQ331" s="348">
        <v>0</v>
      </c>
      <c r="CR331" s="348">
        <v>0</v>
      </c>
      <c r="CS331" s="348">
        <v>0</v>
      </c>
      <c r="CT331" s="348">
        <v>0</v>
      </c>
      <c r="CU331" s="348">
        <v>0</v>
      </c>
      <c r="CV331" s="350">
        <f t="shared" si="45"/>
        <v>0</v>
      </c>
      <c r="CX331" s="1054"/>
    </row>
    <row r="332" spans="2:102" ht="30" x14ac:dyDescent="0.25">
      <c r="B332" s="172">
        <f>IF(C332=0,"",MAX($B$7:B331)+1)</f>
        <v>316</v>
      </c>
      <c r="C332" s="21">
        <v>6220003201</v>
      </c>
      <c r="D332" s="9" t="str">
        <f>_xlfn.XLOOKUP(C332,'COA_DTGroup_Update 20260428'!$C$410:$C$854,'COA_DTGroup_Update 20260428'!$A$410:$A$854,"")</f>
        <v>Tiền ăn giữa ca-Trực tiếp</v>
      </c>
      <c r="E332" s="12" t="s">
        <v>137</v>
      </c>
      <c r="F332" s="21" t="s">
        <v>1050</v>
      </c>
      <c r="G332" s="171" t="s">
        <v>1051</v>
      </c>
      <c r="H332" s="179">
        <f>VLOOKUP(C332,'COA_DTGroup_Update 20260428'!C:D,2,0)</f>
        <v>622</v>
      </c>
      <c r="I332" s="179">
        <v>135</v>
      </c>
      <c r="J332" s="216" t="s">
        <v>137</v>
      </c>
      <c r="K332" s="222" t="s">
        <v>226</v>
      </c>
      <c r="L332" s="288" t="s">
        <v>626</v>
      </c>
      <c r="M332" s="299" t="s">
        <v>2258</v>
      </c>
      <c r="N332" s="285"/>
      <c r="O332" s="285" t="s">
        <v>626</v>
      </c>
      <c r="P332" s="1" t="b">
        <v>1</v>
      </c>
      <c r="R332" s="349"/>
      <c r="S332" s="349"/>
      <c r="T332" s="349"/>
      <c r="U332" s="349"/>
      <c r="V332" s="349"/>
      <c r="W332" s="349"/>
      <c r="X332" s="349"/>
      <c r="Y332" s="349"/>
      <c r="Z332" s="349"/>
      <c r="AA332" s="349"/>
      <c r="AB332" s="349"/>
      <c r="AC332" s="349"/>
      <c r="AD332" s="350">
        <f t="shared" si="39"/>
        <v>0</v>
      </c>
      <c r="AF332" s="349"/>
      <c r="AG332" s="349"/>
      <c r="AH332" s="349"/>
      <c r="AI332" s="349"/>
      <c r="AJ332" s="349"/>
      <c r="AK332" s="349"/>
      <c r="AL332" s="349"/>
      <c r="AM332" s="349"/>
      <c r="AN332" s="349"/>
      <c r="AO332" s="349"/>
      <c r="AP332" s="349"/>
      <c r="AQ332" s="349"/>
      <c r="AR332" s="350">
        <f t="shared" si="40"/>
        <v>0</v>
      </c>
      <c r="AT332" s="349"/>
      <c r="AU332" s="349"/>
      <c r="AV332" s="349"/>
      <c r="AW332" s="349"/>
      <c r="AX332" s="349"/>
      <c r="AY332" s="349"/>
      <c r="AZ332" s="349"/>
      <c r="BA332" s="349"/>
      <c r="BB332" s="349"/>
      <c r="BC332" s="349"/>
      <c r="BD332" s="349"/>
      <c r="BE332" s="349"/>
      <c r="BF332" s="350">
        <f t="shared" si="41"/>
        <v>0</v>
      </c>
      <c r="BH332" s="350"/>
      <c r="BI332" s="350"/>
      <c r="BJ332" s="350"/>
      <c r="BK332" s="350"/>
      <c r="BL332" s="350"/>
      <c r="BM332" s="350"/>
      <c r="BN332" s="350"/>
      <c r="BO332" s="350"/>
      <c r="BP332" s="350"/>
      <c r="BQ332" s="350"/>
      <c r="BR332" s="350"/>
      <c r="BS332" s="350"/>
      <c r="BT332" s="350">
        <f t="shared" si="42"/>
        <v>0</v>
      </c>
      <c r="BV332" s="349">
        <v>57124999.038461529</v>
      </c>
      <c r="BW332" s="349">
        <v>40501999.153846152</v>
      </c>
      <c r="BX332" s="349">
        <v>65083999.07692308</v>
      </c>
      <c r="BY332" s="349">
        <v>65606998.961538464</v>
      </c>
      <c r="BZ332" s="349">
        <v>62801999.15384616</v>
      </c>
      <c r="CA332" s="349">
        <v>67056998.961538464</v>
      </c>
      <c r="CB332" s="349">
        <v>68815999</v>
      </c>
      <c r="CC332" s="349">
        <v>68815999</v>
      </c>
      <c r="CD332" s="349">
        <v>61874999.038461529</v>
      </c>
      <c r="CE332" s="349">
        <v>71724999.038461536</v>
      </c>
      <c r="CF332" s="349">
        <v>72406998.961538464</v>
      </c>
      <c r="CG332" s="349">
        <v>71265999</v>
      </c>
      <c r="CH332" s="350">
        <f t="shared" si="43"/>
        <v>773081988.38461542</v>
      </c>
      <c r="CI332" s="399">
        <f t="shared" si="44"/>
        <v>-0.45051106301462807</v>
      </c>
      <c r="CJ332" s="348">
        <v>26550000</v>
      </c>
      <c r="CK332" s="348">
        <v>18150000</v>
      </c>
      <c r="CL332" s="348">
        <v>30500000</v>
      </c>
      <c r="CM332" s="348">
        <v>31750000</v>
      </c>
      <c r="CN332" s="348">
        <v>34650000</v>
      </c>
      <c r="CO332" s="348">
        <v>0</v>
      </c>
      <c r="CP332" s="348">
        <v>0</v>
      </c>
      <c r="CQ332" s="348">
        <v>0</v>
      </c>
      <c r="CR332" s="348">
        <v>0</v>
      </c>
      <c r="CS332" s="348">
        <v>0</v>
      </c>
      <c r="CT332" s="348">
        <v>0</v>
      </c>
      <c r="CU332" s="348">
        <v>0</v>
      </c>
      <c r="CV332" s="350">
        <f t="shared" si="45"/>
        <v>141600000</v>
      </c>
      <c r="CX332" s="1054"/>
    </row>
    <row r="333" spans="2:102" ht="30" x14ac:dyDescent="0.25">
      <c r="B333" s="172">
        <f>IF(C333=0,"",MAX($B$7:B332)+1)</f>
        <v>317</v>
      </c>
      <c r="C333" s="21">
        <v>6271003202</v>
      </c>
      <c r="D333" s="9" t="str">
        <f>_xlfn.XLOOKUP(C333,'COA_DTGroup_Update 20260428'!$C$410:$C$854,'COA_DTGroup_Update 20260428'!$A$410:$A$854,"")</f>
        <v>Tiền ăn giữa ca-Gián tiếp</v>
      </c>
      <c r="E333" s="12" t="s">
        <v>137</v>
      </c>
      <c r="F333" s="21" t="s">
        <v>1052</v>
      </c>
      <c r="G333" s="171" t="s">
        <v>1051</v>
      </c>
      <c r="H333" s="179">
        <f>VLOOKUP(C333,'COA_DTGroup_Update 20260428'!C:D,2,0)</f>
        <v>627</v>
      </c>
      <c r="I333" s="179">
        <v>135</v>
      </c>
      <c r="J333" s="216" t="s">
        <v>137</v>
      </c>
      <c r="K333" s="222" t="s">
        <v>226</v>
      </c>
      <c r="L333" s="288" t="s">
        <v>600</v>
      </c>
      <c r="M333" s="299" t="s">
        <v>2258</v>
      </c>
      <c r="N333" s="285"/>
      <c r="O333" s="285" t="s">
        <v>600</v>
      </c>
      <c r="P333" s="1" t="b">
        <v>1</v>
      </c>
      <c r="R333" s="349"/>
      <c r="S333" s="349"/>
      <c r="T333" s="349"/>
      <c r="U333" s="349"/>
      <c r="V333" s="349"/>
      <c r="W333" s="349"/>
      <c r="X333" s="349"/>
      <c r="Y333" s="349"/>
      <c r="Z333" s="349"/>
      <c r="AA333" s="349"/>
      <c r="AB333" s="349"/>
      <c r="AC333" s="349"/>
      <c r="AD333" s="350">
        <f t="shared" si="39"/>
        <v>0</v>
      </c>
      <c r="AF333" s="349"/>
      <c r="AG333" s="349"/>
      <c r="AH333" s="349"/>
      <c r="AI333" s="349"/>
      <c r="AJ333" s="349"/>
      <c r="AK333" s="349"/>
      <c r="AL333" s="349"/>
      <c r="AM333" s="349"/>
      <c r="AN333" s="349"/>
      <c r="AO333" s="349"/>
      <c r="AP333" s="349"/>
      <c r="AQ333" s="349"/>
      <c r="AR333" s="350">
        <f t="shared" si="40"/>
        <v>0</v>
      </c>
      <c r="AT333" s="349"/>
      <c r="AU333" s="349"/>
      <c r="AV333" s="349"/>
      <c r="AW333" s="349"/>
      <c r="AX333" s="349"/>
      <c r="AY333" s="349"/>
      <c r="AZ333" s="349"/>
      <c r="BA333" s="349"/>
      <c r="BB333" s="349"/>
      <c r="BC333" s="349"/>
      <c r="BD333" s="349"/>
      <c r="BE333" s="349"/>
      <c r="BF333" s="350">
        <f t="shared" si="41"/>
        <v>0</v>
      </c>
      <c r="BH333" s="350"/>
      <c r="BI333" s="350"/>
      <c r="BJ333" s="350"/>
      <c r="BK333" s="350"/>
      <c r="BL333" s="350"/>
      <c r="BM333" s="350"/>
      <c r="BN333" s="350"/>
      <c r="BO333" s="350"/>
      <c r="BP333" s="350"/>
      <c r="BQ333" s="350"/>
      <c r="BR333" s="350"/>
      <c r="BS333" s="350"/>
      <c r="BT333" s="350">
        <f t="shared" si="42"/>
        <v>0</v>
      </c>
      <c r="BV333" s="349">
        <v>15425000</v>
      </c>
      <c r="BW333" s="349">
        <v>13574000</v>
      </c>
      <c r="BX333" s="349">
        <v>14808000</v>
      </c>
      <c r="BY333" s="349">
        <v>16659000</v>
      </c>
      <c r="BZ333" s="349">
        <v>13574000</v>
      </c>
      <c r="CA333" s="349">
        <v>16659000</v>
      </c>
      <c r="CB333" s="349">
        <v>16042000</v>
      </c>
      <c r="CC333" s="349">
        <v>16042000</v>
      </c>
      <c r="CD333" s="349">
        <v>15425000</v>
      </c>
      <c r="CE333" s="349">
        <v>15425000</v>
      </c>
      <c r="CF333" s="349">
        <v>16659000</v>
      </c>
      <c r="CG333" s="349">
        <v>16042000</v>
      </c>
      <c r="CH333" s="350">
        <f t="shared" si="43"/>
        <v>186334000</v>
      </c>
      <c r="CI333" s="399">
        <f t="shared" si="44"/>
        <v>-0.46587847628452139</v>
      </c>
      <c r="CJ333" s="348">
        <v>9825000</v>
      </c>
      <c r="CK333" s="348">
        <v>4200000</v>
      </c>
      <c r="CL333" s="348">
        <v>7775000</v>
      </c>
      <c r="CM333" s="348">
        <v>5975000</v>
      </c>
      <c r="CN333" s="348">
        <v>5400000</v>
      </c>
      <c r="CO333" s="348">
        <v>0</v>
      </c>
      <c r="CP333" s="348">
        <v>0</v>
      </c>
      <c r="CQ333" s="348">
        <v>0</v>
      </c>
      <c r="CR333" s="348">
        <v>0</v>
      </c>
      <c r="CS333" s="348">
        <v>0</v>
      </c>
      <c r="CT333" s="348">
        <v>0</v>
      </c>
      <c r="CU333" s="348">
        <v>0</v>
      </c>
      <c r="CV333" s="350">
        <f t="shared" si="45"/>
        <v>33175000</v>
      </c>
      <c r="CX333" s="1054"/>
    </row>
    <row r="334" spans="2:102" ht="30" x14ac:dyDescent="0.25">
      <c r="B334" s="172">
        <f>IF(C334=0,"",MAX($B$7:B333)+1)</f>
        <v>318</v>
      </c>
      <c r="C334" s="21">
        <v>6411003202</v>
      </c>
      <c r="D334" s="9" t="str">
        <f>_xlfn.XLOOKUP(C334,'COA_DTGroup_Update 20260428'!$C$410:$C$854,'COA_DTGroup_Update 20260428'!$A$410:$A$854,"")</f>
        <v>Tiền ăn giữa ca-Gián tiếp</v>
      </c>
      <c r="E334" s="12" t="s">
        <v>137</v>
      </c>
      <c r="F334" s="21" t="s">
        <v>1052</v>
      </c>
      <c r="G334" s="171" t="s">
        <v>1051</v>
      </c>
      <c r="H334" s="179">
        <f>VLOOKUP(C334,'COA_DTGroup_Update 20260428'!C:D,2,0)</f>
        <v>641</v>
      </c>
      <c r="I334" s="179">
        <v>135</v>
      </c>
      <c r="J334" s="216" t="s">
        <v>137</v>
      </c>
      <c r="K334" s="222" t="s">
        <v>226</v>
      </c>
      <c r="L334" s="288" t="s">
        <v>537</v>
      </c>
      <c r="M334" s="299" t="s">
        <v>2258</v>
      </c>
      <c r="N334" s="285"/>
      <c r="O334" s="285" t="s">
        <v>537</v>
      </c>
      <c r="P334" s="1" t="b">
        <v>1</v>
      </c>
      <c r="R334" s="349"/>
      <c r="S334" s="349"/>
      <c r="T334" s="349"/>
      <c r="U334" s="349"/>
      <c r="V334" s="349"/>
      <c r="W334" s="349"/>
      <c r="X334" s="349"/>
      <c r="Y334" s="349"/>
      <c r="Z334" s="349"/>
      <c r="AA334" s="349"/>
      <c r="AB334" s="349"/>
      <c r="AC334" s="349"/>
      <c r="AD334" s="350">
        <f t="shared" si="39"/>
        <v>0</v>
      </c>
      <c r="AF334" s="349"/>
      <c r="AG334" s="349"/>
      <c r="AH334" s="349"/>
      <c r="AI334" s="349"/>
      <c r="AJ334" s="349"/>
      <c r="AK334" s="349"/>
      <c r="AL334" s="349"/>
      <c r="AM334" s="349"/>
      <c r="AN334" s="349"/>
      <c r="AO334" s="349"/>
      <c r="AP334" s="349"/>
      <c r="AQ334" s="349"/>
      <c r="AR334" s="350">
        <f t="shared" si="40"/>
        <v>0</v>
      </c>
      <c r="AT334" s="349"/>
      <c r="AU334" s="349"/>
      <c r="AV334" s="349"/>
      <c r="AW334" s="349"/>
      <c r="AX334" s="349"/>
      <c r="AY334" s="349"/>
      <c r="AZ334" s="349"/>
      <c r="BA334" s="349"/>
      <c r="BB334" s="349"/>
      <c r="BC334" s="349"/>
      <c r="BD334" s="349"/>
      <c r="BE334" s="349"/>
      <c r="BF334" s="350">
        <f t="shared" si="41"/>
        <v>0</v>
      </c>
      <c r="BH334" s="350"/>
      <c r="BI334" s="350"/>
      <c r="BJ334" s="350"/>
      <c r="BK334" s="350"/>
      <c r="BL334" s="350"/>
      <c r="BM334" s="350"/>
      <c r="BN334" s="350"/>
      <c r="BO334" s="350"/>
      <c r="BP334" s="350"/>
      <c r="BQ334" s="350"/>
      <c r="BR334" s="350"/>
      <c r="BS334" s="350"/>
      <c r="BT334" s="350">
        <f t="shared" si="42"/>
        <v>0</v>
      </c>
      <c r="BV334" s="349"/>
      <c r="BW334" s="349"/>
      <c r="BX334" s="349"/>
      <c r="BY334" s="349"/>
      <c r="BZ334" s="349"/>
      <c r="CA334" s="349"/>
      <c r="CB334" s="349"/>
      <c r="CC334" s="349"/>
      <c r="CD334" s="349"/>
      <c r="CE334" s="349"/>
      <c r="CF334" s="349"/>
      <c r="CG334" s="349"/>
      <c r="CH334" s="350">
        <f t="shared" si="43"/>
        <v>0</v>
      </c>
      <c r="CI334" s="399" t="e">
        <f t="shared" si="44"/>
        <v>#DIV/0!</v>
      </c>
      <c r="CJ334" s="348">
        <v>0</v>
      </c>
      <c r="CK334" s="348">
        <v>0</v>
      </c>
      <c r="CL334" s="348">
        <v>0</v>
      </c>
      <c r="CM334" s="348">
        <v>0</v>
      </c>
      <c r="CN334" s="348">
        <v>0</v>
      </c>
      <c r="CO334" s="348">
        <v>0</v>
      </c>
      <c r="CP334" s="348">
        <v>0</v>
      </c>
      <c r="CQ334" s="348">
        <v>0</v>
      </c>
      <c r="CR334" s="348">
        <v>0</v>
      </c>
      <c r="CS334" s="348">
        <v>0</v>
      </c>
      <c r="CT334" s="348">
        <v>0</v>
      </c>
      <c r="CU334" s="348">
        <v>0</v>
      </c>
      <c r="CV334" s="350">
        <f t="shared" si="45"/>
        <v>0</v>
      </c>
      <c r="CX334" s="1054"/>
    </row>
    <row r="335" spans="2:102" ht="30" x14ac:dyDescent="0.25">
      <c r="B335" s="172">
        <f>IF(C335=0,"",MAX($B$7:B334)+1)</f>
        <v>319</v>
      </c>
      <c r="C335" s="21">
        <v>6421003202</v>
      </c>
      <c r="D335" s="9" t="str">
        <f>_xlfn.XLOOKUP(C335,'COA_DTGroup_Update 20260428'!$C$410:$C$854,'COA_DTGroup_Update 20260428'!$A$410:$A$854,"")</f>
        <v>Tiền ăn giữa ca-Gián tiếp</v>
      </c>
      <c r="E335" s="12" t="s">
        <v>137</v>
      </c>
      <c r="F335" s="21" t="s">
        <v>1052</v>
      </c>
      <c r="G335" s="171" t="s">
        <v>1051</v>
      </c>
      <c r="H335" s="179">
        <f>VLOOKUP(C335,'COA_DTGroup_Update 20260428'!C:D,2,0)</f>
        <v>642</v>
      </c>
      <c r="I335" s="179">
        <v>135</v>
      </c>
      <c r="J335" s="216" t="s">
        <v>137</v>
      </c>
      <c r="K335" s="222" t="s">
        <v>226</v>
      </c>
      <c r="L335" s="288" t="s">
        <v>473</v>
      </c>
      <c r="M335" s="299" t="s">
        <v>2258</v>
      </c>
      <c r="N335" s="285"/>
      <c r="O335" s="285" t="s">
        <v>473</v>
      </c>
      <c r="P335" s="1" t="b">
        <v>1</v>
      </c>
      <c r="R335" s="349"/>
      <c r="S335" s="349"/>
      <c r="T335" s="349"/>
      <c r="U335" s="349"/>
      <c r="V335" s="349"/>
      <c r="W335" s="349"/>
      <c r="X335" s="349"/>
      <c r="Y335" s="349"/>
      <c r="Z335" s="349"/>
      <c r="AA335" s="349"/>
      <c r="AB335" s="349"/>
      <c r="AC335" s="349"/>
      <c r="AD335" s="350">
        <f t="shared" si="39"/>
        <v>0</v>
      </c>
      <c r="AF335" s="349"/>
      <c r="AG335" s="349"/>
      <c r="AH335" s="349"/>
      <c r="AI335" s="349"/>
      <c r="AJ335" s="349"/>
      <c r="AK335" s="349"/>
      <c r="AL335" s="349"/>
      <c r="AM335" s="349"/>
      <c r="AN335" s="349"/>
      <c r="AO335" s="349"/>
      <c r="AP335" s="349"/>
      <c r="AQ335" s="349"/>
      <c r="AR335" s="350">
        <f t="shared" si="40"/>
        <v>0</v>
      </c>
      <c r="AT335" s="349"/>
      <c r="AU335" s="349"/>
      <c r="AV335" s="349"/>
      <c r="AW335" s="349"/>
      <c r="AX335" s="349"/>
      <c r="AY335" s="349"/>
      <c r="AZ335" s="349"/>
      <c r="BA335" s="349"/>
      <c r="BB335" s="349"/>
      <c r="BC335" s="349"/>
      <c r="BD335" s="349"/>
      <c r="BE335" s="349"/>
      <c r="BF335" s="350">
        <f t="shared" si="41"/>
        <v>0</v>
      </c>
      <c r="BH335" s="350"/>
      <c r="BI335" s="350"/>
      <c r="BJ335" s="350"/>
      <c r="BK335" s="350"/>
      <c r="BL335" s="350"/>
      <c r="BM335" s="350"/>
      <c r="BN335" s="350"/>
      <c r="BO335" s="350"/>
      <c r="BP335" s="350"/>
      <c r="BQ335" s="350"/>
      <c r="BR335" s="350"/>
      <c r="BS335" s="350"/>
      <c r="BT335" s="350">
        <f t="shared" si="42"/>
        <v>0</v>
      </c>
      <c r="BV335" s="349">
        <v>12175000</v>
      </c>
      <c r="BW335" s="349">
        <v>10492000</v>
      </c>
      <c r="BX335" s="349">
        <v>11714000</v>
      </c>
      <c r="BY335" s="349">
        <v>13047000</v>
      </c>
      <c r="BZ335" s="349">
        <v>10792000</v>
      </c>
      <c r="CA335" s="349">
        <v>13072000</v>
      </c>
      <c r="CB335" s="349">
        <v>12661000</v>
      </c>
      <c r="CC335" s="349">
        <v>12661000</v>
      </c>
      <c r="CD335" s="349">
        <v>12100000</v>
      </c>
      <c r="CE335" s="349">
        <v>12200000</v>
      </c>
      <c r="CF335" s="349">
        <v>13097000</v>
      </c>
      <c r="CG335" s="349">
        <v>12636000</v>
      </c>
      <c r="CH335" s="350">
        <f t="shared" si="43"/>
        <v>146647000</v>
      </c>
      <c r="CI335" s="399">
        <f t="shared" si="44"/>
        <v>-0.1413053113940278</v>
      </c>
      <c r="CJ335" s="348">
        <v>9600000</v>
      </c>
      <c r="CK335" s="348">
        <v>6675000</v>
      </c>
      <c r="CL335" s="348">
        <v>9100000</v>
      </c>
      <c r="CM335" s="348">
        <v>7975000</v>
      </c>
      <c r="CN335" s="348">
        <v>8625000</v>
      </c>
      <c r="CO335" s="348">
        <v>0</v>
      </c>
      <c r="CP335" s="348">
        <v>0</v>
      </c>
      <c r="CQ335" s="348">
        <v>0</v>
      </c>
      <c r="CR335" s="348">
        <v>0</v>
      </c>
      <c r="CS335" s="348">
        <v>0</v>
      </c>
      <c r="CT335" s="348">
        <v>0</v>
      </c>
      <c r="CU335" s="348">
        <v>0</v>
      </c>
      <c r="CV335" s="350">
        <f t="shared" si="45"/>
        <v>41975000</v>
      </c>
      <c r="CX335" s="1054"/>
    </row>
    <row r="336" spans="2:102" ht="30" x14ac:dyDescent="0.25">
      <c r="B336" s="172">
        <f>IF(C336=0,"",MAX($B$7:B335)+1)</f>
        <v>320</v>
      </c>
      <c r="C336" s="21">
        <v>6278002805</v>
      </c>
      <c r="D336" s="9" t="str">
        <f>_xlfn.XLOOKUP(C336,'COA_DTGroup_Update 20260428'!$C$410:$C$854,'COA_DTGroup_Update 20260428'!$A$410:$A$854,"")</f>
        <v>Tiền sữa, bánh ca đêm+ tăng ca</v>
      </c>
      <c r="E336" s="12" t="s">
        <v>137</v>
      </c>
      <c r="F336" s="21" t="s">
        <v>851</v>
      </c>
      <c r="G336" s="171" t="s">
        <v>1051</v>
      </c>
      <c r="H336" s="179">
        <f>VLOOKUP(C336,'COA_DTGroup_Update 20260428'!C:D,2,0)</f>
        <v>627</v>
      </c>
      <c r="I336" s="179">
        <v>135</v>
      </c>
      <c r="J336" s="216" t="s">
        <v>137</v>
      </c>
      <c r="K336" s="222" t="s">
        <v>226</v>
      </c>
      <c r="L336" s="288" t="s">
        <v>730</v>
      </c>
      <c r="M336" s="299" t="s">
        <v>2258</v>
      </c>
      <c r="N336" s="285"/>
      <c r="O336" s="285" t="s">
        <v>730</v>
      </c>
      <c r="P336" s="1" t="b">
        <v>1</v>
      </c>
      <c r="R336" s="349"/>
      <c r="S336" s="349"/>
      <c r="T336" s="349"/>
      <c r="U336" s="349"/>
      <c r="V336" s="349"/>
      <c r="W336" s="349"/>
      <c r="X336" s="349"/>
      <c r="Y336" s="349"/>
      <c r="Z336" s="349"/>
      <c r="AA336" s="349"/>
      <c r="AB336" s="349"/>
      <c r="AC336" s="349"/>
      <c r="AD336" s="350">
        <f t="shared" si="39"/>
        <v>0</v>
      </c>
      <c r="AF336" s="349"/>
      <c r="AG336" s="349"/>
      <c r="AH336" s="349"/>
      <c r="AI336" s="349"/>
      <c r="AJ336" s="349"/>
      <c r="AK336" s="349"/>
      <c r="AL336" s="349"/>
      <c r="AM336" s="349"/>
      <c r="AN336" s="349"/>
      <c r="AO336" s="349"/>
      <c r="AP336" s="349"/>
      <c r="AQ336" s="349"/>
      <c r="AR336" s="350">
        <f t="shared" si="40"/>
        <v>0</v>
      </c>
      <c r="AT336" s="349"/>
      <c r="AU336" s="349"/>
      <c r="AV336" s="349"/>
      <c r="AW336" s="349"/>
      <c r="AX336" s="349"/>
      <c r="AY336" s="349"/>
      <c r="AZ336" s="349"/>
      <c r="BA336" s="349"/>
      <c r="BB336" s="349"/>
      <c r="BC336" s="349"/>
      <c r="BD336" s="349"/>
      <c r="BE336" s="349"/>
      <c r="BF336" s="350">
        <f t="shared" si="41"/>
        <v>0</v>
      </c>
      <c r="BH336" s="350"/>
      <c r="BI336" s="350"/>
      <c r="BJ336" s="350"/>
      <c r="BK336" s="350"/>
      <c r="BL336" s="350"/>
      <c r="BM336" s="350"/>
      <c r="BN336" s="350"/>
      <c r="BO336" s="350"/>
      <c r="BP336" s="350"/>
      <c r="BQ336" s="350"/>
      <c r="BR336" s="350"/>
      <c r="BS336" s="350"/>
      <c r="BT336" s="350">
        <f t="shared" si="42"/>
        <v>0</v>
      </c>
      <c r="BV336" s="349"/>
      <c r="BW336" s="349"/>
      <c r="BX336" s="349"/>
      <c r="BY336" s="349"/>
      <c r="BZ336" s="349"/>
      <c r="CA336" s="349"/>
      <c r="CB336" s="349"/>
      <c r="CC336" s="349"/>
      <c r="CD336" s="349"/>
      <c r="CE336" s="349"/>
      <c r="CF336" s="349"/>
      <c r="CG336" s="349"/>
      <c r="CH336" s="350">
        <f t="shared" si="43"/>
        <v>0</v>
      </c>
      <c r="CI336" s="399" t="e">
        <f t="shared" si="44"/>
        <v>#DIV/0!</v>
      </c>
      <c r="CJ336" s="348">
        <v>0</v>
      </c>
      <c r="CK336" s="348">
        <v>0</v>
      </c>
      <c r="CL336" s="348">
        <v>0</v>
      </c>
      <c r="CM336" s="348">
        <v>0</v>
      </c>
      <c r="CN336" s="348">
        <v>0</v>
      </c>
      <c r="CO336" s="348">
        <v>0</v>
      </c>
      <c r="CP336" s="348">
        <v>0</v>
      </c>
      <c r="CQ336" s="348">
        <v>0</v>
      </c>
      <c r="CR336" s="348">
        <v>0</v>
      </c>
      <c r="CS336" s="348">
        <v>0</v>
      </c>
      <c r="CT336" s="348">
        <v>0</v>
      </c>
      <c r="CU336" s="348">
        <v>0</v>
      </c>
      <c r="CV336" s="350">
        <f t="shared" si="45"/>
        <v>0</v>
      </c>
      <c r="CX336" s="1054"/>
    </row>
    <row r="337" spans="2:102" ht="30" x14ac:dyDescent="0.25">
      <c r="B337" s="172">
        <f>IF(C337=0,"",MAX($B$7:B336)+1)</f>
        <v>321</v>
      </c>
      <c r="C337" s="21">
        <v>6418002805</v>
      </c>
      <c r="D337" s="9" t="str">
        <f>_xlfn.XLOOKUP(C337,'COA_DTGroup_Update 20260428'!$C$410:$C$854,'COA_DTGroup_Update 20260428'!$A$410:$A$854,"")</f>
        <v>Tiền sữa, bánh ca đêm+ tăng ca</v>
      </c>
      <c r="E337" s="12" t="s">
        <v>137</v>
      </c>
      <c r="F337" s="21" t="s">
        <v>851</v>
      </c>
      <c r="G337" s="171" t="s">
        <v>1051</v>
      </c>
      <c r="H337" s="179">
        <f>VLOOKUP(C337,'COA_DTGroup_Update 20260428'!C:D,2,0)</f>
        <v>641</v>
      </c>
      <c r="I337" s="179">
        <v>135</v>
      </c>
      <c r="J337" s="216" t="s">
        <v>137</v>
      </c>
      <c r="K337" s="222" t="s">
        <v>226</v>
      </c>
      <c r="L337" s="311" t="s">
        <v>2184</v>
      </c>
      <c r="M337" s="312" t="s">
        <v>2259</v>
      </c>
      <c r="N337" s="285"/>
      <c r="O337" s="285" t="s">
        <v>2184</v>
      </c>
      <c r="P337" s="1" t="b">
        <v>0</v>
      </c>
      <c r="R337" s="349"/>
      <c r="S337" s="349"/>
      <c r="T337" s="349"/>
      <c r="U337" s="349"/>
      <c r="V337" s="349"/>
      <c r="W337" s="349"/>
      <c r="X337" s="349"/>
      <c r="Y337" s="349"/>
      <c r="Z337" s="349"/>
      <c r="AA337" s="349"/>
      <c r="AB337" s="349"/>
      <c r="AC337" s="349"/>
      <c r="AD337" s="350">
        <f t="shared" si="39"/>
        <v>0</v>
      </c>
      <c r="AF337" s="349"/>
      <c r="AG337" s="349"/>
      <c r="AH337" s="349"/>
      <c r="AI337" s="349"/>
      <c r="AJ337" s="349"/>
      <c r="AK337" s="349"/>
      <c r="AL337" s="349"/>
      <c r="AM337" s="349"/>
      <c r="AN337" s="349"/>
      <c r="AO337" s="349"/>
      <c r="AP337" s="349"/>
      <c r="AQ337" s="349"/>
      <c r="AR337" s="350">
        <f t="shared" si="40"/>
        <v>0</v>
      </c>
      <c r="AT337" s="349"/>
      <c r="AU337" s="349"/>
      <c r="AV337" s="349"/>
      <c r="AW337" s="349"/>
      <c r="AX337" s="349"/>
      <c r="AY337" s="349"/>
      <c r="AZ337" s="349"/>
      <c r="BA337" s="349"/>
      <c r="BB337" s="349"/>
      <c r="BC337" s="349"/>
      <c r="BD337" s="349"/>
      <c r="BE337" s="349"/>
      <c r="BF337" s="350">
        <f t="shared" si="41"/>
        <v>0</v>
      </c>
      <c r="BH337" s="350"/>
      <c r="BI337" s="350"/>
      <c r="BJ337" s="350"/>
      <c r="BK337" s="350"/>
      <c r="BL337" s="350"/>
      <c r="BM337" s="350"/>
      <c r="BN337" s="350"/>
      <c r="BO337" s="350"/>
      <c r="BP337" s="350"/>
      <c r="BQ337" s="350"/>
      <c r="BR337" s="350"/>
      <c r="BS337" s="350"/>
      <c r="BT337" s="350">
        <f t="shared" si="42"/>
        <v>0</v>
      </c>
      <c r="BV337" s="349"/>
      <c r="BW337" s="349"/>
      <c r="BX337" s="349"/>
      <c r="BY337" s="349"/>
      <c r="BZ337" s="349"/>
      <c r="CA337" s="349"/>
      <c r="CB337" s="349"/>
      <c r="CC337" s="349"/>
      <c r="CD337" s="349"/>
      <c r="CE337" s="349"/>
      <c r="CF337" s="349"/>
      <c r="CG337" s="349"/>
      <c r="CH337" s="350">
        <f t="shared" si="43"/>
        <v>0</v>
      </c>
      <c r="CI337" s="399" t="e">
        <f t="shared" si="44"/>
        <v>#DIV/0!</v>
      </c>
      <c r="CJ337" s="348">
        <v>0</v>
      </c>
      <c r="CK337" s="348">
        <v>0</v>
      </c>
      <c r="CL337" s="348">
        <v>0</v>
      </c>
      <c r="CM337" s="348">
        <v>0</v>
      </c>
      <c r="CN337" s="348">
        <v>0</v>
      </c>
      <c r="CO337" s="348">
        <v>0</v>
      </c>
      <c r="CP337" s="348">
        <v>0</v>
      </c>
      <c r="CQ337" s="348">
        <v>0</v>
      </c>
      <c r="CR337" s="348">
        <v>0</v>
      </c>
      <c r="CS337" s="348">
        <v>0</v>
      </c>
      <c r="CT337" s="348">
        <v>0</v>
      </c>
      <c r="CU337" s="348">
        <v>0</v>
      </c>
      <c r="CV337" s="350">
        <f t="shared" si="45"/>
        <v>0</v>
      </c>
      <c r="CX337" s="1054"/>
    </row>
    <row r="338" spans="2:102" ht="30" x14ac:dyDescent="0.25">
      <c r="B338" s="172">
        <f>IF(C338=0,"",MAX($B$7:B337)+1)</f>
        <v>322</v>
      </c>
      <c r="C338" s="21">
        <v>6428002805</v>
      </c>
      <c r="D338" s="9" t="str">
        <f>_xlfn.XLOOKUP(C338,'COA_DTGroup_Update 20260428'!$C$410:$C$854,'COA_DTGroup_Update 20260428'!$A$410:$A$854,"")</f>
        <v>Tiền sữa, bánh ca đêm+ tăng ca</v>
      </c>
      <c r="E338" s="12" t="s">
        <v>137</v>
      </c>
      <c r="F338" s="21" t="s">
        <v>851</v>
      </c>
      <c r="G338" s="171" t="s">
        <v>1051</v>
      </c>
      <c r="H338" s="179">
        <f>VLOOKUP(C338,'COA_DTGroup_Update 20260428'!C:D,2,0)</f>
        <v>642</v>
      </c>
      <c r="I338" s="179">
        <v>135</v>
      </c>
      <c r="J338" s="216" t="s">
        <v>137</v>
      </c>
      <c r="K338" s="222" t="s">
        <v>226</v>
      </c>
      <c r="L338" s="288" t="s">
        <v>743</v>
      </c>
      <c r="M338" s="299" t="s">
        <v>2258</v>
      </c>
      <c r="N338" s="285"/>
      <c r="O338" s="285" t="s">
        <v>743</v>
      </c>
      <c r="P338" s="1" t="b">
        <v>1</v>
      </c>
      <c r="R338" s="349"/>
      <c r="S338" s="349"/>
      <c r="T338" s="349"/>
      <c r="U338" s="349"/>
      <c r="V338" s="349"/>
      <c r="W338" s="349"/>
      <c r="X338" s="349"/>
      <c r="Y338" s="349"/>
      <c r="Z338" s="349"/>
      <c r="AA338" s="349"/>
      <c r="AB338" s="349"/>
      <c r="AC338" s="349"/>
      <c r="AD338" s="350">
        <f t="shared" si="39"/>
        <v>0</v>
      </c>
      <c r="AF338" s="349"/>
      <c r="AG338" s="349"/>
      <c r="AH338" s="349"/>
      <c r="AI338" s="349"/>
      <c r="AJ338" s="349"/>
      <c r="AK338" s="349"/>
      <c r="AL338" s="349"/>
      <c r="AM338" s="349"/>
      <c r="AN338" s="349"/>
      <c r="AO338" s="349"/>
      <c r="AP338" s="349"/>
      <c r="AQ338" s="349"/>
      <c r="AR338" s="350">
        <f t="shared" si="40"/>
        <v>0</v>
      </c>
      <c r="AT338" s="349"/>
      <c r="AU338" s="349"/>
      <c r="AV338" s="349"/>
      <c r="AW338" s="349"/>
      <c r="AX338" s="349"/>
      <c r="AY338" s="349"/>
      <c r="AZ338" s="349"/>
      <c r="BA338" s="349"/>
      <c r="BB338" s="349"/>
      <c r="BC338" s="349"/>
      <c r="BD338" s="349"/>
      <c r="BE338" s="349"/>
      <c r="BF338" s="350">
        <f t="shared" si="41"/>
        <v>0</v>
      </c>
      <c r="BH338" s="350"/>
      <c r="BI338" s="350"/>
      <c r="BJ338" s="350"/>
      <c r="BK338" s="350"/>
      <c r="BL338" s="350"/>
      <c r="BM338" s="350"/>
      <c r="BN338" s="350"/>
      <c r="BO338" s="350"/>
      <c r="BP338" s="350"/>
      <c r="BQ338" s="350"/>
      <c r="BR338" s="350"/>
      <c r="BS338" s="350"/>
      <c r="BT338" s="350">
        <f t="shared" si="42"/>
        <v>0</v>
      </c>
      <c r="BV338" s="349"/>
      <c r="BW338" s="349"/>
      <c r="BX338" s="349"/>
      <c r="BY338" s="349"/>
      <c r="BZ338" s="349"/>
      <c r="CA338" s="349"/>
      <c r="CB338" s="349"/>
      <c r="CC338" s="349"/>
      <c r="CD338" s="349"/>
      <c r="CE338" s="349"/>
      <c r="CF338" s="349"/>
      <c r="CG338" s="349"/>
      <c r="CH338" s="350">
        <f t="shared" si="43"/>
        <v>0</v>
      </c>
      <c r="CI338" s="399" t="e">
        <f t="shared" si="44"/>
        <v>#DIV/0!</v>
      </c>
      <c r="CJ338" s="348">
        <v>0</v>
      </c>
      <c r="CK338" s="348">
        <v>0</v>
      </c>
      <c r="CL338" s="348">
        <v>0</v>
      </c>
      <c r="CM338" s="348">
        <v>0</v>
      </c>
      <c r="CN338" s="348">
        <v>0</v>
      </c>
      <c r="CO338" s="348">
        <v>0</v>
      </c>
      <c r="CP338" s="348">
        <v>0</v>
      </c>
      <c r="CQ338" s="348">
        <v>0</v>
      </c>
      <c r="CR338" s="348">
        <v>0</v>
      </c>
      <c r="CS338" s="348">
        <v>0</v>
      </c>
      <c r="CT338" s="348">
        <v>0</v>
      </c>
      <c r="CU338" s="348">
        <v>0</v>
      </c>
      <c r="CV338" s="350">
        <f t="shared" si="45"/>
        <v>0</v>
      </c>
      <c r="CX338" s="1054"/>
    </row>
    <row r="339" spans="2:102" x14ac:dyDescent="0.25">
      <c r="B339" s="172">
        <f>IF(C339=0,"",MAX($B$7:B338)+1)</f>
        <v>323</v>
      </c>
      <c r="C339" s="21">
        <v>6220003001</v>
      </c>
      <c r="D339" s="9" t="str">
        <f>_xlfn.XLOOKUP(C339,'COA_DTGroup_Update 20260428'!$C$410:$C$854,'COA_DTGroup_Update 20260428'!$A$410:$A$854,"")</f>
        <v>Chi phí đồng phục</v>
      </c>
      <c r="E339" s="12" t="s">
        <v>398</v>
      </c>
      <c r="F339" s="21" t="s">
        <v>1053</v>
      </c>
      <c r="G339" s="171"/>
      <c r="H339" s="179">
        <f>VLOOKUP(C339,'COA_DTGroup_Update 20260428'!C:D,2,0)</f>
        <v>622</v>
      </c>
      <c r="I339" s="179">
        <v>136</v>
      </c>
      <c r="J339" s="216" t="s">
        <v>398</v>
      </c>
      <c r="K339" s="222" t="s">
        <v>226</v>
      </c>
      <c r="L339" s="288" t="s">
        <v>752</v>
      </c>
      <c r="M339" s="299" t="s">
        <v>2258</v>
      </c>
      <c r="N339" s="285"/>
      <c r="O339" s="285" t="s">
        <v>752</v>
      </c>
      <c r="P339" s="1" t="b">
        <v>1</v>
      </c>
      <c r="R339" s="349"/>
      <c r="S339" s="349"/>
      <c r="T339" s="349"/>
      <c r="U339" s="349"/>
      <c r="V339" s="349"/>
      <c r="W339" s="349"/>
      <c r="X339" s="349"/>
      <c r="Y339" s="349"/>
      <c r="Z339" s="349"/>
      <c r="AA339" s="349"/>
      <c r="AB339" s="349"/>
      <c r="AC339" s="349"/>
      <c r="AD339" s="350">
        <f t="shared" si="39"/>
        <v>0</v>
      </c>
      <c r="AF339" s="349"/>
      <c r="AG339" s="349"/>
      <c r="AH339" s="349"/>
      <c r="AI339" s="349"/>
      <c r="AJ339" s="349"/>
      <c r="AK339" s="349"/>
      <c r="AL339" s="349"/>
      <c r="AM339" s="349"/>
      <c r="AN339" s="349"/>
      <c r="AO339" s="349"/>
      <c r="AP339" s="349"/>
      <c r="AQ339" s="349"/>
      <c r="AR339" s="350">
        <f t="shared" si="40"/>
        <v>0</v>
      </c>
      <c r="AT339" s="349"/>
      <c r="AU339" s="349"/>
      <c r="AV339" s="349"/>
      <c r="AW339" s="349"/>
      <c r="AX339" s="349"/>
      <c r="AY339" s="349"/>
      <c r="AZ339" s="349"/>
      <c r="BA339" s="349"/>
      <c r="BB339" s="349"/>
      <c r="BC339" s="349"/>
      <c r="BD339" s="349"/>
      <c r="BE339" s="349"/>
      <c r="BF339" s="350">
        <f t="shared" si="41"/>
        <v>0</v>
      </c>
      <c r="BH339" s="350"/>
      <c r="BI339" s="350"/>
      <c r="BJ339" s="350"/>
      <c r="BK339" s="350"/>
      <c r="BL339" s="350"/>
      <c r="BM339" s="350"/>
      <c r="BN339" s="350"/>
      <c r="BO339" s="350"/>
      <c r="BP339" s="350"/>
      <c r="BQ339" s="350"/>
      <c r="BR339" s="350"/>
      <c r="BS339" s="350"/>
      <c r="BT339" s="350">
        <f t="shared" si="42"/>
        <v>0</v>
      </c>
      <c r="BV339" s="349"/>
      <c r="BW339" s="349"/>
      <c r="BX339" s="349"/>
      <c r="BY339" s="349"/>
      <c r="BZ339" s="349"/>
      <c r="CA339" s="349"/>
      <c r="CB339" s="349"/>
      <c r="CC339" s="349"/>
      <c r="CD339" s="349"/>
      <c r="CE339" s="349"/>
      <c r="CF339" s="349"/>
      <c r="CG339" s="349"/>
      <c r="CH339" s="350">
        <f t="shared" si="43"/>
        <v>0</v>
      </c>
      <c r="CI339" s="399" t="e">
        <f t="shared" si="44"/>
        <v>#DIV/0!</v>
      </c>
      <c r="CJ339" s="348">
        <v>0</v>
      </c>
      <c r="CK339" s="348">
        <v>0</v>
      </c>
      <c r="CL339" s="348">
        <v>0</v>
      </c>
      <c r="CM339" s="348">
        <v>0</v>
      </c>
      <c r="CN339" s="348">
        <v>0</v>
      </c>
      <c r="CO339" s="348">
        <v>0</v>
      </c>
      <c r="CP339" s="348">
        <v>0</v>
      </c>
      <c r="CQ339" s="348">
        <v>0</v>
      </c>
      <c r="CR339" s="348">
        <v>0</v>
      </c>
      <c r="CS339" s="348">
        <v>0</v>
      </c>
      <c r="CT339" s="348">
        <v>0</v>
      </c>
      <c r="CU339" s="348">
        <v>0</v>
      </c>
      <c r="CV339" s="350">
        <f t="shared" si="45"/>
        <v>0</v>
      </c>
      <c r="CX339" s="1054"/>
    </row>
    <row r="340" spans="2:102" x14ac:dyDescent="0.25">
      <c r="B340" s="172">
        <f>IF(C340=0,"",MAX($B$7:B339)+1)</f>
        <v>324</v>
      </c>
      <c r="C340" s="21">
        <v>6271003001</v>
      </c>
      <c r="D340" s="9" t="str">
        <f>_xlfn.XLOOKUP(C340,'COA_DTGroup_Update 20260428'!$C$410:$C$854,'COA_DTGroup_Update 20260428'!$A$410:$A$854,"")</f>
        <v>Chi phí đồng phục</v>
      </c>
      <c r="E340" s="12" t="s">
        <v>398</v>
      </c>
      <c r="F340" s="21" t="s">
        <v>1053</v>
      </c>
      <c r="G340" s="171"/>
      <c r="H340" s="179">
        <f>VLOOKUP(C340,'COA_DTGroup_Update 20260428'!C:D,2,0)</f>
        <v>627</v>
      </c>
      <c r="I340" s="179">
        <v>136</v>
      </c>
      <c r="J340" s="216" t="s">
        <v>398</v>
      </c>
      <c r="K340" s="222" t="s">
        <v>226</v>
      </c>
      <c r="L340" s="288" t="s">
        <v>587</v>
      </c>
      <c r="M340" s="299" t="s">
        <v>2258</v>
      </c>
      <c r="N340" s="285"/>
      <c r="O340" s="285" t="s">
        <v>587</v>
      </c>
      <c r="P340" s="1" t="b">
        <v>1</v>
      </c>
      <c r="R340" s="349"/>
      <c r="S340" s="349"/>
      <c r="T340" s="349"/>
      <c r="U340" s="349"/>
      <c r="V340" s="349"/>
      <c r="W340" s="349"/>
      <c r="X340" s="349"/>
      <c r="Y340" s="349"/>
      <c r="Z340" s="349"/>
      <c r="AA340" s="349"/>
      <c r="AB340" s="349"/>
      <c r="AC340" s="349"/>
      <c r="AD340" s="350">
        <f t="shared" si="39"/>
        <v>0</v>
      </c>
      <c r="AF340" s="349"/>
      <c r="AG340" s="349"/>
      <c r="AH340" s="349"/>
      <c r="AI340" s="349"/>
      <c r="AJ340" s="349"/>
      <c r="AK340" s="349"/>
      <c r="AL340" s="349"/>
      <c r="AM340" s="349"/>
      <c r="AN340" s="349"/>
      <c r="AO340" s="349"/>
      <c r="AP340" s="349"/>
      <c r="AQ340" s="349"/>
      <c r="AR340" s="350">
        <f t="shared" si="40"/>
        <v>0</v>
      </c>
      <c r="AT340" s="349"/>
      <c r="AU340" s="349"/>
      <c r="AV340" s="349"/>
      <c r="AW340" s="349"/>
      <c r="AX340" s="349"/>
      <c r="AY340" s="349"/>
      <c r="AZ340" s="349"/>
      <c r="BA340" s="349"/>
      <c r="BB340" s="349"/>
      <c r="BC340" s="349"/>
      <c r="BD340" s="349"/>
      <c r="BE340" s="349"/>
      <c r="BF340" s="350">
        <f t="shared" si="41"/>
        <v>0</v>
      </c>
      <c r="BH340" s="350"/>
      <c r="BI340" s="350"/>
      <c r="BJ340" s="350"/>
      <c r="BK340" s="350"/>
      <c r="BL340" s="350"/>
      <c r="BM340" s="350"/>
      <c r="BN340" s="350"/>
      <c r="BO340" s="350"/>
      <c r="BP340" s="350"/>
      <c r="BQ340" s="350"/>
      <c r="BR340" s="350"/>
      <c r="BS340" s="350"/>
      <c r="BT340" s="350">
        <f t="shared" si="42"/>
        <v>0</v>
      </c>
      <c r="BV340" s="349">
        <v>5565833.333333333</v>
      </c>
      <c r="BW340" s="349">
        <v>5565833.333333333</v>
      </c>
      <c r="BX340" s="349">
        <v>5565833.333333333</v>
      </c>
      <c r="BY340" s="349">
        <v>5565833.333333333</v>
      </c>
      <c r="BZ340" s="349">
        <v>5565833.333333333</v>
      </c>
      <c r="CA340" s="349">
        <v>5565833.333333333</v>
      </c>
      <c r="CB340" s="349">
        <v>5565833.333333333</v>
      </c>
      <c r="CC340" s="349">
        <v>5565833.333333333</v>
      </c>
      <c r="CD340" s="349">
        <v>5565833.333333333</v>
      </c>
      <c r="CE340" s="349">
        <v>5565833.333333333</v>
      </c>
      <c r="CF340" s="349">
        <v>5565833.333333333</v>
      </c>
      <c r="CG340" s="349">
        <v>5565833.333333333</v>
      </c>
      <c r="CH340" s="350">
        <f t="shared" si="43"/>
        <v>66790000.000000007</v>
      </c>
      <c r="CI340" s="399">
        <f t="shared" si="44"/>
        <v>0.30845855667016009</v>
      </c>
      <c r="CJ340" s="348">
        <v>1696000</v>
      </c>
      <c r="CK340" s="348">
        <v>4213958</v>
      </c>
      <c r="CL340" s="348">
        <v>17922736</v>
      </c>
      <c r="CM340" s="348">
        <v>3757955</v>
      </c>
      <c r="CN340" s="348">
        <v>1540000</v>
      </c>
      <c r="CO340" s="348">
        <v>0</v>
      </c>
      <c r="CP340" s="348">
        <v>0</v>
      </c>
      <c r="CQ340" s="348">
        <v>0</v>
      </c>
      <c r="CR340" s="348">
        <v>0</v>
      </c>
      <c r="CS340" s="348">
        <v>0</v>
      </c>
      <c r="CT340" s="348">
        <v>0</v>
      </c>
      <c r="CU340" s="348">
        <v>0</v>
      </c>
      <c r="CV340" s="350">
        <f t="shared" si="45"/>
        <v>29130649</v>
      </c>
      <c r="CX340" s="1054"/>
    </row>
    <row r="341" spans="2:102" x14ac:dyDescent="0.25">
      <c r="B341" s="172">
        <f>IF(C341=0,"",MAX($B$7:B340)+1)</f>
        <v>325</v>
      </c>
      <c r="C341" s="21">
        <v>6411003001</v>
      </c>
      <c r="D341" s="9" t="str">
        <f>_xlfn.XLOOKUP(C341,'COA_DTGroup_Update 20260428'!$C$410:$C$854,'COA_DTGroup_Update 20260428'!$A$410:$A$854,"")</f>
        <v>Chi phí đồng phục</v>
      </c>
      <c r="E341" s="12" t="s">
        <v>398</v>
      </c>
      <c r="F341" s="21" t="s">
        <v>1053</v>
      </c>
      <c r="G341" s="171"/>
      <c r="H341" s="179">
        <f>VLOOKUP(C341,'COA_DTGroup_Update 20260428'!C:D,2,0)</f>
        <v>641</v>
      </c>
      <c r="I341" s="179">
        <v>136</v>
      </c>
      <c r="J341" s="216" t="s">
        <v>398</v>
      </c>
      <c r="K341" s="222" t="s">
        <v>226</v>
      </c>
      <c r="L341" s="288" t="s">
        <v>684</v>
      </c>
      <c r="M341" s="299" t="s">
        <v>2258</v>
      </c>
      <c r="N341" s="285"/>
      <c r="O341" s="285" t="s">
        <v>684</v>
      </c>
      <c r="P341" s="1" t="b">
        <v>1</v>
      </c>
      <c r="R341" s="349"/>
      <c r="S341" s="349"/>
      <c r="T341" s="349"/>
      <c r="U341" s="349"/>
      <c r="V341" s="349"/>
      <c r="W341" s="349"/>
      <c r="X341" s="349"/>
      <c r="Y341" s="349"/>
      <c r="Z341" s="349"/>
      <c r="AA341" s="349"/>
      <c r="AB341" s="349"/>
      <c r="AC341" s="349"/>
      <c r="AD341" s="350">
        <f t="shared" si="39"/>
        <v>0</v>
      </c>
      <c r="AF341" s="349"/>
      <c r="AG341" s="349"/>
      <c r="AH341" s="349"/>
      <c r="AI341" s="349"/>
      <c r="AJ341" s="349"/>
      <c r="AK341" s="349"/>
      <c r="AL341" s="349"/>
      <c r="AM341" s="349"/>
      <c r="AN341" s="349"/>
      <c r="AO341" s="349"/>
      <c r="AP341" s="349"/>
      <c r="AQ341" s="349"/>
      <c r="AR341" s="350">
        <f t="shared" si="40"/>
        <v>0</v>
      </c>
      <c r="AT341" s="349"/>
      <c r="AU341" s="349"/>
      <c r="AV341" s="349"/>
      <c r="AW341" s="349"/>
      <c r="AX341" s="349"/>
      <c r="AY341" s="349"/>
      <c r="AZ341" s="349"/>
      <c r="BA341" s="349"/>
      <c r="BB341" s="349"/>
      <c r="BC341" s="349"/>
      <c r="BD341" s="349"/>
      <c r="BE341" s="349"/>
      <c r="BF341" s="350">
        <f t="shared" si="41"/>
        <v>0</v>
      </c>
      <c r="BH341" s="350"/>
      <c r="BI341" s="350"/>
      <c r="BJ341" s="350"/>
      <c r="BK341" s="350"/>
      <c r="BL341" s="350"/>
      <c r="BM341" s="350"/>
      <c r="BN341" s="350"/>
      <c r="BO341" s="350"/>
      <c r="BP341" s="350"/>
      <c r="BQ341" s="350"/>
      <c r="BR341" s="350"/>
      <c r="BS341" s="350"/>
      <c r="BT341" s="350">
        <f t="shared" si="42"/>
        <v>0</v>
      </c>
      <c r="BV341" s="349"/>
      <c r="BW341" s="349"/>
      <c r="BX341" s="349"/>
      <c r="BY341" s="349"/>
      <c r="BZ341" s="349"/>
      <c r="CA341" s="349"/>
      <c r="CB341" s="349"/>
      <c r="CC341" s="349"/>
      <c r="CD341" s="349"/>
      <c r="CE341" s="349"/>
      <c r="CF341" s="349"/>
      <c r="CG341" s="349"/>
      <c r="CH341" s="350">
        <f t="shared" si="43"/>
        <v>0</v>
      </c>
      <c r="CI341" s="399" t="e">
        <f t="shared" si="44"/>
        <v>#DIV/0!</v>
      </c>
      <c r="CJ341" s="348">
        <v>0</v>
      </c>
      <c r="CK341" s="348">
        <v>0</v>
      </c>
      <c r="CL341" s="348">
        <v>0</v>
      </c>
      <c r="CM341" s="348">
        <v>0</v>
      </c>
      <c r="CN341" s="348">
        <v>0</v>
      </c>
      <c r="CO341" s="348">
        <v>0</v>
      </c>
      <c r="CP341" s="348">
        <v>0</v>
      </c>
      <c r="CQ341" s="348">
        <v>0</v>
      </c>
      <c r="CR341" s="348">
        <v>0</v>
      </c>
      <c r="CS341" s="348">
        <v>0</v>
      </c>
      <c r="CT341" s="348">
        <v>0</v>
      </c>
      <c r="CU341" s="348">
        <v>0</v>
      </c>
      <c r="CV341" s="350">
        <f t="shared" si="45"/>
        <v>0</v>
      </c>
      <c r="CX341" s="1054"/>
    </row>
    <row r="342" spans="2:102" x14ac:dyDescent="0.25">
      <c r="B342" s="172">
        <f>IF(C342=0,"",MAX($B$7:B341)+1)</f>
        <v>326</v>
      </c>
      <c r="C342" s="21">
        <v>6421003001</v>
      </c>
      <c r="D342" s="9" t="str">
        <f>_xlfn.XLOOKUP(C342,'COA_DTGroup_Update 20260428'!$C$410:$C$854,'COA_DTGroup_Update 20260428'!$A$410:$A$854,"")</f>
        <v>Chi phí đồng phục</v>
      </c>
      <c r="E342" s="12" t="s">
        <v>398</v>
      </c>
      <c r="F342" s="21" t="s">
        <v>1053</v>
      </c>
      <c r="G342" s="171"/>
      <c r="H342" s="179">
        <f>VLOOKUP(C342,'COA_DTGroup_Update 20260428'!C:D,2,0)</f>
        <v>642</v>
      </c>
      <c r="I342" s="179">
        <v>136</v>
      </c>
      <c r="J342" s="216" t="s">
        <v>398</v>
      </c>
      <c r="K342" s="222" t="s">
        <v>226</v>
      </c>
      <c r="L342" s="288" t="s">
        <v>443</v>
      </c>
      <c r="M342" s="299" t="s">
        <v>2258</v>
      </c>
      <c r="N342" s="285"/>
      <c r="O342" s="285" t="s">
        <v>443</v>
      </c>
      <c r="P342" s="1" t="b">
        <v>1</v>
      </c>
      <c r="R342" s="349"/>
      <c r="S342" s="349"/>
      <c r="T342" s="349"/>
      <c r="U342" s="349"/>
      <c r="V342" s="349"/>
      <c r="W342" s="349"/>
      <c r="X342" s="349"/>
      <c r="Y342" s="349"/>
      <c r="Z342" s="349"/>
      <c r="AA342" s="349"/>
      <c r="AB342" s="349"/>
      <c r="AC342" s="349"/>
      <c r="AD342" s="350">
        <f t="shared" si="39"/>
        <v>0</v>
      </c>
      <c r="AF342" s="349"/>
      <c r="AG342" s="349"/>
      <c r="AH342" s="349"/>
      <c r="AI342" s="349"/>
      <c r="AJ342" s="349"/>
      <c r="AK342" s="349"/>
      <c r="AL342" s="349"/>
      <c r="AM342" s="349"/>
      <c r="AN342" s="349"/>
      <c r="AO342" s="349"/>
      <c r="AP342" s="349"/>
      <c r="AQ342" s="349"/>
      <c r="AR342" s="350">
        <f t="shared" si="40"/>
        <v>0</v>
      </c>
      <c r="AT342" s="349"/>
      <c r="AU342" s="349"/>
      <c r="AV342" s="349"/>
      <c r="AW342" s="349"/>
      <c r="AX342" s="349"/>
      <c r="AY342" s="349"/>
      <c r="AZ342" s="349"/>
      <c r="BA342" s="349"/>
      <c r="BB342" s="349"/>
      <c r="BC342" s="349"/>
      <c r="BD342" s="349"/>
      <c r="BE342" s="349"/>
      <c r="BF342" s="350">
        <f t="shared" si="41"/>
        <v>0</v>
      </c>
      <c r="BH342" s="350"/>
      <c r="BI342" s="350"/>
      <c r="BJ342" s="350"/>
      <c r="BK342" s="350"/>
      <c r="BL342" s="350"/>
      <c r="BM342" s="350"/>
      <c r="BN342" s="350"/>
      <c r="BO342" s="350"/>
      <c r="BP342" s="350"/>
      <c r="BQ342" s="350"/>
      <c r="BR342" s="350"/>
      <c r="BS342" s="350"/>
      <c r="BT342" s="350">
        <f t="shared" si="42"/>
        <v>0</v>
      </c>
      <c r="BV342" s="349"/>
      <c r="BW342" s="349"/>
      <c r="BX342" s="349"/>
      <c r="BY342" s="349"/>
      <c r="BZ342" s="349"/>
      <c r="CA342" s="349"/>
      <c r="CB342" s="349"/>
      <c r="CC342" s="349"/>
      <c r="CD342" s="349"/>
      <c r="CE342" s="349"/>
      <c r="CF342" s="349"/>
      <c r="CG342" s="349"/>
      <c r="CH342" s="350">
        <f t="shared" si="43"/>
        <v>0</v>
      </c>
      <c r="CI342" s="399" t="e">
        <f t="shared" si="44"/>
        <v>#DIV/0!</v>
      </c>
      <c r="CJ342" s="348">
        <v>0</v>
      </c>
      <c r="CK342" s="348">
        <v>0</v>
      </c>
      <c r="CL342" s="348">
        <v>0</v>
      </c>
      <c r="CM342" s="348">
        <v>0</v>
      </c>
      <c r="CN342" s="348">
        <v>0</v>
      </c>
      <c r="CO342" s="348">
        <v>0</v>
      </c>
      <c r="CP342" s="348">
        <v>0</v>
      </c>
      <c r="CQ342" s="348">
        <v>0</v>
      </c>
      <c r="CR342" s="348">
        <v>0</v>
      </c>
      <c r="CS342" s="348">
        <v>0</v>
      </c>
      <c r="CT342" s="348">
        <v>0</v>
      </c>
      <c r="CU342" s="348">
        <v>0</v>
      </c>
      <c r="CV342" s="350">
        <f t="shared" si="45"/>
        <v>0</v>
      </c>
      <c r="CX342" s="1054"/>
    </row>
    <row r="343" spans="2:102" x14ac:dyDescent="0.25">
      <c r="B343" s="172">
        <f>IF(C343=0,"",MAX($B$7:B342)+1)</f>
        <v>327</v>
      </c>
      <c r="C343" s="21">
        <v>6273003002</v>
      </c>
      <c r="D343" s="9" t="str">
        <f>_xlfn.XLOOKUP(C343,'COA_DTGroup_Update 20260428'!$C$410:$C$854,'COA_DTGroup_Update 20260428'!$A$410:$A$854,"")</f>
        <v>Chi phí đồ BHLĐ</v>
      </c>
      <c r="E343" s="12" t="s">
        <v>399</v>
      </c>
      <c r="F343" s="21" t="s">
        <v>1054</v>
      </c>
      <c r="G343" s="171"/>
      <c r="H343" s="179">
        <f>VLOOKUP(C343,'COA_DTGroup_Update 20260428'!C:D,2,0)</f>
        <v>627</v>
      </c>
      <c r="I343" s="179">
        <v>137</v>
      </c>
      <c r="J343" s="216" t="s">
        <v>399</v>
      </c>
      <c r="K343" s="222" t="s">
        <v>226</v>
      </c>
      <c r="L343" s="288" t="s">
        <v>570</v>
      </c>
      <c r="M343" s="299" t="s">
        <v>2258</v>
      </c>
      <c r="N343" s="285"/>
      <c r="O343" s="285" t="s">
        <v>570</v>
      </c>
      <c r="P343" s="1" t="b">
        <v>1</v>
      </c>
      <c r="R343" s="349"/>
      <c r="S343" s="349"/>
      <c r="T343" s="349"/>
      <c r="U343" s="349"/>
      <c r="V343" s="349"/>
      <c r="W343" s="349"/>
      <c r="X343" s="349"/>
      <c r="Y343" s="349"/>
      <c r="Z343" s="349"/>
      <c r="AA343" s="349"/>
      <c r="AB343" s="349"/>
      <c r="AC343" s="349"/>
      <c r="AD343" s="350">
        <f t="shared" si="39"/>
        <v>0</v>
      </c>
      <c r="AF343" s="349"/>
      <c r="AG343" s="349"/>
      <c r="AH343" s="349"/>
      <c r="AI343" s="349"/>
      <c r="AJ343" s="349"/>
      <c r="AK343" s="349"/>
      <c r="AL343" s="349"/>
      <c r="AM343" s="349"/>
      <c r="AN343" s="349"/>
      <c r="AO343" s="349"/>
      <c r="AP343" s="349"/>
      <c r="AQ343" s="349"/>
      <c r="AR343" s="350">
        <f t="shared" si="40"/>
        <v>0</v>
      </c>
      <c r="AT343" s="349"/>
      <c r="AU343" s="349"/>
      <c r="AV343" s="349"/>
      <c r="AW343" s="349"/>
      <c r="AX343" s="349"/>
      <c r="AY343" s="349"/>
      <c r="AZ343" s="349"/>
      <c r="BA343" s="349"/>
      <c r="BB343" s="349"/>
      <c r="BC343" s="349"/>
      <c r="BD343" s="349"/>
      <c r="BE343" s="349"/>
      <c r="BF343" s="350">
        <f t="shared" si="41"/>
        <v>0</v>
      </c>
      <c r="BH343" s="350"/>
      <c r="BI343" s="350"/>
      <c r="BJ343" s="350"/>
      <c r="BK343" s="350"/>
      <c r="BL343" s="350"/>
      <c r="BM343" s="350"/>
      <c r="BN343" s="350"/>
      <c r="BO343" s="350"/>
      <c r="BP343" s="350"/>
      <c r="BQ343" s="350"/>
      <c r="BR343" s="350"/>
      <c r="BS343" s="350"/>
      <c r="BT343" s="350">
        <f t="shared" si="42"/>
        <v>0</v>
      </c>
      <c r="BV343" s="349"/>
      <c r="BW343" s="349"/>
      <c r="BX343" s="349"/>
      <c r="BY343" s="349"/>
      <c r="BZ343" s="349"/>
      <c r="CA343" s="349"/>
      <c r="CB343" s="349"/>
      <c r="CC343" s="349"/>
      <c r="CD343" s="349"/>
      <c r="CE343" s="349"/>
      <c r="CF343" s="349"/>
      <c r="CG343" s="349"/>
      <c r="CH343" s="350">
        <f t="shared" si="43"/>
        <v>0</v>
      </c>
      <c r="CI343" s="399" t="e">
        <f t="shared" si="44"/>
        <v>#DIV/0!</v>
      </c>
      <c r="CJ343" s="348">
        <v>0</v>
      </c>
      <c r="CK343" s="348">
        <v>0</v>
      </c>
      <c r="CL343" s="348">
        <v>0</v>
      </c>
      <c r="CM343" s="348">
        <v>0</v>
      </c>
      <c r="CN343" s="348">
        <v>0</v>
      </c>
      <c r="CO343" s="348">
        <v>0</v>
      </c>
      <c r="CP343" s="348">
        <v>0</v>
      </c>
      <c r="CQ343" s="348">
        <v>0</v>
      </c>
      <c r="CR343" s="348">
        <v>0</v>
      </c>
      <c r="CS343" s="348">
        <v>0</v>
      </c>
      <c r="CT343" s="348">
        <v>0</v>
      </c>
      <c r="CU343" s="348">
        <v>0</v>
      </c>
      <c r="CV343" s="350">
        <f t="shared" si="45"/>
        <v>0</v>
      </c>
      <c r="CX343" s="1054"/>
    </row>
    <row r="344" spans="2:102" ht="30" x14ac:dyDescent="0.25">
      <c r="B344" s="172">
        <f>IF(C344=0,"",MAX($B$7:B343)+1)</f>
        <v>328</v>
      </c>
      <c r="C344" s="21">
        <v>6413003002</v>
      </c>
      <c r="D344" s="9" t="str">
        <f>_xlfn.XLOOKUP(C344,'COA_DTGroup_Update 20260428'!$C$410:$C$854,'COA_DTGroup_Update 20260428'!$A$410:$A$854,"")</f>
        <v>Chi phí đồ BHLĐ</v>
      </c>
      <c r="E344" s="12" t="s">
        <v>399</v>
      </c>
      <c r="F344" s="21" t="s">
        <v>1054</v>
      </c>
      <c r="G344" s="171"/>
      <c r="H344" s="179">
        <f>VLOOKUP(C344,'COA_DTGroup_Update 20260428'!C:D,2,0)</f>
        <v>641</v>
      </c>
      <c r="I344" s="179">
        <v>137</v>
      </c>
      <c r="J344" s="216" t="s">
        <v>399</v>
      </c>
      <c r="K344" s="222" t="s">
        <v>226</v>
      </c>
      <c r="L344" s="311" t="s">
        <v>2136</v>
      </c>
      <c r="M344" s="312" t="s">
        <v>2259</v>
      </c>
      <c r="N344" s="285"/>
      <c r="O344" s="285" t="s">
        <v>2136</v>
      </c>
      <c r="P344" s="1" t="b">
        <v>0</v>
      </c>
      <c r="R344" s="349"/>
      <c r="S344" s="349"/>
      <c r="T344" s="349"/>
      <c r="U344" s="349"/>
      <c r="V344" s="349"/>
      <c r="W344" s="349"/>
      <c r="X344" s="349"/>
      <c r="Y344" s="349"/>
      <c r="Z344" s="349"/>
      <c r="AA344" s="349"/>
      <c r="AB344" s="349"/>
      <c r="AC344" s="349"/>
      <c r="AD344" s="350">
        <f t="shared" si="39"/>
        <v>0</v>
      </c>
      <c r="AF344" s="349"/>
      <c r="AG344" s="349"/>
      <c r="AH344" s="349"/>
      <c r="AI344" s="349"/>
      <c r="AJ344" s="349"/>
      <c r="AK344" s="349"/>
      <c r="AL344" s="349"/>
      <c r="AM344" s="349"/>
      <c r="AN344" s="349"/>
      <c r="AO344" s="349"/>
      <c r="AP344" s="349"/>
      <c r="AQ344" s="349"/>
      <c r="AR344" s="350">
        <f t="shared" si="40"/>
        <v>0</v>
      </c>
      <c r="AT344" s="349"/>
      <c r="AU344" s="349"/>
      <c r="AV344" s="349"/>
      <c r="AW344" s="349"/>
      <c r="AX344" s="349"/>
      <c r="AY344" s="349"/>
      <c r="AZ344" s="349"/>
      <c r="BA344" s="349"/>
      <c r="BB344" s="349"/>
      <c r="BC344" s="349"/>
      <c r="BD344" s="349"/>
      <c r="BE344" s="349"/>
      <c r="BF344" s="350">
        <f t="shared" si="41"/>
        <v>0</v>
      </c>
      <c r="BH344" s="350"/>
      <c r="BI344" s="350"/>
      <c r="BJ344" s="350"/>
      <c r="BK344" s="350"/>
      <c r="BL344" s="350"/>
      <c r="BM344" s="350"/>
      <c r="BN344" s="350"/>
      <c r="BO344" s="350"/>
      <c r="BP344" s="350"/>
      <c r="BQ344" s="350"/>
      <c r="BR344" s="350"/>
      <c r="BS344" s="350"/>
      <c r="BT344" s="350">
        <f t="shared" si="42"/>
        <v>0</v>
      </c>
      <c r="BV344" s="349"/>
      <c r="BW344" s="349"/>
      <c r="BX344" s="349"/>
      <c r="BY344" s="349"/>
      <c r="BZ344" s="349"/>
      <c r="CA344" s="349"/>
      <c r="CB344" s="349"/>
      <c r="CC344" s="349"/>
      <c r="CD344" s="349"/>
      <c r="CE344" s="349"/>
      <c r="CF344" s="349"/>
      <c r="CG344" s="349"/>
      <c r="CH344" s="350">
        <f t="shared" si="43"/>
        <v>0</v>
      </c>
      <c r="CI344" s="399" t="e">
        <f t="shared" si="44"/>
        <v>#DIV/0!</v>
      </c>
      <c r="CJ344" s="348">
        <v>0</v>
      </c>
      <c r="CK344" s="348">
        <v>0</v>
      </c>
      <c r="CL344" s="348">
        <v>0</v>
      </c>
      <c r="CM344" s="348">
        <v>0</v>
      </c>
      <c r="CN344" s="348">
        <v>0</v>
      </c>
      <c r="CO344" s="348">
        <v>0</v>
      </c>
      <c r="CP344" s="348">
        <v>0</v>
      </c>
      <c r="CQ344" s="348">
        <v>0</v>
      </c>
      <c r="CR344" s="348">
        <v>0</v>
      </c>
      <c r="CS344" s="348">
        <v>0</v>
      </c>
      <c r="CT344" s="348">
        <v>0</v>
      </c>
      <c r="CU344" s="348">
        <v>0</v>
      </c>
      <c r="CV344" s="350">
        <f t="shared" si="45"/>
        <v>0</v>
      </c>
      <c r="CX344" s="1054"/>
    </row>
    <row r="345" spans="2:102" x14ac:dyDescent="0.25">
      <c r="B345" s="172">
        <f>IF(C345=0,"",MAX($B$7:B344)+1)</f>
        <v>329</v>
      </c>
      <c r="C345" s="21">
        <v>6423003002</v>
      </c>
      <c r="D345" s="9" t="str">
        <f>_xlfn.XLOOKUP(C345,'COA_DTGroup_Update 20260428'!$C$410:$C$854,'COA_DTGroup_Update 20260428'!$A$410:$A$854,"")</f>
        <v>Chi phí đồ BHLĐ</v>
      </c>
      <c r="E345" s="12" t="s">
        <v>399</v>
      </c>
      <c r="F345" s="21" t="s">
        <v>1054</v>
      </c>
      <c r="G345" s="171"/>
      <c r="H345" s="179">
        <f>VLOOKUP(C345,'COA_DTGroup_Update 20260428'!C:D,2,0)</f>
        <v>642</v>
      </c>
      <c r="I345" s="179">
        <v>137</v>
      </c>
      <c r="J345" s="216" t="s">
        <v>399</v>
      </c>
      <c r="K345" s="222" t="s">
        <v>226</v>
      </c>
      <c r="L345" s="288" t="s">
        <v>477</v>
      </c>
      <c r="M345" s="299" t="s">
        <v>2258</v>
      </c>
      <c r="N345" s="285"/>
      <c r="O345" s="285" t="s">
        <v>477</v>
      </c>
      <c r="P345" s="1" t="b">
        <v>1</v>
      </c>
      <c r="R345" s="349"/>
      <c r="S345" s="349"/>
      <c r="T345" s="349"/>
      <c r="U345" s="349"/>
      <c r="V345" s="349"/>
      <c r="W345" s="349"/>
      <c r="X345" s="349"/>
      <c r="Y345" s="349"/>
      <c r="Z345" s="349"/>
      <c r="AA345" s="349"/>
      <c r="AB345" s="349"/>
      <c r="AC345" s="349"/>
      <c r="AD345" s="350">
        <f t="shared" si="39"/>
        <v>0</v>
      </c>
      <c r="AF345" s="349"/>
      <c r="AG345" s="349"/>
      <c r="AH345" s="349"/>
      <c r="AI345" s="349"/>
      <c r="AJ345" s="349"/>
      <c r="AK345" s="349"/>
      <c r="AL345" s="349"/>
      <c r="AM345" s="349"/>
      <c r="AN345" s="349"/>
      <c r="AO345" s="349"/>
      <c r="AP345" s="349"/>
      <c r="AQ345" s="349"/>
      <c r="AR345" s="350">
        <f t="shared" si="40"/>
        <v>0</v>
      </c>
      <c r="AT345" s="349"/>
      <c r="AU345" s="349"/>
      <c r="AV345" s="349"/>
      <c r="AW345" s="349"/>
      <c r="AX345" s="349"/>
      <c r="AY345" s="349"/>
      <c r="AZ345" s="349"/>
      <c r="BA345" s="349"/>
      <c r="BB345" s="349"/>
      <c r="BC345" s="349"/>
      <c r="BD345" s="349"/>
      <c r="BE345" s="349"/>
      <c r="BF345" s="350">
        <f t="shared" si="41"/>
        <v>0</v>
      </c>
      <c r="BH345" s="350"/>
      <c r="BI345" s="350"/>
      <c r="BJ345" s="350"/>
      <c r="BK345" s="350"/>
      <c r="BL345" s="350"/>
      <c r="BM345" s="350"/>
      <c r="BN345" s="350"/>
      <c r="BO345" s="350"/>
      <c r="BP345" s="350"/>
      <c r="BQ345" s="350"/>
      <c r="BR345" s="350"/>
      <c r="BS345" s="350"/>
      <c r="BT345" s="350">
        <f t="shared" si="42"/>
        <v>0</v>
      </c>
      <c r="BV345" s="349"/>
      <c r="BW345" s="349"/>
      <c r="BX345" s="349"/>
      <c r="BY345" s="349"/>
      <c r="BZ345" s="349"/>
      <c r="CA345" s="349"/>
      <c r="CB345" s="349"/>
      <c r="CC345" s="349"/>
      <c r="CD345" s="349"/>
      <c r="CE345" s="349"/>
      <c r="CF345" s="349"/>
      <c r="CG345" s="349"/>
      <c r="CH345" s="350">
        <f t="shared" si="43"/>
        <v>0</v>
      </c>
      <c r="CI345" s="399" t="e">
        <f t="shared" si="44"/>
        <v>#DIV/0!</v>
      </c>
      <c r="CJ345" s="348">
        <v>0</v>
      </c>
      <c r="CK345" s="348">
        <v>0</v>
      </c>
      <c r="CL345" s="348">
        <v>0</v>
      </c>
      <c r="CM345" s="348">
        <v>0</v>
      </c>
      <c r="CN345" s="348">
        <v>0</v>
      </c>
      <c r="CO345" s="348">
        <v>0</v>
      </c>
      <c r="CP345" s="348">
        <v>0</v>
      </c>
      <c r="CQ345" s="348">
        <v>0</v>
      </c>
      <c r="CR345" s="348">
        <v>0</v>
      </c>
      <c r="CS345" s="348">
        <v>0</v>
      </c>
      <c r="CT345" s="348">
        <v>0</v>
      </c>
      <c r="CU345" s="348">
        <v>0</v>
      </c>
      <c r="CV345" s="350">
        <f t="shared" si="45"/>
        <v>0</v>
      </c>
      <c r="CX345" s="1054"/>
    </row>
    <row r="346" spans="2:102" ht="30" x14ac:dyDescent="0.25">
      <c r="B346" s="172">
        <f>IF(C346=0,"",MAX($B$7:B345)+1)</f>
        <v>330</v>
      </c>
      <c r="C346" s="21">
        <v>6277005602</v>
      </c>
      <c r="D346" s="9" t="str">
        <f>_xlfn.XLOOKUP(C346,'COA_DTGroup_Update 20260428'!$C$410:$C$854,'COA_DTGroup_Update 20260428'!$A$410:$A$854,"")</f>
        <v>CP tiệc, phúc lợi nhân viên</v>
      </c>
      <c r="E346" s="12" t="s">
        <v>172</v>
      </c>
      <c r="F346" s="21" t="s">
        <v>1055</v>
      </c>
      <c r="G346" s="171" t="s">
        <v>1056</v>
      </c>
      <c r="H346" s="179">
        <f>VLOOKUP(C346,'COA_DTGroup_Update 20260428'!C:D,2,0)</f>
        <v>627</v>
      </c>
      <c r="I346" s="179">
        <v>138</v>
      </c>
      <c r="J346" s="216" t="s">
        <v>172</v>
      </c>
      <c r="K346" s="222" t="s">
        <v>226</v>
      </c>
      <c r="L346" s="311" t="s">
        <v>2081</v>
      </c>
      <c r="M346" s="312" t="s">
        <v>2259</v>
      </c>
      <c r="N346" s="285"/>
      <c r="O346" s="285" t="s">
        <v>2081</v>
      </c>
      <c r="P346" s="1" t="b">
        <v>0</v>
      </c>
      <c r="R346" s="349"/>
      <c r="S346" s="349"/>
      <c r="T346" s="349"/>
      <c r="U346" s="349"/>
      <c r="V346" s="349"/>
      <c r="W346" s="349"/>
      <c r="X346" s="349"/>
      <c r="Y346" s="349"/>
      <c r="Z346" s="349"/>
      <c r="AA346" s="349"/>
      <c r="AB346" s="349"/>
      <c r="AC346" s="349"/>
      <c r="AD346" s="350">
        <f t="shared" si="39"/>
        <v>0</v>
      </c>
      <c r="AF346" s="349"/>
      <c r="AG346" s="349"/>
      <c r="AH346" s="349"/>
      <c r="AI346" s="349"/>
      <c r="AJ346" s="349"/>
      <c r="AK346" s="349"/>
      <c r="AL346" s="349"/>
      <c r="AM346" s="349"/>
      <c r="AN346" s="349"/>
      <c r="AO346" s="349"/>
      <c r="AP346" s="349"/>
      <c r="AQ346" s="349"/>
      <c r="AR346" s="350">
        <f t="shared" si="40"/>
        <v>0</v>
      </c>
      <c r="AT346" s="349"/>
      <c r="AU346" s="349"/>
      <c r="AV346" s="349"/>
      <c r="AW346" s="349"/>
      <c r="AX346" s="349"/>
      <c r="AY346" s="349"/>
      <c r="AZ346" s="349"/>
      <c r="BA346" s="349"/>
      <c r="BB346" s="349"/>
      <c r="BC346" s="349"/>
      <c r="BD346" s="349"/>
      <c r="BE346" s="349"/>
      <c r="BF346" s="350">
        <f t="shared" si="41"/>
        <v>0</v>
      </c>
      <c r="BH346" s="350"/>
      <c r="BI346" s="350"/>
      <c r="BJ346" s="350"/>
      <c r="BK346" s="350"/>
      <c r="BL346" s="350"/>
      <c r="BM346" s="350"/>
      <c r="BN346" s="350"/>
      <c r="BO346" s="350"/>
      <c r="BP346" s="350"/>
      <c r="BQ346" s="350"/>
      <c r="BR346" s="350"/>
      <c r="BS346" s="350"/>
      <c r="BT346" s="350">
        <f t="shared" si="42"/>
        <v>0</v>
      </c>
      <c r="BV346" s="349"/>
      <c r="BW346" s="349"/>
      <c r="BX346" s="349"/>
      <c r="BY346" s="349"/>
      <c r="BZ346" s="349"/>
      <c r="CA346" s="349"/>
      <c r="CB346" s="349"/>
      <c r="CC346" s="349"/>
      <c r="CD346" s="349"/>
      <c r="CE346" s="349"/>
      <c r="CF346" s="349"/>
      <c r="CG346" s="349"/>
      <c r="CH346" s="350">
        <f t="shared" si="43"/>
        <v>0</v>
      </c>
      <c r="CI346" s="399" t="e">
        <f t="shared" si="44"/>
        <v>#DIV/0!</v>
      </c>
      <c r="CJ346" s="348">
        <v>0</v>
      </c>
      <c r="CK346" s="348">
        <v>0</v>
      </c>
      <c r="CL346" s="348">
        <v>0</v>
      </c>
      <c r="CM346" s="348">
        <v>0</v>
      </c>
      <c r="CN346" s="348">
        <v>0</v>
      </c>
      <c r="CO346" s="348">
        <v>0</v>
      </c>
      <c r="CP346" s="348">
        <v>0</v>
      </c>
      <c r="CQ346" s="348">
        <v>0</v>
      </c>
      <c r="CR346" s="348">
        <v>0</v>
      </c>
      <c r="CS346" s="348">
        <v>0</v>
      </c>
      <c r="CT346" s="348">
        <v>0</v>
      </c>
      <c r="CU346" s="348">
        <v>0</v>
      </c>
      <c r="CV346" s="350">
        <f t="shared" si="45"/>
        <v>0</v>
      </c>
      <c r="CX346" s="1054"/>
    </row>
    <row r="347" spans="2:102" ht="30" x14ac:dyDescent="0.25">
      <c r="B347" s="172">
        <f>IF(C347=0,"",MAX($B$7:B346)+1)</f>
        <v>331</v>
      </c>
      <c r="C347" s="21">
        <v>6417005602</v>
      </c>
      <c r="D347" s="9" t="str">
        <f>_xlfn.XLOOKUP(C347,'COA_DTGroup_Update 20260428'!$C$410:$C$854,'COA_DTGroup_Update 20260428'!$A$410:$A$854,"")</f>
        <v>CP tiệc, phúc lợi</v>
      </c>
      <c r="E347" s="12" t="s">
        <v>172</v>
      </c>
      <c r="F347" s="21" t="s">
        <v>1055</v>
      </c>
      <c r="G347" s="171" t="s">
        <v>1056</v>
      </c>
      <c r="H347" s="179">
        <f>VLOOKUP(C347,'COA_DTGroup_Update 20260428'!C:D,2,0)</f>
        <v>641</v>
      </c>
      <c r="I347" s="179">
        <v>138</v>
      </c>
      <c r="J347" s="216" t="s">
        <v>172</v>
      </c>
      <c r="K347" s="222" t="s">
        <v>226</v>
      </c>
      <c r="L347" s="311" t="s">
        <v>2180</v>
      </c>
      <c r="M347" s="312" t="s">
        <v>2259</v>
      </c>
      <c r="N347" s="285"/>
      <c r="O347" s="285" t="s">
        <v>2180</v>
      </c>
      <c r="P347" s="1" t="b">
        <v>0</v>
      </c>
      <c r="R347" s="349"/>
      <c r="S347" s="349"/>
      <c r="T347" s="349"/>
      <c r="U347" s="349"/>
      <c r="V347" s="349"/>
      <c r="W347" s="349"/>
      <c r="X347" s="349"/>
      <c r="Y347" s="349"/>
      <c r="Z347" s="349"/>
      <c r="AA347" s="349"/>
      <c r="AB347" s="349"/>
      <c r="AC347" s="349"/>
      <c r="AD347" s="350">
        <f t="shared" si="39"/>
        <v>0</v>
      </c>
      <c r="AF347" s="349"/>
      <c r="AG347" s="349"/>
      <c r="AH347" s="349"/>
      <c r="AI347" s="349"/>
      <c r="AJ347" s="349"/>
      <c r="AK347" s="349"/>
      <c r="AL347" s="349"/>
      <c r="AM347" s="349"/>
      <c r="AN347" s="349"/>
      <c r="AO347" s="349"/>
      <c r="AP347" s="349"/>
      <c r="AQ347" s="349"/>
      <c r="AR347" s="350">
        <f t="shared" si="40"/>
        <v>0</v>
      </c>
      <c r="AT347" s="349"/>
      <c r="AU347" s="349"/>
      <c r="AV347" s="349"/>
      <c r="AW347" s="349"/>
      <c r="AX347" s="349"/>
      <c r="AY347" s="349"/>
      <c r="AZ347" s="349"/>
      <c r="BA347" s="349"/>
      <c r="BB347" s="349"/>
      <c r="BC347" s="349"/>
      <c r="BD347" s="349"/>
      <c r="BE347" s="349"/>
      <c r="BF347" s="350">
        <f t="shared" si="41"/>
        <v>0</v>
      </c>
      <c r="BH347" s="350"/>
      <c r="BI347" s="350"/>
      <c r="BJ347" s="350"/>
      <c r="BK347" s="350"/>
      <c r="BL347" s="350"/>
      <c r="BM347" s="350"/>
      <c r="BN347" s="350"/>
      <c r="BO347" s="350"/>
      <c r="BP347" s="350"/>
      <c r="BQ347" s="350"/>
      <c r="BR347" s="350"/>
      <c r="BS347" s="350"/>
      <c r="BT347" s="350">
        <f t="shared" si="42"/>
        <v>0</v>
      </c>
      <c r="BV347" s="349"/>
      <c r="BW347" s="349"/>
      <c r="BX347" s="349"/>
      <c r="BY347" s="349"/>
      <c r="BZ347" s="349"/>
      <c r="CA347" s="349"/>
      <c r="CB347" s="349"/>
      <c r="CC347" s="349"/>
      <c r="CD347" s="349"/>
      <c r="CE347" s="349"/>
      <c r="CF347" s="349"/>
      <c r="CG347" s="349"/>
      <c r="CH347" s="350">
        <f t="shared" si="43"/>
        <v>0</v>
      </c>
      <c r="CI347" s="399" t="e">
        <f t="shared" si="44"/>
        <v>#DIV/0!</v>
      </c>
      <c r="CJ347" s="348">
        <v>0</v>
      </c>
      <c r="CK347" s="348">
        <v>0</v>
      </c>
      <c r="CL347" s="348">
        <v>0</v>
      </c>
      <c r="CM347" s="348">
        <v>0</v>
      </c>
      <c r="CN347" s="348">
        <v>0</v>
      </c>
      <c r="CO347" s="348">
        <v>0</v>
      </c>
      <c r="CP347" s="348">
        <v>0</v>
      </c>
      <c r="CQ347" s="348">
        <v>0</v>
      </c>
      <c r="CR347" s="348">
        <v>0</v>
      </c>
      <c r="CS347" s="348">
        <v>0</v>
      </c>
      <c r="CT347" s="348">
        <v>0</v>
      </c>
      <c r="CU347" s="348">
        <v>0</v>
      </c>
      <c r="CV347" s="350">
        <f t="shared" si="45"/>
        <v>0</v>
      </c>
      <c r="CX347" s="1054"/>
    </row>
    <row r="348" spans="2:102" ht="30" x14ac:dyDescent="0.25">
      <c r="B348" s="172">
        <f>IF(C348=0,"",MAX($B$7:B347)+1)</f>
        <v>332</v>
      </c>
      <c r="C348" s="21">
        <v>6427005602</v>
      </c>
      <c r="D348" s="9" t="str">
        <f>_xlfn.XLOOKUP(C348,'COA_DTGroup_Update 20260428'!$C$410:$C$854,'COA_DTGroup_Update 20260428'!$A$410:$A$854,"")</f>
        <v>CP tiệc, phúc lợi</v>
      </c>
      <c r="E348" s="12" t="s">
        <v>172</v>
      </c>
      <c r="F348" s="21" t="s">
        <v>1055</v>
      </c>
      <c r="G348" s="171" t="s">
        <v>1056</v>
      </c>
      <c r="H348" s="179">
        <f>VLOOKUP(C348,'COA_DTGroup_Update 20260428'!C:D,2,0)</f>
        <v>642</v>
      </c>
      <c r="I348" s="179">
        <v>138</v>
      </c>
      <c r="J348" s="216" t="s">
        <v>172</v>
      </c>
      <c r="K348" s="222" t="s">
        <v>226</v>
      </c>
      <c r="L348" s="288" t="s">
        <v>640</v>
      </c>
      <c r="M348" s="299" t="s">
        <v>2258</v>
      </c>
      <c r="N348" s="285"/>
      <c r="O348" s="285" t="s">
        <v>640</v>
      </c>
      <c r="P348" s="1" t="b">
        <v>1</v>
      </c>
      <c r="R348" s="349"/>
      <c r="S348" s="349"/>
      <c r="T348" s="349"/>
      <c r="U348" s="349"/>
      <c r="V348" s="349"/>
      <c r="W348" s="349"/>
      <c r="X348" s="349"/>
      <c r="Y348" s="349"/>
      <c r="Z348" s="349"/>
      <c r="AA348" s="349"/>
      <c r="AB348" s="349"/>
      <c r="AC348" s="349"/>
      <c r="AD348" s="350">
        <f t="shared" si="39"/>
        <v>0</v>
      </c>
      <c r="AF348" s="349"/>
      <c r="AG348" s="349"/>
      <c r="AH348" s="349"/>
      <c r="AI348" s="349"/>
      <c r="AJ348" s="349"/>
      <c r="AK348" s="349"/>
      <c r="AL348" s="349"/>
      <c r="AM348" s="349"/>
      <c r="AN348" s="349"/>
      <c r="AO348" s="349"/>
      <c r="AP348" s="349"/>
      <c r="AQ348" s="349"/>
      <c r="AR348" s="350">
        <f t="shared" si="40"/>
        <v>0</v>
      </c>
      <c r="AT348" s="349"/>
      <c r="AU348" s="349"/>
      <c r="AV348" s="349"/>
      <c r="AW348" s="349"/>
      <c r="AX348" s="349"/>
      <c r="AY348" s="349"/>
      <c r="AZ348" s="349"/>
      <c r="BA348" s="349"/>
      <c r="BB348" s="349"/>
      <c r="BC348" s="349"/>
      <c r="BD348" s="349"/>
      <c r="BE348" s="349"/>
      <c r="BF348" s="350">
        <f t="shared" si="41"/>
        <v>0</v>
      </c>
      <c r="BH348" s="350"/>
      <c r="BI348" s="350"/>
      <c r="BJ348" s="350"/>
      <c r="BK348" s="350"/>
      <c r="BL348" s="350"/>
      <c r="BM348" s="350"/>
      <c r="BN348" s="350"/>
      <c r="BO348" s="350"/>
      <c r="BP348" s="350"/>
      <c r="BQ348" s="350"/>
      <c r="BR348" s="350"/>
      <c r="BS348" s="350"/>
      <c r="BT348" s="350">
        <f t="shared" si="42"/>
        <v>0</v>
      </c>
      <c r="BV348" s="349">
        <v>55100000</v>
      </c>
      <c r="BW348" s="349"/>
      <c r="BX348" s="349"/>
      <c r="BY348" s="349"/>
      <c r="BZ348" s="349"/>
      <c r="CA348" s="349"/>
      <c r="CB348" s="349"/>
      <c r="CC348" s="349"/>
      <c r="CD348" s="349"/>
      <c r="CE348" s="349"/>
      <c r="CF348" s="349"/>
      <c r="CG348" s="349"/>
      <c r="CH348" s="350">
        <f t="shared" si="43"/>
        <v>55100000</v>
      </c>
      <c r="CI348" s="399">
        <f t="shared" si="44"/>
        <v>1.3242709618874775</v>
      </c>
      <c r="CJ348" s="348">
        <v>41824110</v>
      </c>
      <c r="CK348" s="348">
        <v>0</v>
      </c>
      <c r="CL348" s="348">
        <v>865000</v>
      </c>
      <c r="CM348" s="348">
        <v>0</v>
      </c>
      <c r="CN348" s="348">
        <v>0</v>
      </c>
      <c r="CO348" s="348">
        <v>0</v>
      </c>
      <c r="CP348" s="348">
        <v>0</v>
      </c>
      <c r="CQ348" s="348">
        <v>0</v>
      </c>
      <c r="CR348" s="348">
        <v>0</v>
      </c>
      <c r="CS348" s="348">
        <v>0</v>
      </c>
      <c r="CT348" s="348">
        <v>0</v>
      </c>
      <c r="CU348" s="348">
        <v>0</v>
      </c>
      <c r="CV348" s="350">
        <f t="shared" si="45"/>
        <v>42689110</v>
      </c>
      <c r="CX348" s="1054"/>
    </row>
    <row r="349" spans="2:102" x14ac:dyDescent="0.25">
      <c r="B349" s="172">
        <f>IF(C349=0,"",MAX($B$7:B348)+1)</f>
        <v>333</v>
      </c>
      <c r="C349" s="21">
        <v>6427004301</v>
      </c>
      <c r="D349" s="9" t="str">
        <f>_xlfn.XLOOKUP(C349,'COA_DTGroup_Update 20260428'!$C$410:$C$854,'COA_DTGroup_Update 20260428'!$A$410:$A$854,"")</f>
        <v>Chi phí nghĩ mát, du lịch</v>
      </c>
      <c r="E349" s="12" t="s">
        <v>169</v>
      </c>
      <c r="F349" s="21" t="s">
        <v>1057</v>
      </c>
      <c r="G349" s="171" t="s">
        <v>1058</v>
      </c>
      <c r="H349" s="179">
        <f>VLOOKUP(C349,'COA_DTGroup_Update 20260428'!C:D,2,0)</f>
        <v>642</v>
      </c>
      <c r="I349" s="179">
        <v>139</v>
      </c>
      <c r="J349" s="216" t="s">
        <v>169</v>
      </c>
      <c r="K349" s="222" t="s">
        <v>226</v>
      </c>
      <c r="L349" s="288" t="s">
        <v>683</v>
      </c>
      <c r="M349" s="299" t="s">
        <v>2258</v>
      </c>
      <c r="N349" s="285"/>
      <c r="O349" s="285" t="s">
        <v>683</v>
      </c>
      <c r="P349" s="1" t="b">
        <v>1</v>
      </c>
      <c r="R349" s="349"/>
      <c r="S349" s="349"/>
      <c r="T349" s="349"/>
      <c r="U349" s="349"/>
      <c r="V349" s="349"/>
      <c r="W349" s="349"/>
      <c r="X349" s="349"/>
      <c r="Y349" s="349"/>
      <c r="Z349" s="349"/>
      <c r="AA349" s="349"/>
      <c r="AB349" s="349"/>
      <c r="AC349" s="349"/>
      <c r="AD349" s="350">
        <f t="shared" si="39"/>
        <v>0</v>
      </c>
      <c r="AF349" s="349"/>
      <c r="AG349" s="349"/>
      <c r="AH349" s="349"/>
      <c r="AI349" s="349"/>
      <c r="AJ349" s="349"/>
      <c r="AK349" s="349"/>
      <c r="AL349" s="349"/>
      <c r="AM349" s="349"/>
      <c r="AN349" s="349"/>
      <c r="AO349" s="349"/>
      <c r="AP349" s="349"/>
      <c r="AQ349" s="349"/>
      <c r="AR349" s="350">
        <f t="shared" si="40"/>
        <v>0</v>
      </c>
      <c r="AT349" s="349"/>
      <c r="AU349" s="349"/>
      <c r="AV349" s="349"/>
      <c r="AW349" s="349"/>
      <c r="AX349" s="349"/>
      <c r="AY349" s="349"/>
      <c r="AZ349" s="349"/>
      <c r="BA349" s="349"/>
      <c r="BB349" s="349"/>
      <c r="BC349" s="349"/>
      <c r="BD349" s="349"/>
      <c r="BE349" s="349"/>
      <c r="BF349" s="350">
        <f t="shared" si="41"/>
        <v>0</v>
      </c>
      <c r="BH349" s="350"/>
      <c r="BI349" s="350"/>
      <c r="BJ349" s="350"/>
      <c r="BK349" s="350"/>
      <c r="BL349" s="350"/>
      <c r="BM349" s="350"/>
      <c r="BN349" s="350"/>
      <c r="BO349" s="350"/>
      <c r="BP349" s="350"/>
      <c r="BQ349" s="350"/>
      <c r="BR349" s="350"/>
      <c r="BS349" s="350"/>
      <c r="BT349" s="350">
        <f t="shared" si="42"/>
        <v>0</v>
      </c>
      <c r="BV349" s="349"/>
      <c r="BW349" s="349"/>
      <c r="BX349" s="349"/>
      <c r="BY349" s="349"/>
      <c r="BZ349" s="349"/>
      <c r="CA349" s="349"/>
      <c r="CB349" s="349"/>
      <c r="CC349" s="349"/>
      <c r="CD349" s="349"/>
      <c r="CE349" s="349"/>
      <c r="CF349" s="349"/>
      <c r="CG349" s="349"/>
      <c r="CH349" s="350">
        <f t="shared" si="43"/>
        <v>0</v>
      </c>
      <c r="CI349" s="399" t="e">
        <f t="shared" si="44"/>
        <v>#DIV/0!</v>
      </c>
      <c r="CJ349" s="348">
        <v>0</v>
      </c>
      <c r="CK349" s="348">
        <v>0</v>
      </c>
      <c r="CL349" s="348">
        <v>0</v>
      </c>
      <c r="CM349" s="348">
        <v>0</v>
      </c>
      <c r="CN349" s="348">
        <v>0</v>
      </c>
      <c r="CO349" s="348">
        <v>0</v>
      </c>
      <c r="CP349" s="348">
        <v>0</v>
      </c>
      <c r="CQ349" s="348">
        <v>0</v>
      </c>
      <c r="CR349" s="348">
        <v>0</v>
      </c>
      <c r="CS349" s="348">
        <v>0</v>
      </c>
      <c r="CT349" s="348">
        <v>0</v>
      </c>
      <c r="CU349" s="348">
        <v>0</v>
      </c>
      <c r="CV349" s="350">
        <f t="shared" si="45"/>
        <v>0</v>
      </c>
      <c r="CX349" s="1054"/>
    </row>
    <row r="350" spans="2:102" ht="30" x14ac:dyDescent="0.25">
      <c r="B350" s="172">
        <f>IF(C350=0,"",MAX($B$7:B349)+1)</f>
        <v>334</v>
      </c>
      <c r="C350" s="21">
        <v>6417003604</v>
      </c>
      <c r="D350" s="9" t="str">
        <f>_xlfn.XLOOKUP(C350,'COA_DTGroup_Update 20260428'!$C$410:$C$854,'COA_DTGroup_Update 20260428'!$A$410:$A$854,"")</f>
        <v>Thuê xe ngoài (taxi, du lịch)</v>
      </c>
      <c r="E350" s="9" t="s">
        <v>401</v>
      </c>
      <c r="F350" s="21" t="s">
        <v>1059</v>
      </c>
      <c r="G350" s="171"/>
      <c r="H350" s="179">
        <f>VLOOKUP(C350,'COA_DTGroup_Update 20260428'!C:D,2,0)</f>
        <v>641</v>
      </c>
      <c r="I350" s="179">
        <v>141</v>
      </c>
      <c r="J350" s="198" t="s">
        <v>401</v>
      </c>
      <c r="K350" s="222" t="s">
        <v>226</v>
      </c>
      <c r="L350" s="288" t="s">
        <v>710</v>
      </c>
      <c r="M350" s="299" t="s">
        <v>2258</v>
      </c>
      <c r="N350" s="285"/>
      <c r="O350" s="285" t="s">
        <v>710</v>
      </c>
      <c r="P350" s="1" t="b">
        <v>1</v>
      </c>
      <c r="R350" s="349"/>
      <c r="S350" s="349"/>
      <c r="T350" s="349"/>
      <c r="U350" s="349"/>
      <c r="V350" s="349"/>
      <c r="W350" s="349"/>
      <c r="X350" s="349"/>
      <c r="Y350" s="349"/>
      <c r="Z350" s="349"/>
      <c r="AA350" s="349"/>
      <c r="AB350" s="349"/>
      <c r="AC350" s="349"/>
      <c r="AD350" s="350">
        <f t="shared" si="39"/>
        <v>0</v>
      </c>
      <c r="AF350" s="349"/>
      <c r="AG350" s="349"/>
      <c r="AH350" s="349"/>
      <c r="AI350" s="349"/>
      <c r="AJ350" s="349"/>
      <c r="AK350" s="349"/>
      <c r="AL350" s="349"/>
      <c r="AM350" s="349"/>
      <c r="AN350" s="349"/>
      <c r="AO350" s="349"/>
      <c r="AP350" s="349"/>
      <c r="AQ350" s="349"/>
      <c r="AR350" s="350">
        <f t="shared" si="40"/>
        <v>0</v>
      </c>
      <c r="AT350" s="349"/>
      <c r="AU350" s="349"/>
      <c r="AV350" s="349"/>
      <c r="AW350" s="349"/>
      <c r="AX350" s="349"/>
      <c r="AY350" s="349"/>
      <c r="AZ350" s="349"/>
      <c r="BA350" s="349"/>
      <c r="BB350" s="349"/>
      <c r="BC350" s="349"/>
      <c r="BD350" s="349"/>
      <c r="BE350" s="349"/>
      <c r="BF350" s="350">
        <f t="shared" si="41"/>
        <v>0</v>
      </c>
      <c r="BH350" s="350"/>
      <c r="BI350" s="350"/>
      <c r="BJ350" s="350"/>
      <c r="BK350" s="350"/>
      <c r="BL350" s="350"/>
      <c r="BM350" s="350"/>
      <c r="BN350" s="350"/>
      <c r="BO350" s="350"/>
      <c r="BP350" s="350"/>
      <c r="BQ350" s="350"/>
      <c r="BR350" s="350"/>
      <c r="BS350" s="350"/>
      <c r="BT350" s="350">
        <f t="shared" si="42"/>
        <v>0</v>
      </c>
      <c r="BV350" s="349"/>
      <c r="BW350" s="349"/>
      <c r="BX350" s="349"/>
      <c r="BY350" s="349"/>
      <c r="BZ350" s="349"/>
      <c r="CA350" s="349"/>
      <c r="CB350" s="349"/>
      <c r="CC350" s="349"/>
      <c r="CD350" s="349"/>
      <c r="CE350" s="349"/>
      <c r="CF350" s="349"/>
      <c r="CG350" s="349"/>
      <c r="CH350" s="350">
        <f t="shared" si="43"/>
        <v>0</v>
      </c>
      <c r="CI350" s="399" t="e">
        <f t="shared" si="44"/>
        <v>#DIV/0!</v>
      </c>
      <c r="CJ350" s="348">
        <v>0</v>
      </c>
      <c r="CK350" s="348">
        <v>0</v>
      </c>
      <c r="CL350" s="348">
        <v>0</v>
      </c>
      <c r="CM350" s="348">
        <v>0</v>
      </c>
      <c r="CN350" s="348">
        <v>0</v>
      </c>
      <c r="CO350" s="348">
        <v>0</v>
      </c>
      <c r="CP350" s="348">
        <v>0</v>
      </c>
      <c r="CQ350" s="348">
        <v>0</v>
      </c>
      <c r="CR350" s="348">
        <v>0</v>
      </c>
      <c r="CS350" s="348">
        <v>0</v>
      </c>
      <c r="CT350" s="348">
        <v>0</v>
      </c>
      <c r="CU350" s="348">
        <v>0</v>
      </c>
      <c r="CV350" s="350">
        <f t="shared" si="45"/>
        <v>0</v>
      </c>
      <c r="CX350" s="1054"/>
    </row>
    <row r="351" spans="2:102" ht="30" x14ac:dyDescent="0.25">
      <c r="B351" s="172">
        <f>IF(C351=0,"",MAX($B$7:B350)+1)</f>
        <v>335</v>
      </c>
      <c r="C351" s="21">
        <v>6427003604</v>
      </c>
      <c r="D351" s="9" t="str">
        <f>_xlfn.XLOOKUP(C351,'COA_DTGroup_Update 20260428'!$C$410:$C$854,'COA_DTGroup_Update 20260428'!$A$410:$A$854,"")</f>
        <v>Thuê xe ngoài (taxi, du lịch)</v>
      </c>
      <c r="E351" s="9" t="s">
        <v>401</v>
      </c>
      <c r="F351" s="21" t="s">
        <v>1059</v>
      </c>
      <c r="G351" s="171"/>
      <c r="H351" s="179">
        <f>VLOOKUP(C351,'COA_DTGroup_Update 20260428'!C:D,2,0)</f>
        <v>642</v>
      </c>
      <c r="I351" s="179">
        <v>141</v>
      </c>
      <c r="J351" s="198" t="s">
        <v>401</v>
      </c>
      <c r="K351" s="222" t="s">
        <v>226</v>
      </c>
      <c r="L351" s="288" t="s">
        <v>481</v>
      </c>
      <c r="M351" s="299" t="s">
        <v>2306</v>
      </c>
      <c r="N351" s="285"/>
      <c r="O351" s="285" t="s">
        <v>481</v>
      </c>
      <c r="P351" s="1" t="b">
        <v>1</v>
      </c>
      <c r="R351" s="349"/>
      <c r="S351" s="349"/>
      <c r="T351" s="349"/>
      <c r="U351" s="349"/>
      <c r="V351" s="349"/>
      <c r="W351" s="349"/>
      <c r="X351" s="349"/>
      <c r="Y351" s="349"/>
      <c r="Z351" s="349"/>
      <c r="AA351" s="349"/>
      <c r="AB351" s="349"/>
      <c r="AC351" s="349"/>
      <c r="AD351" s="350">
        <f t="shared" si="39"/>
        <v>0</v>
      </c>
      <c r="AF351" s="349"/>
      <c r="AG351" s="349"/>
      <c r="AH351" s="349"/>
      <c r="AI351" s="349"/>
      <c r="AJ351" s="349"/>
      <c r="AK351" s="349"/>
      <c r="AL351" s="349"/>
      <c r="AM351" s="349"/>
      <c r="AN351" s="349"/>
      <c r="AO351" s="349"/>
      <c r="AP351" s="349"/>
      <c r="AQ351" s="349"/>
      <c r="AR351" s="350">
        <f t="shared" si="40"/>
        <v>0</v>
      </c>
      <c r="AT351" s="349"/>
      <c r="AU351" s="349"/>
      <c r="AV351" s="349"/>
      <c r="AW351" s="349"/>
      <c r="AX351" s="349"/>
      <c r="AY351" s="349"/>
      <c r="AZ351" s="349"/>
      <c r="BA351" s="349"/>
      <c r="BB351" s="349"/>
      <c r="BC351" s="349"/>
      <c r="BD351" s="349"/>
      <c r="BE351" s="349"/>
      <c r="BF351" s="350">
        <f t="shared" si="41"/>
        <v>0</v>
      </c>
      <c r="BH351" s="350"/>
      <c r="BI351" s="350"/>
      <c r="BJ351" s="350"/>
      <c r="BK351" s="350"/>
      <c r="BL351" s="350"/>
      <c r="BM351" s="350"/>
      <c r="BN351" s="350"/>
      <c r="BO351" s="350"/>
      <c r="BP351" s="350"/>
      <c r="BQ351" s="350"/>
      <c r="BR351" s="350"/>
      <c r="BS351" s="350"/>
      <c r="BT351" s="350">
        <f t="shared" si="42"/>
        <v>0</v>
      </c>
      <c r="BV351" s="349">
        <v>46720000</v>
      </c>
      <c r="BW351" s="349">
        <v>46720000</v>
      </c>
      <c r="BX351" s="349">
        <v>46720000</v>
      </c>
      <c r="BY351" s="349">
        <v>46720000</v>
      </c>
      <c r="BZ351" s="349">
        <v>46720000</v>
      </c>
      <c r="CA351" s="349">
        <v>46720000</v>
      </c>
      <c r="CB351" s="349">
        <v>46720000</v>
      </c>
      <c r="CC351" s="349">
        <v>46720000</v>
      </c>
      <c r="CD351" s="349">
        <v>46720000</v>
      </c>
      <c r="CE351" s="349">
        <v>46720000</v>
      </c>
      <c r="CF351" s="349">
        <v>46720000</v>
      </c>
      <c r="CG351" s="349">
        <v>46720000</v>
      </c>
      <c r="CH351" s="350">
        <f t="shared" si="43"/>
        <v>560640000</v>
      </c>
      <c r="CI351" s="399">
        <f t="shared" si="44"/>
        <v>0.15076278360445206</v>
      </c>
      <c r="CJ351" s="348">
        <v>42409680</v>
      </c>
      <c r="CK351" s="348">
        <v>38627273</v>
      </c>
      <c r="CL351" s="348">
        <v>43809176</v>
      </c>
      <c r="CM351" s="348">
        <v>49506849</v>
      </c>
      <c r="CN351" s="348">
        <v>40701571</v>
      </c>
      <c r="CO351" s="348">
        <v>0</v>
      </c>
      <c r="CP351" s="348">
        <v>0</v>
      </c>
      <c r="CQ351" s="348">
        <v>0</v>
      </c>
      <c r="CR351" s="348">
        <v>0</v>
      </c>
      <c r="CS351" s="348">
        <v>0</v>
      </c>
      <c r="CT351" s="348">
        <v>0</v>
      </c>
      <c r="CU351" s="348">
        <v>0</v>
      </c>
      <c r="CV351" s="350">
        <f t="shared" si="45"/>
        <v>215054549</v>
      </c>
      <c r="CX351" s="1054"/>
    </row>
    <row r="352" spans="2:102" ht="45" x14ac:dyDescent="0.25">
      <c r="B352" s="172"/>
      <c r="C352" s="230" t="s">
        <v>934</v>
      </c>
      <c r="D352" s="231"/>
      <c r="E352" s="232" t="s">
        <v>400</v>
      </c>
      <c r="F352" s="230" t="s">
        <v>1060</v>
      </c>
      <c r="G352" s="231" t="s">
        <v>805</v>
      </c>
      <c r="H352" s="179"/>
      <c r="I352" s="179">
        <v>140</v>
      </c>
      <c r="J352" s="216" t="s">
        <v>400</v>
      </c>
      <c r="K352" s="222"/>
      <c r="L352" s="288" t="s">
        <v>482</v>
      </c>
      <c r="M352" s="299" t="s">
        <v>2307</v>
      </c>
      <c r="N352" s="285"/>
      <c r="O352" s="285" t="s">
        <v>934</v>
      </c>
      <c r="P352" s="1" t="b">
        <v>0</v>
      </c>
      <c r="R352" s="349"/>
      <c r="S352" s="349"/>
      <c r="T352" s="349"/>
      <c r="U352" s="349"/>
      <c r="V352" s="349"/>
      <c r="W352" s="349"/>
      <c r="X352" s="349"/>
      <c r="Y352" s="349"/>
      <c r="Z352" s="349"/>
      <c r="AA352" s="349"/>
      <c r="AB352" s="349"/>
      <c r="AC352" s="349"/>
      <c r="AD352" s="350">
        <f t="shared" si="39"/>
        <v>0</v>
      </c>
      <c r="AF352" s="349"/>
      <c r="AG352" s="349"/>
      <c r="AH352" s="349"/>
      <c r="AI352" s="349"/>
      <c r="AJ352" s="349"/>
      <c r="AK352" s="349"/>
      <c r="AL352" s="349"/>
      <c r="AM352" s="349"/>
      <c r="AN352" s="349"/>
      <c r="AO352" s="349"/>
      <c r="AP352" s="349"/>
      <c r="AQ352" s="349"/>
      <c r="AR352" s="350">
        <f t="shared" si="40"/>
        <v>0</v>
      </c>
      <c r="AT352" s="349"/>
      <c r="AU352" s="349"/>
      <c r="AV352" s="349"/>
      <c r="AW352" s="349"/>
      <c r="AX352" s="349"/>
      <c r="AY352" s="349"/>
      <c r="AZ352" s="349"/>
      <c r="BA352" s="349"/>
      <c r="BB352" s="349"/>
      <c r="BC352" s="349"/>
      <c r="BD352" s="349"/>
      <c r="BE352" s="349"/>
      <c r="BF352" s="350">
        <f t="shared" si="41"/>
        <v>0</v>
      </c>
      <c r="BH352" s="350"/>
      <c r="BI352" s="350"/>
      <c r="BJ352" s="350"/>
      <c r="BK352" s="350"/>
      <c r="BL352" s="350"/>
      <c r="BM352" s="350"/>
      <c r="BN352" s="350"/>
      <c r="BO352" s="350"/>
      <c r="BP352" s="350"/>
      <c r="BQ352" s="350"/>
      <c r="BR352" s="350"/>
      <c r="BS352" s="350"/>
      <c r="BT352" s="350">
        <f t="shared" si="42"/>
        <v>0</v>
      </c>
      <c r="BV352" s="349"/>
      <c r="BW352" s="349"/>
      <c r="BX352" s="349"/>
      <c r="BY352" s="349"/>
      <c r="BZ352" s="349"/>
      <c r="CA352" s="349"/>
      <c r="CB352" s="349"/>
      <c r="CC352" s="349"/>
      <c r="CD352" s="349"/>
      <c r="CE352" s="349"/>
      <c r="CF352" s="349"/>
      <c r="CG352" s="349"/>
      <c r="CH352" s="350">
        <f t="shared" si="43"/>
        <v>0</v>
      </c>
      <c r="CI352" s="399" t="e">
        <f t="shared" si="44"/>
        <v>#DIV/0!</v>
      </c>
      <c r="CJ352" s="348">
        <v>0</v>
      </c>
      <c r="CK352" s="348">
        <v>0</v>
      </c>
      <c r="CL352" s="348">
        <v>0</v>
      </c>
      <c r="CM352" s="348">
        <v>0</v>
      </c>
      <c r="CN352" s="348">
        <v>0</v>
      </c>
      <c r="CO352" s="348">
        <v>0</v>
      </c>
      <c r="CP352" s="348">
        <v>0</v>
      </c>
      <c r="CQ352" s="348">
        <v>0</v>
      </c>
      <c r="CR352" s="348">
        <v>0</v>
      </c>
      <c r="CS352" s="348">
        <v>0</v>
      </c>
      <c r="CT352" s="348">
        <v>0</v>
      </c>
      <c r="CU352" s="348">
        <v>0</v>
      </c>
      <c r="CV352" s="350">
        <f t="shared" si="45"/>
        <v>0</v>
      </c>
      <c r="CX352" s="1054"/>
    </row>
    <row r="353" spans="2:102" ht="30" x14ac:dyDescent="0.25">
      <c r="B353" s="172">
        <f>IF(C353=0,"",MAX($B$7:B351)+1)</f>
        <v>336</v>
      </c>
      <c r="C353" s="21">
        <v>6417003301</v>
      </c>
      <c r="D353" s="9" t="str">
        <f>_xlfn.XLOOKUP(C353,'COA_DTGroup_Update 20260428'!$C$410:$C$854,'COA_DTGroup_Update 20260428'!$A$410:$A$854,"")</f>
        <v>Chi phí tuyển dụng</v>
      </c>
      <c r="E353" s="9" t="s">
        <v>171</v>
      </c>
      <c r="F353" s="21" t="s">
        <v>1061</v>
      </c>
      <c r="G353" s="171"/>
      <c r="H353" s="179">
        <f>VLOOKUP(C353,'COA_DTGroup_Update 20260428'!C:D,2,0)</f>
        <v>641</v>
      </c>
      <c r="I353" s="179">
        <v>142</v>
      </c>
      <c r="J353" s="198" t="s">
        <v>171</v>
      </c>
      <c r="K353" s="222" t="s">
        <v>226</v>
      </c>
      <c r="L353" s="311" t="s">
        <v>2158</v>
      </c>
      <c r="M353" s="312" t="s">
        <v>2259</v>
      </c>
      <c r="N353" s="285"/>
      <c r="O353" s="285" t="s">
        <v>2158</v>
      </c>
      <c r="P353" s="1" t="b">
        <v>0</v>
      </c>
      <c r="R353" s="349"/>
      <c r="S353" s="349"/>
      <c r="T353" s="349"/>
      <c r="U353" s="349"/>
      <c r="V353" s="349"/>
      <c r="W353" s="349"/>
      <c r="X353" s="349"/>
      <c r="Y353" s="349"/>
      <c r="Z353" s="349"/>
      <c r="AA353" s="349"/>
      <c r="AB353" s="349"/>
      <c r="AC353" s="349"/>
      <c r="AD353" s="350">
        <f t="shared" si="39"/>
        <v>0</v>
      </c>
      <c r="AF353" s="349"/>
      <c r="AG353" s="349"/>
      <c r="AH353" s="349"/>
      <c r="AI353" s="349"/>
      <c r="AJ353" s="349"/>
      <c r="AK353" s="349"/>
      <c r="AL353" s="349"/>
      <c r="AM353" s="349"/>
      <c r="AN353" s="349"/>
      <c r="AO353" s="349"/>
      <c r="AP353" s="349"/>
      <c r="AQ353" s="349"/>
      <c r="AR353" s="350">
        <f t="shared" si="40"/>
        <v>0</v>
      </c>
      <c r="AT353" s="349"/>
      <c r="AU353" s="349"/>
      <c r="AV353" s="349"/>
      <c r="AW353" s="349"/>
      <c r="AX353" s="349"/>
      <c r="AY353" s="349"/>
      <c r="AZ353" s="349"/>
      <c r="BA353" s="349"/>
      <c r="BB353" s="349"/>
      <c r="BC353" s="349"/>
      <c r="BD353" s="349"/>
      <c r="BE353" s="349"/>
      <c r="BF353" s="350">
        <f t="shared" si="41"/>
        <v>0</v>
      </c>
      <c r="BH353" s="350"/>
      <c r="BI353" s="350"/>
      <c r="BJ353" s="350"/>
      <c r="BK353" s="350"/>
      <c r="BL353" s="350"/>
      <c r="BM353" s="350"/>
      <c r="BN353" s="350"/>
      <c r="BO353" s="350"/>
      <c r="BP353" s="350"/>
      <c r="BQ353" s="350"/>
      <c r="BR353" s="350"/>
      <c r="BS353" s="350"/>
      <c r="BT353" s="350">
        <f t="shared" si="42"/>
        <v>0</v>
      </c>
      <c r="BV353" s="349"/>
      <c r="BW353" s="349"/>
      <c r="BX353" s="349"/>
      <c r="BY353" s="349"/>
      <c r="BZ353" s="349"/>
      <c r="CA353" s="349"/>
      <c r="CB353" s="349"/>
      <c r="CC353" s="349"/>
      <c r="CD353" s="349"/>
      <c r="CE353" s="349"/>
      <c r="CF353" s="349"/>
      <c r="CG353" s="349"/>
      <c r="CH353" s="350">
        <f t="shared" si="43"/>
        <v>0</v>
      </c>
      <c r="CI353" s="399" t="e">
        <f t="shared" si="44"/>
        <v>#DIV/0!</v>
      </c>
      <c r="CJ353" s="348">
        <v>0</v>
      </c>
      <c r="CK353" s="348">
        <v>0</v>
      </c>
      <c r="CL353" s="348">
        <v>0</v>
      </c>
      <c r="CM353" s="348">
        <v>0</v>
      </c>
      <c r="CN353" s="348">
        <v>0</v>
      </c>
      <c r="CO353" s="348">
        <v>0</v>
      </c>
      <c r="CP353" s="348">
        <v>0</v>
      </c>
      <c r="CQ353" s="348">
        <v>0</v>
      </c>
      <c r="CR353" s="348">
        <v>0</v>
      </c>
      <c r="CS353" s="348">
        <v>0</v>
      </c>
      <c r="CT353" s="348">
        <v>0</v>
      </c>
      <c r="CU353" s="348">
        <v>0</v>
      </c>
      <c r="CV353" s="350">
        <f t="shared" si="45"/>
        <v>0</v>
      </c>
      <c r="CX353" s="1054"/>
    </row>
    <row r="354" spans="2:102" x14ac:dyDescent="0.25">
      <c r="B354" s="172">
        <f>IF(C354=0,"",MAX($B$7:B353)+1)</f>
        <v>337</v>
      </c>
      <c r="C354" s="21">
        <v>6427003301</v>
      </c>
      <c r="D354" s="9" t="str">
        <f>_xlfn.XLOOKUP(C354,'COA_DTGroup_Update 20260428'!$C$410:$C$854,'COA_DTGroup_Update 20260428'!$A$410:$A$854,"")</f>
        <v>Chi phí tuyển dụng</v>
      </c>
      <c r="E354" s="9" t="s">
        <v>171</v>
      </c>
      <c r="F354" s="21" t="s">
        <v>1061</v>
      </c>
      <c r="G354" s="171"/>
      <c r="H354" s="179">
        <f>VLOOKUP(C354,'COA_DTGroup_Update 20260428'!C:D,2,0)</f>
        <v>642</v>
      </c>
      <c r="I354" s="179">
        <v>142</v>
      </c>
      <c r="J354" s="198" t="s">
        <v>171</v>
      </c>
      <c r="K354" s="222" t="s">
        <v>226</v>
      </c>
      <c r="L354" s="288" t="s">
        <v>650</v>
      </c>
      <c r="M354" s="299" t="s">
        <v>2258</v>
      </c>
      <c r="N354" s="285"/>
      <c r="O354" s="285" t="s">
        <v>650</v>
      </c>
      <c r="P354" s="1" t="b">
        <v>1</v>
      </c>
      <c r="R354" s="349"/>
      <c r="S354" s="349"/>
      <c r="T354" s="349"/>
      <c r="U354" s="349"/>
      <c r="V354" s="349"/>
      <c r="W354" s="349"/>
      <c r="X354" s="349"/>
      <c r="Y354" s="349"/>
      <c r="Z354" s="349"/>
      <c r="AA354" s="349"/>
      <c r="AB354" s="349"/>
      <c r="AC354" s="349"/>
      <c r="AD354" s="350">
        <f t="shared" si="39"/>
        <v>0</v>
      </c>
      <c r="AF354" s="349"/>
      <c r="AG354" s="349"/>
      <c r="AH354" s="349"/>
      <c r="AI354" s="349"/>
      <c r="AJ354" s="349"/>
      <c r="AK354" s="349"/>
      <c r="AL354" s="349"/>
      <c r="AM354" s="349"/>
      <c r="AN354" s="349"/>
      <c r="AO354" s="349"/>
      <c r="AP354" s="349"/>
      <c r="AQ354" s="349"/>
      <c r="AR354" s="350">
        <f t="shared" si="40"/>
        <v>0</v>
      </c>
      <c r="AT354" s="349"/>
      <c r="AU354" s="349"/>
      <c r="AV354" s="349"/>
      <c r="AW354" s="349"/>
      <c r="AX354" s="349"/>
      <c r="AY354" s="349"/>
      <c r="AZ354" s="349"/>
      <c r="BA354" s="349"/>
      <c r="BB354" s="349"/>
      <c r="BC354" s="349"/>
      <c r="BD354" s="349"/>
      <c r="BE354" s="349"/>
      <c r="BF354" s="350">
        <f t="shared" si="41"/>
        <v>0</v>
      </c>
      <c r="BH354" s="350"/>
      <c r="BI354" s="350"/>
      <c r="BJ354" s="350"/>
      <c r="BK354" s="350"/>
      <c r="BL354" s="350"/>
      <c r="BM354" s="350"/>
      <c r="BN354" s="350"/>
      <c r="BO354" s="350"/>
      <c r="BP354" s="350"/>
      <c r="BQ354" s="350"/>
      <c r="BR354" s="350"/>
      <c r="BS354" s="350"/>
      <c r="BT354" s="350">
        <f t="shared" si="42"/>
        <v>0</v>
      </c>
      <c r="BV354" s="349"/>
      <c r="BW354" s="349"/>
      <c r="BX354" s="349"/>
      <c r="BY354" s="349"/>
      <c r="BZ354" s="349"/>
      <c r="CA354" s="349"/>
      <c r="CB354" s="349"/>
      <c r="CC354" s="349"/>
      <c r="CD354" s="349"/>
      <c r="CE354" s="349"/>
      <c r="CF354" s="349"/>
      <c r="CG354" s="349"/>
      <c r="CH354" s="350">
        <f t="shared" si="43"/>
        <v>0</v>
      </c>
      <c r="CI354" s="399" t="e">
        <f t="shared" si="44"/>
        <v>#DIV/0!</v>
      </c>
      <c r="CJ354" s="348">
        <v>0</v>
      </c>
      <c r="CK354" s="348">
        <v>0</v>
      </c>
      <c r="CL354" s="348">
        <v>0</v>
      </c>
      <c r="CM354" s="348">
        <v>0</v>
      </c>
      <c r="CN354" s="348">
        <v>0</v>
      </c>
      <c r="CO354" s="348">
        <v>0</v>
      </c>
      <c r="CP354" s="348">
        <v>0</v>
      </c>
      <c r="CQ354" s="348">
        <v>0</v>
      </c>
      <c r="CR354" s="348">
        <v>0</v>
      </c>
      <c r="CS354" s="348">
        <v>0</v>
      </c>
      <c r="CT354" s="348">
        <v>0</v>
      </c>
      <c r="CU354" s="348">
        <v>0</v>
      </c>
      <c r="CV354" s="350">
        <f t="shared" si="45"/>
        <v>0</v>
      </c>
      <c r="CX354" s="1054"/>
    </row>
    <row r="355" spans="2:102" x14ac:dyDescent="0.25">
      <c r="B355" s="172">
        <f>IF(C355=0,"",MAX($B$7:B354)+1)</f>
        <v>338</v>
      </c>
      <c r="C355" s="21">
        <v>6277003302</v>
      </c>
      <c r="D355" s="9" t="str">
        <f>_xlfn.XLOOKUP(C355,'COA_DTGroup_Update 20260428'!$C$410:$C$854,'COA_DTGroup_Update 20260428'!$A$410:$A$854,"")</f>
        <v>Chi phí đào tạo</v>
      </c>
      <c r="E355" s="9" t="s">
        <v>151</v>
      </c>
      <c r="F355" s="21" t="s">
        <v>1062</v>
      </c>
      <c r="G355" s="171"/>
      <c r="H355" s="179">
        <f>VLOOKUP(C355,'COA_DTGroup_Update 20260428'!C:D,2,0)</f>
        <v>627</v>
      </c>
      <c r="I355" s="179">
        <v>143</v>
      </c>
      <c r="J355" s="198" t="s">
        <v>151</v>
      </c>
      <c r="K355" s="222" t="s">
        <v>226</v>
      </c>
      <c r="L355" s="288" t="s">
        <v>631</v>
      </c>
      <c r="M355" s="299" t="s">
        <v>2258</v>
      </c>
      <c r="N355" s="285"/>
      <c r="O355" s="285" t="s">
        <v>631</v>
      </c>
      <c r="P355" s="1" t="b">
        <v>1</v>
      </c>
      <c r="R355" s="349"/>
      <c r="S355" s="349"/>
      <c r="T355" s="349"/>
      <c r="U355" s="349"/>
      <c r="V355" s="349"/>
      <c r="W355" s="349"/>
      <c r="X355" s="349"/>
      <c r="Y355" s="349"/>
      <c r="Z355" s="349"/>
      <c r="AA355" s="349"/>
      <c r="AB355" s="349"/>
      <c r="AC355" s="349"/>
      <c r="AD355" s="350">
        <f t="shared" si="39"/>
        <v>0</v>
      </c>
      <c r="AF355" s="349"/>
      <c r="AG355" s="349"/>
      <c r="AH355" s="349"/>
      <c r="AI355" s="349"/>
      <c r="AJ355" s="349"/>
      <c r="AK355" s="349"/>
      <c r="AL355" s="349"/>
      <c r="AM355" s="349"/>
      <c r="AN355" s="349"/>
      <c r="AO355" s="349"/>
      <c r="AP355" s="349"/>
      <c r="AQ355" s="349"/>
      <c r="AR355" s="350">
        <f t="shared" si="40"/>
        <v>0</v>
      </c>
      <c r="AT355" s="349"/>
      <c r="AU355" s="349"/>
      <c r="AV355" s="349"/>
      <c r="AW355" s="349"/>
      <c r="AX355" s="349"/>
      <c r="AY355" s="349"/>
      <c r="AZ355" s="349"/>
      <c r="BA355" s="349"/>
      <c r="BB355" s="349"/>
      <c r="BC355" s="349"/>
      <c r="BD355" s="349"/>
      <c r="BE355" s="349"/>
      <c r="BF355" s="350">
        <f t="shared" si="41"/>
        <v>0</v>
      </c>
      <c r="BH355" s="350"/>
      <c r="BI355" s="350"/>
      <c r="BJ355" s="350"/>
      <c r="BK355" s="350"/>
      <c r="BL355" s="350"/>
      <c r="BM355" s="350"/>
      <c r="BN355" s="350"/>
      <c r="BO355" s="350"/>
      <c r="BP355" s="350"/>
      <c r="BQ355" s="350"/>
      <c r="BR355" s="350"/>
      <c r="BS355" s="350"/>
      <c r="BT355" s="350">
        <f t="shared" si="42"/>
        <v>0</v>
      </c>
      <c r="BV355" s="349"/>
      <c r="BW355" s="349"/>
      <c r="BX355" s="349"/>
      <c r="BY355" s="349"/>
      <c r="BZ355" s="349"/>
      <c r="CA355" s="349"/>
      <c r="CB355" s="349"/>
      <c r="CC355" s="349"/>
      <c r="CD355" s="349"/>
      <c r="CE355" s="349"/>
      <c r="CF355" s="349"/>
      <c r="CG355" s="349"/>
      <c r="CH355" s="350">
        <f t="shared" si="43"/>
        <v>0</v>
      </c>
      <c r="CI355" s="399" t="e">
        <f t="shared" si="44"/>
        <v>#DIV/0!</v>
      </c>
      <c r="CJ355" s="348">
        <v>0</v>
      </c>
      <c r="CK355" s="348">
        <v>0</v>
      </c>
      <c r="CL355" s="348">
        <v>0</v>
      </c>
      <c r="CM355" s="348">
        <v>0</v>
      </c>
      <c r="CN355" s="348">
        <v>0</v>
      </c>
      <c r="CO355" s="348">
        <v>0</v>
      </c>
      <c r="CP355" s="348">
        <v>0</v>
      </c>
      <c r="CQ355" s="348">
        <v>0</v>
      </c>
      <c r="CR355" s="348">
        <v>0</v>
      </c>
      <c r="CS355" s="348">
        <v>0</v>
      </c>
      <c r="CT355" s="348">
        <v>0</v>
      </c>
      <c r="CU355" s="348">
        <v>0</v>
      </c>
      <c r="CV355" s="350">
        <f t="shared" si="45"/>
        <v>0</v>
      </c>
      <c r="CX355" s="1054"/>
    </row>
    <row r="356" spans="2:102" x14ac:dyDescent="0.25">
      <c r="B356" s="172">
        <f>IF(C356=0,"",MAX($B$7:B355)+1)</f>
        <v>339</v>
      </c>
      <c r="C356" s="21">
        <v>6417003302</v>
      </c>
      <c r="D356" s="9" t="str">
        <f>_xlfn.XLOOKUP(C356,'COA_DTGroup_Update 20260428'!$C$410:$C$854,'COA_DTGroup_Update 20260428'!$A$410:$A$854,"")</f>
        <v>Chi phí đào tạo</v>
      </c>
      <c r="E356" s="9" t="s">
        <v>151</v>
      </c>
      <c r="F356" s="21" t="s">
        <v>1062</v>
      </c>
      <c r="G356" s="171"/>
      <c r="H356" s="179">
        <f>VLOOKUP(C356,'COA_DTGroup_Update 20260428'!C:D,2,0)</f>
        <v>641</v>
      </c>
      <c r="I356" s="179">
        <v>143</v>
      </c>
      <c r="J356" s="198" t="s">
        <v>151</v>
      </c>
      <c r="K356" s="222" t="s">
        <v>226</v>
      </c>
      <c r="L356" s="288" t="s">
        <v>753</v>
      </c>
      <c r="M356" s="299" t="s">
        <v>2258</v>
      </c>
      <c r="N356" s="285"/>
      <c r="O356" s="285" t="s">
        <v>753</v>
      </c>
      <c r="P356" s="1" t="b">
        <v>1</v>
      </c>
      <c r="R356" s="349"/>
      <c r="S356" s="349"/>
      <c r="T356" s="349"/>
      <c r="U356" s="349"/>
      <c r="V356" s="349"/>
      <c r="W356" s="349"/>
      <c r="X356" s="349"/>
      <c r="Y356" s="349"/>
      <c r="Z356" s="349"/>
      <c r="AA356" s="349"/>
      <c r="AB356" s="349"/>
      <c r="AC356" s="349"/>
      <c r="AD356" s="350">
        <f t="shared" si="39"/>
        <v>0</v>
      </c>
      <c r="AF356" s="349"/>
      <c r="AG356" s="349"/>
      <c r="AH356" s="349"/>
      <c r="AI356" s="349"/>
      <c r="AJ356" s="349"/>
      <c r="AK356" s="349"/>
      <c r="AL356" s="349"/>
      <c r="AM356" s="349"/>
      <c r="AN356" s="349"/>
      <c r="AO356" s="349"/>
      <c r="AP356" s="349"/>
      <c r="AQ356" s="349"/>
      <c r="AR356" s="350">
        <f t="shared" si="40"/>
        <v>0</v>
      </c>
      <c r="AT356" s="349"/>
      <c r="AU356" s="349"/>
      <c r="AV356" s="349"/>
      <c r="AW356" s="349"/>
      <c r="AX356" s="349"/>
      <c r="AY356" s="349"/>
      <c r="AZ356" s="349"/>
      <c r="BA356" s="349"/>
      <c r="BB356" s="349"/>
      <c r="BC356" s="349"/>
      <c r="BD356" s="349"/>
      <c r="BE356" s="349"/>
      <c r="BF356" s="350">
        <f t="shared" si="41"/>
        <v>0</v>
      </c>
      <c r="BH356" s="350"/>
      <c r="BI356" s="350"/>
      <c r="BJ356" s="350"/>
      <c r="BK356" s="350"/>
      <c r="BL356" s="350"/>
      <c r="BM356" s="350"/>
      <c r="BN356" s="350"/>
      <c r="BO356" s="350"/>
      <c r="BP356" s="350"/>
      <c r="BQ356" s="350"/>
      <c r="BR356" s="350"/>
      <c r="BS356" s="350"/>
      <c r="BT356" s="350">
        <f t="shared" si="42"/>
        <v>0</v>
      </c>
      <c r="BV356" s="349"/>
      <c r="BW356" s="349"/>
      <c r="BX356" s="349"/>
      <c r="BY356" s="349"/>
      <c r="BZ356" s="349"/>
      <c r="CA356" s="349"/>
      <c r="CB356" s="349"/>
      <c r="CC356" s="349"/>
      <c r="CD356" s="349"/>
      <c r="CE356" s="349"/>
      <c r="CF356" s="349"/>
      <c r="CG356" s="349"/>
      <c r="CH356" s="350">
        <f t="shared" si="43"/>
        <v>0</v>
      </c>
      <c r="CI356" s="399" t="e">
        <f t="shared" si="44"/>
        <v>#DIV/0!</v>
      </c>
      <c r="CJ356" s="348">
        <v>0</v>
      </c>
      <c r="CK356" s="348">
        <v>0</v>
      </c>
      <c r="CL356" s="348">
        <v>0</v>
      </c>
      <c r="CM356" s="348">
        <v>0</v>
      </c>
      <c r="CN356" s="348">
        <v>0</v>
      </c>
      <c r="CO356" s="348">
        <v>0</v>
      </c>
      <c r="CP356" s="348">
        <v>0</v>
      </c>
      <c r="CQ356" s="348">
        <v>0</v>
      </c>
      <c r="CR356" s="348">
        <v>0</v>
      </c>
      <c r="CS356" s="348">
        <v>0</v>
      </c>
      <c r="CT356" s="348">
        <v>0</v>
      </c>
      <c r="CU356" s="348">
        <v>0</v>
      </c>
      <c r="CV356" s="350">
        <f t="shared" si="45"/>
        <v>0</v>
      </c>
      <c r="CX356" s="1054"/>
    </row>
    <row r="357" spans="2:102" x14ac:dyDescent="0.25">
      <c r="B357" s="172">
        <f>IF(C357=0,"",MAX($B$7:B356)+1)</f>
        <v>340</v>
      </c>
      <c r="C357" s="21">
        <v>6427003302</v>
      </c>
      <c r="D357" s="9" t="str">
        <f>_xlfn.XLOOKUP(C357,'COA_DTGroup_Update 20260428'!$C$410:$C$854,'COA_DTGroup_Update 20260428'!$A$410:$A$854,"")</f>
        <v>Chi phí đào tạo</v>
      </c>
      <c r="E357" s="9" t="s">
        <v>151</v>
      </c>
      <c r="F357" s="21" t="s">
        <v>1062</v>
      </c>
      <c r="G357" s="171"/>
      <c r="H357" s="179">
        <f>VLOOKUP(C357,'COA_DTGroup_Update 20260428'!C:D,2,0)</f>
        <v>642</v>
      </c>
      <c r="I357" s="179">
        <v>143</v>
      </c>
      <c r="J357" s="198" t="s">
        <v>151</v>
      </c>
      <c r="K357" s="222" t="s">
        <v>226</v>
      </c>
      <c r="L357" s="288" t="s">
        <v>490</v>
      </c>
      <c r="M357" s="299" t="s">
        <v>2258</v>
      </c>
      <c r="N357" s="285"/>
      <c r="O357" s="285" t="s">
        <v>490</v>
      </c>
      <c r="P357" s="1" t="b">
        <v>1</v>
      </c>
      <c r="R357" s="349"/>
      <c r="S357" s="349"/>
      <c r="T357" s="349"/>
      <c r="U357" s="349"/>
      <c r="V357" s="349"/>
      <c r="W357" s="349"/>
      <c r="X357" s="349"/>
      <c r="Y357" s="349"/>
      <c r="Z357" s="349"/>
      <c r="AA357" s="349"/>
      <c r="AB357" s="349"/>
      <c r="AC357" s="349"/>
      <c r="AD357" s="350">
        <f t="shared" si="39"/>
        <v>0</v>
      </c>
      <c r="AF357" s="349"/>
      <c r="AG357" s="349"/>
      <c r="AH357" s="349"/>
      <c r="AI357" s="349"/>
      <c r="AJ357" s="349"/>
      <c r="AK357" s="349"/>
      <c r="AL357" s="349"/>
      <c r="AM357" s="349"/>
      <c r="AN357" s="349"/>
      <c r="AO357" s="349"/>
      <c r="AP357" s="349"/>
      <c r="AQ357" s="349"/>
      <c r="AR357" s="350">
        <f t="shared" si="40"/>
        <v>0</v>
      </c>
      <c r="AT357" s="349"/>
      <c r="AU357" s="349"/>
      <c r="AV357" s="349"/>
      <c r="AW357" s="349"/>
      <c r="AX357" s="349"/>
      <c r="AY357" s="349"/>
      <c r="AZ357" s="349"/>
      <c r="BA357" s="349"/>
      <c r="BB357" s="349"/>
      <c r="BC357" s="349"/>
      <c r="BD357" s="349"/>
      <c r="BE357" s="349"/>
      <c r="BF357" s="350">
        <f t="shared" si="41"/>
        <v>0</v>
      </c>
      <c r="BH357" s="350"/>
      <c r="BI357" s="350"/>
      <c r="BJ357" s="350"/>
      <c r="BK357" s="350"/>
      <c r="BL357" s="350"/>
      <c r="BM357" s="350"/>
      <c r="BN357" s="350"/>
      <c r="BO357" s="350"/>
      <c r="BP357" s="350"/>
      <c r="BQ357" s="350"/>
      <c r="BR357" s="350"/>
      <c r="BS357" s="350"/>
      <c r="BT357" s="350">
        <f t="shared" si="42"/>
        <v>0</v>
      </c>
      <c r="BV357" s="349">
        <v>1000000</v>
      </c>
      <c r="BW357" s="349">
        <v>1000000</v>
      </c>
      <c r="BX357" s="349">
        <v>1000000</v>
      </c>
      <c r="BY357" s="349">
        <v>1000000</v>
      </c>
      <c r="BZ357" s="349">
        <v>1000000</v>
      </c>
      <c r="CA357" s="349">
        <v>3166666.6666666665</v>
      </c>
      <c r="CB357" s="349">
        <v>3166666.6666666665</v>
      </c>
      <c r="CC357" s="349">
        <v>3166666.6666666665</v>
      </c>
      <c r="CD357" s="349">
        <v>3166666.6666666665</v>
      </c>
      <c r="CE357" s="349">
        <v>3166666.6666666665</v>
      </c>
      <c r="CF357" s="349">
        <v>3166666.6666666665</v>
      </c>
      <c r="CG357" s="349">
        <v>3166666.6666666665</v>
      </c>
      <c r="CH357" s="350">
        <f t="shared" si="43"/>
        <v>27166666.666666668</v>
      </c>
      <c r="CI357" s="399">
        <f t="shared" si="44"/>
        <v>0.21892024539877286</v>
      </c>
      <c r="CJ357" s="348">
        <v>1000000</v>
      </c>
      <c r="CK357" s="348">
        <v>1538000</v>
      </c>
      <c r="CL357" s="348">
        <v>1000000</v>
      </c>
      <c r="CM357" s="348">
        <v>6750000</v>
      </c>
      <c r="CN357" s="348">
        <v>750000</v>
      </c>
      <c r="CO357" s="348">
        <v>0</v>
      </c>
      <c r="CP357" s="348">
        <v>0</v>
      </c>
      <c r="CQ357" s="348">
        <v>0</v>
      </c>
      <c r="CR357" s="348">
        <v>0</v>
      </c>
      <c r="CS357" s="348">
        <v>0</v>
      </c>
      <c r="CT357" s="348">
        <v>0</v>
      </c>
      <c r="CU357" s="348">
        <v>0</v>
      </c>
      <c r="CV357" s="350">
        <f t="shared" si="45"/>
        <v>11038000</v>
      </c>
      <c r="CX357" s="1054"/>
    </row>
    <row r="358" spans="2:102" ht="30" x14ac:dyDescent="0.25">
      <c r="B358" s="172">
        <f>IF(C358=0,"",MAX($B$7:B357)+1)</f>
        <v>341</v>
      </c>
      <c r="C358" s="21">
        <v>6277004902</v>
      </c>
      <c r="D358" s="9" t="str">
        <f>_xlfn.XLOOKUP(C358,'COA_DTGroup_Update 20260428'!$C$410:$C$854,'COA_DTGroup_Update 20260428'!$A$410:$A$854,"")</f>
        <v>Điện thoại di động</v>
      </c>
      <c r="E358" s="12" t="s">
        <v>402</v>
      </c>
      <c r="F358" s="21" t="s">
        <v>1063</v>
      </c>
      <c r="G358" s="171"/>
      <c r="H358" s="179">
        <f>VLOOKUP(C358,'COA_DTGroup_Update 20260428'!C:D,2,0)</f>
        <v>627</v>
      </c>
      <c r="I358" s="179">
        <v>144</v>
      </c>
      <c r="J358" s="216" t="s">
        <v>402</v>
      </c>
      <c r="K358" s="222" t="s">
        <v>226</v>
      </c>
      <c r="L358" s="288" t="s">
        <v>601</v>
      </c>
      <c r="M358" s="299" t="s">
        <v>2258</v>
      </c>
      <c r="N358" s="285"/>
      <c r="O358" s="285" t="s">
        <v>601</v>
      </c>
      <c r="P358" s="1" t="b">
        <v>1</v>
      </c>
      <c r="R358" s="349"/>
      <c r="S358" s="349"/>
      <c r="T358" s="349"/>
      <c r="U358" s="349"/>
      <c r="V358" s="349"/>
      <c r="W358" s="349"/>
      <c r="X358" s="349"/>
      <c r="Y358" s="349"/>
      <c r="Z358" s="349"/>
      <c r="AA358" s="349"/>
      <c r="AB358" s="349"/>
      <c r="AC358" s="349"/>
      <c r="AD358" s="350">
        <f t="shared" si="39"/>
        <v>0</v>
      </c>
      <c r="AF358" s="349"/>
      <c r="AG358" s="349"/>
      <c r="AH358" s="349"/>
      <c r="AI358" s="349"/>
      <c r="AJ358" s="349"/>
      <c r="AK358" s="349"/>
      <c r="AL358" s="349"/>
      <c r="AM358" s="349"/>
      <c r="AN358" s="349"/>
      <c r="AO358" s="349"/>
      <c r="AP358" s="349"/>
      <c r="AQ358" s="349"/>
      <c r="AR358" s="350">
        <f t="shared" si="40"/>
        <v>0</v>
      </c>
      <c r="AT358" s="349"/>
      <c r="AU358" s="349"/>
      <c r="AV358" s="349"/>
      <c r="AW358" s="349"/>
      <c r="AX358" s="349"/>
      <c r="AY358" s="349"/>
      <c r="AZ358" s="349"/>
      <c r="BA358" s="349"/>
      <c r="BB358" s="349"/>
      <c r="BC358" s="349"/>
      <c r="BD358" s="349"/>
      <c r="BE358" s="349"/>
      <c r="BF358" s="350">
        <f t="shared" si="41"/>
        <v>0</v>
      </c>
      <c r="BH358" s="350"/>
      <c r="BI358" s="350"/>
      <c r="BJ358" s="350"/>
      <c r="BK358" s="350"/>
      <c r="BL358" s="350"/>
      <c r="BM358" s="350"/>
      <c r="BN358" s="350"/>
      <c r="BO358" s="350"/>
      <c r="BP358" s="350"/>
      <c r="BQ358" s="350"/>
      <c r="BR358" s="350"/>
      <c r="BS358" s="350"/>
      <c r="BT358" s="350">
        <f t="shared" si="42"/>
        <v>0</v>
      </c>
      <c r="BV358" s="349"/>
      <c r="BW358" s="349"/>
      <c r="BX358" s="349"/>
      <c r="BY358" s="349"/>
      <c r="BZ358" s="349"/>
      <c r="CA358" s="349"/>
      <c r="CB358" s="349"/>
      <c r="CC358" s="349"/>
      <c r="CD358" s="349"/>
      <c r="CE358" s="349"/>
      <c r="CF358" s="349"/>
      <c r="CG358" s="349"/>
      <c r="CH358" s="350">
        <f t="shared" si="43"/>
        <v>0</v>
      </c>
      <c r="CI358" s="399" t="e">
        <f t="shared" si="44"/>
        <v>#DIV/0!</v>
      </c>
      <c r="CJ358" s="348">
        <v>0</v>
      </c>
      <c r="CK358" s="348">
        <v>0</v>
      </c>
      <c r="CL358" s="348">
        <v>0</v>
      </c>
      <c r="CM358" s="348">
        <v>0</v>
      </c>
      <c r="CN358" s="348">
        <v>0</v>
      </c>
      <c r="CO358" s="348">
        <v>0</v>
      </c>
      <c r="CP358" s="348">
        <v>0</v>
      </c>
      <c r="CQ358" s="348">
        <v>0</v>
      </c>
      <c r="CR358" s="348">
        <v>0</v>
      </c>
      <c r="CS358" s="348">
        <v>0</v>
      </c>
      <c r="CT358" s="348">
        <v>0</v>
      </c>
      <c r="CU358" s="348">
        <v>0</v>
      </c>
      <c r="CV358" s="350">
        <f t="shared" si="45"/>
        <v>0</v>
      </c>
      <c r="CX358" s="1054"/>
    </row>
    <row r="359" spans="2:102" ht="30" x14ac:dyDescent="0.25">
      <c r="B359" s="172">
        <f>IF(C359=0,"",MAX($B$7:B358)+1)</f>
        <v>342</v>
      </c>
      <c r="C359" s="21">
        <v>6417004902</v>
      </c>
      <c r="D359" s="9" t="str">
        <f>_xlfn.XLOOKUP(C359,'COA_DTGroup_Update 20260428'!$C$410:$C$854,'COA_DTGroup_Update 20260428'!$A$410:$A$854,"")</f>
        <v>Điện thoại di động</v>
      </c>
      <c r="E359" s="12" t="s">
        <v>402</v>
      </c>
      <c r="F359" s="21" t="s">
        <v>1063</v>
      </c>
      <c r="G359" s="171"/>
      <c r="H359" s="179">
        <f>VLOOKUP(C359,'COA_DTGroup_Update 20260428'!C:D,2,0)</f>
        <v>641</v>
      </c>
      <c r="I359" s="179">
        <v>144</v>
      </c>
      <c r="J359" s="216" t="s">
        <v>402</v>
      </c>
      <c r="K359" s="222" t="s">
        <v>226</v>
      </c>
      <c r="L359" s="288" t="s">
        <v>554</v>
      </c>
      <c r="M359" s="299" t="s">
        <v>2258</v>
      </c>
      <c r="N359" s="285"/>
      <c r="O359" s="285" t="s">
        <v>554</v>
      </c>
      <c r="P359" s="1" t="b">
        <v>1</v>
      </c>
      <c r="R359" s="349"/>
      <c r="S359" s="349"/>
      <c r="T359" s="349"/>
      <c r="U359" s="349"/>
      <c r="V359" s="349"/>
      <c r="W359" s="349"/>
      <c r="X359" s="349"/>
      <c r="Y359" s="349"/>
      <c r="Z359" s="349"/>
      <c r="AA359" s="349"/>
      <c r="AB359" s="349"/>
      <c r="AC359" s="349"/>
      <c r="AD359" s="350">
        <f t="shared" si="39"/>
        <v>0</v>
      </c>
      <c r="AF359" s="349"/>
      <c r="AG359" s="349"/>
      <c r="AH359" s="349"/>
      <c r="AI359" s="349"/>
      <c r="AJ359" s="349"/>
      <c r="AK359" s="349"/>
      <c r="AL359" s="349"/>
      <c r="AM359" s="349"/>
      <c r="AN359" s="349"/>
      <c r="AO359" s="349"/>
      <c r="AP359" s="349"/>
      <c r="AQ359" s="349"/>
      <c r="AR359" s="350">
        <f t="shared" si="40"/>
        <v>0</v>
      </c>
      <c r="AT359" s="349"/>
      <c r="AU359" s="349"/>
      <c r="AV359" s="349"/>
      <c r="AW359" s="349"/>
      <c r="AX359" s="349"/>
      <c r="AY359" s="349"/>
      <c r="AZ359" s="349"/>
      <c r="BA359" s="349"/>
      <c r="BB359" s="349"/>
      <c r="BC359" s="349"/>
      <c r="BD359" s="349"/>
      <c r="BE359" s="349"/>
      <c r="BF359" s="350">
        <f t="shared" si="41"/>
        <v>0</v>
      </c>
      <c r="BH359" s="350"/>
      <c r="BI359" s="350"/>
      <c r="BJ359" s="350"/>
      <c r="BK359" s="350"/>
      <c r="BL359" s="350"/>
      <c r="BM359" s="350"/>
      <c r="BN359" s="350"/>
      <c r="BO359" s="350"/>
      <c r="BP359" s="350"/>
      <c r="BQ359" s="350"/>
      <c r="BR359" s="350"/>
      <c r="BS359" s="350"/>
      <c r="BT359" s="350">
        <f t="shared" si="42"/>
        <v>0</v>
      </c>
      <c r="BV359" s="349"/>
      <c r="BW359" s="349"/>
      <c r="BX359" s="349"/>
      <c r="BY359" s="349"/>
      <c r="BZ359" s="349"/>
      <c r="CA359" s="349"/>
      <c r="CB359" s="349"/>
      <c r="CC359" s="349"/>
      <c r="CD359" s="349"/>
      <c r="CE359" s="349"/>
      <c r="CF359" s="349"/>
      <c r="CG359" s="349"/>
      <c r="CH359" s="350">
        <f t="shared" si="43"/>
        <v>0</v>
      </c>
      <c r="CI359" s="399" t="e">
        <f t="shared" si="44"/>
        <v>#DIV/0!</v>
      </c>
      <c r="CJ359" s="348">
        <v>0</v>
      </c>
      <c r="CK359" s="348">
        <v>0</v>
      </c>
      <c r="CL359" s="348">
        <v>0</v>
      </c>
      <c r="CM359" s="348">
        <v>0</v>
      </c>
      <c r="CN359" s="348">
        <v>0</v>
      </c>
      <c r="CO359" s="348">
        <v>0</v>
      </c>
      <c r="CP359" s="348">
        <v>0</v>
      </c>
      <c r="CQ359" s="348">
        <v>0</v>
      </c>
      <c r="CR359" s="348">
        <v>0</v>
      </c>
      <c r="CS359" s="348">
        <v>0</v>
      </c>
      <c r="CT359" s="348">
        <v>0</v>
      </c>
      <c r="CU359" s="348">
        <v>0</v>
      </c>
      <c r="CV359" s="350">
        <f t="shared" si="45"/>
        <v>0</v>
      </c>
      <c r="CX359" s="1054"/>
    </row>
    <row r="360" spans="2:102" ht="30" x14ac:dyDescent="0.25">
      <c r="B360" s="172">
        <f>IF(C360=0,"",MAX($B$7:B359)+1)</f>
        <v>343</v>
      </c>
      <c r="C360" s="21">
        <v>6427004902</v>
      </c>
      <c r="D360" s="9" t="str">
        <f>_xlfn.XLOOKUP(C360,'COA_DTGroup_Update 20260428'!$C$410:$C$854,'COA_DTGroup_Update 20260428'!$A$410:$A$854,"")</f>
        <v>Điện thoại di động</v>
      </c>
      <c r="E360" s="12" t="s">
        <v>402</v>
      </c>
      <c r="F360" s="21" t="s">
        <v>1063</v>
      </c>
      <c r="G360" s="171"/>
      <c r="H360" s="179">
        <f>VLOOKUP(C360,'COA_DTGroup_Update 20260428'!C:D,2,0)</f>
        <v>642</v>
      </c>
      <c r="I360" s="179">
        <v>144</v>
      </c>
      <c r="J360" s="216" t="s">
        <v>402</v>
      </c>
      <c r="K360" s="222" t="s">
        <v>226</v>
      </c>
      <c r="L360" s="288" t="s">
        <v>452</v>
      </c>
      <c r="M360" s="299" t="s">
        <v>2258</v>
      </c>
      <c r="N360" s="285"/>
      <c r="O360" s="285" t="s">
        <v>452</v>
      </c>
      <c r="P360" s="1" t="b">
        <v>1</v>
      </c>
      <c r="R360" s="349"/>
      <c r="S360" s="349"/>
      <c r="T360" s="349"/>
      <c r="U360" s="349"/>
      <c r="V360" s="349"/>
      <c r="W360" s="349"/>
      <c r="X360" s="349"/>
      <c r="Y360" s="349"/>
      <c r="Z360" s="349"/>
      <c r="AA360" s="349"/>
      <c r="AB360" s="349"/>
      <c r="AC360" s="349"/>
      <c r="AD360" s="350">
        <f t="shared" si="39"/>
        <v>0</v>
      </c>
      <c r="AF360" s="349"/>
      <c r="AG360" s="349"/>
      <c r="AH360" s="349"/>
      <c r="AI360" s="349"/>
      <c r="AJ360" s="349"/>
      <c r="AK360" s="349"/>
      <c r="AL360" s="349"/>
      <c r="AM360" s="349"/>
      <c r="AN360" s="349"/>
      <c r="AO360" s="349"/>
      <c r="AP360" s="349"/>
      <c r="AQ360" s="349"/>
      <c r="AR360" s="350">
        <f t="shared" si="40"/>
        <v>0</v>
      </c>
      <c r="AT360" s="349"/>
      <c r="AU360" s="349"/>
      <c r="AV360" s="349"/>
      <c r="AW360" s="349"/>
      <c r="AX360" s="349"/>
      <c r="AY360" s="349"/>
      <c r="AZ360" s="349"/>
      <c r="BA360" s="349"/>
      <c r="BB360" s="349"/>
      <c r="BC360" s="349"/>
      <c r="BD360" s="349"/>
      <c r="BE360" s="349"/>
      <c r="BF360" s="350">
        <f t="shared" si="41"/>
        <v>0</v>
      </c>
      <c r="BH360" s="350"/>
      <c r="BI360" s="350"/>
      <c r="BJ360" s="350"/>
      <c r="BK360" s="350"/>
      <c r="BL360" s="350"/>
      <c r="BM360" s="350"/>
      <c r="BN360" s="350"/>
      <c r="BO360" s="350"/>
      <c r="BP360" s="350"/>
      <c r="BQ360" s="350"/>
      <c r="BR360" s="350"/>
      <c r="BS360" s="350"/>
      <c r="BT360" s="350">
        <f t="shared" si="42"/>
        <v>0</v>
      </c>
      <c r="BV360" s="349"/>
      <c r="BW360" s="349"/>
      <c r="BX360" s="349"/>
      <c r="BY360" s="349"/>
      <c r="BZ360" s="349"/>
      <c r="CA360" s="349"/>
      <c r="CB360" s="349"/>
      <c r="CC360" s="349"/>
      <c r="CD360" s="349"/>
      <c r="CE360" s="349"/>
      <c r="CF360" s="349"/>
      <c r="CG360" s="349"/>
      <c r="CH360" s="350">
        <f t="shared" si="43"/>
        <v>0</v>
      </c>
      <c r="CI360" s="399" t="e">
        <f t="shared" si="44"/>
        <v>#DIV/0!</v>
      </c>
      <c r="CJ360" s="348">
        <v>191735</v>
      </c>
      <c r="CK360" s="348">
        <v>199240</v>
      </c>
      <c r="CL360" s="348">
        <v>208728</v>
      </c>
      <c r="CM360" s="348">
        <v>209541</v>
      </c>
      <c r="CN360" s="348">
        <v>188500</v>
      </c>
      <c r="CO360" s="348">
        <v>0</v>
      </c>
      <c r="CP360" s="348">
        <v>0</v>
      </c>
      <c r="CQ360" s="348">
        <v>0</v>
      </c>
      <c r="CR360" s="348">
        <v>0</v>
      </c>
      <c r="CS360" s="348">
        <v>0</v>
      </c>
      <c r="CT360" s="348">
        <v>0</v>
      </c>
      <c r="CU360" s="348">
        <v>0</v>
      </c>
      <c r="CV360" s="350">
        <f t="shared" si="45"/>
        <v>997744</v>
      </c>
      <c r="CX360" s="1054"/>
    </row>
    <row r="361" spans="2:102" ht="30" x14ac:dyDescent="0.25">
      <c r="B361" s="172">
        <f>IF(C361=0,"",MAX($B$7:B360)+1)</f>
        <v>344</v>
      </c>
      <c r="C361" s="21">
        <v>6417003703</v>
      </c>
      <c r="D361" s="9" t="str">
        <f>_xlfn.XLOOKUP(C361,'COA_DTGroup_Update 20260428'!$C$410:$C$854,'COA_DTGroup_Update 20260428'!$A$410:$A$854,"")</f>
        <v>Chi phí gởi xe Du lịch, xe gắn máy</v>
      </c>
      <c r="E361" s="12" t="s">
        <v>403</v>
      </c>
      <c r="F361" s="21" t="s">
        <v>1064</v>
      </c>
      <c r="G361" s="171"/>
      <c r="H361" s="179">
        <f>VLOOKUP(C361,'COA_DTGroup_Update 20260428'!C:D,2,0)</f>
        <v>641</v>
      </c>
      <c r="I361" s="179">
        <v>145</v>
      </c>
      <c r="J361" s="216" t="s">
        <v>403</v>
      </c>
      <c r="K361" s="222" t="s">
        <v>226</v>
      </c>
      <c r="L361" s="311" t="s">
        <v>2163</v>
      </c>
      <c r="M361" s="312" t="s">
        <v>2259</v>
      </c>
      <c r="N361" s="285"/>
      <c r="O361" s="285" t="s">
        <v>2163</v>
      </c>
      <c r="P361" s="1" t="b">
        <v>0</v>
      </c>
      <c r="R361" s="349"/>
      <c r="S361" s="349"/>
      <c r="T361" s="349"/>
      <c r="U361" s="349"/>
      <c r="V361" s="349"/>
      <c r="W361" s="349"/>
      <c r="X361" s="349"/>
      <c r="Y361" s="349"/>
      <c r="Z361" s="349"/>
      <c r="AA361" s="349"/>
      <c r="AB361" s="349"/>
      <c r="AC361" s="349"/>
      <c r="AD361" s="350">
        <f t="shared" si="39"/>
        <v>0</v>
      </c>
      <c r="AF361" s="349"/>
      <c r="AG361" s="349"/>
      <c r="AH361" s="349"/>
      <c r="AI361" s="349"/>
      <c r="AJ361" s="349"/>
      <c r="AK361" s="349"/>
      <c r="AL361" s="349"/>
      <c r="AM361" s="349"/>
      <c r="AN361" s="349"/>
      <c r="AO361" s="349"/>
      <c r="AP361" s="349"/>
      <c r="AQ361" s="349"/>
      <c r="AR361" s="350">
        <f t="shared" si="40"/>
        <v>0</v>
      </c>
      <c r="AT361" s="349"/>
      <c r="AU361" s="349"/>
      <c r="AV361" s="349"/>
      <c r="AW361" s="349"/>
      <c r="AX361" s="349"/>
      <c r="AY361" s="349"/>
      <c r="AZ361" s="349"/>
      <c r="BA361" s="349"/>
      <c r="BB361" s="349"/>
      <c r="BC361" s="349"/>
      <c r="BD361" s="349"/>
      <c r="BE361" s="349"/>
      <c r="BF361" s="350">
        <f t="shared" si="41"/>
        <v>0</v>
      </c>
      <c r="BH361" s="350"/>
      <c r="BI361" s="350"/>
      <c r="BJ361" s="350"/>
      <c r="BK361" s="350"/>
      <c r="BL361" s="350"/>
      <c r="BM361" s="350"/>
      <c r="BN361" s="350"/>
      <c r="BO361" s="350"/>
      <c r="BP361" s="350"/>
      <c r="BQ361" s="350"/>
      <c r="BR361" s="350"/>
      <c r="BS361" s="350"/>
      <c r="BT361" s="350">
        <f t="shared" si="42"/>
        <v>0</v>
      </c>
      <c r="BV361" s="349"/>
      <c r="BW361" s="349"/>
      <c r="BX361" s="349"/>
      <c r="BY361" s="349"/>
      <c r="BZ361" s="349"/>
      <c r="CA361" s="349"/>
      <c r="CB361" s="349"/>
      <c r="CC361" s="349"/>
      <c r="CD361" s="349"/>
      <c r="CE361" s="349"/>
      <c r="CF361" s="349"/>
      <c r="CG361" s="349"/>
      <c r="CH361" s="350">
        <f t="shared" si="43"/>
        <v>0</v>
      </c>
      <c r="CI361" s="399" t="e">
        <f t="shared" si="44"/>
        <v>#DIV/0!</v>
      </c>
      <c r="CJ361" s="348">
        <v>0</v>
      </c>
      <c r="CK361" s="348">
        <v>0</v>
      </c>
      <c r="CL361" s="348">
        <v>0</v>
      </c>
      <c r="CM361" s="348">
        <v>0</v>
      </c>
      <c r="CN361" s="348">
        <v>0</v>
      </c>
      <c r="CO361" s="348">
        <v>0</v>
      </c>
      <c r="CP361" s="348">
        <v>0</v>
      </c>
      <c r="CQ361" s="348">
        <v>0</v>
      </c>
      <c r="CR361" s="348">
        <v>0</v>
      </c>
      <c r="CS361" s="348">
        <v>0</v>
      </c>
      <c r="CT361" s="348">
        <v>0</v>
      </c>
      <c r="CU361" s="348">
        <v>0</v>
      </c>
      <c r="CV361" s="350">
        <f t="shared" si="45"/>
        <v>0</v>
      </c>
      <c r="CX361" s="1054"/>
    </row>
    <row r="362" spans="2:102" ht="30" x14ac:dyDescent="0.25">
      <c r="B362" s="172">
        <f>IF(C362=0,"",MAX($B$7:B361)+1)</f>
        <v>345</v>
      </c>
      <c r="C362" s="21">
        <v>6427003703</v>
      </c>
      <c r="D362" s="9" t="str">
        <f>_xlfn.XLOOKUP(C362,'COA_DTGroup_Update 20260428'!$C$410:$C$854,'COA_DTGroup_Update 20260428'!$A$410:$A$854,"")</f>
        <v>Chi phí gởi xe Du lịch, xe gắn máy</v>
      </c>
      <c r="E362" s="12" t="s">
        <v>403</v>
      </c>
      <c r="F362" s="21" t="s">
        <v>1064</v>
      </c>
      <c r="G362" s="171"/>
      <c r="H362" s="179">
        <f>VLOOKUP(C362,'COA_DTGroup_Update 20260428'!C:D,2,0)</f>
        <v>642</v>
      </c>
      <c r="I362" s="179">
        <v>145</v>
      </c>
      <c r="J362" s="216" t="s">
        <v>403</v>
      </c>
      <c r="K362" s="222" t="s">
        <v>226</v>
      </c>
      <c r="L362" s="288" t="s">
        <v>718</v>
      </c>
      <c r="M362" s="299" t="s">
        <v>2258</v>
      </c>
      <c r="N362" s="285"/>
      <c r="O362" s="285" t="s">
        <v>718</v>
      </c>
      <c r="P362" s="1" t="b">
        <v>1</v>
      </c>
      <c r="R362" s="349"/>
      <c r="S362" s="349"/>
      <c r="T362" s="349"/>
      <c r="U362" s="349"/>
      <c r="V362" s="349"/>
      <c r="W362" s="349"/>
      <c r="X362" s="349"/>
      <c r="Y362" s="349"/>
      <c r="Z362" s="349"/>
      <c r="AA362" s="349"/>
      <c r="AB362" s="349"/>
      <c r="AC362" s="349"/>
      <c r="AD362" s="350">
        <f t="shared" si="39"/>
        <v>0</v>
      </c>
      <c r="AF362" s="349"/>
      <c r="AG362" s="349"/>
      <c r="AH362" s="349"/>
      <c r="AI362" s="349"/>
      <c r="AJ362" s="349"/>
      <c r="AK362" s="349"/>
      <c r="AL362" s="349"/>
      <c r="AM362" s="349"/>
      <c r="AN362" s="349"/>
      <c r="AO362" s="349"/>
      <c r="AP362" s="349"/>
      <c r="AQ362" s="349"/>
      <c r="AR362" s="350">
        <f t="shared" si="40"/>
        <v>0</v>
      </c>
      <c r="AT362" s="349"/>
      <c r="AU362" s="349"/>
      <c r="AV362" s="349"/>
      <c r="AW362" s="349"/>
      <c r="AX362" s="349"/>
      <c r="AY362" s="349"/>
      <c r="AZ362" s="349"/>
      <c r="BA362" s="349"/>
      <c r="BB362" s="349"/>
      <c r="BC362" s="349"/>
      <c r="BD362" s="349"/>
      <c r="BE362" s="349"/>
      <c r="BF362" s="350">
        <f t="shared" si="41"/>
        <v>0</v>
      </c>
      <c r="BH362" s="350"/>
      <c r="BI362" s="350"/>
      <c r="BJ362" s="350"/>
      <c r="BK362" s="350"/>
      <c r="BL362" s="350"/>
      <c r="BM362" s="350"/>
      <c r="BN362" s="350"/>
      <c r="BO362" s="350"/>
      <c r="BP362" s="350"/>
      <c r="BQ362" s="350"/>
      <c r="BR362" s="350"/>
      <c r="BS362" s="350"/>
      <c r="BT362" s="350">
        <f t="shared" si="42"/>
        <v>0</v>
      </c>
      <c r="BV362" s="349">
        <v>0</v>
      </c>
      <c r="BW362" s="349">
        <v>0</v>
      </c>
      <c r="BX362" s="349">
        <v>0</v>
      </c>
      <c r="BY362" s="349">
        <v>0</v>
      </c>
      <c r="BZ362" s="349">
        <v>0</v>
      </c>
      <c r="CA362" s="349">
        <v>165000000</v>
      </c>
      <c r="CB362" s="349">
        <v>0</v>
      </c>
      <c r="CC362" s="349">
        <v>0</v>
      </c>
      <c r="CD362" s="349">
        <v>0</v>
      </c>
      <c r="CE362" s="349">
        <v>0</v>
      </c>
      <c r="CF362" s="349">
        <v>0</v>
      </c>
      <c r="CG362" s="349">
        <v>0</v>
      </c>
      <c r="CH362" s="350">
        <f t="shared" si="43"/>
        <v>165000000</v>
      </c>
      <c r="CI362" s="399">
        <f t="shared" si="44"/>
        <v>-1</v>
      </c>
      <c r="CJ362" s="348">
        <v>0</v>
      </c>
      <c r="CK362" s="348">
        <v>0</v>
      </c>
      <c r="CL362" s="348">
        <v>0</v>
      </c>
      <c r="CM362" s="348">
        <v>0</v>
      </c>
      <c r="CN362" s="348">
        <v>0</v>
      </c>
      <c r="CO362" s="348">
        <v>0</v>
      </c>
      <c r="CP362" s="348">
        <v>0</v>
      </c>
      <c r="CQ362" s="348">
        <v>0</v>
      </c>
      <c r="CR362" s="348">
        <v>0</v>
      </c>
      <c r="CS362" s="348">
        <v>0</v>
      </c>
      <c r="CT362" s="348">
        <v>0</v>
      </c>
      <c r="CU362" s="348">
        <v>0</v>
      </c>
      <c r="CV362" s="350">
        <f t="shared" si="45"/>
        <v>0</v>
      </c>
      <c r="CX362" s="1054"/>
    </row>
    <row r="363" spans="2:102" ht="30" x14ac:dyDescent="0.25">
      <c r="B363" s="172">
        <f>IF(C363=0,"",MAX($B$7:B362)+1)</f>
        <v>346</v>
      </c>
      <c r="C363" s="21">
        <v>6418004302</v>
      </c>
      <c r="D363" s="9" t="str">
        <f>_xlfn.XLOOKUP(C363,'COA_DTGroup_Update 20260428'!$C$410:$C$854,'COA_DTGroup_Update 20260428'!$A$410:$A$854,"")</f>
        <v>Chi phí hiếu hỷ, phúc lợi khác NV</v>
      </c>
      <c r="E363" s="12" t="s">
        <v>404</v>
      </c>
      <c r="F363" s="21" t="s">
        <v>1065</v>
      </c>
      <c r="G363" s="171"/>
      <c r="H363" s="179">
        <f>VLOOKUP(C363,'COA_DTGroup_Update 20260428'!C:D,2,0)</f>
        <v>641</v>
      </c>
      <c r="I363" s="179">
        <v>146</v>
      </c>
      <c r="J363" s="216" t="s">
        <v>404</v>
      </c>
      <c r="K363" s="222" t="s">
        <v>226</v>
      </c>
      <c r="L363" s="311" t="s">
        <v>2193</v>
      </c>
      <c r="M363" s="312" t="s">
        <v>2259</v>
      </c>
      <c r="N363" s="285"/>
      <c r="O363" s="285" t="s">
        <v>2193</v>
      </c>
      <c r="P363" s="1" t="b">
        <v>0</v>
      </c>
      <c r="R363" s="349"/>
      <c r="S363" s="349"/>
      <c r="T363" s="349"/>
      <c r="U363" s="349"/>
      <c r="V363" s="349"/>
      <c r="W363" s="349"/>
      <c r="X363" s="349"/>
      <c r="Y363" s="349"/>
      <c r="Z363" s="349"/>
      <c r="AA363" s="349"/>
      <c r="AB363" s="349"/>
      <c r="AC363" s="349"/>
      <c r="AD363" s="350">
        <f t="shared" si="39"/>
        <v>0</v>
      </c>
      <c r="AF363" s="349"/>
      <c r="AG363" s="349"/>
      <c r="AH363" s="349"/>
      <c r="AI363" s="349"/>
      <c r="AJ363" s="349"/>
      <c r="AK363" s="349"/>
      <c r="AL363" s="349"/>
      <c r="AM363" s="349"/>
      <c r="AN363" s="349"/>
      <c r="AO363" s="349"/>
      <c r="AP363" s="349"/>
      <c r="AQ363" s="349"/>
      <c r="AR363" s="350">
        <f t="shared" si="40"/>
        <v>0</v>
      </c>
      <c r="AT363" s="349"/>
      <c r="AU363" s="349"/>
      <c r="AV363" s="349"/>
      <c r="AW363" s="349"/>
      <c r="AX363" s="349"/>
      <c r="AY363" s="349"/>
      <c r="AZ363" s="349"/>
      <c r="BA363" s="349"/>
      <c r="BB363" s="349"/>
      <c r="BC363" s="349"/>
      <c r="BD363" s="349"/>
      <c r="BE363" s="349"/>
      <c r="BF363" s="350">
        <f t="shared" si="41"/>
        <v>0</v>
      </c>
      <c r="BH363" s="350"/>
      <c r="BI363" s="350"/>
      <c r="BJ363" s="350"/>
      <c r="BK363" s="350"/>
      <c r="BL363" s="350"/>
      <c r="BM363" s="350"/>
      <c r="BN363" s="350"/>
      <c r="BO363" s="350"/>
      <c r="BP363" s="350"/>
      <c r="BQ363" s="350"/>
      <c r="BR363" s="350"/>
      <c r="BS363" s="350"/>
      <c r="BT363" s="350">
        <f t="shared" si="42"/>
        <v>0</v>
      </c>
      <c r="BV363" s="349"/>
      <c r="BW363" s="349"/>
      <c r="BX363" s="349"/>
      <c r="BY363" s="349"/>
      <c r="BZ363" s="349"/>
      <c r="CA363" s="349"/>
      <c r="CB363" s="349"/>
      <c r="CC363" s="349"/>
      <c r="CD363" s="349"/>
      <c r="CE363" s="349"/>
      <c r="CF363" s="349"/>
      <c r="CG363" s="349"/>
      <c r="CH363" s="350">
        <f t="shared" si="43"/>
        <v>0</v>
      </c>
      <c r="CI363" s="399" t="e">
        <f t="shared" si="44"/>
        <v>#DIV/0!</v>
      </c>
      <c r="CJ363" s="348">
        <v>0</v>
      </c>
      <c r="CK363" s="348">
        <v>0</v>
      </c>
      <c r="CL363" s="348">
        <v>0</v>
      </c>
      <c r="CM363" s="348">
        <v>0</v>
      </c>
      <c r="CN363" s="348">
        <v>0</v>
      </c>
      <c r="CO363" s="348">
        <v>0</v>
      </c>
      <c r="CP363" s="348">
        <v>0</v>
      </c>
      <c r="CQ363" s="348">
        <v>0</v>
      </c>
      <c r="CR363" s="348">
        <v>0</v>
      </c>
      <c r="CS363" s="348">
        <v>0</v>
      </c>
      <c r="CT363" s="348">
        <v>0</v>
      </c>
      <c r="CU363" s="348">
        <v>0</v>
      </c>
      <c r="CV363" s="350">
        <f t="shared" si="45"/>
        <v>0</v>
      </c>
      <c r="CX363" s="1054"/>
    </row>
    <row r="364" spans="2:102" ht="30" x14ac:dyDescent="0.25">
      <c r="B364" s="172">
        <f>IF(C364=0,"",MAX($B$7:B363)+1)</f>
        <v>347</v>
      </c>
      <c r="C364" s="21">
        <v>6428004302</v>
      </c>
      <c r="D364" s="9" t="str">
        <f>_xlfn.XLOOKUP(C364,'COA_DTGroup_Update 20260428'!$C$410:$C$854,'COA_DTGroup_Update 20260428'!$A$410:$A$854,"")</f>
        <v>Chi phí hiếu hỷ, phúc lợi khác NV</v>
      </c>
      <c r="E364" s="12" t="s">
        <v>404</v>
      </c>
      <c r="F364" s="21" t="s">
        <v>1065</v>
      </c>
      <c r="G364" s="171"/>
      <c r="H364" s="179">
        <f>VLOOKUP(C364,'COA_DTGroup_Update 20260428'!C:D,2,0)</f>
        <v>642</v>
      </c>
      <c r="I364" s="179">
        <v>146</v>
      </c>
      <c r="J364" s="216" t="s">
        <v>404</v>
      </c>
      <c r="K364" s="222" t="s">
        <v>226</v>
      </c>
      <c r="L364" s="288" t="s">
        <v>514</v>
      </c>
      <c r="M364" s="299" t="s">
        <v>2258</v>
      </c>
      <c r="N364" s="285"/>
      <c r="O364" s="285" t="s">
        <v>514</v>
      </c>
      <c r="P364" s="1" t="b">
        <v>1</v>
      </c>
      <c r="R364" s="349"/>
      <c r="S364" s="349"/>
      <c r="T364" s="349"/>
      <c r="U364" s="349"/>
      <c r="V364" s="349"/>
      <c r="W364" s="349"/>
      <c r="X364" s="349"/>
      <c r="Y364" s="349"/>
      <c r="Z364" s="349"/>
      <c r="AA364" s="349"/>
      <c r="AB364" s="349"/>
      <c r="AC364" s="349"/>
      <c r="AD364" s="350">
        <f t="shared" si="39"/>
        <v>0</v>
      </c>
      <c r="AF364" s="349"/>
      <c r="AG364" s="349"/>
      <c r="AH364" s="349"/>
      <c r="AI364" s="349"/>
      <c r="AJ364" s="349"/>
      <c r="AK364" s="349"/>
      <c r="AL364" s="349"/>
      <c r="AM364" s="349"/>
      <c r="AN364" s="349"/>
      <c r="AO364" s="349"/>
      <c r="AP364" s="349"/>
      <c r="AQ364" s="349"/>
      <c r="AR364" s="350">
        <f t="shared" si="40"/>
        <v>0</v>
      </c>
      <c r="AT364" s="349"/>
      <c r="AU364" s="349"/>
      <c r="AV364" s="349"/>
      <c r="AW364" s="349"/>
      <c r="AX364" s="349"/>
      <c r="AY364" s="349"/>
      <c r="AZ364" s="349"/>
      <c r="BA364" s="349"/>
      <c r="BB364" s="349"/>
      <c r="BC364" s="349"/>
      <c r="BD364" s="349"/>
      <c r="BE364" s="349"/>
      <c r="BF364" s="350">
        <f t="shared" si="41"/>
        <v>0</v>
      </c>
      <c r="BH364" s="350"/>
      <c r="BI364" s="350"/>
      <c r="BJ364" s="350"/>
      <c r="BK364" s="350"/>
      <c r="BL364" s="350"/>
      <c r="BM364" s="350"/>
      <c r="BN364" s="350"/>
      <c r="BO364" s="350"/>
      <c r="BP364" s="350"/>
      <c r="BQ364" s="350"/>
      <c r="BR364" s="350"/>
      <c r="BS364" s="350"/>
      <c r="BT364" s="350">
        <f t="shared" si="42"/>
        <v>0</v>
      </c>
      <c r="BV364" s="349"/>
      <c r="BW364" s="349"/>
      <c r="BX364" s="349"/>
      <c r="BY364" s="349"/>
      <c r="BZ364" s="349"/>
      <c r="CA364" s="349"/>
      <c r="CB364" s="349"/>
      <c r="CC364" s="349"/>
      <c r="CD364" s="349"/>
      <c r="CE364" s="349"/>
      <c r="CF364" s="349"/>
      <c r="CG364" s="349"/>
      <c r="CH364" s="350">
        <f t="shared" si="43"/>
        <v>0</v>
      </c>
      <c r="CI364" s="399" t="e">
        <f t="shared" si="44"/>
        <v>#DIV/0!</v>
      </c>
      <c r="CJ364" s="348">
        <v>0</v>
      </c>
      <c r="CK364" s="348">
        <v>0</v>
      </c>
      <c r="CL364" s="348">
        <v>0</v>
      </c>
      <c r="CM364" s="348">
        <v>0</v>
      </c>
      <c r="CN364" s="348">
        <v>0</v>
      </c>
      <c r="CO364" s="348">
        <v>0</v>
      </c>
      <c r="CP364" s="348">
        <v>0</v>
      </c>
      <c r="CQ364" s="348">
        <v>0</v>
      </c>
      <c r="CR364" s="348">
        <v>0</v>
      </c>
      <c r="CS364" s="348">
        <v>0</v>
      </c>
      <c r="CT364" s="348">
        <v>0</v>
      </c>
      <c r="CU364" s="348">
        <v>0</v>
      </c>
      <c r="CV364" s="350">
        <f t="shared" si="45"/>
        <v>0</v>
      </c>
      <c r="CX364" s="1054"/>
    </row>
    <row r="365" spans="2:102" ht="30" x14ac:dyDescent="0.25">
      <c r="B365" s="172">
        <f>IF(C365=0,"",MAX($B$7:B364)+1)</f>
        <v>348</v>
      </c>
      <c r="C365" s="230" t="s">
        <v>1033</v>
      </c>
      <c r="D365" s="231"/>
      <c r="E365" s="232" t="s">
        <v>152</v>
      </c>
      <c r="F365" s="230" t="s">
        <v>1066</v>
      </c>
      <c r="G365" s="231" t="s">
        <v>805</v>
      </c>
      <c r="H365" s="179"/>
      <c r="I365" s="179">
        <v>147</v>
      </c>
      <c r="J365" s="216" t="s">
        <v>152</v>
      </c>
      <c r="K365" s="222" t="s">
        <v>226</v>
      </c>
      <c r="L365" s="288" t="s">
        <v>2308</v>
      </c>
      <c r="M365" s="299"/>
      <c r="N365" s="285"/>
      <c r="O365" s="285" t="s">
        <v>1033</v>
      </c>
      <c r="P365" s="1" t="b">
        <v>0</v>
      </c>
      <c r="R365" s="349"/>
      <c r="S365" s="349"/>
      <c r="T365" s="349"/>
      <c r="U365" s="349"/>
      <c r="V365" s="349"/>
      <c r="W365" s="349"/>
      <c r="X365" s="349"/>
      <c r="Y365" s="349"/>
      <c r="Z365" s="349"/>
      <c r="AA365" s="349"/>
      <c r="AB365" s="349"/>
      <c r="AC365" s="349"/>
      <c r="AD365" s="350">
        <f t="shared" si="39"/>
        <v>0</v>
      </c>
      <c r="AF365" s="349"/>
      <c r="AG365" s="349"/>
      <c r="AH365" s="349"/>
      <c r="AI365" s="349"/>
      <c r="AJ365" s="349"/>
      <c r="AK365" s="349"/>
      <c r="AL365" s="349"/>
      <c r="AM365" s="349"/>
      <c r="AN365" s="349"/>
      <c r="AO365" s="349"/>
      <c r="AP365" s="349"/>
      <c r="AQ365" s="349"/>
      <c r="AR365" s="350">
        <f t="shared" si="40"/>
        <v>0</v>
      </c>
      <c r="AT365" s="349"/>
      <c r="AU365" s="349"/>
      <c r="AV365" s="349"/>
      <c r="AW365" s="349"/>
      <c r="AX365" s="349"/>
      <c r="AY365" s="349"/>
      <c r="AZ365" s="349"/>
      <c r="BA365" s="349"/>
      <c r="BB365" s="349"/>
      <c r="BC365" s="349"/>
      <c r="BD365" s="349"/>
      <c r="BE365" s="349"/>
      <c r="BF365" s="350">
        <f t="shared" si="41"/>
        <v>0</v>
      </c>
      <c r="BH365" s="350"/>
      <c r="BI365" s="350"/>
      <c r="BJ365" s="350"/>
      <c r="BK365" s="350"/>
      <c r="BL365" s="350"/>
      <c r="BM365" s="350"/>
      <c r="BN365" s="350"/>
      <c r="BO365" s="350"/>
      <c r="BP365" s="350"/>
      <c r="BQ365" s="350"/>
      <c r="BR365" s="350"/>
      <c r="BS365" s="350"/>
      <c r="BT365" s="350">
        <f t="shared" si="42"/>
        <v>0</v>
      </c>
      <c r="BV365" s="349"/>
      <c r="BW365" s="349"/>
      <c r="BX365" s="349"/>
      <c r="BY365" s="349"/>
      <c r="BZ365" s="349"/>
      <c r="CA365" s="349"/>
      <c r="CB365" s="349"/>
      <c r="CC365" s="349"/>
      <c r="CD365" s="349"/>
      <c r="CE365" s="349"/>
      <c r="CF365" s="349"/>
      <c r="CG365" s="349"/>
      <c r="CH365" s="350">
        <f t="shared" si="43"/>
        <v>0</v>
      </c>
      <c r="CI365" s="399" t="e">
        <f t="shared" si="44"/>
        <v>#DIV/0!</v>
      </c>
      <c r="CJ365" s="348">
        <v>0</v>
      </c>
      <c r="CK365" s="348">
        <v>0</v>
      </c>
      <c r="CL365" s="348">
        <v>0</v>
      </c>
      <c r="CM365" s="348">
        <v>0</v>
      </c>
      <c r="CN365" s="348">
        <v>0</v>
      </c>
      <c r="CO365" s="348">
        <v>0</v>
      </c>
      <c r="CP365" s="348">
        <v>0</v>
      </c>
      <c r="CQ365" s="348">
        <v>0</v>
      </c>
      <c r="CR365" s="348">
        <v>0</v>
      </c>
      <c r="CS365" s="348">
        <v>0</v>
      </c>
      <c r="CT365" s="348">
        <v>0</v>
      </c>
      <c r="CU365" s="348">
        <v>0</v>
      </c>
      <c r="CV365" s="350">
        <f t="shared" si="45"/>
        <v>0</v>
      </c>
      <c r="CX365" s="1054"/>
    </row>
    <row r="366" spans="2:102" ht="30" x14ac:dyDescent="0.25">
      <c r="B366" s="172"/>
      <c r="C366" s="230" t="s">
        <v>841</v>
      </c>
      <c r="D366" s="231"/>
      <c r="E366" s="232" t="s">
        <v>152</v>
      </c>
      <c r="F366" s="230" t="s">
        <v>1066</v>
      </c>
      <c r="G366" s="231" t="s">
        <v>805</v>
      </c>
      <c r="H366" s="179"/>
      <c r="I366" s="179">
        <v>147</v>
      </c>
      <c r="J366" s="216" t="s">
        <v>152</v>
      </c>
      <c r="K366" s="222" t="s">
        <v>226</v>
      </c>
      <c r="L366" s="288" t="s">
        <v>2309</v>
      </c>
      <c r="M366" s="299"/>
      <c r="N366" s="285"/>
      <c r="O366" s="285" t="s">
        <v>841</v>
      </c>
      <c r="P366" s="1" t="b">
        <v>0</v>
      </c>
      <c r="R366" s="349"/>
      <c r="S366" s="349"/>
      <c r="T366" s="349"/>
      <c r="U366" s="349"/>
      <c r="V366" s="349"/>
      <c r="W366" s="349"/>
      <c r="X366" s="349"/>
      <c r="Y366" s="349"/>
      <c r="Z366" s="349"/>
      <c r="AA366" s="349"/>
      <c r="AB366" s="349"/>
      <c r="AC366" s="349"/>
      <c r="AD366" s="350">
        <f t="shared" si="39"/>
        <v>0</v>
      </c>
      <c r="AF366" s="349"/>
      <c r="AG366" s="349"/>
      <c r="AH366" s="349"/>
      <c r="AI366" s="349"/>
      <c r="AJ366" s="349"/>
      <c r="AK366" s="349"/>
      <c r="AL366" s="349"/>
      <c r="AM366" s="349"/>
      <c r="AN366" s="349"/>
      <c r="AO366" s="349"/>
      <c r="AP366" s="349"/>
      <c r="AQ366" s="349"/>
      <c r="AR366" s="350">
        <f t="shared" si="40"/>
        <v>0</v>
      </c>
      <c r="AT366" s="349"/>
      <c r="AU366" s="349"/>
      <c r="AV366" s="349"/>
      <c r="AW366" s="349"/>
      <c r="AX366" s="349"/>
      <c r="AY366" s="349"/>
      <c r="AZ366" s="349"/>
      <c r="BA366" s="349"/>
      <c r="BB366" s="349"/>
      <c r="BC366" s="349"/>
      <c r="BD366" s="349"/>
      <c r="BE366" s="349"/>
      <c r="BF366" s="350">
        <f t="shared" si="41"/>
        <v>0</v>
      </c>
      <c r="BH366" s="350"/>
      <c r="BI366" s="350"/>
      <c r="BJ366" s="350"/>
      <c r="BK366" s="350"/>
      <c r="BL366" s="350"/>
      <c r="BM366" s="350"/>
      <c r="BN366" s="350"/>
      <c r="BO366" s="350"/>
      <c r="BP366" s="350"/>
      <c r="BQ366" s="350"/>
      <c r="BR366" s="350"/>
      <c r="BS366" s="350"/>
      <c r="BT366" s="350">
        <f t="shared" si="42"/>
        <v>0</v>
      </c>
      <c r="BV366" s="349"/>
      <c r="BW366" s="349"/>
      <c r="BX366" s="349"/>
      <c r="BY366" s="349"/>
      <c r="BZ366" s="349"/>
      <c r="CA366" s="349"/>
      <c r="CB366" s="349"/>
      <c r="CC366" s="349"/>
      <c r="CD366" s="349"/>
      <c r="CE366" s="349"/>
      <c r="CF366" s="349"/>
      <c r="CG366" s="349"/>
      <c r="CH366" s="350">
        <f t="shared" si="43"/>
        <v>0</v>
      </c>
      <c r="CI366" s="399" t="e">
        <f t="shared" si="44"/>
        <v>#DIV/0!</v>
      </c>
      <c r="CJ366" s="348">
        <v>0</v>
      </c>
      <c r="CK366" s="348">
        <v>0</v>
      </c>
      <c r="CL366" s="348">
        <v>0</v>
      </c>
      <c r="CM366" s="348">
        <v>0</v>
      </c>
      <c r="CN366" s="348">
        <v>0</v>
      </c>
      <c r="CO366" s="348">
        <v>0</v>
      </c>
      <c r="CP366" s="348">
        <v>0</v>
      </c>
      <c r="CQ366" s="348">
        <v>0</v>
      </c>
      <c r="CR366" s="348">
        <v>0</v>
      </c>
      <c r="CS366" s="348">
        <v>0</v>
      </c>
      <c r="CT366" s="348">
        <v>0</v>
      </c>
      <c r="CU366" s="348">
        <v>0</v>
      </c>
      <c r="CV366" s="350">
        <f t="shared" si="45"/>
        <v>0</v>
      </c>
      <c r="CX366" s="1054"/>
    </row>
    <row r="367" spans="2:102" ht="30" x14ac:dyDescent="0.25">
      <c r="B367" s="172"/>
      <c r="C367" s="230" t="s">
        <v>933</v>
      </c>
      <c r="D367" s="231"/>
      <c r="E367" s="232" t="s">
        <v>152</v>
      </c>
      <c r="F367" s="230" t="s">
        <v>1066</v>
      </c>
      <c r="G367" s="231" t="s">
        <v>805</v>
      </c>
      <c r="H367" s="179"/>
      <c r="I367" s="179">
        <v>147</v>
      </c>
      <c r="J367" s="216" t="s">
        <v>152</v>
      </c>
      <c r="K367" s="222" t="s">
        <v>226</v>
      </c>
      <c r="L367" s="288" t="s">
        <v>2310</v>
      </c>
      <c r="M367" s="299"/>
      <c r="N367" s="285"/>
      <c r="O367" s="285" t="s">
        <v>933</v>
      </c>
      <c r="P367" s="1" t="b">
        <v>0</v>
      </c>
      <c r="R367" s="349"/>
      <c r="S367" s="349"/>
      <c r="T367" s="349"/>
      <c r="U367" s="349"/>
      <c r="V367" s="349"/>
      <c r="W367" s="349"/>
      <c r="X367" s="349"/>
      <c r="Y367" s="349"/>
      <c r="Z367" s="349"/>
      <c r="AA367" s="349"/>
      <c r="AB367" s="349"/>
      <c r="AC367" s="349"/>
      <c r="AD367" s="350">
        <f t="shared" si="39"/>
        <v>0</v>
      </c>
      <c r="AF367" s="349"/>
      <c r="AG367" s="349"/>
      <c r="AH367" s="349"/>
      <c r="AI367" s="349"/>
      <c r="AJ367" s="349"/>
      <c r="AK367" s="349"/>
      <c r="AL367" s="349"/>
      <c r="AM367" s="349"/>
      <c r="AN367" s="349"/>
      <c r="AO367" s="349"/>
      <c r="AP367" s="349"/>
      <c r="AQ367" s="349"/>
      <c r="AR367" s="350">
        <f t="shared" si="40"/>
        <v>0</v>
      </c>
      <c r="AT367" s="349"/>
      <c r="AU367" s="349"/>
      <c r="AV367" s="349"/>
      <c r="AW367" s="349"/>
      <c r="AX367" s="349"/>
      <c r="AY367" s="349"/>
      <c r="AZ367" s="349"/>
      <c r="BA367" s="349"/>
      <c r="BB367" s="349"/>
      <c r="BC367" s="349"/>
      <c r="BD367" s="349"/>
      <c r="BE367" s="349"/>
      <c r="BF367" s="350">
        <f t="shared" si="41"/>
        <v>0</v>
      </c>
      <c r="BH367" s="350"/>
      <c r="BI367" s="350"/>
      <c r="BJ367" s="350"/>
      <c r="BK367" s="350"/>
      <c r="BL367" s="350"/>
      <c r="BM367" s="350"/>
      <c r="BN367" s="350"/>
      <c r="BO367" s="350"/>
      <c r="BP367" s="350"/>
      <c r="BQ367" s="350"/>
      <c r="BR367" s="350"/>
      <c r="BS367" s="350"/>
      <c r="BT367" s="350">
        <f t="shared" si="42"/>
        <v>0</v>
      </c>
      <c r="BV367" s="349"/>
      <c r="BW367" s="349"/>
      <c r="BX367" s="349"/>
      <c r="BY367" s="349"/>
      <c r="BZ367" s="349"/>
      <c r="CA367" s="349"/>
      <c r="CB367" s="349"/>
      <c r="CC367" s="349"/>
      <c r="CD367" s="349"/>
      <c r="CE367" s="349"/>
      <c r="CF367" s="349"/>
      <c r="CG367" s="349"/>
      <c r="CH367" s="350">
        <f t="shared" si="43"/>
        <v>0</v>
      </c>
      <c r="CI367" s="399" t="e">
        <f t="shared" si="44"/>
        <v>#DIV/0!</v>
      </c>
      <c r="CJ367" s="348">
        <v>0</v>
      </c>
      <c r="CK367" s="348">
        <v>0</v>
      </c>
      <c r="CL367" s="348">
        <v>0</v>
      </c>
      <c r="CM367" s="348">
        <v>0</v>
      </c>
      <c r="CN367" s="348">
        <v>0</v>
      </c>
      <c r="CO367" s="348">
        <v>0</v>
      </c>
      <c r="CP367" s="348">
        <v>0</v>
      </c>
      <c r="CQ367" s="348">
        <v>0</v>
      </c>
      <c r="CR367" s="348">
        <v>0</v>
      </c>
      <c r="CS367" s="348">
        <v>0</v>
      </c>
      <c r="CT367" s="348">
        <v>0</v>
      </c>
      <c r="CU367" s="348">
        <v>0</v>
      </c>
      <c r="CV367" s="350">
        <f t="shared" si="45"/>
        <v>0</v>
      </c>
      <c r="CX367" s="1054"/>
    </row>
    <row r="368" spans="2:102" ht="30" x14ac:dyDescent="0.25">
      <c r="B368" s="172"/>
      <c r="C368" s="230" t="s">
        <v>934</v>
      </c>
      <c r="D368" s="231"/>
      <c r="E368" s="232" t="s">
        <v>152</v>
      </c>
      <c r="F368" s="230" t="s">
        <v>1066</v>
      </c>
      <c r="G368" s="231" t="s">
        <v>805</v>
      </c>
      <c r="H368" s="179"/>
      <c r="I368" s="179">
        <v>147</v>
      </c>
      <c r="J368" s="216" t="s">
        <v>152</v>
      </c>
      <c r="K368" s="222" t="s">
        <v>226</v>
      </c>
      <c r="L368" s="288" t="s">
        <v>2311</v>
      </c>
      <c r="M368" s="299"/>
      <c r="N368" s="285"/>
      <c r="O368" s="285" t="s">
        <v>934</v>
      </c>
      <c r="P368" s="1" t="b">
        <v>0</v>
      </c>
      <c r="R368" s="349"/>
      <c r="S368" s="349"/>
      <c r="T368" s="349"/>
      <c r="U368" s="349"/>
      <c r="V368" s="349"/>
      <c r="W368" s="349"/>
      <c r="X368" s="349"/>
      <c r="Y368" s="349"/>
      <c r="Z368" s="349"/>
      <c r="AA368" s="349"/>
      <c r="AB368" s="349"/>
      <c r="AC368" s="349"/>
      <c r="AD368" s="350">
        <f t="shared" si="39"/>
        <v>0</v>
      </c>
      <c r="AF368" s="349"/>
      <c r="AG368" s="349"/>
      <c r="AH368" s="349"/>
      <c r="AI368" s="349"/>
      <c r="AJ368" s="349"/>
      <c r="AK368" s="349"/>
      <c r="AL368" s="349"/>
      <c r="AM368" s="349"/>
      <c r="AN368" s="349"/>
      <c r="AO368" s="349"/>
      <c r="AP368" s="349"/>
      <c r="AQ368" s="349"/>
      <c r="AR368" s="350">
        <f t="shared" si="40"/>
        <v>0</v>
      </c>
      <c r="AT368" s="349"/>
      <c r="AU368" s="349"/>
      <c r="AV368" s="349"/>
      <c r="AW368" s="349"/>
      <c r="AX368" s="349"/>
      <c r="AY368" s="349"/>
      <c r="AZ368" s="349"/>
      <c r="BA368" s="349"/>
      <c r="BB368" s="349"/>
      <c r="BC368" s="349"/>
      <c r="BD368" s="349"/>
      <c r="BE368" s="349"/>
      <c r="BF368" s="350">
        <f t="shared" si="41"/>
        <v>0</v>
      </c>
      <c r="BH368" s="350"/>
      <c r="BI368" s="350"/>
      <c r="BJ368" s="350"/>
      <c r="BK368" s="350"/>
      <c r="BL368" s="350"/>
      <c r="BM368" s="350"/>
      <c r="BN368" s="350"/>
      <c r="BO368" s="350"/>
      <c r="BP368" s="350"/>
      <c r="BQ368" s="350"/>
      <c r="BR368" s="350"/>
      <c r="BS368" s="350"/>
      <c r="BT368" s="350">
        <f t="shared" si="42"/>
        <v>0</v>
      </c>
      <c r="BV368" s="349"/>
      <c r="BW368" s="349"/>
      <c r="BX368" s="349"/>
      <c r="BY368" s="349"/>
      <c r="BZ368" s="349"/>
      <c r="CA368" s="349"/>
      <c r="CB368" s="349"/>
      <c r="CC368" s="349"/>
      <c r="CD368" s="349"/>
      <c r="CE368" s="349"/>
      <c r="CF368" s="349"/>
      <c r="CG368" s="349"/>
      <c r="CH368" s="350">
        <f t="shared" si="43"/>
        <v>0</v>
      </c>
      <c r="CI368" s="399" t="e">
        <f t="shared" si="44"/>
        <v>#DIV/0!</v>
      </c>
      <c r="CJ368" s="348">
        <v>0</v>
      </c>
      <c r="CK368" s="348">
        <v>0</v>
      </c>
      <c r="CL368" s="348">
        <v>0</v>
      </c>
      <c r="CM368" s="348">
        <v>0</v>
      </c>
      <c r="CN368" s="348">
        <v>0</v>
      </c>
      <c r="CO368" s="348">
        <v>0</v>
      </c>
      <c r="CP368" s="348">
        <v>0</v>
      </c>
      <c r="CQ368" s="348">
        <v>0</v>
      </c>
      <c r="CR368" s="348">
        <v>0</v>
      </c>
      <c r="CS368" s="348">
        <v>0</v>
      </c>
      <c r="CT368" s="348">
        <v>0</v>
      </c>
      <c r="CU368" s="348">
        <v>0</v>
      </c>
      <c r="CV368" s="350">
        <f t="shared" si="45"/>
        <v>0</v>
      </c>
      <c r="CX368" s="1054"/>
    </row>
    <row r="369" spans="2:102" x14ac:dyDescent="0.25">
      <c r="B369" s="172">
        <f>IF(C369=0,"",MAX($B$7:B365)+1)</f>
        <v>349</v>
      </c>
      <c r="C369" s="21">
        <v>6352006001</v>
      </c>
      <c r="D369" s="9" t="str">
        <f>_xlfn.XLOOKUP(C369,'COA_DTGroup_Update 20260428'!$C$410:$C$854,'COA_DTGroup_Update 20260428'!$A$410:$A$854,"")</f>
        <v>Chi phí lãi vay ngắn hạn</v>
      </c>
      <c r="E369" s="9" t="s">
        <v>405</v>
      </c>
      <c r="F369" s="21" t="s">
        <v>1067</v>
      </c>
      <c r="G369" s="171"/>
      <c r="H369" s="179">
        <f>VLOOKUP(C369,'COA_DTGroup_Update 20260428'!C:D,2,0)</f>
        <v>635</v>
      </c>
      <c r="I369" s="179">
        <v>148</v>
      </c>
      <c r="J369" s="198" t="s">
        <v>405</v>
      </c>
      <c r="K369" s="222" t="s">
        <v>226</v>
      </c>
      <c r="L369" s="288" t="s">
        <v>507</v>
      </c>
      <c r="M369" s="299" t="s">
        <v>2258</v>
      </c>
      <c r="N369" s="285"/>
      <c r="O369" s="285" t="s">
        <v>507</v>
      </c>
      <c r="P369" s="1" t="b">
        <v>1</v>
      </c>
      <c r="R369" s="349"/>
      <c r="S369" s="349"/>
      <c r="T369" s="349"/>
      <c r="U369" s="349"/>
      <c r="V369" s="349"/>
      <c r="W369" s="349"/>
      <c r="X369" s="349"/>
      <c r="Y369" s="349"/>
      <c r="Z369" s="349"/>
      <c r="AA369" s="349"/>
      <c r="AB369" s="349"/>
      <c r="AC369" s="349"/>
      <c r="AD369" s="350">
        <f t="shared" si="39"/>
        <v>0</v>
      </c>
      <c r="AF369" s="349"/>
      <c r="AG369" s="349"/>
      <c r="AH369" s="349"/>
      <c r="AI369" s="349"/>
      <c r="AJ369" s="349"/>
      <c r="AK369" s="349"/>
      <c r="AL369" s="349"/>
      <c r="AM369" s="349"/>
      <c r="AN369" s="349"/>
      <c r="AO369" s="349"/>
      <c r="AP369" s="349"/>
      <c r="AQ369" s="349"/>
      <c r="AR369" s="350">
        <f t="shared" si="40"/>
        <v>0</v>
      </c>
      <c r="AT369" s="349"/>
      <c r="AU369" s="349"/>
      <c r="AV369" s="349"/>
      <c r="AW369" s="349"/>
      <c r="AX369" s="349"/>
      <c r="AY369" s="349"/>
      <c r="AZ369" s="349"/>
      <c r="BA369" s="349"/>
      <c r="BB369" s="349"/>
      <c r="BC369" s="349"/>
      <c r="BD369" s="349"/>
      <c r="BE369" s="349"/>
      <c r="BF369" s="350">
        <f t="shared" si="41"/>
        <v>0</v>
      </c>
      <c r="BH369" s="350"/>
      <c r="BI369" s="350"/>
      <c r="BJ369" s="350"/>
      <c r="BK369" s="350"/>
      <c r="BL369" s="350"/>
      <c r="BM369" s="350"/>
      <c r="BN369" s="350"/>
      <c r="BO369" s="350"/>
      <c r="BP369" s="350"/>
      <c r="BQ369" s="350"/>
      <c r="BR369" s="350"/>
      <c r="BS369" s="350"/>
      <c r="BT369" s="350">
        <f t="shared" si="42"/>
        <v>0</v>
      </c>
      <c r="BV369" s="349"/>
      <c r="BW369" s="349"/>
      <c r="BX369" s="349"/>
      <c r="BY369" s="349"/>
      <c r="BZ369" s="349"/>
      <c r="CA369" s="349"/>
      <c r="CB369" s="349"/>
      <c r="CC369" s="349"/>
      <c r="CD369" s="349"/>
      <c r="CE369" s="349"/>
      <c r="CF369" s="349"/>
      <c r="CG369" s="349"/>
      <c r="CH369" s="350">
        <f t="shared" si="43"/>
        <v>0</v>
      </c>
      <c r="CI369" s="399" t="e">
        <f t="shared" si="44"/>
        <v>#DIV/0!</v>
      </c>
      <c r="CJ369" s="348">
        <v>0</v>
      </c>
      <c r="CK369" s="348">
        <v>0</v>
      </c>
      <c r="CL369" s="348">
        <v>0</v>
      </c>
      <c r="CM369" s="348">
        <v>0</v>
      </c>
      <c r="CN369" s="348">
        <v>0</v>
      </c>
      <c r="CO369" s="348">
        <v>0</v>
      </c>
      <c r="CP369" s="348">
        <v>0</v>
      </c>
      <c r="CQ369" s="348">
        <v>0</v>
      </c>
      <c r="CR369" s="348">
        <v>0</v>
      </c>
      <c r="CS369" s="348">
        <v>0</v>
      </c>
      <c r="CT369" s="348">
        <v>0</v>
      </c>
      <c r="CU369" s="348">
        <v>0</v>
      </c>
      <c r="CV369" s="350">
        <f t="shared" si="45"/>
        <v>0</v>
      </c>
      <c r="CX369" s="1054"/>
    </row>
    <row r="370" spans="2:102" ht="30" x14ac:dyDescent="0.25">
      <c r="B370" s="172">
        <f>IF(C370=0,"",MAX($B$7:B369)+1)</f>
        <v>350</v>
      </c>
      <c r="C370" s="21">
        <v>6352006002</v>
      </c>
      <c r="D370" s="9" t="str">
        <f>_xlfn.XLOOKUP(C370,'COA_DTGroup_Update 20260428'!$C$410:$C$854,'COA_DTGroup_Update 20260428'!$A$410:$A$854,"")</f>
        <v>Chi phí lãi vay trung hạn và dài hạn</v>
      </c>
      <c r="E370" s="9" t="s">
        <v>406</v>
      </c>
      <c r="F370" s="21" t="s">
        <v>1068</v>
      </c>
      <c r="G370" s="171"/>
      <c r="H370" s="179">
        <f>VLOOKUP(C370,'COA_DTGroup_Update 20260428'!C:D,2,0)</f>
        <v>635</v>
      </c>
      <c r="I370" s="179">
        <v>149</v>
      </c>
      <c r="J370" s="198" t="s">
        <v>406</v>
      </c>
      <c r="K370" s="222" t="s">
        <v>226</v>
      </c>
      <c r="L370" s="288" t="s">
        <v>508</v>
      </c>
      <c r="M370" s="299" t="s">
        <v>2258</v>
      </c>
      <c r="N370" s="285"/>
      <c r="O370" s="285" t="s">
        <v>508</v>
      </c>
      <c r="P370" s="1" t="b">
        <v>1</v>
      </c>
      <c r="R370" s="349"/>
      <c r="S370" s="349"/>
      <c r="T370" s="349"/>
      <c r="U370" s="349"/>
      <c r="V370" s="349"/>
      <c r="W370" s="349"/>
      <c r="X370" s="349"/>
      <c r="Y370" s="349"/>
      <c r="Z370" s="349"/>
      <c r="AA370" s="349"/>
      <c r="AB370" s="349"/>
      <c r="AC370" s="349"/>
      <c r="AD370" s="350">
        <f t="shared" si="39"/>
        <v>0</v>
      </c>
      <c r="AF370" s="349"/>
      <c r="AG370" s="349"/>
      <c r="AH370" s="349"/>
      <c r="AI370" s="349"/>
      <c r="AJ370" s="349"/>
      <c r="AK370" s="349"/>
      <c r="AL370" s="349"/>
      <c r="AM370" s="349"/>
      <c r="AN370" s="349"/>
      <c r="AO370" s="349"/>
      <c r="AP370" s="349"/>
      <c r="AQ370" s="349"/>
      <c r="AR370" s="350">
        <f t="shared" si="40"/>
        <v>0</v>
      </c>
      <c r="AT370" s="349"/>
      <c r="AU370" s="349"/>
      <c r="AV370" s="349"/>
      <c r="AW370" s="349"/>
      <c r="AX370" s="349"/>
      <c r="AY370" s="349"/>
      <c r="AZ370" s="349"/>
      <c r="BA370" s="349"/>
      <c r="BB370" s="349"/>
      <c r="BC370" s="349"/>
      <c r="BD370" s="349"/>
      <c r="BE370" s="349"/>
      <c r="BF370" s="350">
        <f t="shared" si="41"/>
        <v>0</v>
      </c>
      <c r="BH370" s="350"/>
      <c r="BI370" s="350"/>
      <c r="BJ370" s="350"/>
      <c r="BK370" s="350"/>
      <c r="BL370" s="350"/>
      <c r="BM370" s="350"/>
      <c r="BN370" s="350"/>
      <c r="BO370" s="350"/>
      <c r="BP370" s="350"/>
      <c r="BQ370" s="350"/>
      <c r="BR370" s="350"/>
      <c r="BS370" s="350"/>
      <c r="BT370" s="350">
        <f t="shared" si="42"/>
        <v>0</v>
      </c>
      <c r="BV370" s="349"/>
      <c r="BW370" s="349"/>
      <c r="BX370" s="349"/>
      <c r="BY370" s="349"/>
      <c r="BZ370" s="349"/>
      <c r="CA370" s="349"/>
      <c r="CB370" s="349"/>
      <c r="CC370" s="349"/>
      <c r="CD370" s="349"/>
      <c r="CE370" s="349"/>
      <c r="CF370" s="349"/>
      <c r="CG370" s="349"/>
      <c r="CH370" s="350">
        <f t="shared" si="43"/>
        <v>0</v>
      </c>
      <c r="CI370" s="399" t="e">
        <f t="shared" si="44"/>
        <v>#DIV/0!</v>
      </c>
      <c r="CJ370" s="348">
        <v>0</v>
      </c>
      <c r="CK370" s="348">
        <v>0</v>
      </c>
      <c r="CL370" s="348">
        <v>0</v>
      </c>
      <c r="CM370" s="348">
        <v>0</v>
      </c>
      <c r="CN370" s="348">
        <v>0</v>
      </c>
      <c r="CO370" s="348">
        <v>0</v>
      </c>
      <c r="CP370" s="348">
        <v>0</v>
      </c>
      <c r="CQ370" s="348">
        <v>0</v>
      </c>
      <c r="CR370" s="348">
        <v>0</v>
      </c>
      <c r="CS370" s="348">
        <v>0</v>
      </c>
      <c r="CT370" s="348">
        <v>0</v>
      </c>
      <c r="CU370" s="348">
        <v>0</v>
      </c>
      <c r="CV370" s="350">
        <f t="shared" si="45"/>
        <v>0</v>
      </c>
      <c r="CX370" s="1054"/>
    </row>
    <row r="371" spans="2:102" ht="30" x14ac:dyDescent="0.25">
      <c r="B371" s="172">
        <f>IF(C371=0,"",MAX($B$7:B370)+1)</f>
        <v>351</v>
      </c>
      <c r="C371" s="21">
        <v>6358005901</v>
      </c>
      <c r="D371" s="9" t="str">
        <f>_xlfn.XLOOKUP(C371,'COA_DTGroup_Update 20260428'!$C$410:$C$854,'COA_DTGroup_Update 20260428'!$A$410:$A$854,"")</f>
        <v>Chi phí lãi thuê tài chính</v>
      </c>
      <c r="E371" s="9" t="s">
        <v>407</v>
      </c>
      <c r="F371" s="21" t="s">
        <v>1069</v>
      </c>
      <c r="G371" s="171"/>
      <c r="H371" s="179">
        <f>VLOOKUP(C371,'COA_DTGroup_Update 20260428'!C:D,2,0)</f>
        <v>635</v>
      </c>
      <c r="I371" s="179">
        <v>150</v>
      </c>
      <c r="J371" s="198" t="s">
        <v>407</v>
      </c>
      <c r="K371" s="222" t="s">
        <v>226</v>
      </c>
      <c r="L371" s="311" t="s">
        <v>2116</v>
      </c>
      <c r="M371" s="312" t="s">
        <v>2259</v>
      </c>
      <c r="N371" s="285"/>
      <c r="O371" s="285" t="s">
        <v>2116</v>
      </c>
      <c r="P371" s="1" t="b">
        <v>0</v>
      </c>
      <c r="R371" s="349"/>
      <c r="S371" s="349"/>
      <c r="T371" s="349"/>
      <c r="U371" s="349"/>
      <c r="V371" s="349"/>
      <c r="W371" s="349"/>
      <c r="X371" s="349"/>
      <c r="Y371" s="349"/>
      <c r="Z371" s="349"/>
      <c r="AA371" s="349"/>
      <c r="AB371" s="349"/>
      <c r="AC371" s="349"/>
      <c r="AD371" s="350">
        <f t="shared" si="39"/>
        <v>0</v>
      </c>
      <c r="AF371" s="349"/>
      <c r="AG371" s="349"/>
      <c r="AH371" s="349"/>
      <c r="AI371" s="349"/>
      <c r="AJ371" s="349"/>
      <c r="AK371" s="349"/>
      <c r="AL371" s="349"/>
      <c r="AM371" s="349"/>
      <c r="AN371" s="349"/>
      <c r="AO371" s="349"/>
      <c r="AP371" s="349"/>
      <c r="AQ371" s="349"/>
      <c r="AR371" s="350">
        <f t="shared" si="40"/>
        <v>0</v>
      </c>
      <c r="AT371" s="349"/>
      <c r="AU371" s="349"/>
      <c r="AV371" s="349"/>
      <c r="AW371" s="349"/>
      <c r="AX371" s="349"/>
      <c r="AY371" s="349"/>
      <c r="AZ371" s="349"/>
      <c r="BA371" s="349"/>
      <c r="BB371" s="349"/>
      <c r="BC371" s="349"/>
      <c r="BD371" s="349"/>
      <c r="BE371" s="349"/>
      <c r="BF371" s="350">
        <f t="shared" si="41"/>
        <v>0</v>
      </c>
      <c r="BH371" s="350"/>
      <c r="BI371" s="350"/>
      <c r="BJ371" s="350"/>
      <c r="BK371" s="350"/>
      <c r="BL371" s="350"/>
      <c r="BM371" s="350"/>
      <c r="BN371" s="350"/>
      <c r="BO371" s="350"/>
      <c r="BP371" s="350"/>
      <c r="BQ371" s="350"/>
      <c r="BR371" s="350"/>
      <c r="BS371" s="350"/>
      <c r="BT371" s="350">
        <f t="shared" si="42"/>
        <v>0</v>
      </c>
      <c r="BV371" s="349"/>
      <c r="BW371" s="349"/>
      <c r="BX371" s="349"/>
      <c r="BY371" s="349"/>
      <c r="BZ371" s="349"/>
      <c r="CA371" s="349"/>
      <c r="CB371" s="349"/>
      <c r="CC371" s="349"/>
      <c r="CD371" s="349"/>
      <c r="CE371" s="349"/>
      <c r="CF371" s="349"/>
      <c r="CG371" s="349"/>
      <c r="CH371" s="350">
        <f t="shared" si="43"/>
        <v>0</v>
      </c>
      <c r="CI371" s="399" t="e">
        <f t="shared" si="44"/>
        <v>#DIV/0!</v>
      </c>
      <c r="CJ371" s="348">
        <v>0</v>
      </c>
      <c r="CK371" s="348">
        <v>0</v>
      </c>
      <c r="CL371" s="348">
        <v>0</v>
      </c>
      <c r="CM371" s="348">
        <v>0</v>
      </c>
      <c r="CN371" s="348">
        <v>0</v>
      </c>
      <c r="CO371" s="348">
        <v>0</v>
      </c>
      <c r="CP371" s="348">
        <v>0</v>
      </c>
      <c r="CQ371" s="348">
        <v>0</v>
      </c>
      <c r="CR371" s="348">
        <v>0</v>
      </c>
      <c r="CS371" s="348">
        <v>0</v>
      </c>
      <c r="CT371" s="348">
        <v>0</v>
      </c>
      <c r="CU371" s="348">
        <v>0</v>
      </c>
      <c r="CV371" s="350">
        <f t="shared" si="45"/>
        <v>0</v>
      </c>
      <c r="CX371" s="1054"/>
    </row>
    <row r="372" spans="2:102" ht="30" x14ac:dyDescent="0.25">
      <c r="B372" s="172">
        <f>IF(C372=0,"",MAX($B$7:B371)+1)</f>
        <v>352</v>
      </c>
      <c r="C372" s="21">
        <v>6351000100</v>
      </c>
      <c r="D372" s="9" t="str">
        <f>_xlfn.XLOOKUP(C372,'COA_DTGroup_Update 20260428'!$C$410:$C$854,'COA_DTGroup_Update 20260428'!$A$410:$A$854,"")</f>
        <v>Chi phí ngân hàng</v>
      </c>
      <c r="E372" s="12" t="s">
        <v>157</v>
      </c>
      <c r="F372" s="21" t="s">
        <v>823</v>
      </c>
      <c r="G372" s="171"/>
      <c r="H372" s="179">
        <f>VLOOKUP(C372,'COA_DTGroup_Update 20260428'!C:D,2,0)</f>
        <v>635</v>
      </c>
      <c r="I372" s="179">
        <v>151</v>
      </c>
      <c r="J372" s="216" t="s">
        <v>157</v>
      </c>
      <c r="K372" s="222" t="s">
        <v>226</v>
      </c>
      <c r="L372" s="311" t="s">
        <v>2109</v>
      </c>
      <c r="M372" s="312" t="s">
        <v>2259</v>
      </c>
      <c r="N372" s="285"/>
      <c r="O372" s="285" t="s">
        <v>2109</v>
      </c>
      <c r="P372" s="1" t="b">
        <v>0</v>
      </c>
      <c r="R372" s="349"/>
      <c r="S372" s="349"/>
      <c r="T372" s="349"/>
      <c r="U372" s="349"/>
      <c r="V372" s="349"/>
      <c r="W372" s="349"/>
      <c r="X372" s="349"/>
      <c r="Y372" s="349"/>
      <c r="Z372" s="349"/>
      <c r="AA372" s="349"/>
      <c r="AB372" s="349"/>
      <c r="AC372" s="349"/>
      <c r="AD372" s="350">
        <f t="shared" si="39"/>
        <v>0</v>
      </c>
      <c r="AF372" s="349"/>
      <c r="AG372" s="349"/>
      <c r="AH372" s="349"/>
      <c r="AI372" s="349"/>
      <c r="AJ372" s="349"/>
      <c r="AK372" s="349"/>
      <c r="AL372" s="349"/>
      <c r="AM372" s="349"/>
      <c r="AN372" s="349"/>
      <c r="AO372" s="349"/>
      <c r="AP372" s="349"/>
      <c r="AQ372" s="349"/>
      <c r="AR372" s="350">
        <f t="shared" si="40"/>
        <v>0</v>
      </c>
      <c r="AT372" s="349"/>
      <c r="AU372" s="349"/>
      <c r="AV372" s="349"/>
      <c r="AW372" s="349"/>
      <c r="AX372" s="349"/>
      <c r="AY372" s="349"/>
      <c r="AZ372" s="349"/>
      <c r="BA372" s="349"/>
      <c r="BB372" s="349"/>
      <c r="BC372" s="349"/>
      <c r="BD372" s="349"/>
      <c r="BE372" s="349"/>
      <c r="BF372" s="350">
        <f t="shared" si="41"/>
        <v>0</v>
      </c>
      <c r="BH372" s="350"/>
      <c r="BI372" s="350"/>
      <c r="BJ372" s="350"/>
      <c r="BK372" s="350"/>
      <c r="BL372" s="350"/>
      <c r="BM372" s="350"/>
      <c r="BN372" s="350"/>
      <c r="BO372" s="350"/>
      <c r="BP372" s="350"/>
      <c r="BQ372" s="350"/>
      <c r="BR372" s="350"/>
      <c r="BS372" s="350"/>
      <c r="BT372" s="350">
        <f t="shared" si="42"/>
        <v>0</v>
      </c>
      <c r="BV372" s="349"/>
      <c r="BW372" s="349"/>
      <c r="BX372" s="349"/>
      <c r="BY372" s="349"/>
      <c r="BZ372" s="349"/>
      <c r="CA372" s="349"/>
      <c r="CB372" s="349"/>
      <c r="CC372" s="349"/>
      <c r="CD372" s="349"/>
      <c r="CE372" s="349"/>
      <c r="CF372" s="349"/>
      <c r="CG372" s="349"/>
      <c r="CH372" s="350">
        <f t="shared" si="43"/>
        <v>0</v>
      </c>
      <c r="CI372" s="399" t="e">
        <f t="shared" si="44"/>
        <v>#DIV/0!</v>
      </c>
      <c r="CJ372" s="348">
        <v>0</v>
      </c>
      <c r="CK372" s="348">
        <v>0</v>
      </c>
      <c r="CL372" s="348">
        <v>0</v>
      </c>
      <c r="CM372" s="348">
        <v>0</v>
      </c>
      <c r="CN372" s="348">
        <v>0</v>
      </c>
      <c r="CO372" s="348">
        <v>0</v>
      </c>
      <c r="CP372" s="348">
        <v>0</v>
      </c>
      <c r="CQ372" s="348">
        <v>0</v>
      </c>
      <c r="CR372" s="348">
        <v>0</v>
      </c>
      <c r="CS372" s="348">
        <v>0</v>
      </c>
      <c r="CT372" s="348">
        <v>0</v>
      </c>
      <c r="CU372" s="348">
        <v>0</v>
      </c>
      <c r="CV372" s="350">
        <f t="shared" si="45"/>
        <v>0</v>
      </c>
      <c r="CX372" s="1054"/>
    </row>
    <row r="373" spans="2:102" x14ac:dyDescent="0.25">
      <c r="B373" s="172">
        <f>IF(C373=0,"",MAX($B$7:B372)+1)</f>
        <v>353</v>
      </c>
      <c r="C373" s="21">
        <v>6417005501</v>
      </c>
      <c r="D373" s="9" t="str">
        <f>_xlfn.XLOOKUP(C373,'COA_DTGroup_Update 20260428'!$C$410:$C$854,'COA_DTGroup_Update 20260428'!$A$410:$A$854,"")</f>
        <v>Chi phí ngân hàng</v>
      </c>
      <c r="E373" s="12" t="s">
        <v>157</v>
      </c>
      <c r="F373" s="21" t="s">
        <v>1070</v>
      </c>
      <c r="G373" s="171"/>
      <c r="H373" s="179">
        <f>VLOOKUP(C373,'COA_DTGroup_Update 20260428'!C:D,2,0)</f>
        <v>641</v>
      </c>
      <c r="I373" s="179">
        <v>151</v>
      </c>
      <c r="J373" s="216" t="s">
        <v>157</v>
      </c>
      <c r="K373" s="222" t="s">
        <v>226</v>
      </c>
      <c r="L373" s="288" t="s">
        <v>661</v>
      </c>
      <c r="M373" s="299" t="s">
        <v>2258</v>
      </c>
      <c r="N373" s="285"/>
      <c r="O373" s="285" t="s">
        <v>661</v>
      </c>
      <c r="P373" s="1" t="b">
        <v>1</v>
      </c>
      <c r="R373" s="349"/>
      <c r="S373" s="349"/>
      <c r="T373" s="349"/>
      <c r="U373" s="349"/>
      <c r="V373" s="349"/>
      <c r="W373" s="349"/>
      <c r="X373" s="349"/>
      <c r="Y373" s="349"/>
      <c r="Z373" s="349"/>
      <c r="AA373" s="349"/>
      <c r="AB373" s="349"/>
      <c r="AC373" s="349"/>
      <c r="AD373" s="350">
        <f t="shared" si="39"/>
        <v>0</v>
      </c>
      <c r="AF373" s="349"/>
      <c r="AG373" s="349"/>
      <c r="AH373" s="349"/>
      <c r="AI373" s="349"/>
      <c r="AJ373" s="349"/>
      <c r="AK373" s="349"/>
      <c r="AL373" s="349"/>
      <c r="AM373" s="349"/>
      <c r="AN373" s="349"/>
      <c r="AO373" s="349"/>
      <c r="AP373" s="349"/>
      <c r="AQ373" s="349"/>
      <c r="AR373" s="350">
        <f t="shared" si="40"/>
        <v>0</v>
      </c>
      <c r="AT373" s="349"/>
      <c r="AU373" s="349"/>
      <c r="AV373" s="349"/>
      <c r="AW373" s="349"/>
      <c r="AX373" s="349"/>
      <c r="AY373" s="349"/>
      <c r="AZ373" s="349"/>
      <c r="BA373" s="349"/>
      <c r="BB373" s="349"/>
      <c r="BC373" s="349"/>
      <c r="BD373" s="349"/>
      <c r="BE373" s="349"/>
      <c r="BF373" s="350">
        <f t="shared" si="41"/>
        <v>0</v>
      </c>
      <c r="BH373" s="350"/>
      <c r="BI373" s="350"/>
      <c r="BJ373" s="350"/>
      <c r="BK373" s="350"/>
      <c r="BL373" s="350"/>
      <c r="BM373" s="350"/>
      <c r="BN373" s="350"/>
      <c r="BO373" s="350"/>
      <c r="BP373" s="350"/>
      <c r="BQ373" s="350"/>
      <c r="BR373" s="350"/>
      <c r="BS373" s="350"/>
      <c r="BT373" s="350">
        <f t="shared" si="42"/>
        <v>0</v>
      </c>
      <c r="BV373" s="349"/>
      <c r="BW373" s="349"/>
      <c r="BX373" s="349"/>
      <c r="BY373" s="349"/>
      <c r="BZ373" s="349"/>
      <c r="CA373" s="349"/>
      <c r="CB373" s="349"/>
      <c r="CC373" s="349"/>
      <c r="CD373" s="349"/>
      <c r="CE373" s="349"/>
      <c r="CF373" s="349"/>
      <c r="CG373" s="349"/>
      <c r="CH373" s="350">
        <f t="shared" si="43"/>
        <v>0</v>
      </c>
      <c r="CI373" s="399" t="e">
        <f t="shared" si="44"/>
        <v>#DIV/0!</v>
      </c>
      <c r="CJ373" s="348">
        <v>0</v>
      </c>
      <c r="CK373" s="348">
        <v>0</v>
      </c>
      <c r="CL373" s="348">
        <v>0</v>
      </c>
      <c r="CM373" s="348">
        <v>0</v>
      </c>
      <c r="CN373" s="348">
        <v>0</v>
      </c>
      <c r="CO373" s="348">
        <v>0</v>
      </c>
      <c r="CP373" s="348">
        <v>0</v>
      </c>
      <c r="CQ373" s="348">
        <v>0</v>
      </c>
      <c r="CR373" s="348">
        <v>0</v>
      </c>
      <c r="CS373" s="348">
        <v>0</v>
      </c>
      <c r="CT373" s="348">
        <v>0</v>
      </c>
      <c r="CU373" s="348">
        <v>0</v>
      </c>
      <c r="CV373" s="350">
        <f t="shared" si="45"/>
        <v>0</v>
      </c>
      <c r="CX373" s="1054"/>
    </row>
    <row r="374" spans="2:102" x14ac:dyDescent="0.25">
      <c r="B374" s="172">
        <f>IF(C374=0,"",MAX($B$7:B373)+1)</f>
        <v>354</v>
      </c>
      <c r="C374" s="21">
        <v>6427005501</v>
      </c>
      <c r="D374" s="9" t="str">
        <f>_xlfn.XLOOKUP(C374,'COA_DTGroup_Update 20260428'!$C$410:$C$854,'COA_DTGroup_Update 20260428'!$A$410:$A$854,"")</f>
        <v>Chi phí ngân hàng</v>
      </c>
      <c r="E374" s="12" t="s">
        <v>157</v>
      </c>
      <c r="F374" s="21" t="s">
        <v>1070</v>
      </c>
      <c r="G374" s="171"/>
      <c r="H374" s="179">
        <f>VLOOKUP(C374,'COA_DTGroup_Update 20260428'!C:D,2,0)</f>
        <v>642</v>
      </c>
      <c r="I374" s="179">
        <v>151</v>
      </c>
      <c r="J374" s="216" t="s">
        <v>157</v>
      </c>
      <c r="K374" s="222" t="s">
        <v>226</v>
      </c>
      <c r="L374" s="288" t="s">
        <v>505</v>
      </c>
      <c r="M374" s="299" t="s">
        <v>2258</v>
      </c>
      <c r="N374" s="285"/>
      <c r="O374" s="285" t="s">
        <v>505</v>
      </c>
      <c r="P374" s="1" t="b">
        <v>1</v>
      </c>
      <c r="R374" s="349"/>
      <c r="S374" s="349"/>
      <c r="T374" s="349"/>
      <c r="U374" s="349"/>
      <c r="V374" s="349"/>
      <c r="W374" s="349"/>
      <c r="X374" s="349"/>
      <c r="Y374" s="349"/>
      <c r="Z374" s="349"/>
      <c r="AA374" s="349"/>
      <c r="AB374" s="349"/>
      <c r="AC374" s="349"/>
      <c r="AD374" s="350">
        <f t="shared" si="39"/>
        <v>0</v>
      </c>
      <c r="AF374" s="349"/>
      <c r="AG374" s="349"/>
      <c r="AH374" s="349"/>
      <c r="AI374" s="349"/>
      <c r="AJ374" s="349"/>
      <c r="AK374" s="349"/>
      <c r="AL374" s="349"/>
      <c r="AM374" s="349"/>
      <c r="AN374" s="349"/>
      <c r="AO374" s="349"/>
      <c r="AP374" s="349"/>
      <c r="AQ374" s="349"/>
      <c r="AR374" s="350">
        <f t="shared" si="40"/>
        <v>0</v>
      </c>
      <c r="AT374" s="349"/>
      <c r="AU374" s="349"/>
      <c r="AV374" s="349"/>
      <c r="AW374" s="349"/>
      <c r="AX374" s="349"/>
      <c r="AY374" s="349"/>
      <c r="AZ374" s="349"/>
      <c r="BA374" s="349"/>
      <c r="BB374" s="349"/>
      <c r="BC374" s="349"/>
      <c r="BD374" s="349"/>
      <c r="BE374" s="349"/>
      <c r="BF374" s="350">
        <f t="shared" si="41"/>
        <v>0</v>
      </c>
      <c r="BH374" s="350"/>
      <c r="BI374" s="350"/>
      <c r="BJ374" s="350"/>
      <c r="BK374" s="350"/>
      <c r="BL374" s="350"/>
      <c r="BM374" s="350"/>
      <c r="BN374" s="350"/>
      <c r="BO374" s="350"/>
      <c r="BP374" s="350"/>
      <c r="BQ374" s="350"/>
      <c r="BR374" s="350"/>
      <c r="BS374" s="350"/>
      <c r="BT374" s="350">
        <f t="shared" si="42"/>
        <v>0</v>
      </c>
      <c r="BV374" s="349">
        <v>700000</v>
      </c>
      <c r="BW374" s="349">
        <v>700000</v>
      </c>
      <c r="BX374" s="349">
        <v>700000</v>
      </c>
      <c r="BY374" s="349">
        <v>700000</v>
      </c>
      <c r="BZ374" s="349">
        <v>700000</v>
      </c>
      <c r="CA374" s="349">
        <v>700000</v>
      </c>
      <c r="CB374" s="349">
        <v>700000</v>
      </c>
      <c r="CC374" s="349">
        <v>700000</v>
      </c>
      <c r="CD374" s="349">
        <v>700000</v>
      </c>
      <c r="CE374" s="349">
        <v>700000</v>
      </c>
      <c r="CF374" s="349">
        <v>700000</v>
      </c>
      <c r="CG374" s="349">
        <v>700000</v>
      </c>
      <c r="CH374" s="350">
        <f t="shared" si="43"/>
        <v>8400000</v>
      </c>
      <c r="CI374" s="399">
        <f t="shared" si="44"/>
        <v>3.7101474999999997</v>
      </c>
      <c r="CJ374" s="348">
        <v>7327109</v>
      </c>
      <c r="CK374" s="348">
        <v>1250172</v>
      </c>
      <c r="CL374" s="348">
        <v>1167109</v>
      </c>
      <c r="CM374" s="348">
        <v>2235671</v>
      </c>
      <c r="CN374" s="348">
        <v>1208352</v>
      </c>
      <c r="CO374" s="348">
        <v>0</v>
      </c>
      <c r="CP374" s="348">
        <v>0</v>
      </c>
      <c r="CQ374" s="348">
        <v>0</v>
      </c>
      <c r="CR374" s="348">
        <v>0</v>
      </c>
      <c r="CS374" s="348">
        <v>0</v>
      </c>
      <c r="CT374" s="348">
        <v>0</v>
      </c>
      <c r="CU374" s="348">
        <v>0</v>
      </c>
      <c r="CV374" s="350">
        <f t="shared" si="45"/>
        <v>13188413</v>
      </c>
      <c r="CX374" s="1054"/>
    </row>
    <row r="375" spans="2:102" ht="30" x14ac:dyDescent="0.25">
      <c r="B375" s="172">
        <f>IF(C375=0,"",MAX($B$7:B374)+1)</f>
        <v>355</v>
      </c>
      <c r="C375" s="203">
        <v>6354000100</v>
      </c>
      <c r="D375" s="9" t="str">
        <f>_xlfn.XLOOKUP(C375,'COA_DTGroup_Update 20260428'!$C$410:$C$854,'COA_DTGroup_Update 20260428'!$A$410:$A$854,"")</f>
        <v>Chi phí đầu tư chứng khoán</v>
      </c>
      <c r="E375" s="12" t="s">
        <v>289</v>
      </c>
      <c r="F375" s="203" t="s">
        <v>823</v>
      </c>
      <c r="G375" s="171" t="s">
        <v>1071</v>
      </c>
      <c r="H375" s="179">
        <f>VLOOKUP(C375,'COA_DTGroup_Update 20260428'!C:D,2,0)</f>
        <v>635</v>
      </c>
      <c r="I375" s="179">
        <v>152</v>
      </c>
      <c r="J375" s="216" t="s">
        <v>289</v>
      </c>
      <c r="K375" s="222" t="s">
        <v>226</v>
      </c>
      <c r="L375" s="311" t="s">
        <v>2112</v>
      </c>
      <c r="M375" s="312" t="s">
        <v>2259</v>
      </c>
      <c r="N375" s="285"/>
      <c r="O375" s="285" t="s">
        <v>2112</v>
      </c>
      <c r="P375" s="1" t="b">
        <v>0</v>
      </c>
      <c r="R375" s="349"/>
      <c r="S375" s="349"/>
      <c r="T375" s="349"/>
      <c r="U375" s="349"/>
      <c r="V375" s="349"/>
      <c r="W375" s="349"/>
      <c r="X375" s="349"/>
      <c r="Y375" s="349"/>
      <c r="Z375" s="349"/>
      <c r="AA375" s="349"/>
      <c r="AB375" s="349"/>
      <c r="AC375" s="349"/>
      <c r="AD375" s="350">
        <f t="shared" si="39"/>
        <v>0</v>
      </c>
      <c r="AF375" s="349"/>
      <c r="AG375" s="349"/>
      <c r="AH375" s="349"/>
      <c r="AI375" s="349"/>
      <c r="AJ375" s="349"/>
      <c r="AK375" s="349"/>
      <c r="AL375" s="349"/>
      <c r="AM375" s="349"/>
      <c r="AN375" s="349"/>
      <c r="AO375" s="349"/>
      <c r="AP375" s="349"/>
      <c r="AQ375" s="349"/>
      <c r="AR375" s="350">
        <f t="shared" si="40"/>
        <v>0</v>
      </c>
      <c r="AT375" s="349"/>
      <c r="AU375" s="349"/>
      <c r="AV375" s="349"/>
      <c r="AW375" s="349"/>
      <c r="AX375" s="349"/>
      <c r="AY375" s="349"/>
      <c r="AZ375" s="349"/>
      <c r="BA375" s="349"/>
      <c r="BB375" s="349"/>
      <c r="BC375" s="349"/>
      <c r="BD375" s="349"/>
      <c r="BE375" s="349"/>
      <c r="BF375" s="350">
        <f t="shared" si="41"/>
        <v>0</v>
      </c>
      <c r="BH375" s="350"/>
      <c r="BI375" s="350"/>
      <c r="BJ375" s="350"/>
      <c r="BK375" s="350"/>
      <c r="BL375" s="350"/>
      <c r="BM375" s="350"/>
      <c r="BN375" s="350"/>
      <c r="BO375" s="350"/>
      <c r="BP375" s="350"/>
      <c r="BQ375" s="350"/>
      <c r="BR375" s="350"/>
      <c r="BS375" s="350"/>
      <c r="BT375" s="350">
        <f t="shared" si="42"/>
        <v>0</v>
      </c>
      <c r="BV375" s="349"/>
      <c r="BW375" s="349"/>
      <c r="BX375" s="349"/>
      <c r="BY375" s="349"/>
      <c r="BZ375" s="349"/>
      <c r="CA375" s="349"/>
      <c r="CB375" s="349"/>
      <c r="CC375" s="349"/>
      <c r="CD375" s="349"/>
      <c r="CE375" s="349"/>
      <c r="CF375" s="349"/>
      <c r="CG375" s="349"/>
      <c r="CH375" s="350">
        <f t="shared" si="43"/>
        <v>0</v>
      </c>
      <c r="CI375" s="399" t="e">
        <f t="shared" si="44"/>
        <v>#DIV/0!</v>
      </c>
      <c r="CJ375" s="348">
        <v>0</v>
      </c>
      <c r="CK375" s="348">
        <v>0</v>
      </c>
      <c r="CL375" s="348">
        <v>0</v>
      </c>
      <c r="CM375" s="348">
        <v>0</v>
      </c>
      <c r="CN375" s="348">
        <v>0</v>
      </c>
      <c r="CO375" s="348">
        <v>0</v>
      </c>
      <c r="CP375" s="348">
        <v>0</v>
      </c>
      <c r="CQ375" s="348">
        <v>0</v>
      </c>
      <c r="CR375" s="348">
        <v>0</v>
      </c>
      <c r="CS375" s="348">
        <v>0</v>
      </c>
      <c r="CT375" s="348">
        <v>0</v>
      </c>
      <c r="CU375" s="348">
        <v>0</v>
      </c>
      <c r="CV375" s="350">
        <f t="shared" si="45"/>
        <v>0</v>
      </c>
      <c r="CX375" s="1054"/>
    </row>
    <row r="376" spans="2:102" ht="30" x14ac:dyDescent="0.25">
      <c r="B376" s="172">
        <f>IF(C376=0,"",MAX($B$7:B375)+1)</f>
        <v>356</v>
      </c>
      <c r="C376" s="203">
        <v>6354006401</v>
      </c>
      <c r="D376" s="9" t="str">
        <f>_xlfn.XLOOKUP(C376,'COA_DTGroup_Update 20260428'!$C$410:$C$854,'COA_DTGroup_Update 20260428'!$A$410:$A$854,"")</f>
        <v>Chi phí đầu tư chứng khoán</v>
      </c>
      <c r="E376" s="12" t="s">
        <v>289</v>
      </c>
      <c r="F376" s="203" t="s">
        <v>1072</v>
      </c>
      <c r="G376" s="171" t="s">
        <v>1071</v>
      </c>
      <c r="H376" s="179">
        <f>VLOOKUP(C376,'COA_DTGroup_Update 20260428'!C:D,2,0)</f>
        <v>635</v>
      </c>
      <c r="I376" s="179">
        <v>152</v>
      </c>
      <c r="J376" s="216" t="s">
        <v>289</v>
      </c>
      <c r="K376" s="222" t="s">
        <v>226</v>
      </c>
      <c r="L376" s="311" t="s">
        <v>2113</v>
      </c>
      <c r="M376" s="312" t="s">
        <v>2259</v>
      </c>
      <c r="N376" s="285"/>
      <c r="O376" s="285" t="s">
        <v>2113</v>
      </c>
      <c r="P376" s="1" t="b">
        <v>0</v>
      </c>
      <c r="R376" s="349"/>
      <c r="S376" s="349"/>
      <c r="T376" s="349"/>
      <c r="U376" s="349"/>
      <c r="V376" s="349"/>
      <c r="W376" s="349"/>
      <c r="X376" s="349"/>
      <c r="Y376" s="349"/>
      <c r="Z376" s="349"/>
      <c r="AA376" s="349"/>
      <c r="AB376" s="349"/>
      <c r="AC376" s="349"/>
      <c r="AD376" s="350">
        <f t="shared" si="39"/>
        <v>0</v>
      </c>
      <c r="AF376" s="349"/>
      <c r="AG376" s="349"/>
      <c r="AH376" s="349"/>
      <c r="AI376" s="349"/>
      <c r="AJ376" s="349"/>
      <c r="AK376" s="349"/>
      <c r="AL376" s="349"/>
      <c r="AM376" s="349"/>
      <c r="AN376" s="349"/>
      <c r="AO376" s="349"/>
      <c r="AP376" s="349"/>
      <c r="AQ376" s="349"/>
      <c r="AR376" s="350">
        <f t="shared" si="40"/>
        <v>0</v>
      </c>
      <c r="AT376" s="349"/>
      <c r="AU376" s="349"/>
      <c r="AV376" s="349"/>
      <c r="AW376" s="349"/>
      <c r="AX376" s="349"/>
      <c r="AY376" s="349"/>
      <c r="AZ376" s="349"/>
      <c r="BA376" s="349"/>
      <c r="BB376" s="349"/>
      <c r="BC376" s="349"/>
      <c r="BD376" s="349"/>
      <c r="BE376" s="349"/>
      <c r="BF376" s="350">
        <f t="shared" si="41"/>
        <v>0</v>
      </c>
      <c r="BH376" s="350"/>
      <c r="BI376" s="350"/>
      <c r="BJ376" s="350"/>
      <c r="BK376" s="350"/>
      <c r="BL376" s="350"/>
      <c r="BM376" s="350"/>
      <c r="BN376" s="350"/>
      <c r="BO376" s="350"/>
      <c r="BP376" s="350"/>
      <c r="BQ376" s="350"/>
      <c r="BR376" s="350"/>
      <c r="BS376" s="350"/>
      <c r="BT376" s="350">
        <f t="shared" si="42"/>
        <v>0</v>
      </c>
      <c r="BV376" s="349"/>
      <c r="BW376" s="349"/>
      <c r="BX376" s="349"/>
      <c r="BY376" s="349"/>
      <c r="BZ376" s="349"/>
      <c r="CA376" s="349"/>
      <c r="CB376" s="349"/>
      <c r="CC376" s="349"/>
      <c r="CD376" s="349"/>
      <c r="CE376" s="349"/>
      <c r="CF376" s="349"/>
      <c r="CG376" s="349"/>
      <c r="CH376" s="350">
        <f t="shared" si="43"/>
        <v>0</v>
      </c>
      <c r="CI376" s="399" t="e">
        <f t="shared" si="44"/>
        <v>#DIV/0!</v>
      </c>
      <c r="CJ376" s="348">
        <v>0</v>
      </c>
      <c r="CK376" s="348">
        <v>0</v>
      </c>
      <c r="CL376" s="348">
        <v>0</v>
      </c>
      <c r="CM376" s="348">
        <v>0</v>
      </c>
      <c r="CN376" s="348">
        <v>0</v>
      </c>
      <c r="CO376" s="348">
        <v>0</v>
      </c>
      <c r="CP376" s="348">
        <v>0</v>
      </c>
      <c r="CQ376" s="348">
        <v>0</v>
      </c>
      <c r="CR376" s="348">
        <v>0</v>
      </c>
      <c r="CS376" s="348">
        <v>0</v>
      </c>
      <c r="CT376" s="348">
        <v>0</v>
      </c>
      <c r="CU376" s="348">
        <v>0</v>
      </c>
      <c r="CV376" s="350">
        <f t="shared" si="45"/>
        <v>0</v>
      </c>
      <c r="CX376" s="1054"/>
    </row>
    <row r="377" spans="2:102" ht="30" x14ac:dyDescent="0.25">
      <c r="B377" s="172">
        <f>IF(C377=0,"",MAX($B$7:B376)+1)</f>
        <v>357</v>
      </c>
      <c r="C377" s="203">
        <v>6358000100</v>
      </c>
      <c r="D377" s="9" t="str">
        <f>_xlfn.XLOOKUP(C377,'COA_DTGroup_Update 20260428'!$C$410:$C$854,'COA_DTGroup_Update 20260428'!$A$410:$A$854,"")</f>
        <v>Chi phí hoạt động tài chính khác</v>
      </c>
      <c r="E377" s="12" t="s">
        <v>289</v>
      </c>
      <c r="F377" s="203" t="s">
        <v>823</v>
      </c>
      <c r="G377" s="171" t="s">
        <v>1071</v>
      </c>
      <c r="H377" s="179">
        <f>VLOOKUP(C377,'COA_DTGroup_Update 20260428'!C:D,2,0)</f>
        <v>635</v>
      </c>
      <c r="I377" s="179">
        <v>152</v>
      </c>
      <c r="J377" s="216" t="s">
        <v>289</v>
      </c>
      <c r="K377" s="222" t="s">
        <v>226</v>
      </c>
      <c r="L377" s="288" t="s">
        <v>2115</v>
      </c>
      <c r="M377" s="299" t="s">
        <v>2258</v>
      </c>
      <c r="N377" s="285"/>
      <c r="O377" s="285" t="s">
        <v>2115</v>
      </c>
      <c r="P377" s="1" t="b">
        <v>1</v>
      </c>
      <c r="R377" s="349"/>
      <c r="S377" s="349"/>
      <c r="T377" s="349"/>
      <c r="U377" s="349"/>
      <c r="V377" s="349"/>
      <c r="W377" s="349"/>
      <c r="X377" s="349"/>
      <c r="Y377" s="349"/>
      <c r="Z377" s="349"/>
      <c r="AA377" s="349"/>
      <c r="AB377" s="349"/>
      <c r="AC377" s="349"/>
      <c r="AD377" s="350">
        <f t="shared" si="39"/>
        <v>0</v>
      </c>
      <c r="AF377" s="349"/>
      <c r="AG377" s="349"/>
      <c r="AH377" s="349"/>
      <c r="AI377" s="349"/>
      <c r="AJ377" s="349"/>
      <c r="AK377" s="349"/>
      <c r="AL377" s="349"/>
      <c r="AM377" s="349"/>
      <c r="AN377" s="349"/>
      <c r="AO377" s="349"/>
      <c r="AP377" s="349"/>
      <c r="AQ377" s="349"/>
      <c r="AR377" s="350">
        <f t="shared" si="40"/>
        <v>0</v>
      </c>
      <c r="AT377" s="349"/>
      <c r="AU377" s="349"/>
      <c r="AV377" s="349"/>
      <c r="AW377" s="349"/>
      <c r="AX377" s="349"/>
      <c r="AY377" s="349"/>
      <c r="AZ377" s="349"/>
      <c r="BA377" s="349"/>
      <c r="BB377" s="349"/>
      <c r="BC377" s="349"/>
      <c r="BD377" s="349"/>
      <c r="BE377" s="349"/>
      <c r="BF377" s="350">
        <f t="shared" si="41"/>
        <v>0</v>
      </c>
      <c r="BH377" s="350"/>
      <c r="BI377" s="350"/>
      <c r="BJ377" s="350"/>
      <c r="BK377" s="350"/>
      <c r="BL377" s="350"/>
      <c r="BM377" s="350"/>
      <c r="BN377" s="350"/>
      <c r="BO377" s="350"/>
      <c r="BP377" s="350"/>
      <c r="BQ377" s="350"/>
      <c r="BR377" s="350"/>
      <c r="BS377" s="350"/>
      <c r="BT377" s="350">
        <f t="shared" si="42"/>
        <v>0</v>
      </c>
      <c r="BV377" s="349"/>
      <c r="BW377" s="349"/>
      <c r="BX377" s="349"/>
      <c r="BY377" s="349"/>
      <c r="BZ377" s="349"/>
      <c r="CA377" s="349"/>
      <c r="CB377" s="349"/>
      <c r="CC377" s="349"/>
      <c r="CD377" s="349"/>
      <c r="CE377" s="349"/>
      <c r="CF377" s="349"/>
      <c r="CG377" s="349"/>
      <c r="CH377" s="350">
        <f t="shared" si="43"/>
        <v>0</v>
      </c>
      <c r="CI377" s="399" t="e">
        <f t="shared" si="44"/>
        <v>#DIV/0!</v>
      </c>
      <c r="CJ377" s="348">
        <v>0</v>
      </c>
      <c r="CK377" s="348">
        <v>0</v>
      </c>
      <c r="CL377" s="348">
        <v>0</v>
      </c>
      <c r="CM377" s="348">
        <v>0</v>
      </c>
      <c r="CN377" s="348">
        <v>0</v>
      </c>
      <c r="CO377" s="348">
        <v>0</v>
      </c>
      <c r="CP377" s="348">
        <v>0</v>
      </c>
      <c r="CQ377" s="348">
        <v>0</v>
      </c>
      <c r="CR377" s="348">
        <v>0</v>
      </c>
      <c r="CS377" s="348">
        <v>0</v>
      </c>
      <c r="CT377" s="348">
        <v>0</v>
      </c>
      <c r="CU377" s="348">
        <v>0</v>
      </c>
      <c r="CV377" s="350">
        <f t="shared" si="45"/>
        <v>0</v>
      </c>
      <c r="CX377" s="1054"/>
    </row>
    <row r="378" spans="2:102" ht="30" x14ac:dyDescent="0.25">
      <c r="B378" s="172">
        <f>IF(C378=0,"",MAX($B$7:B377)+1)</f>
        <v>358</v>
      </c>
      <c r="C378" s="21">
        <v>6353006301</v>
      </c>
      <c r="D378" s="9" t="str">
        <f>_xlfn.XLOOKUP(C378,'COA_DTGroup_Update 20260428'!$C$410:$C$854,'COA_DTGroup_Update 20260428'!$A$410:$A$854,"")</f>
        <v>Chi phí chênh lệch tỷ giá hối đoái</v>
      </c>
      <c r="E378" s="9" t="s">
        <v>408</v>
      </c>
      <c r="F378" s="21" t="s">
        <v>1073</v>
      </c>
      <c r="G378" s="171"/>
      <c r="H378" s="179">
        <f>VLOOKUP(C378,'COA_DTGroup_Update 20260428'!C:D,2,0)</f>
        <v>635</v>
      </c>
      <c r="I378" s="179">
        <v>153</v>
      </c>
      <c r="J378" s="198" t="s">
        <v>408</v>
      </c>
      <c r="K378" s="222" t="s">
        <v>226</v>
      </c>
      <c r="L378" s="288" t="s">
        <v>506</v>
      </c>
      <c r="M378" s="299" t="s">
        <v>2258</v>
      </c>
      <c r="N378" s="285"/>
      <c r="O378" s="285" t="s">
        <v>506</v>
      </c>
      <c r="P378" s="1" t="b">
        <v>1</v>
      </c>
      <c r="R378" s="349"/>
      <c r="S378" s="349"/>
      <c r="T378" s="349"/>
      <c r="U378" s="349"/>
      <c r="V378" s="349"/>
      <c r="W378" s="349"/>
      <c r="X378" s="349"/>
      <c r="Y378" s="349"/>
      <c r="Z378" s="349"/>
      <c r="AA378" s="349"/>
      <c r="AB378" s="349"/>
      <c r="AC378" s="349"/>
      <c r="AD378" s="350">
        <f t="shared" si="39"/>
        <v>0</v>
      </c>
      <c r="AF378" s="349"/>
      <c r="AG378" s="349"/>
      <c r="AH378" s="349"/>
      <c r="AI378" s="349"/>
      <c r="AJ378" s="349"/>
      <c r="AK378" s="349"/>
      <c r="AL378" s="349"/>
      <c r="AM378" s="349"/>
      <c r="AN378" s="349"/>
      <c r="AO378" s="349"/>
      <c r="AP378" s="349"/>
      <c r="AQ378" s="349"/>
      <c r="AR378" s="350">
        <f t="shared" si="40"/>
        <v>0</v>
      </c>
      <c r="AT378" s="349"/>
      <c r="AU378" s="349"/>
      <c r="AV378" s="349"/>
      <c r="AW378" s="349"/>
      <c r="AX378" s="349"/>
      <c r="AY378" s="349"/>
      <c r="AZ378" s="349"/>
      <c r="BA378" s="349"/>
      <c r="BB378" s="349"/>
      <c r="BC378" s="349"/>
      <c r="BD378" s="349"/>
      <c r="BE378" s="349"/>
      <c r="BF378" s="350">
        <f t="shared" si="41"/>
        <v>0</v>
      </c>
      <c r="BH378" s="350"/>
      <c r="BI378" s="350"/>
      <c r="BJ378" s="350"/>
      <c r="BK378" s="350"/>
      <c r="BL378" s="350"/>
      <c r="BM378" s="350"/>
      <c r="BN378" s="350"/>
      <c r="BO378" s="350"/>
      <c r="BP378" s="350"/>
      <c r="BQ378" s="350"/>
      <c r="BR378" s="350"/>
      <c r="BS378" s="350"/>
      <c r="BT378" s="350">
        <f t="shared" si="42"/>
        <v>0</v>
      </c>
      <c r="BV378" s="349"/>
      <c r="BW378" s="349"/>
      <c r="BX378" s="349"/>
      <c r="BY378" s="349"/>
      <c r="BZ378" s="349"/>
      <c r="CA378" s="349"/>
      <c r="CB378" s="349"/>
      <c r="CC378" s="349"/>
      <c r="CD378" s="349"/>
      <c r="CE378" s="349"/>
      <c r="CF378" s="349"/>
      <c r="CG378" s="349"/>
      <c r="CH378" s="350">
        <f t="shared" si="43"/>
        <v>0</v>
      </c>
      <c r="CI378" s="399" t="e">
        <f t="shared" si="44"/>
        <v>#DIV/0!</v>
      </c>
      <c r="CJ378" s="348">
        <v>0</v>
      </c>
      <c r="CK378" s="348">
        <v>9235200</v>
      </c>
      <c r="CL378" s="348">
        <v>0</v>
      </c>
      <c r="CM378" s="348">
        <v>419650</v>
      </c>
      <c r="CN378" s="348">
        <v>345313</v>
      </c>
      <c r="CO378" s="348">
        <v>0</v>
      </c>
      <c r="CP378" s="348">
        <v>0</v>
      </c>
      <c r="CQ378" s="348">
        <v>0</v>
      </c>
      <c r="CR378" s="348">
        <v>0</v>
      </c>
      <c r="CS378" s="348">
        <v>0</v>
      </c>
      <c r="CT378" s="348">
        <v>0</v>
      </c>
      <c r="CU378" s="348">
        <v>0</v>
      </c>
      <c r="CV378" s="350">
        <f t="shared" si="45"/>
        <v>10000163</v>
      </c>
      <c r="CX378" s="1054"/>
    </row>
    <row r="379" spans="2:102" ht="30" x14ac:dyDescent="0.25">
      <c r="B379" s="172">
        <f>IF(C379=0,"",MAX($B$7:B378)+1)</f>
        <v>359</v>
      </c>
      <c r="C379" s="21">
        <v>6353096301</v>
      </c>
      <c r="D379" s="9" t="str">
        <f>_xlfn.XLOOKUP(C379,'COA_DTGroup_Update 20260428'!$C$410:$C$854,'COA_DTGroup_Update 20260428'!$A$410:$A$854,"")</f>
        <v>Chi phí chênh lệch tỷ giá hối đoái-Chưa thực hiện</v>
      </c>
      <c r="E379" s="9" t="s">
        <v>409</v>
      </c>
      <c r="F379" s="21" t="s">
        <v>1074</v>
      </c>
      <c r="G379" s="171"/>
      <c r="H379" s="179">
        <f>VLOOKUP(C379,'COA_DTGroup_Update 20260428'!C:D,2,0)</f>
        <v>635</v>
      </c>
      <c r="I379" s="179">
        <v>154</v>
      </c>
      <c r="J379" s="198" t="s">
        <v>409</v>
      </c>
      <c r="K379" s="222" t="s">
        <v>226</v>
      </c>
      <c r="L379" s="288" t="s">
        <v>523</v>
      </c>
      <c r="M379" s="299" t="s">
        <v>2258</v>
      </c>
      <c r="N379" s="285"/>
      <c r="O379" s="285" t="s">
        <v>523</v>
      </c>
      <c r="P379" s="1" t="b">
        <v>1</v>
      </c>
      <c r="R379" s="349"/>
      <c r="S379" s="349"/>
      <c r="T379" s="349"/>
      <c r="U379" s="349"/>
      <c r="V379" s="349"/>
      <c r="W379" s="349"/>
      <c r="X379" s="349"/>
      <c r="Y379" s="349"/>
      <c r="Z379" s="349"/>
      <c r="AA379" s="349"/>
      <c r="AB379" s="349"/>
      <c r="AC379" s="349"/>
      <c r="AD379" s="350">
        <f t="shared" si="39"/>
        <v>0</v>
      </c>
      <c r="AF379" s="349"/>
      <c r="AG379" s="349"/>
      <c r="AH379" s="349"/>
      <c r="AI379" s="349"/>
      <c r="AJ379" s="349"/>
      <c r="AK379" s="349"/>
      <c r="AL379" s="349"/>
      <c r="AM379" s="349"/>
      <c r="AN379" s="349"/>
      <c r="AO379" s="349"/>
      <c r="AP379" s="349"/>
      <c r="AQ379" s="349"/>
      <c r="AR379" s="350">
        <f t="shared" si="40"/>
        <v>0</v>
      </c>
      <c r="AT379" s="349"/>
      <c r="AU379" s="349"/>
      <c r="AV379" s="349"/>
      <c r="AW379" s="349"/>
      <c r="AX379" s="349"/>
      <c r="AY379" s="349"/>
      <c r="AZ379" s="349"/>
      <c r="BA379" s="349"/>
      <c r="BB379" s="349"/>
      <c r="BC379" s="349"/>
      <c r="BD379" s="349"/>
      <c r="BE379" s="349"/>
      <c r="BF379" s="350">
        <f t="shared" si="41"/>
        <v>0</v>
      </c>
      <c r="BH379" s="350"/>
      <c r="BI379" s="350"/>
      <c r="BJ379" s="350"/>
      <c r="BK379" s="350"/>
      <c r="BL379" s="350"/>
      <c r="BM379" s="350"/>
      <c r="BN379" s="350"/>
      <c r="BO379" s="350"/>
      <c r="BP379" s="350"/>
      <c r="BQ379" s="350"/>
      <c r="BR379" s="350"/>
      <c r="BS379" s="350"/>
      <c r="BT379" s="350">
        <f t="shared" si="42"/>
        <v>0</v>
      </c>
      <c r="BV379" s="349"/>
      <c r="BW379" s="349"/>
      <c r="BX379" s="349"/>
      <c r="BY379" s="349"/>
      <c r="BZ379" s="349"/>
      <c r="CA379" s="349"/>
      <c r="CB379" s="349"/>
      <c r="CC379" s="349"/>
      <c r="CD379" s="349"/>
      <c r="CE379" s="349"/>
      <c r="CF379" s="349"/>
      <c r="CG379" s="349"/>
      <c r="CH379" s="350">
        <f t="shared" si="43"/>
        <v>0</v>
      </c>
      <c r="CI379" s="399" t="e">
        <f t="shared" si="44"/>
        <v>#DIV/0!</v>
      </c>
      <c r="CJ379" s="348">
        <v>0</v>
      </c>
      <c r="CK379" s="348">
        <v>0</v>
      </c>
      <c r="CL379" s="348">
        <v>0</v>
      </c>
      <c r="CM379" s="348">
        <v>0</v>
      </c>
      <c r="CN379" s="348">
        <v>0</v>
      </c>
      <c r="CO379" s="348">
        <v>0</v>
      </c>
      <c r="CP379" s="348">
        <v>0</v>
      </c>
      <c r="CQ379" s="348">
        <v>0</v>
      </c>
      <c r="CR379" s="348">
        <v>0</v>
      </c>
      <c r="CS379" s="348">
        <v>0</v>
      </c>
      <c r="CT379" s="348">
        <v>0</v>
      </c>
      <c r="CU379" s="348">
        <v>0</v>
      </c>
      <c r="CV379" s="350">
        <f t="shared" si="45"/>
        <v>0</v>
      </c>
      <c r="CX379" s="1054"/>
    </row>
    <row r="380" spans="2:102" ht="30" x14ac:dyDescent="0.25">
      <c r="B380" s="172">
        <f>IF(C380=0,"",MAX($B$7:B379)+1)</f>
        <v>360</v>
      </c>
      <c r="C380" s="203">
        <v>8112000100</v>
      </c>
      <c r="D380" s="9" t="str">
        <f>_xlfn.XLOOKUP(C380,'COA_DTGroup_Update 20260428'!$C$410:$C$854,'COA_DTGroup_Update 20260428'!$A$410:$A$854,"")</f>
        <v>Chênh lệch lỗ do đánh giá lại VT, HH, TS</v>
      </c>
      <c r="E380" s="9" t="s">
        <v>388</v>
      </c>
      <c r="F380" s="203" t="s">
        <v>823</v>
      </c>
      <c r="G380" s="171" t="s">
        <v>1075</v>
      </c>
      <c r="H380" s="179">
        <f>VLOOKUP(C380,'COA_DTGroup_Update 20260428'!C:D,2,0)</f>
        <v>811</v>
      </c>
      <c r="I380" s="179">
        <v>117</v>
      </c>
      <c r="J380" s="198" t="s">
        <v>388</v>
      </c>
      <c r="K380" s="222" t="s">
        <v>226</v>
      </c>
      <c r="L380" s="311" t="s">
        <v>2243</v>
      </c>
      <c r="M380" s="312" t="s">
        <v>2259</v>
      </c>
      <c r="N380" s="285"/>
      <c r="O380" s="285" t="s">
        <v>2243</v>
      </c>
      <c r="P380" s="1" t="b">
        <v>0</v>
      </c>
      <c r="R380" s="349"/>
      <c r="S380" s="349"/>
      <c r="T380" s="349"/>
      <c r="U380" s="349"/>
      <c r="V380" s="349"/>
      <c r="W380" s="349"/>
      <c r="X380" s="349"/>
      <c r="Y380" s="349"/>
      <c r="Z380" s="349"/>
      <c r="AA380" s="349"/>
      <c r="AB380" s="349"/>
      <c r="AC380" s="349"/>
      <c r="AD380" s="350">
        <f t="shared" si="39"/>
        <v>0</v>
      </c>
      <c r="AF380" s="349"/>
      <c r="AG380" s="349"/>
      <c r="AH380" s="349"/>
      <c r="AI380" s="349"/>
      <c r="AJ380" s="349"/>
      <c r="AK380" s="349"/>
      <c r="AL380" s="349"/>
      <c r="AM380" s="349"/>
      <c r="AN380" s="349"/>
      <c r="AO380" s="349"/>
      <c r="AP380" s="349"/>
      <c r="AQ380" s="349"/>
      <c r="AR380" s="350">
        <f t="shared" si="40"/>
        <v>0</v>
      </c>
      <c r="AT380" s="349"/>
      <c r="AU380" s="349"/>
      <c r="AV380" s="349"/>
      <c r="AW380" s="349"/>
      <c r="AX380" s="349"/>
      <c r="AY380" s="349"/>
      <c r="AZ380" s="349"/>
      <c r="BA380" s="349"/>
      <c r="BB380" s="349"/>
      <c r="BC380" s="349"/>
      <c r="BD380" s="349"/>
      <c r="BE380" s="349"/>
      <c r="BF380" s="350">
        <f t="shared" si="41"/>
        <v>0</v>
      </c>
      <c r="BH380" s="350"/>
      <c r="BI380" s="350"/>
      <c r="BJ380" s="350"/>
      <c r="BK380" s="350"/>
      <c r="BL380" s="350"/>
      <c r="BM380" s="350"/>
      <c r="BN380" s="350"/>
      <c r="BO380" s="350"/>
      <c r="BP380" s="350"/>
      <c r="BQ380" s="350"/>
      <c r="BR380" s="350"/>
      <c r="BS380" s="350"/>
      <c r="BT380" s="350">
        <f t="shared" si="42"/>
        <v>0</v>
      </c>
      <c r="BV380" s="349"/>
      <c r="BW380" s="349"/>
      <c r="BX380" s="349"/>
      <c r="BY380" s="349"/>
      <c r="BZ380" s="349"/>
      <c r="CA380" s="349"/>
      <c r="CB380" s="349"/>
      <c r="CC380" s="349"/>
      <c r="CD380" s="349"/>
      <c r="CE380" s="349"/>
      <c r="CF380" s="349"/>
      <c r="CG380" s="349"/>
      <c r="CH380" s="350">
        <f t="shared" si="43"/>
        <v>0</v>
      </c>
      <c r="CI380" s="399" t="e">
        <f t="shared" si="44"/>
        <v>#DIV/0!</v>
      </c>
      <c r="CJ380" s="348">
        <v>0</v>
      </c>
      <c r="CK380" s="348">
        <v>0</v>
      </c>
      <c r="CL380" s="348">
        <v>0</v>
      </c>
      <c r="CM380" s="348">
        <v>0</v>
      </c>
      <c r="CN380" s="348">
        <v>0</v>
      </c>
      <c r="CO380" s="348">
        <v>0</v>
      </c>
      <c r="CP380" s="348">
        <v>0</v>
      </c>
      <c r="CQ380" s="348">
        <v>0</v>
      </c>
      <c r="CR380" s="348">
        <v>0</v>
      </c>
      <c r="CS380" s="348">
        <v>0</v>
      </c>
      <c r="CT380" s="348">
        <v>0</v>
      </c>
      <c r="CU380" s="348">
        <v>0</v>
      </c>
      <c r="CV380" s="350">
        <f t="shared" si="45"/>
        <v>0</v>
      </c>
      <c r="CX380" s="1054"/>
    </row>
    <row r="381" spans="2:102" ht="30" x14ac:dyDescent="0.25">
      <c r="B381" s="172">
        <f>IF(C381=0,"",MAX($B$7:B380)+1)</f>
        <v>361</v>
      </c>
      <c r="C381" s="179">
        <v>6274001901</v>
      </c>
      <c r="D381" s="171" t="str">
        <f>_xlfn.XLOOKUP(C381,'COA_DTGroup_Update 20260428'!$C$410:$C$854,'COA_DTGroup_Update 20260428'!$A$410:$A$854,"")</f>
        <v>Khấu hao nhà xưởng</v>
      </c>
      <c r="E381" s="171" t="s">
        <v>410</v>
      </c>
      <c r="F381" s="179" t="s">
        <v>1076</v>
      </c>
      <c r="G381" s="171" t="s">
        <v>1077</v>
      </c>
      <c r="H381" s="179">
        <f>VLOOKUP(C381,'COA_DTGroup_Update 20260428'!C:D,2,0)</f>
        <v>627</v>
      </c>
      <c r="I381" s="179">
        <v>155</v>
      </c>
      <c r="J381" s="198" t="s">
        <v>410</v>
      </c>
      <c r="K381" s="222" t="s">
        <v>226</v>
      </c>
      <c r="L381" s="288" t="s">
        <v>606</v>
      </c>
      <c r="M381" s="299" t="s">
        <v>2258</v>
      </c>
      <c r="N381" s="285"/>
      <c r="O381" s="285" t="s">
        <v>606</v>
      </c>
      <c r="P381" s="1" t="b">
        <v>1</v>
      </c>
      <c r="R381" s="349"/>
      <c r="S381" s="349"/>
      <c r="T381" s="349"/>
      <c r="U381" s="349"/>
      <c r="V381" s="349"/>
      <c r="W381" s="349"/>
      <c r="X381" s="349"/>
      <c r="Y381" s="349"/>
      <c r="Z381" s="349"/>
      <c r="AA381" s="349"/>
      <c r="AB381" s="349"/>
      <c r="AC381" s="349"/>
      <c r="AD381" s="350">
        <f t="shared" si="39"/>
        <v>0</v>
      </c>
      <c r="AF381" s="349"/>
      <c r="AG381" s="349"/>
      <c r="AH381" s="349"/>
      <c r="AI381" s="349"/>
      <c r="AJ381" s="349"/>
      <c r="AK381" s="349"/>
      <c r="AL381" s="349"/>
      <c r="AM381" s="349"/>
      <c r="AN381" s="349"/>
      <c r="AO381" s="349"/>
      <c r="AP381" s="349"/>
      <c r="AQ381" s="349"/>
      <c r="AR381" s="350">
        <f t="shared" si="40"/>
        <v>0</v>
      </c>
      <c r="AT381" s="349"/>
      <c r="AU381" s="349"/>
      <c r="AV381" s="349"/>
      <c r="AW381" s="349"/>
      <c r="AX381" s="349"/>
      <c r="AY381" s="349"/>
      <c r="AZ381" s="349"/>
      <c r="BA381" s="349"/>
      <c r="BB381" s="349"/>
      <c r="BC381" s="349"/>
      <c r="BD381" s="349"/>
      <c r="BE381" s="349"/>
      <c r="BF381" s="350">
        <f t="shared" si="41"/>
        <v>0</v>
      </c>
      <c r="BH381" s="350"/>
      <c r="BI381" s="350"/>
      <c r="BJ381" s="350"/>
      <c r="BK381" s="350"/>
      <c r="BL381" s="350"/>
      <c r="BM381" s="350"/>
      <c r="BN381" s="350"/>
      <c r="BO381" s="350"/>
      <c r="BP381" s="350"/>
      <c r="BQ381" s="350"/>
      <c r="BR381" s="350"/>
      <c r="BS381" s="350"/>
      <c r="BT381" s="350">
        <f t="shared" si="42"/>
        <v>0</v>
      </c>
      <c r="BV381" s="349">
        <v>35174522.786738351</v>
      </c>
      <c r="BW381" s="349">
        <v>35174522.786738351</v>
      </c>
      <c r="BX381" s="349">
        <v>35174522.786738351</v>
      </c>
      <c r="BY381" s="349">
        <v>35174522.786738351</v>
      </c>
      <c r="BZ381" s="349">
        <v>35174522.786738351</v>
      </c>
      <c r="CA381" s="349">
        <v>35174522.786738351</v>
      </c>
      <c r="CB381" s="349">
        <v>35174522.786738351</v>
      </c>
      <c r="CC381" s="349">
        <v>35174522.786738351</v>
      </c>
      <c r="CD381" s="349">
        <v>35174522.786738351</v>
      </c>
      <c r="CE381" s="349">
        <v>35174522.786738351</v>
      </c>
      <c r="CF381" s="349">
        <v>35174522.786738351</v>
      </c>
      <c r="CG381" s="349">
        <v>35174522.786738351</v>
      </c>
      <c r="CH381" s="350">
        <f t="shared" si="43"/>
        <v>422094273.44086009</v>
      </c>
      <c r="CI381" s="399">
        <f t="shared" si="44"/>
        <v>9.538248702343699E-2</v>
      </c>
      <c r="CJ381" s="348">
        <v>30823645</v>
      </c>
      <c r="CK381" s="348">
        <v>30823645</v>
      </c>
      <c r="CL381" s="348">
        <v>30823645</v>
      </c>
      <c r="CM381" s="348">
        <v>30823644</v>
      </c>
      <c r="CN381" s="348">
        <v>30823646</v>
      </c>
      <c r="CO381" s="348">
        <v>0</v>
      </c>
      <c r="CP381" s="348">
        <v>0</v>
      </c>
      <c r="CQ381" s="348">
        <v>0</v>
      </c>
      <c r="CR381" s="348">
        <v>0</v>
      </c>
      <c r="CS381" s="348">
        <v>0</v>
      </c>
      <c r="CT381" s="348">
        <v>0</v>
      </c>
      <c r="CU381" s="348">
        <v>0</v>
      </c>
      <c r="CV381" s="350">
        <f t="shared" si="45"/>
        <v>154118225</v>
      </c>
      <c r="CX381" s="1054"/>
    </row>
    <row r="382" spans="2:102" ht="30" x14ac:dyDescent="0.25">
      <c r="B382" s="172">
        <f>IF(C382=0,"",MAX($B$7:B381)+1)</f>
        <v>362</v>
      </c>
      <c r="C382" s="179">
        <v>6274001902</v>
      </c>
      <c r="D382" s="171" t="str">
        <f>_xlfn.XLOOKUP(C382,'COA_DTGroup_Update 20260428'!$C$410:$C$854,'COA_DTGroup_Update 20260428'!$A$410:$A$854,"")</f>
        <v>Khấu hao khuôn</v>
      </c>
      <c r="E382" s="171" t="s">
        <v>413</v>
      </c>
      <c r="F382" s="179" t="s">
        <v>1078</v>
      </c>
      <c r="G382" s="171" t="s">
        <v>1079</v>
      </c>
      <c r="H382" s="179">
        <f>VLOOKUP(C382,'COA_DTGroup_Update 20260428'!C:D,2,0)</f>
        <v>627</v>
      </c>
      <c r="I382" s="179">
        <v>158</v>
      </c>
      <c r="J382" s="198" t="s">
        <v>413</v>
      </c>
      <c r="K382" s="222" t="s">
        <v>226</v>
      </c>
      <c r="L382" s="311" t="s">
        <v>2064</v>
      </c>
      <c r="M382" s="312" t="s">
        <v>2259</v>
      </c>
      <c r="N382" s="285"/>
      <c r="O382" s="285" t="s">
        <v>2064</v>
      </c>
      <c r="P382" s="1" t="b">
        <v>0</v>
      </c>
      <c r="R382" s="349"/>
      <c r="S382" s="349"/>
      <c r="T382" s="349"/>
      <c r="U382" s="349"/>
      <c r="V382" s="349"/>
      <c r="W382" s="349"/>
      <c r="X382" s="349"/>
      <c r="Y382" s="349"/>
      <c r="Z382" s="349"/>
      <c r="AA382" s="349"/>
      <c r="AB382" s="349"/>
      <c r="AC382" s="349"/>
      <c r="AD382" s="350">
        <f t="shared" si="39"/>
        <v>0</v>
      </c>
      <c r="AF382" s="349"/>
      <c r="AG382" s="349"/>
      <c r="AH382" s="349"/>
      <c r="AI382" s="349"/>
      <c r="AJ382" s="349"/>
      <c r="AK382" s="349"/>
      <c r="AL382" s="349"/>
      <c r="AM382" s="349"/>
      <c r="AN382" s="349"/>
      <c r="AO382" s="349"/>
      <c r="AP382" s="349"/>
      <c r="AQ382" s="349"/>
      <c r="AR382" s="350">
        <f t="shared" si="40"/>
        <v>0</v>
      </c>
      <c r="AT382" s="349"/>
      <c r="AU382" s="349"/>
      <c r="AV382" s="349"/>
      <c r="AW382" s="349"/>
      <c r="AX382" s="349"/>
      <c r="AY382" s="349"/>
      <c r="AZ382" s="349"/>
      <c r="BA382" s="349"/>
      <c r="BB382" s="349"/>
      <c r="BC382" s="349"/>
      <c r="BD382" s="349"/>
      <c r="BE382" s="349"/>
      <c r="BF382" s="350">
        <f t="shared" si="41"/>
        <v>0</v>
      </c>
      <c r="BH382" s="350"/>
      <c r="BI382" s="350"/>
      <c r="BJ382" s="350"/>
      <c r="BK382" s="350"/>
      <c r="BL382" s="350"/>
      <c r="BM382" s="350"/>
      <c r="BN382" s="350"/>
      <c r="BO382" s="350"/>
      <c r="BP382" s="350"/>
      <c r="BQ382" s="350"/>
      <c r="BR382" s="350"/>
      <c r="BS382" s="350"/>
      <c r="BT382" s="350">
        <f t="shared" si="42"/>
        <v>0</v>
      </c>
      <c r="BV382" s="349"/>
      <c r="BW382" s="349"/>
      <c r="BX382" s="349"/>
      <c r="BY382" s="349"/>
      <c r="BZ382" s="349"/>
      <c r="CA382" s="349"/>
      <c r="CB382" s="349"/>
      <c r="CC382" s="349"/>
      <c r="CD382" s="349"/>
      <c r="CE382" s="349"/>
      <c r="CF382" s="349"/>
      <c r="CG382" s="349"/>
      <c r="CH382" s="350">
        <f t="shared" si="43"/>
        <v>0</v>
      </c>
      <c r="CI382" s="399" t="e">
        <f t="shared" si="44"/>
        <v>#DIV/0!</v>
      </c>
      <c r="CJ382" s="348">
        <v>0</v>
      </c>
      <c r="CK382" s="348">
        <v>0</v>
      </c>
      <c r="CL382" s="348">
        <v>0</v>
      </c>
      <c r="CM382" s="348">
        <v>0</v>
      </c>
      <c r="CN382" s="348">
        <v>0</v>
      </c>
      <c r="CO382" s="348">
        <v>0</v>
      </c>
      <c r="CP382" s="348">
        <v>0</v>
      </c>
      <c r="CQ382" s="348">
        <v>0</v>
      </c>
      <c r="CR382" s="348">
        <v>0</v>
      </c>
      <c r="CS382" s="348">
        <v>0</v>
      </c>
      <c r="CT382" s="348">
        <v>0</v>
      </c>
      <c r="CU382" s="348">
        <v>0</v>
      </c>
      <c r="CV382" s="350">
        <f t="shared" si="45"/>
        <v>0</v>
      </c>
      <c r="CX382" s="1054"/>
    </row>
    <row r="383" spans="2:102" ht="30" x14ac:dyDescent="0.25">
      <c r="B383" s="172">
        <f>IF(C383=0,"",MAX($B$7:B382)+1)</f>
        <v>363</v>
      </c>
      <c r="C383" s="203">
        <v>6273006201</v>
      </c>
      <c r="D383" s="171" t="str">
        <f>_xlfn.XLOOKUP(C383,'COA_DTGroup_Update 20260428'!$C$410:$C$854,'COA_DTGroup_Update 20260428'!$A$410:$A$854,"")</f>
        <v>Chi phí khuôn phân bổ theo sản phẩm</v>
      </c>
      <c r="E383" s="171" t="s">
        <v>414</v>
      </c>
      <c r="F383" s="203" t="s">
        <v>1080</v>
      </c>
      <c r="G383" s="171"/>
      <c r="H383" s="179">
        <f>VLOOKUP(C383,'COA_DTGroup_Update 20260428'!C:D,2,0)</f>
        <v>627</v>
      </c>
      <c r="I383" s="179">
        <v>159</v>
      </c>
      <c r="J383" s="198" t="s">
        <v>414</v>
      </c>
      <c r="K383" s="222" t="s">
        <v>226</v>
      </c>
      <c r="L383" s="311" t="s">
        <v>2063</v>
      </c>
      <c r="M383" s="312" t="s">
        <v>2259</v>
      </c>
      <c r="N383" s="285"/>
      <c r="O383" s="285" t="s">
        <v>2063</v>
      </c>
      <c r="P383" s="1" t="b">
        <v>0</v>
      </c>
      <c r="R383" s="349"/>
      <c r="S383" s="349"/>
      <c r="T383" s="349"/>
      <c r="U383" s="349"/>
      <c r="V383" s="349"/>
      <c r="W383" s="349"/>
      <c r="X383" s="349"/>
      <c r="Y383" s="349"/>
      <c r="Z383" s="349"/>
      <c r="AA383" s="349"/>
      <c r="AB383" s="349"/>
      <c r="AC383" s="349"/>
      <c r="AD383" s="350">
        <f t="shared" si="39"/>
        <v>0</v>
      </c>
      <c r="AF383" s="349"/>
      <c r="AG383" s="349"/>
      <c r="AH383" s="349"/>
      <c r="AI383" s="349"/>
      <c r="AJ383" s="349"/>
      <c r="AK383" s="349"/>
      <c r="AL383" s="349"/>
      <c r="AM383" s="349"/>
      <c r="AN383" s="349"/>
      <c r="AO383" s="349"/>
      <c r="AP383" s="349"/>
      <c r="AQ383" s="349"/>
      <c r="AR383" s="350">
        <f t="shared" si="40"/>
        <v>0</v>
      </c>
      <c r="AT383" s="349"/>
      <c r="AU383" s="349"/>
      <c r="AV383" s="349"/>
      <c r="AW383" s="349"/>
      <c r="AX383" s="349"/>
      <c r="AY383" s="349"/>
      <c r="AZ383" s="349"/>
      <c r="BA383" s="349"/>
      <c r="BB383" s="349"/>
      <c r="BC383" s="349"/>
      <c r="BD383" s="349"/>
      <c r="BE383" s="349"/>
      <c r="BF383" s="350">
        <f t="shared" si="41"/>
        <v>0</v>
      </c>
      <c r="BH383" s="350"/>
      <c r="BI383" s="350"/>
      <c r="BJ383" s="350"/>
      <c r="BK383" s="350"/>
      <c r="BL383" s="350"/>
      <c r="BM383" s="350"/>
      <c r="BN383" s="350"/>
      <c r="BO383" s="350"/>
      <c r="BP383" s="350"/>
      <c r="BQ383" s="350"/>
      <c r="BR383" s="350"/>
      <c r="BS383" s="350"/>
      <c r="BT383" s="350">
        <f t="shared" si="42"/>
        <v>0</v>
      </c>
      <c r="BV383" s="349"/>
      <c r="BW383" s="349"/>
      <c r="BX383" s="349"/>
      <c r="BY383" s="349"/>
      <c r="BZ383" s="349"/>
      <c r="CA383" s="349"/>
      <c r="CB383" s="349"/>
      <c r="CC383" s="349"/>
      <c r="CD383" s="349"/>
      <c r="CE383" s="349"/>
      <c r="CF383" s="349"/>
      <c r="CG383" s="349"/>
      <c r="CH383" s="350">
        <f t="shared" si="43"/>
        <v>0</v>
      </c>
      <c r="CI383" s="399" t="e">
        <f t="shared" si="44"/>
        <v>#DIV/0!</v>
      </c>
      <c r="CJ383" s="348">
        <v>0</v>
      </c>
      <c r="CK383" s="348">
        <v>0</v>
      </c>
      <c r="CL383" s="348">
        <v>0</v>
      </c>
      <c r="CM383" s="348">
        <v>0</v>
      </c>
      <c r="CN383" s="348">
        <v>0</v>
      </c>
      <c r="CO383" s="348">
        <v>0</v>
      </c>
      <c r="CP383" s="348">
        <v>0</v>
      </c>
      <c r="CQ383" s="348">
        <v>0</v>
      </c>
      <c r="CR383" s="348">
        <v>0</v>
      </c>
      <c r="CS383" s="348">
        <v>0</v>
      </c>
      <c r="CT383" s="348">
        <v>0</v>
      </c>
      <c r="CU383" s="348">
        <v>0</v>
      </c>
      <c r="CV383" s="350">
        <f t="shared" si="45"/>
        <v>0</v>
      </c>
      <c r="CX383" s="1054"/>
    </row>
    <row r="384" spans="2:102" ht="30" x14ac:dyDescent="0.25">
      <c r="B384" s="172">
        <f>IF(C384=0,"",MAX($B$7:B383)+1)</f>
        <v>364</v>
      </c>
      <c r="C384" s="179">
        <v>6274001903</v>
      </c>
      <c r="D384" s="171" t="str">
        <f>_xlfn.XLOOKUP(C384,'COA_DTGroup_Update 20260428'!$C$410:$C$854,'COA_DTGroup_Update 20260428'!$A$410:$A$854,"")</f>
        <v>Khấu hao máy móc thiết bị chính</v>
      </c>
      <c r="E384" s="171" t="s">
        <v>411</v>
      </c>
      <c r="F384" s="179" t="s">
        <v>1081</v>
      </c>
      <c r="G384" s="171" t="s">
        <v>1082</v>
      </c>
      <c r="H384" s="179">
        <f>VLOOKUP(C384,'COA_DTGroup_Update 20260428'!C:D,2,0)</f>
        <v>627</v>
      </c>
      <c r="I384" s="179">
        <v>156</v>
      </c>
      <c r="J384" s="198" t="s">
        <v>411</v>
      </c>
      <c r="K384" s="222" t="s">
        <v>226</v>
      </c>
      <c r="L384" s="288" t="s">
        <v>607</v>
      </c>
      <c r="M384" s="299" t="s">
        <v>2258</v>
      </c>
      <c r="N384" s="285"/>
      <c r="O384" s="285" t="s">
        <v>607</v>
      </c>
      <c r="P384" s="1" t="b">
        <v>1</v>
      </c>
      <c r="R384" s="349"/>
      <c r="S384" s="349"/>
      <c r="T384" s="349"/>
      <c r="U384" s="349"/>
      <c r="V384" s="349"/>
      <c r="W384" s="349"/>
      <c r="X384" s="349"/>
      <c r="Y384" s="349"/>
      <c r="Z384" s="349"/>
      <c r="AA384" s="349"/>
      <c r="AB384" s="349"/>
      <c r="AC384" s="349"/>
      <c r="AD384" s="350">
        <f t="shared" si="39"/>
        <v>0</v>
      </c>
      <c r="AF384" s="349"/>
      <c r="AG384" s="349"/>
      <c r="AH384" s="349"/>
      <c r="AI384" s="349"/>
      <c r="AJ384" s="349"/>
      <c r="AK384" s="349"/>
      <c r="AL384" s="349"/>
      <c r="AM384" s="349"/>
      <c r="AN384" s="349"/>
      <c r="AO384" s="349"/>
      <c r="AP384" s="349"/>
      <c r="AQ384" s="349"/>
      <c r="AR384" s="350">
        <f t="shared" si="40"/>
        <v>0</v>
      </c>
      <c r="AT384" s="349"/>
      <c r="AU384" s="349"/>
      <c r="AV384" s="349"/>
      <c r="AW384" s="349"/>
      <c r="AX384" s="349"/>
      <c r="AY384" s="349"/>
      <c r="AZ384" s="349"/>
      <c r="BA384" s="349"/>
      <c r="BB384" s="349"/>
      <c r="BC384" s="349"/>
      <c r="BD384" s="349"/>
      <c r="BE384" s="349"/>
      <c r="BF384" s="350">
        <f t="shared" si="41"/>
        <v>0</v>
      </c>
      <c r="BH384" s="350"/>
      <c r="BI384" s="350"/>
      <c r="BJ384" s="350"/>
      <c r="BK384" s="350"/>
      <c r="BL384" s="350"/>
      <c r="BM384" s="350"/>
      <c r="BN384" s="350"/>
      <c r="BO384" s="350"/>
      <c r="BP384" s="350"/>
      <c r="BQ384" s="350"/>
      <c r="BR384" s="350"/>
      <c r="BS384" s="350"/>
      <c r="BT384" s="350">
        <f t="shared" si="42"/>
        <v>0</v>
      </c>
      <c r="BV384" s="349">
        <v>299681816.67122692</v>
      </c>
      <c r="BW384" s="349">
        <v>299681816.67122692</v>
      </c>
      <c r="BX384" s="349">
        <v>297118180.67122692</v>
      </c>
      <c r="BY384" s="349">
        <v>297118180.67122692</v>
      </c>
      <c r="BZ384" s="349">
        <v>297118180.67122692</v>
      </c>
      <c r="CA384" s="349">
        <v>297118180.67122692</v>
      </c>
      <c r="CB384" s="349">
        <v>297118180.67122692</v>
      </c>
      <c r="CC384" s="349">
        <v>297118180.67122692</v>
      </c>
      <c r="CD384" s="349">
        <v>297118180.67122692</v>
      </c>
      <c r="CE384" s="349">
        <v>314479291.78233802</v>
      </c>
      <c r="CF384" s="349">
        <v>314479291.78233802</v>
      </c>
      <c r="CG384" s="349">
        <v>314479291.78233802</v>
      </c>
      <c r="CH384" s="350">
        <f t="shared" si="43"/>
        <v>3622628773.3880568</v>
      </c>
      <c r="CI384" s="399">
        <f t="shared" si="44"/>
        <v>0.21402963596703239</v>
      </c>
      <c r="CJ384" s="348">
        <v>291775933</v>
      </c>
      <c r="CK384" s="348">
        <v>294192247</v>
      </c>
      <c r="CL384" s="348">
        <v>291628607</v>
      </c>
      <c r="CM384" s="348">
        <v>294198054</v>
      </c>
      <c r="CN384" s="348">
        <v>294198056</v>
      </c>
      <c r="CO384" s="348">
        <v>0</v>
      </c>
      <c r="CP384" s="348">
        <v>0</v>
      </c>
      <c r="CQ384" s="348">
        <v>0</v>
      </c>
      <c r="CR384" s="348">
        <v>0</v>
      </c>
      <c r="CS384" s="348">
        <v>0</v>
      </c>
      <c r="CT384" s="348">
        <v>0</v>
      </c>
      <c r="CU384" s="348">
        <v>0</v>
      </c>
      <c r="CV384" s="350">
        <f t="shared" si="45"/>
        <v>1465992897</v>
      </c>
      <c r="CX384" s="1054"/>
    </row>
    <row r="385" spans="1:102" ht="30" x14ac:dyDescent="0.25">
      <c r="B385" s="172">
        <f>IF(C385=0,"",MAX($B$7:B384)+1)</f>
        <v>365</v>
      </c>
      <c r="C385" s="179">
        <v>6274001904</v>
      </c>
      <c r="D385" s="171" t="str">
        <f>_xlfn.XLOOKUP(C385,'COA_DTGroup_Update 20260428'!$C$410:$C$854,'COA_DTGroup_Update 20260428'!$A$410:$A$854,"")</f>
        <v>Khấu hao thiết bị văn phòng</v>
      </c>
      <c r="E385" s="171" t="s">
        <v>416</v>
      </c>
      <c r="F385" s="179" t="s">
        <v>1083</v>
      </c>
      <c r="G385" s="171" t="s">
        <v>1084</v>
      </c>
      <c r="H385" s="179">
        <f>VLOOKUP(C385,'COA_DTGroup_Update 20260428'!C:D,2,0)</f>
        <v>627</v>
      </c>
      <c r="I385" s="179">
        <v>161</v>
      </c>
      <c r="J385" s="198" t="s">
        <v>416</v>
      </c>
      <c r="K385" s="222" t="s">
        <v>226</v>
      </c>
      <c r="L385" s="288" t="s">
        <v>608</v>
      </c>
      <c r="M385" s="299" t="s">
        <v>2258</v>
      </c>
      <c r="N385" s="285"/>
      <c r="O385" s="285" t="s">
        <v>608</v>
      </c>
      <c r="P385" s="1" t="b">
        <v>1</v>
      </c>
      <c r="R385" s="349"/>
      <c r="S385" s="349"/>
      <c r="T385" s="349"/>
      <c r="U385" s="349"/>
      <c r="V385" s="349"/>
      <c r="W385" s="349"/>
      <c r="X385" s="349"/>
      <c r="Y385" s="349"/>
      <c r="Z385" s="349"/>
      <c r="AA385" s="349"/>
      <c r="AB385" s="349"/>
      <c r="AC385" s="349"/>
      <c r="AD385" s="350">
        <f t="shared" si="39"/>
        <v>0</v>
      </c>
      <c r="AF385" s="349"/>
      <c r="AG385" s="349"/>
      <c r="AH385" s="349"/>
      <c r="AI385" s="349"/>
      <c r="AJ385" s="349"/>
      <c r="AK385" s="349"/>
      <c r="AL385" s="349"/>
      <c r="AM385" s="349"/>
      <c r="AN385" s="349"/>
      <c r="AO385" s="349"/>
      <c r="AP385" s="349"/>
      <c r="AQ385" s="349"/>
      <c r="AR385" s="350">
        <f t="shared" si="40"/>
        <v>0</v>
      </c>
      <c r="AT385" s="349"/>
      <c r="AU385" s="349"/>
      <c r="AV385" s="349"/>
      <c r="AW385" s="349"/>
      <c r="AX385" s="349"/>
      <c r="AY385" s="349"/>
      <c r="AZ385" s="349"/>
      <c r="BA385" s="349"/>
      <c r="BB385" s="349"/>
      <c r="BC385" s="349"/>
      <c r="BD385" s="349"/>
      <c r="BE385" s="349"/>
      <c r="BF385" s="350">
        <f t="shared" si="41"/>
        <v>0</v>
      </c>
      <c r="BH385" s="350"/>
      <c r="BI385" s="350"/>
      <c r="BJ385" s="350"/>
      <c r="BK385" s="350"/>
      <c r="BL385" s="350"/>
      <c r="BM385" s="350"/>
      <c r="BN385" s="350"/>
      <c r="BO385" s="350"/>
      <c r="BP385" s="350"/>
      <c r="BQ385" s="350"/>
      <c r="BR385" s="350"/>
      <c r="BS385" s="350"/>
      <c r="BT385" s="350">
        <f t="shared" si="42"/>
        <v>0</v>
      </c>
      <c r="BV385" s="349">
        <v>2576398.8411214952</v>
      </c>
      <c r="BW385" s="349">
        <v>2576398.8411214952</v>
      </c>
      <c r="BX385" s="349">
        <v>2576398.8411214952</v>
      </c>
      <c r="BY385" s="349">
        <v>2576398.8411214952</v>
      </c>
      <c r="BZ385" s="349">
        <v>2576398.8411214952</v>
      </c>
      <c r="CA385" s="349">
        <v>2576398.8411214952</v>
      </c>
      <c r="CB385" s="349">
        <v>2576398.8411214952</v>
      </c>
      <c r="CC385" s="349">
        <v>2576398.8411214952</v>
      </c>
      <c r="CD385" s="349">
        <v>2576398.8411214952</v>
      </c>
      <c r="CE385" s="349">
        <v>2576398.8411214952</v>
      </c>
      <c r="CF385" s="349">
        <v>2576398.8411214952</v>
      </c>
      <c r="CG385" s="349">
        <v>2576398.8411214952</v>
      </c>
      <c r="CH385" s="350">
        <f t="shared" si="43"/>
        <v>30916786.093457941</v>
      </c>
      <c r="CI385" s="399">
        <f t="shared" si="44"/>
        <v>0.25000017411827868</v>
      </c>
      <c r="CJ385" s="348">
        <v>2576399</v>
      </c>
      <c r="CK385" s="348">
        <v>2576399</v>
      </c>
      <c r="CL385" s="348">
        <v>2576400</v>
      </c>
      <c r="CM385" s="348">
        <v>2576399</v>
      </c>
      <c r="CN385" s="348">
        <v>2576399</v>
      </c>
      <c r="CO385" s="348">
        <v>0</v>
      </c>
      <c r="CP385" s="348">
        <v>0</v>
      </c>
      <c r="CQ385" s="348">
        <v>0</v>
      </c>
      <c r="CR385" s="348">
        <v>0</v>
      </c>
      <c r="CS385" s="348">
        <v>0</v>
      </c>
      <c r="CT385" s="348">
        <v>0</v>
      </c>
      <c r="CU385" s="348">
        <v>0</v>
      </c>
      <c r="CV385" s="350">
        <f t="shared" si="45"/>
        <v>12881996</v>
      </c>
      <c r="CX385" s="1054"/>
    </row>
    <row r="386" spans="1:102" ht="30" x14ac:dyDescent="0.25">
      <c r="B386" s="172">
        <f>IF(C386=0,"",MAX($B$7:B385)+1)</f>
        <v>366</v>
      </c>
      <c r="C386" s="179">
        <v>6274001905</v>
      </c>
      <c r="D386" s="171" t="str">
        <f>_xlfn.XLOOKUP(C386,'COA_DTGroup_Update 20260428'!$C$410:$C$854,'COA_DTGroup_Update 20260428'!$A$410:$A$854,"")</f>
        <v>Khấu hao phương tiện đi lại, vận tải</v>
      </c>
      <c r="E386" s="171" t="s">
        <v>415</v>
      </c>
      <c r="F386" s="179" t="s">
        <v>1085</v>
      </c>
      <c r="G386" s="171" t="s">
        <v>1086</v>
      </c>
      <c r="H386" s="179">
        <f>VLOOKUP(C386,'COA_DTGroup_Update 20260428'!C:D,2,0)</f>
        <v>627</v>
      </c>
      <c r="I386" s="179">
        <v>160</v>
      </c>
      <c r="J386" s="198" t="s">
        <v>415</v>
      </c>
      <c r="K386" s="222" t="s">
        <v>226</v>
      </c>
      <c r="L386" s="288" t="s">
        <v>561</v>
      </c>
      <c r="M386" s="299" t="s">
        <v>2258</v>
      </c>
      <c r="N386" s="285"/>
      <c r="O386" s="285" t="s">
        <v>561</v>
      </c>
      <c r="P386" s="1" t="b">
        <v>1</v>
      </c>
      <c r="R386" s="349"/>
      <c r="S386" s="349"/>
      <c r="T386" s="349"/>
      <c r="U386" s="349"/>
      <c r="V386" s="349"/>
      <c r="W386" s="349"/>
      <c r="X386" s="349"/>
      <c r="Y386" s="349"/>
      <c r="Z386" s="349"/>
      <c r="AA386" s="349"/>
      <c r="AB386" s="349"/>
      <c r="AC386" s="349"/>
      <c r="AD386" s="350">
        <f t="shared" si="39"/>
        <v>0</v>
      </c>
      <c r="AF386" s="349"/>
      <c r="AG386" s="349"/>
      <c r="AH386" s="349"/>
      <c r="AI386" s="349"/>
      <c r="AJ386" s="349"/>
      <c r="AK386" s="349"/>
      <c r="AL386" s="349"/>
      <c r="AM386" s="349"/>
      <c r="AN386" s="349"/>
      <c r="AO386" s="349"/>
      <c r="AP386" s="349"/>
      <c r="AQ386" s="349"/>
      <c r="AR386" s="350">
        <f t="shared" si="40"/>
        <v>0</v>
      </c>
      <c r="AT386" s="349"/>
      <c r="AU386" s="349"/>
      <c r="AV386" s="349"/>
      <c r="AW386" s="349"/>
      <c r="AX386" s="349"/>
      <c r="AY386" s="349"/>
      <c r="AZ386" s="349"/>
      <c r="BA386" s="349"/>
      <c r="BB386" s="349"/>
      <c r="BC386" s="349"/>
      <c r="BD386" s="349"/>
      <c r="BE386" s="349"/>
      <c r="BF386" s="350">
        <f t="shared" si="41"/>
        <v>0</v>
      </c>
      <c r="BH386" s="350"/>
      <c r="BI386" s="350"/>
      <c r="BJ386" s="350"/>
      <c r="BK386" s="350"/>
      <c r="BL386" s="350"/>
      <c r="BM386" s="350"/>
      <c r="BN386" s="350"/>
      <c r="BO386" s="350"/>
      <c r="BP386" s="350"/>
      <c r="BQ386" s="350"/>
      <c r="BR386" s="350"/>
      <c r="BS386" s="350"/>
      <c r="BT386" s="350">
        <f t="shared" si="42"/>
        <v>0</v>
      </c>
      <c r="BV386" s="349">
        <v>23664937</v>
      </c>
      <c r="BW386" s="349">
        <v>23664937</v>
      </c>
      <c r="BX386" s="349">
        <v>23664937</v>
      </c>
      <c r="BY386" s="349">
        <v>23664937</v>
      </c>
      <c r="BZ386" s="349">
        <v>23664937</v>
      </c>
      <c r="CA386" s="349">
        <v>23664937</v>
      </c>
      <c r="CB386" s="349">
        <v>23664937</v>
      </c>
      <c r="CC386" s="349">
        <v>23664937</v>
      </c>
      <c r="CD386" s="349">
        <v>23664937</v>
      </c>
      <c r="CE386" s="349">
        <v>23664937</v>
      </c>
      <c r="CF386" s="349">
        <v>23664937</v>
      </c>
      <c r="CG386" s="349">
        <v>23664937</v>
      </c>
      <c r="CH386" s="350">
        <f t="shared" si="43"/>
        <v>283979244</v>
      </c>
      <c r="CI386" s="399">
        <f t="shared" si="44"/>
        <v>0.25000001056415244</v>
      </c>
      <c r="CJ386" s="348">
        <v>23664937</v>
      </c>
      <c r="CK386" s="348">
        <v>23664938</v>
      </c>
      <c r="CL386" s="348">
        <v>23664936</v>
      </c>
      <c r="CM386" s="348">
        <v>23664937</v>
      </c>
      <c r="CN386" s="348">
        <v>23664938</v>
      </c>
      <c r="CO386" s="348">
        <v>0</v>
      </c>
      <c r="CP386" s="348">
        <v>0</v>
      </c>
      <c r="CQ386" s="348">
        <v>0</v>
      </c>
      <c r="CR386" s="348">
        <v>0</v>
      </c>
      <c r="CS386" s="348">
        <v>0</v>
      </c>
      <c r="CT386" s="348">
        <v>0</v>
      </c>
      <c r="CU386" s="348">
        <v>0</v>
      </c>
      <c r="CV386" s="350">
        <f t="shared" si="45"/>
        <v>118324686</v>
      </c>
      <c r="CX386" s="1054"/>
    </row>
    <row r="387" spans="1:102" ht="30" x14ac:dyDescent="0.25">
      <c r="B387" s="172">
        <f>IF(C387=0,"",MAX($B$7:B386)+1)</f>
        <v>367</v>
      </c>
      <c r="C387" s="179">
        <v>6274001906</v>
      </c>
      <c r="D387" s="171" t="str">
        <f>_xlfn.XLOOKUP(C387,'COA_DTGroup_Update 20260428'!$C$410:$C$854,'COA_DTGroup_Update 20260428'!$A$410:$A$854,"")</f>
        <v>Khấu hao máy móc thiết bị phụ</v>
      </c>
      <c r="E387" s="171" t="s">
        <v>412</v>
      </c>
      <c r="F387" s="179" t="s">
        <v>1087</v>
      </c>
      <c r="G387" s="171" t="s">
        <v>1088</v>
      </c>
      <c r="H387" s="179">
        <f>VLOOKUP(C387,'COA_DTGroup_Update 20260428'!C:D,2,0)</f>
        <v>627</v>
      </c>
      <c r="I387" s="179">
        <v>157</v>
      </c>
      <c r="J387" s="198" t="s">
        <v>412</v>
      </c>
      <c r="K387" s="222" t="s">
        <v>226</v>
      </c>
      <c r="L387" s="288" t="s">
        <v>609</v>
      </c>
      <c r="M387" s="299" t="s">
        <v>2258</v>
      </c>
      <c r="N387" s="285"/>
      <c r="O387" s="285" t="s">
        <v>609</v>
      </c>
      <c r="P387" s="1" t="b">
        <v>1</v>
      </c>
      <c r="R387" s="349"/>
      <c r="S387" s="349"/>
      <c r="T387" s="349"/>
      <c r="U387" s="349"/>
      <c r="V387" s="349"/>
      <c r="W387" s="349"/>
      <c r="X387" s="349"/>
      <c r="Y387" s="349"/>
      <c r="Z387" s="349"/>
      <c r="AA387" s="349"/>
      <c r="AB387" s="349"/>
      <c r="AC387" s="349"/>
      <c r="AD387" s="350">
        <f t="shared" si="39"/>
        <v>0</v>
      </c>
      <c r="AF387" s="349"/>
      <c r="AG387" s="349"/>
      <c r="AH387" s="349"/>
      <c r="AI387" s="349"/>
      <c r="AJ387" s="349"/>
      <c r="AK387" s="349"/>
      <c r="AL387" s="349"/>
      <c r="AM387" s="349"/>
      <c r="AN387" s="349"/>
      <c r="AO387" s="349"/>
      <c r="AP387" s="349"/>
      <c r="AQ387" s="349"/>
      <c r="AR387" s="350">
        <f t="shared" si="40"/>
        <v>0</v>
      </c>
      <c r="AT387" s="349"/>
      <c r="AU387" s="349"/>
      <c r="AV387" s="349"/>
      <c r="AW387" s="349"/>
      <c r="AX387" s="349"/>
      <c r="AY387" s="349"/>
      <c r="AZ387" s="349"/>
      <c r="BA387" s="349"/>
      <c r="BB387" s="349"/>
      <c r="BC387" s="349"/>
      <c r="BD387" s="349"/>
      <c r="BE387" s="349"/>
      <c r="BF387" s="350">
        <f t="shared" si="41"/>
        <v>0</v>
      </c>
      <c r="BH387" s="350"/>
      <c r="BI387" s="350"/>
      <c r="BJ387" s="350"/>
      <c r="BK387" s="350"/>
      <c r="BL387" s="350"/>
      <c r="BM387" s="350"/>
      <c r="BN387" s="350"/>
      <c r="BO387" s="350"/>
      <c r="BP387" s="350"/>
      <c r="BQ387" s="350"/>
      <c r="BR387" s="350"/>
      <c r="BS387" s="350"/>
      <c r="BT387" s="350">
        <f t="shared" si="42"/>
        <v>0</v>
      </c>
      <c r="BV387" s="349">
        <v>6809502.4399148459</v>
      </c>
      <c r="BW387" s="349">
        <v>6809502.4399148459</v>
      </c>
      <c r="BX387" s="349">
        <v>6809502.4399148459</v>
      </c>
      <c r="BY387" s="349">
        <v>6809502.4399148459</v>
      </c>
      <c r="BZ387" s="349">
        <v>6809502.4399148459</v>
      </c>
      <c r="CA387" s="349">
        <v>6809502.4399148459</v>
      </c>
      <c r="CB387" s="349">
        <v>6809502.4399148459</v>
      </c>
      <c r="CC387" s="349">
        <v>6809502.4399148459</v>
      </c>
      <c r="CD387" s="349">
        <v>6809502.4399148459</v>
      </c>
      <c r="CE387" s="349">
        <v>6809502.4399148459</v>
      </c>
      <c r="CF387" s="349">
        <v>6809502.4399148459</v>
      </c>
      <c r="CG387" s="349">
        <v>6809502.4399148459</v>
      </c>
      <c r="CH387" s="350">
        <f t="shared" si="43"/>
        <v>81714029.278978169</v>
      </c>
      <c r="CI387" s="399">
        <f t="shared" si="44"/>
        <v>0.45331903282551056</v>
      </c>
      <c r="CJ387" s="348">
        <v>7536548</v>
      </c>
      <c r="CK387" s="348">
        <v>7536549</v>
      </c>
      <c r="CL387" s="348">
        <v>7536547</v>
      </c>
      <c r="CM387" s="348">
        <v>8487936</v>
      </c>
      <c r="CN387" s="348">
        <v>8487938</v>
      </c>
      <c r="CO387" s="348">
        <v>0</v>
      </c>
      <c r="CP387" s="348">
        <v>0</v>
      </c>
      <c r="CQ387" s="348">
        <v>0</v>
      </c>
      <c r="CR387" s="348">
        <v>0</v>
      </c>
      <c r="CS387" s="348">
        <v>0</v>
      </c>
      <c r="CT387" s="348">
        <v>0</v>
      </c>
      <c r="CU387" s="348">
        <v>0</v>
      </c>
      <c r="CV387" s="350">
        <f t="shared" si="45"/>
        <v>39585518</v>
      </c>
      <c r="CX387" s="1054"/>
    </row>
    <row r="388" spans="1:102" s="3" customFormat="1" ht="30" x14ac:dyDescent="0.25">
      <c r="A388" s="191"/>
      <c r="B388" s="212">
        <f>IF(C388=0,"",MAX($B$7:B387)+1)</f>
        <v>368</v>
      </c>
      <c r="C388" s="204">
        <v>6274001907</v>
      </c>
      <c r="D388" s="205" t="str">
        <f>_xlfn.XLOOKUP(C388,'COA_DTGroup_Update 20260428'!$C$410:$C$854,'COA_DTGroup_Update 20260428'!$A$410:$A$854,"")</f>
        <v>Khấu hao TSCĐ vô hình</v>
      </c>
      <c r="E388" s="205"/>
      <c r="F388" s="204" t="s">
        <v>1089</v>
      </c>
      <c r="G388" s="205" t="s">
        <v>1090</v>
      </c>
      <c r="H388" s="200">
        <f>VLOOKUP(C388,'COA_DTGroup_Update 20260428'!C:D,2,0)</f>
        <v>627</v>
      </c>
      <c r="I388" s="204">
        <v>169</v>
      </c>
      <c r="J388" s="201" t="s">
        <v>1091</v>
      </c>
      <c r="K388" s="223" t="s">
        <v>226</v>
      </c>
      <c r="L388" s="289" t="s">
        <v>611</v>
      </c>
      <c r="M388" s="292" t="s">
        <v>2283</v>
      </c>
      <c r="N388" s="286"/>
      <c r="O388" s="286" t="s">
        <v>611</v>
      </c>
      <c r="P388" s="1" t="b">
        <v>1</v>
      </c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  <c r="AC388" s="351"/>
      <c r="AD388" s="352">
        <f t="shared" si="39"/>
        <v>0</v>
      </c>
      <c r="AF388" s="351"/>
      <c r="AG388" s="351"/>
      <c r="AH388" s="351"/>
      <c r="AI388" s="351"/>
      <c r="AJ388" s="351"/>
      <c r="AK388" s="351"/>
      <c r="AL388" s="351"/>
      <c r="AM388" s="351"/>
      <c r="AN388" s="351"/>
      <c r="AO388" s="351"/>
      <c r="AP388" s="351"/>
      <c r="AQ388" s="351"/>
      <c r="AR388" s="352">
        <f t="shared" si="40"/>
        <v>0</v>
      </c>
      <c r="AT388" s="351"/>
      <c r="AU388" s="351"/>
      <c r="AV388" s="351"/>
      <c r="AW388" s="351"/>
      <c r="AX388" s="351"/>
      <c r="AY388" s="351"/>
      <c r="AZ388" s="351"/>
      <c r="BA388" s="351"/>
      <c r="BB388" s="351"/>
      <c r="BC388" s="351"/>
      <c r="BD388" s="351"/>
      <c r="BE388" s="351"/>
      <c r="BF388" s="352">
        <f t="shared" si="41"/>
        <v>0</v>
      </c>
      <c r="BH388" s="352"/>
      <c r="BI388" s="352"/>
      <c r="BJ388" s="352"/>
      <c r="BK388" s="352"/>
      <c r="BL388" s="352"/>
      <c r="BM388" s="352"/>
      <c r="BN388" s="352"/>
      <c r="BO388" s="352"/>
      <c r="BP388" s="352"/>
      <c r="BQ388" s="352"/>
      <c r="BR388" s="352"/>
      <c r="BS388" s="352"/>
      <c r="BT388" s="352">
        <f t="shared" si="42"/>
        <v>0</v>
      </c>
      <c r="BV388" s="351">
        <v>9389041.6666666679</v>
      </c>
      <c r="BW388" s="351">
        <v>9389041.6666666679</v>
      </c>
      <c r="BX388" s="351">
        <v>9389041.6666666679</v>
      </c>
      <c r="BY388" s="351">
        <v>9389041.6666666679</v>
      </c>
      <c r="BZ388" s="351">
        <v>9389041.6666666679</v>
      </c>
      <c r="CA388" s="351">
        <v>9389041.6666666679</v>
      </c>
      <c r="CB388" s="351">
        <v>9389041.6666666679</v>
      </c>
      <c r="CC388" s="351">
        <v>9389041.6666666679</v>
      </c>
      <c r="CD388" s="351">
        <v>9389041.6666666679</v>
      </c>
      <c r="CE388" s="351">
        <v>9389041.6666666679</v>
      </c>
      <c r="CF388" s="351">
        <v>9389041.6666666679</v>
      </c>
      <c r="CG388" s="351">
        <v>9389041.6666666679</v>
      </c>
      <c r="CH388" s="352">
        <f t="shared" si="43"/>
        <v>112668500.00000004</v>
      </c>
      <c r="CI388" s="399">
        <f t="shared" si="44"/>
        <v>-1</v>
      </c>
      <c r="CJ388" s="348">
        <v>0</v>
      </c>
      <c r="CK388" s="348">
        <v>0</v>
      </c>
      <c r="CL388" s="348">
        <v>0</v>
      </c>
      <c r="CM388" s="348">
        <v>0</v>
      </c>
      <c r="CN388" s="348">
        <v>0</v>
      </c>
      <c r="CO388" s="348">
        <v>0</v>
      </c>
      <c r="CP388" s="348">
        <v>0</v>
      </c>
      <c r="CQ388" s="348">
        <v>0</v>
      </c>
      <c r="CR388" s="348">
        <v>0</v>
      </c>
      <c r="CS388" s="348">
        <v>0</v>
      </c>
      <c r="CT388" s="348">
        <v>0</v>
      </c>
      <c r="CU388" s="348">
        <v>0</v>
      </c>
      <c r="CV388" s="352">
        <f t="shared" si="45"/>
        <v>0</v>
      </c>
      <c r="CX388" s="1054"/>
    </row>
    <row r="389" spans="1:102" ht="30" x14ac:dyDescent="0.25">
      <c r="B389" s="172">
        <f>IF(C389=0,"",MAX($B$7:B388)+1)</f>
        <v>369</v>
      </c>
      <c r="C389" s="179">
        <v>6274001909</v>
      </c>
      <c r="D389" s="171" t="str">
        <f>_xlfn.XLOOKUP(C389,'COA_DTGroup_Update 20260428'!$C$410:$C$854,'COA_DTGroup_Update 20260428'!$A$410:$A$854,"")</f>
        <v>Khấu hao TSCĐ khác</v>
      </c>
      <c r="E389" s="171" t="s">
        <v>418</v>
      </c>
      <c r="F389" s="179" t="s">
        <v>1092</v>
      </c>
      <c r="G389" s="171" t="s">
        <v>448</v>
      </c>
      <c r="H389" s="179">
        <f>VLOOKUP(C389,'COA_DTGroup_Update 20260428'!C:D,2,0)</f>
        <v>627</v>
      </c>
      <c r="I389" s="179">
        <v>163</v>
      </c>
      <c r="J389" s="198" t="s">
        <v>418</v>
      </c>
      <c r="K389" s="222" t="s">
        <v>226</v>
      </c>
      <c r="L389" s="288" t="s">
        <v>610</v>
      </c>
      <c r="M389" s="299" t="s">
        <v>2258</v>
      </c>
      <c r="N389" s="285"/>
      <c r="O389" s="285" t="s">
        <v>610</v>
      </c>
      <c r="P389" s="1" t="b">
        <v>1</v>
      </c>
      <c r="R389" s="349"/>
      <c r="S389" s="349"/>
      <c r="T389" s="349"/>
      <c r="U389" s="349"/>
      <c r="V389" s="349"/>
      <c r="W389" s="349"/>
      <c r="X389" s="349"/>
      <c r="Y389" s="349"/>
      <c r="Z389" s="349"/>
      <c r="AA389" s="349"/>
      <c r="AB389" s="349"/>
      <c r="AC389" s="349"/>
      <c r="AD389" s="350">
        <f t="shared" si="39"/>
        <v>0</v>
      </c>
      <c r="AF389" s="349"/>
      <c r="AG389" s="349"/>
      <c r="AH389" s="349"/>
      <c r="AI389" s="349"/>
      <c r="AJ389" s="349"/>
      <c r="AK389" s="349"/>
      <c r="AL389" s="349"/>
      <c r="AM389" s="349"/>
      <c r="AN389" s="349"/>
      <c r="AO389" s="349"/>
      <c r="AP389" s="349"/>
      <c r="AQ389" s="349"/>
      <c r="AR389" s="350">
        <f t="shared" si="40"/>
        <v>0</v>
      </c>
      <c r="AT389" s="349"/>
      <c r="AU389" s="349"/>
      <c r="AV389" s="349"/>
      <c r="AW389" s="349"/>
      <c r="AX389" s="349"/>
      <c r="AY389" s="349"/>
      <c r="AZ389" s="349"/>
      <c r="BA389" s="349"/>
      <c r="BB389" s="349"/>
      <c r="BC389" s="349"/>
      <c r="BD389" s="349"/>
      <c r="BE389" s="349"/>
      <c r="BF389" s="350">
        <f t="shared" si="41"/>
        <v>0</v>
      </c>
      <c r="BH389" s="350"/>
      <c r="BI389" s="350"/>
      <c r="BJ389" s="350"/>
      <c r="BK389" s="350"/>
      <c r="BL389" s="350"/>
      <c r="BM389" s="350"/>
      <c r="BN389" s="350"/>
      <c r="BO389" s="350"/>
      <c r="BP389" s="350"/>
      <c r="BQ389" s="350"/>
      <c r="BR389" s="350"/>
      <c r="BS389" s="350"/>
      <c r="BT389" s="350">
        <f t="shared" si="42"/>
        <v>0</v>
      </c>
      <c r="BV389" s="349">
        <v>188392.85714285713</v>
      </c>
      <c r="BW389" s="349">
        <v>188392.85714285713</v>
      </c>
      <c r="BX389" s="349">
        <v>188392.85714285713</v>
      </c>
      <c r="BY389" s="349">
        <v>188392.85714285713</v>
      </c>
      <c r="BZ389" s="349">
        <v>188392.85714285713</v>
      </c>
      <c r="CA389" s="349">
        <v>188392.85714285713</v>
      </c>
      <c r="CB389" s="349">
        <v>188392.85714285713</v>
      </c>
      <c r="CC389" s="349">
        <v>188392.85714285713</v>
      </c>
      <c r="CD389" s="349">
        <v>188392.85714285713</v>
      </c>
      <c r="CE389" s="349">
        <v>188392.85714285713</v>
      </c>
      <c r="CF389" s="349">
        <v>188392.85714285713</v>
      </c>
      <c r="CG389" s="349">
        <v>188392.85714285713</v>
      </c>
      <c r="CH389" s="350">
        <f t="shared" si="43"/>
        <v>2260714.285714285</v>
      </c>
      <c r="CI389" s="399">
        <f t="shared" si="44"/>
        <v>0.24999962085308103</v>
      </c>
      <c r="CJ389" s="348">
        <v>188393</v>
      </c>
      <c r="CK389" s="348">
        <v>188393</v>
      </c>
      <c r="CL389" s="348">
        <v>188393</v>
      </c>
      <c r="CM389" s="348">
        <v>188392</v>
      </c>
      <c r="CN389" s="348">
        <v>188393</v>
      </c>
      <c r="CO389" s="348">
        <v>0</v>
      </c>
      <c r="CP389" s="348">
        <v>0</v>
      </c>
      <c r="CQ389" s="348">
        <v>0</v>
      </c>
      <c r="CR389" s="348">
        <v>0</v>
      </c>
      <c r="CS389" s="348">
        <v>0</v>
      </c>
      <c r="CT389" s="348">
        <v>0</v>
      </c>
      <c r="CU389" s="348">
        <v>0</v>
      </c>
      <c r="CV389" s="350">
        <f t="shared" si="45"/>
        <v>941964</v>
      </c>
      <c r="CX389" s="1054"/>
    </row>
    <row r="390" spans="1:102" ht="30" x14ac:dyDescent="0.25">
      <c r="B390" s="172">
        <f>IF(C390=0,"",MAX($B$7:B389)+1)</f>
        <v>370</v>
      </c>
      <c r="C390" s="179">
        <v>6274001910</v>
      </c>
      <c r="D390" s="171" t="str">
        <f>_xlfn.XLOOKUP(C390,'COA_DTGroup_Update 20260428'!$C$410:$C$854,'COA_DTGroup_Update 20260428'!$A$410:$A$854,"")</f>
        <v>Khấu hao quyền sử dụng đất</v>
      </c>
      <c r="E390" s="171" t="s">
        <v>423</v>
      </c>
      <c r="F390" s="179" t="s">
        <v>1093</v>
      </c>
      <c r="G390" s="171" t="s">
        <v>1094</v>
      </c>
      <c r="H390" s="179">
        <f>VLOOKUP(C390,'COA_DTGroup_Update 20260428'!C:D,2,0)</f>
        <v>627</v>
      </c>
      <c r="I390" s="179">
        <v>168</v>
      </c>
      <c r="J390" s="198" t="s">
        <v>423</v>
      </c>
      <c r="K390" s="222" t="s">
        <v>226</v>
      </c>
      <c r="L390" s="288" t="s">
        <v>724</v>
      </c>
      <c r="M390" s="299" t="s">
        <v>2258</v>
      </c>
      <c r="N390" s="285"/>
      <c r="O390" s="285" t="s">
        <v>724</v>
      </c>
      <c r="P390" s="1" t="b">
        <v>1</v>
      </c>
      <c r="R390" s="349"/>
      <c r="S390" s="349"/>
      <c r="T390" s="349"/>
      <c r="U390" s="349"/>
      <c r="V390" s="349"/>
      <c r="W390" s="349"/>
      <c r="X390" s="349"/>
      <c r="Y390" s="349"/>
      <c r="Z390" s="349"/>
      <c r="AA390" s="349"/>
      <c r="AB390" s="349"/>
      <c r="AC390" s="349"/>
      <c r="AD390" s="350">
        <f t="shared" si="39"/>
        <v>0</v>
      </c>
      <c r="AF390" s="349"/>
      <c r="AG390" s="349"/>
      <c r="AH390" s="349"/>
      <c r="AI390" s="349"/>
      <c r="AJ390" s="349"/>
      <c r="AK390" s="349"/>
      <c r="AL390" s="349"/>
      <c r="AM390" s="349"/>
      <c r="AN390" s="349"/>
      <c r="AO390" s="349"/>
      <c r="AP390" s="349"/>
      <c r="AQ390" s="349"/>
      <c r="AR390" s="350">
        <f t="shared" si="40"/>
        <v>0</v>
      </c>
      <c r="AT390" s="349"/>
      <c r="AU390" s="349"/>
      <c r="AV390" s="349"/>
      <c r="AW390" s="349"/>
      <c r="AX390" s="349"/>
      <c r="AY390" s="349"/>
      <c r="AZ390" s="349"/>
      <c r="BA390" s="349"/>
      <c r="BB390" s="349"/>
      <c r="BC390" s="349"/>
      <c r="BD390" s="349"/>
      <c r="BE390" s="349"/>
      <c r="BF390" s="350">
        <f t="shared" si="41"/>
        <v>0</v>
      </c>
      <c r="BH390" s="350"/>
      <c r="BI390" s="350"/>
      <c r="BJ390" s="350"/>
      <c r="BK390" s="350"/>
      <c r="BL390" s="350"/>
      <c r="BM390" s="350"/>
      <c r="BN390" s="350"/>
      <c r="BO390" s="350"/>
      <c r="BP390" s="350"/>
      <c r="BQ390" s="350"/>
      <c r="BR390" s="350"/>
      <c r="BS390" s="350"/>
      <c r="BT390" s="350">
        <f t="shared" si="42"/>
        <v>0</v>
      </c>
      <c r="BV390" s="349"/>
      <c r="BW390" s="349"/>
      <c r="BX390" s="349"/>
      <c r="BY390" s="349"/>
      <c r="BZ390" s="349"/>
      <c r="CA390" s="349"/>
      <c r="CB390" s="349"/>
      <c r="CC390" s="349"/>
      <c r="CD390" s="349"/>
      <c r="CE390" s="349"/>
      <c r="CF390" s="349"/>
      <c r="CG390" s="349"/>
      <c r="CH390" s="350">
        <f t="shared" si="43"/>
        <v>0</v>
      </c>
      <c r="CI390" s="399" t="e">
        <f t="shared" si="44"/>
        <v>#DIV/0!</v>
      </c>
      <c r="CJ390" s="348">
        <v>0</v>
      </c>
      <c r="CK390" s="348">
        <v>0</v>
      </c>
      <c r="CL390" s="348">
        <v>0</v>
      </c>
      <c r="CM390" s="348">
        <v>0</v>
      </c>
      <c r="CN390" s="348">
        <v>0</v>
      </c>
      <c r="CO390" s="348">
        <v>0</v>
      </c>
      <c r="CP390" s="348">
        <v>0</v>
      </c>
      <c r="CQ390" s="348">
        <v>0</v>
      </c>
      <c r="CR390" s="348">
        <v>0</v>
      </c>
      <c r="CS390" s="348">
        <v>0</v>
      </c>
      <c r="CT390" s="348">
        <v>0</v>
      </c>
      <c r="CU390" s="348">
        <v>0</v>
      </c>
      <c r="CV390" s="350">
        <f t="shared" si="45"/>
        <v>0</v>
      </c>
      <c r="CX390" s="1054"/>
    </row>
    <row r="391" spans="1:102" ht="30" x14ac:dyDescent="0.25">
      <c r="B391" s="172">
        <f>IF(C391=0,"",MAX($B$7:B390)+1)</f>
        <v>371</v>
      </c>
      <c r="C391" s="179">
        <v>6274001915</v>
      </c>
      <c r="D391" s="171" t="str">
        <f>_xlfn.XLOOKUP(C391,'COA_DTGroup_Update 20260428'!$C$410:$C$854,'COA_DTGroup_Update 20260428'!$A$410:$A$854,"")</f>
        <v>Khấu hao tài sản vô hình khác</v>
      </c>
      <c r="E391" s="171" t="s">
        <v>424</v>
      </c>
      <c r="F391" s="179" t="s">
        <v>1095</v>
      </c>
      <c r="G391" s="171" t="s">
        <v>1096</v>
      </c>
      <c r="H391" s="179">
        <f>VLOOKUP(C391,'COA_DTGroup_Update 20260428'!C:D,2,0)</f>
        <v>627</v>
      </c>
      <c r="I391" s="202">
        <v>169</v>
      </c>
      <c r="J391" s="198" t="s">
        <v>424</v>
      </c>
      <c r="K391" s="222" t="s">
        <v>226</v>
      </c>
      <c r="L391" s="288" t="s">
        <v>630</v>
      </c>
      <c r="M391" s="299" t="s">
        <v>2258</v>
      </c>
      <c r="N391" s="285"/>
      <c r="O391" s="285" t="s">
        <v>630</v>
      </c>
      <c r="P391" s="1" t="b">
        <v>1</v>
      </c>
      <c r="R391" s="349"/>
      <c r="S391" s="349"/>
      <c r="T391" s="349"/>
      <c r="U391" s="349"/>
      <c r="V391" s="349"/>
      <c r="W391" s="349"/>
      <c r="X391" s="349"/>
      <c r="Y391" s="349"/>
      <c r="Z391" s="349"/>
      <c r="AA391" s="349"/>
      <c r="AB391" s="349"/>
      <c r="AC391" s="349"/>
      <c r="AD391" s="350">
        <f t="shared" si="39"/>
        <v>0</v>
      </c>
      <c r="AF391" s="349"/>
      <c r="AG391" s="349"/>
      <c r="AH391" s="349"/>
      <c r="AI391" s="349"/>
      <c r="AJ391" s="349"/>
      <c r="AK391" s="349"/>
      <c r="AL391" s="349"/>
      <c r="AM391" s="349"/>
      <c r="AN391" s="349"/>
      <c r="AO391" s="349"/>
      <c r="AP391" s="349"/>
      <c r="AQ391" s="349"/>
      <c r="AR391" s="350">
        <f t="shared" si="40"/>
        <v>0</v>
      </c>
      <c r="AT391" s="349"/>
      <c r="AU391" s="349"/>
      <c r="AV391" s="349"/>
      <c r="AW391" s="349"/>
      <c r="AX391" s="349"/>
      <c r="AY391" s="349"/>
      <c r="AZ391" s="349"/>
      <c r="BA391" s="349"/>
      <c r="BB391" s="349"/>
      <c r="BC391" s="349"/>
      <c r="BD391" s="349"/>
      <c r="BE391" s="349"/>
      <c r="BF391" s="350">
        <f t="shared" si="41"/>
        <v>0</v>
      </c>
      <c r="BH391" s="350"/>
      <c r="BI391" s="350"/>
      <c r="BJ391" s="350"/>
      <c r="BK391" s="350"/>
      <c r="BL391" s="350"/>
      <c r="BM391" s="350"/>
      <c r="BN391" s="350"/>
      <c r="BO391" s="350"/>
      <c r="BP391" s="350"/>
      <c r="BQ391" s="350"/>
      <c r="BR391" s="350"/>
      <c r="BS391" s="350"/>
      <c r="BT391" s="350">
        <f t="shared" si="42"/>
        <v>0</v>
      </c>
      <c r="BV391" s="349"/>
      <c r="BW391" s="349"/>
      <c r="BX391" s="349"/>
      <c r="BY391" s="349"/>
      <c r="BZ391" s="349"/>
      <c r="CA391" s="349"/>
      <c r="CB391" s="349"/>
      <c r="CC391" s="349"/>
      <c r="CD391" s="349"/>
      <c r="CE391" s="349"/>
      <c r="CF391" s="349"/>
      <c r="CG391" s="349"/>
      <c r="CH391" s="350">
        <f t="shared" si="43"/>
        <v>0</v>
      </c>
      <c r="CI391" s="399" t="e">
        <f t="shared" si="44"/>
        <v>#DIV/0!</v>
      </c>
      <c r="CJ391" s="348">
        <v>0</v>
      </c>
      <c r="CK391" s="348">
        <v>0</v>
      </c>
      <c r="CL391" s="348">
        <v>0</v>
      </c>
      <c r="CM391" s="348">
        <v>0</v>
      </c>
      <c r="CN391" s="348">
        <v>0</v>
      </c>
      <c r="CO391" s="348">
        <v>0</v>
      </c>
      <c r="CP391" s="348">
        <v>0</v>
      </c>
      <c r="CQ391" s="348">
        <v>0</v>
      </c>
      <c r="CR391" s="348">
        <v>0</v>
      </c>
      <c r="CS391" s="348">
        <v>0</v>
      </c>
      <c r="CT391" s="348">
        <v>0</v>
      </c>
      <c r="CU391" s="348">
        <v>0</v>
      </c>
      <c r="CV391" s="350">
        <f t="shared" si="45"/>
        <v>0</v>
      </c>
      <c r="CX391" s="1054"/>
    </row>
    <row r="392" spans="1:102" ht="30" x14ac:dyDescent="0.25">
      <c r="B392" s="172">
        <f>IF(C392=0,"",MAX($B$7:B391)+1)</f>
        <v>372</v>
      </c>
      <c r="C392" s="179">
        <v>6414001901</v>
      </c>
      <c r="D392" s="171" t="str">
        <f>_xlfn.XLOOKUP(C392,'COA_DTGroup_Update 20260428'!$C$410:$C$854,'COA_DTGroup_Update 20260428'!$A$410:$A$854,"")</f>
        <v>Khấu hao nhà xưởng</v>
      </c>
      <c r="E392" s="171" t="s">
        <v>410</v>
      </c>
      <c r="F392" s="179" t="s">
        <v>1076</v>
      </c>
      <c r="G392" s="171" t="s">
        <v>1077</v>
      </c>
      <c r="H392" s="179">
        <f>VLOOKUP(C392,'COA_DTGroup_Update 20260428'!C:D,2,0)</f>
        <v>641</v>
      </c>
      <c r="I392" s="179">
        <v>155</v>
      </c>
      <c r="J392" s="198" t="s">
        <v>410</v>
      </c>
      <c r="K392" s="222" t="s">
        <v>226</v>
      </c>
      <c r="L392" s="311" t="s">
        <v>2142</v>
      </c>
      <c r="M392" s="312" t="s">
        <v>2259</v>
      </c>
      <c r="N392" s="285"/>
      <c r="O392" s="285" t="s">
        <v>2142</v>
      </c>
      <c r="P392" s="1" t="b">
        <v>0</v>
      </c>
      <c r="R392" s="349"/>
      <c r="S392" s="349"/>
      <c r="T392" s="349"/>
      <c r="U392" s="349"/>
      <c r="V392" s="349"/>
      <c r="W392" s="349"/>
      <c r="X392" s="349"/>
      <c r="Y392" s="349"/>
      <c r="Z392" s="349"/>
      <c r="AA392" s="349"/>
      <c r="AB392" s="349"/>
      <c r="AC392" s="349"/>
      <c r="AD392" s="350">
        <f t="shared" ref="AD392:AD414" si="46">SUM(R392:AC392)</f>
        <v>0</v>
      </c>
      <c r="AF392" s="349"/>
      <c r="AG392" s="349"/>
      <c r="AH392" s="349"/>
      <c r="AI392" s="349"/>
      <c r="AJ392" s="349"/>
      <c r="AK392" s="349"/>
      <c r="AL392" s="349"/>
      <c r="AM392" s="349"/>
      <c r="AN392" s="349"/>
      <c r="AO392" s="349"/>
      <c r="AP392" s="349"/>
      <c r="AQ392" s="349"/>
      <c r="AR392" s="350">
        <f t="shared" ref="AR392:AR414" si="47">SUM(AF392:AQ392)</f>
        <v>0</v>
      </c>
      <c r="AT392" s="349"/>
      <c r="AU392" s="349"/>
      <c r="AV392" s="349"/>
      <c r="AW392" s="349"/>
      <c r="AX392" s="349"/>
      <c r="AY392" s="349"/>
      <c r="AZ392" s="349"/>
      <c r="BA392" s="349"/>
      <c r="BB392" s="349"/>
      <c r="BC392" s="349"/>
      <c r="BD392" s="349"/>
      <c r="BE392" s="349"/>
      <c r="BF392" s="350">
        <f t="shared" ref="BF392:BF414" si="48">SUM(AT392:BE392)</f>
        <v>0</v>
      </c>
      <c r="BH392" s="350"/>
      <c r="BI392" s="350"/>
      <c r="BJ392" s="350"/>
      <c r="BK392" s="350"/>
      <c r="BL392" s="350"/>
      <c r="BM392" s="350"/>
      <c r="BN392" s="350"/>
      <c r="BO392" s="350"/>
      <c r="BP392" s="350"/>
      <c r="BQ392" s="350"/>
      <c r="BR392" s="350"/>
      <c r="BS392" s="350"/>
      <c r="BT392" s="350">
        <f t="shared" ref="BT392:BT414" si="49">SUM(BH392:BS392)</f>
        <v>0</v>
      </c>
      <c r="BV392" s="349"/>
      <c r="BW392" s="349"/>
      <c r="BX392" s="349"/>
      <c r="BY392" s="349"/>
      <c r="BZ392" s="349"/>
      <c r="CA392" s="349"/>
      <c r="CB392" s="349"/>
      <c r="CC392" s="349"/>
      <c r="CD392" s="349"/>
      <c r="CE392" s="349"/>
      <c r="CF392" s="349"/>
      <c r="CG392" s="349"/>
      <c r="CH392" s="350">
        <f t="shared" ref="CH392:CH414" si="50">SUM(BV392:CG392)</f>
        <v>0</v>
      </c>
      <c r="CI392" s="399" t="e">
        <f t="shared" ref="CI392:CI414" si="51">CV392/4*12/CH392-1</f>
        <v>#DIV/0!</v>
      </c>
      <c r="CJ392" s="348">
        <v>0</v>
      </c>
      <c r="CK392" s="348">
        <v>0</v>
      </c>
      <c r="CL392" s="348">
        <v>0</v>
      </c>
      <c r="CM392" s="348">
        <v>0</v>
      </c>
      <c r="CN392" s="348">
        <v>0</v>
      </c>
      <c r="CO392" s="348">
        <v>0</v>
      </c>
      <c r="CP392" s="348">
        <v>0</v>
      </c>
      <c r="CQ392" s="348">
        <v>0</v>
      </c>
      <c r="CR392" s="348">
        <v>0</v>
      </c>
      <c r="CS392" s="348">
        <v>0</v>
      </c>
      <c r="CT392" s="348">
        <v>0</v>
      </c>
      <c r="CU392" s="348">
        <v>0</v>
      </c>
      <c r="CV392" s="350">
        <f t="shared" ref="CV392:CV414" si="52">SUM(CJ392:CU392)</f>
        <v>0</v>
      </c>
      <c r="CX392" s="1054"/>
    </row>
    <row r="393" spans="1:102" s="3" customFormat="1" ht="30" x14ac:dyDescent="0.25">
      <c r="A393" s="191"/>
      <c r="B393" s="212">
        <f>IF(C393=0,"",MAX($B$7:B392)+1)</f>
        <v>373</v>
      </c>
      <c r="C393" s="204">
        <v>6414001903</v>
      </c>
      <c r="D393" s="205" t="str">
        <f>_xlfn.XLOOKUP(C393,'COA_DTGroup_Update 20260428'!$C$410:$C$854,'COA_DTGroup_Update 20260428'!$A$410:$A$854,"")</f>
        <v>Khấu hao máy móc thiết bị xưởng</v>
      </c>
      <c r="E393" s="205"/>
      <c r="F393" s="204" t="s">
        <v>1081</v>
      </c>
      <c r="G393" s="205" t="s">
        <v>1097</v>
      </c>
      <c r="H393" s="200">
        <f>VLOOKUP(C393,'COA_DTGroup_Update 20260428'!C:D,2,0)</f>
        <v>641</v>
      </c>
      <c r="I393" s="204">
        <v>163</v>
      </c>
      <c r="J393" s="201" t="s">
        <v>1098</v>
      </c>
      <c r="K393" s="223" t="s">
        <v>226</v>
      </c>
      <c r="L393" s="289" t="s">
        <v>2143</v>
      </c>
      <c r="M393" s="290" t="s">
        <v>2259</v>
      </c>
      <c r="N393" s="286"/>
      <c r="O393" s="286" t="s">
        <v>2143</v>
      </c>
      <c r="P393" s="1" t="b">
        <v>0</v>
      </c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  <c r="AC393" s="351"/>
      <c r="AD393" s="352">
        <f t="shared" si="46"/>
        <v>0</v>
      </c>
      <c r="AF393" s="351"/>
      <c r="AG393" s="351"/>
      <c r="AH393" s="351"/>
      <c r="AI393" s="351"/>
      <c r="AJ393" s="351"/>
      <c r="AK393" s="351"/>
      <c r="AL393" s="351"/>
      <c r="AM393" s="351"/>
      <c r="AN393" s="351"/>
      <c r="AO393" s="351"/>
      <c r="AP393" s="351"/>
      <c r="AQ393" s="351"/>
      <c r="AR393" s="352">
        <f t="shared" si="47"/>
        <v>0</v>
      </c>
      <c r="AT393" s="351"/>
      <c r="AU393" s="351"/>
      <c r="AV393" s="351"/>
      <c r="AW393" s="351"/>
      <c r="AX393" s="351"/>
      <c r="AY393" s="351"/>
      <c r="AZ393" s="351"/>
      <c r="BA393" s="351"/>
      <c r="BB393" s="351"/>
      <c r="BC393" s="351"/>
      <c r="BD393" s="351"/>
      <c r="BE393" s="351"/>
      <c r="BF393" s="352">
        <f t="shared" si="48"/>
        <v>0</v>
      </c>
      <c r="BH393" s="352"/>
      <c r="BI393" s="352"/>
      <c r="BJ393" s="352"/>
      <c r="BK393" s="352"/>
      <c r="BL393" s="352"/>
      <c r="BM393" s="352"/>
      <c r="BN393" s="352"/>
      <c r="BO393" s="352"/>
      <c r="BP393" s="352"/>
      <c r="BQ393" s="352"/>
      <c r="BR393" s="352"/>
      <c r="BS393" s="352"/>
      <c r="BT393" s="352">
        <f t="shared" si="49"/>
        <v>0</v>
      </c>
      <c r="BV393" s="351"/>
      <c r="BW393" s="351"/>
      <c r="BX393" s="351"/>
      <c r="BY393" s="351"/>
      <c r="BZ393" s="351"/>
      <c r="CA393" s="351"/>
      <c r="CB393" s="351"/>
      <c r="CC393" s="351"/>
      <c r="CD393" s="351"/>
      <c r="CE393" s="351"/>
      <c r="CF393" s="351"/>
      <c r="CG393" s="351"/>
      <c r="CH393" s="352">
        <f t="shared" si="50"/>
        <v>0</v>
      </c>
      <c r="CI393" s="399" t="e">
        <f t="shared" si="51"/>
        <v>#DIV/0!</v>
      </c>
      <c r="CJ393" s="348">
        <v>0</v>
      </c>
      <c r="CK393" s="348">
        <v>0</v>
      </c>
      <c r="CL393" s="348">
        <v>0</v>
      </c>
      <c r="CM393" s="348">
        <v>0</v>
      </c>
      <c r="CN393" s="348">
        <v>0</v>
      </c>
      <c r="CO393" s="348">
        <v>0</v>
      </c>
      <c r="CP393" s="348">
        <v>0</v>
      </c>
      <c r="CQ393" s="348">
        <v>0</v>
      </c>
      <c r="CR393" s="348">
        <v>0</v>
      </c>
      <c r="CS393" s="348">
        <v>0</v>
      </c>
      <c r="CT393" s="348">
        <v>0</v>
      </c>
      <c r="CU393" s="348">
        <v>0</v>
      </c>
      <c r="CV393" s="352">
        <f t="shared" si="52"/>
        <v>0</v>
      </c>
      <c r="CX393" s="1054"/>
    </row>
    <row r="394" spans="1:102" ht="30" x14ac:dyDescent="0.25">
      <c r="B394" s="172">
        <f>IF(C394=0,"",MAX($B$7:B393)+1)</f>
        <v>374</v>
      </c>
      <c r="C394" s="179">
        <v>6414001904</v>
      </c>
      <c r="D394" s="171" t="str">
        <f>_xlfn.XLOOKUP(C394,'COA_DTGroup_Update 20260428'!$C$410:$C$854,'COA_DTGroup_Update 20260428'!$A$410:$A$854,"")</f>
        <v>Khấu hao thiết bị văn phòng</v>
      </c>
      <c r="E394" s="171" t="s">
        <v>416</v>
      </c>
      <c r="F394" s="179" t="s">
        <v>1083</v>
      </c>
      <c r="G394" s="171"/>
      <c r="H394" s="179">
        <f>VLOOKUP(C394,'COA_DTGroup_Update 20260428'!C:D,2,0)</f>
        <v>641</v>
      </c>
      <c r="I394" s="179">
        <v>161</v>
      </c>
      <c r="J394" s="198" t="s">
        <v>416</v>
      </c>
      <c r="K394" s="222" t="s">
        <v>226</v>
      </c>
      <c r="L394" s="311" t="s">
        <v>2144</v>
      </c>
      <c r="M394" s="312" t="s">
        <v>2259</v>
      </c>
      <c r="N394" s="285"/>
      <c r="O394" s="285" t="s">
        <v>2144</v>
      </c>
      <c r="P394" s="1" t="b">
        <v>0</v>
      </c>
      <c r="R394" s="349"/>
      <c r="S394" s="349"/>
      <c r="T394" s="349"/>
      <c r="U394" s="349"/>
      <c r="V394" s="349"/>
      <c r="W394" s="349"/>
      <c r="X394" s="349"/>
      <c r="Y394" s="349"/>
      <c r="Z394" s="349"/>
      <c r="AA394" s="349"/>
      <c r="AB394" s="349"/>
      <c r="AC394" s="349"/>
      <c r="AD394" s="350">
        <f t="shared" si="46"/>
        <v>0</v>
      </c>
      <c r="AF394" s="349"/>
      <c r="AG394" s="349"/>
      <c r="AH394" s="349"/>
      <c r="AI394" s="349"/>
      <c r="AJ394" s="349"/>
      <c r="AK394" s="349"/>
      <c r="AL394" s="349"/>
      <c r="AM394" s="349"/>
      <c r="AN394" s="349"/>
      <c r="AO394" s="349"/>
      <c r="AP394" s="349"/>
      <c r="AQ394" s="349"/>
      <c r="AR394" s="350">
        <f t="shared" si="47"/>
        <v>0</v>
      </c>
      <c r="AT394" s="349"/>
      <c r="AU394" s="349"/>
      <c r="AV394" s="349"/>
      <c r="AW394" s="349"/>
      <c r="AX394" s="349"/>
      <c r="AY394" s="349"/>
      <c r="AZ394" s="349"/>
      <c r="BA394" s="349"/>
      <c r="BB394" s="349"/>
      <c r="BC394" s="349"/>
      <c r="BD394" s="349"/>
      <c r="BE394" s="349"/>
      <c r="BF394" s="350">
        <f t="shared" si="48"/>
        <v>0</v>
      </c>
      <c r="BH394" s="350"/>
      <c r="BI394" s="350"/>
      <c r="BJ394" s="350"/>
      <c r="BK394" s="350"/>
      <c r="BL394" s="350"/>
      <c r="BM394" s="350"/>
      <c r="BN394" s="350"/>
      <c r="BO394" s="350"/>
      <c r="BP394" s="350"/>
      <c r="BQ394" s="350"/>
      <c r="BR394" s="350"/>
      <c r="BS394" s="350"/>
      <c r="BT394" s="350">
        <f t="shared" si="49"/>
        <v>0</v>
      </c>
      <c r="BV394" s="349"/>
      <c r="BW394" s="349"/>
      <c r="BX394" s="349"/>
      <c r="BY394" s="349"/>
      <c r="BZ394" s="349"/>
      <c r="CA394" s="349"/>
      <c r="CB394" s="349"/>
      <c r="CC394" s="349"/>
      <c r="CD394" s="349"/>
      <c r="CE394" s="349"/>
      <c r="CF394" s="349"/>
      <c r="CG394" s="349"/>
      <c r="CH394" s="350">
        <f t="shared" si="50"/>
        <v>0</v>
      </c>
      <c r="CI394" s="399" t="e">
        <f t="shared" si="51"/>
        <v>#DIV/0!</v>
      </c>
      <c r="CJ394" s="348">
        <v>0</v>
      </c>
      <c r="CK394" s="348">
        <v>0</v>
      </c>
      <c r="CL394" s="348">
        <v>0</v>
      </c>
      <c r="CM394" s="348">
        <v>0</v>
      </c>
      <c r="CN394" s="348">
        <v>0</v>
      </c>
      <c r="CO394" s="348">
        <v>0</v>
      </c>
      <c r="CP394" s="348">
        <v>0</v>
      </c>
      <c r="CQ394" s="348">
        <v>0</v>
      </c>
      <c r="CR394" s="348">
        <v>0</v>
      </c>
      <c r="CS394" s="348">
        <v>0</v>
      </c>
      <c r="CT394" s="348">
        <v>0</v>
      </c>
      <c r="CU394" s="348">
        <v>0</v>
      </c>
      <c r="CV394" s="350">
        <f t="shared" si="52"/>
        <v>0</v>
      </c>
      <c r="CX394" s="1054"/>
    </row>
    <row r="395" spans="1:102" ht="30" x14ac:dyDescent="0.25">
      <c r="B395" s="172">
        <f>IF(C395=0,"",MAX($B$7:B394)+1)</f>
        <v>375</v>
      </c>
      <c r="C395" s="179">
        <v>6414001905</v>
      </c>
      <c r="D395" s="171" t="str">
        <f>_xlfn.XLOOKUP(C395,'COA_DTGroup_Update 20260428'!$C$410:$C$854,'COA_DTGroup_Update 20260428'!$A$410:$A$854,"")</f>
        <v>Khấu hao phương tiện đi lại, vận tải</v>
      </c>
      <c r="E395" s="171" t="s">
        <v>415</v>
      </c>
      <c r="F395" s="179" t="s">
        <v>1085</v>
      </c>
      <c r="G395" s="171" t="s">
        <v>1086</v>
      </c>
      <c r="H395" s="179">
        <f>VLOOKUP(C395,'COA_DTGroup_Update 20260428'!C:D,2,0)</f>
        <v>641</v>
      </c>
      <c r="I395" s="179">
        <v>160</v>
      </c>
      <c r="J395" s="198" t="s">
        <v>415</v>
      </c>
      <c r="K395" s="222" t="s">
        <v>226</v>
      </c>
      <c r="L395" s="288" t="s">
        <v>562</v>
      </c>
      <c r="M395" s="299" t="s">
        <v>2258</v>
      </c>
      <c r="N395" s="285"/>
      <c r="O395" s="285" t="s">
        <v>562</v>
      </c>
      <c r="P395" s="1" t="b">
        <v>1</v>
      </c>
      <c r="R395" s="349"/>
      <c r="S395" s="349"/>
      <c r="T395" s="349"/>
      <c r="U395" s="349"/>
      <c r="V395" s="349"/>
      <c r="W395" s="349"/>
      <c r="X395" s="349"/>
      <c r="Y395" s="349"/>
      <c r="Z395" s="349"/>
      <c r="AA395" s="349"/>
      <c r="AB395" s="349"/>
      <c r="AC395" s="349"/>
      <c r="AD395" s="350">
        <f t="shared" si="46"/>
        <v>0</v>
      </c>
      <c r="AF395" s="349"/>
      <c r="AG395" s="349"/>
      <c r="AH395" s="349"/>
      <c r="AI395" s="349"/>
      <c r="AJ395" s="349"/>
      <c r="AK395" s="349"/>
      <c r="AL395" s="349"/>
      <c r="AM395" s="349"/>
      <c r="AN395" s="349"/>
      <c r="AO395" s="349"/>
      <c r="AP395" s="349"/>
      <c r="AQ395" s="349"/>
      <c r="AR395" s="350">
        <f t="shared" si="47"/>
        <v>0</v>
      </c>
      <c r="AT395" s="349"/>
      <c r="AU395" s="349"/>
      <c r="AV395" s="349"/>
      <c r="AW395" s="349"/>
      <c r="AX395" s="349"/>
      <c r="AY395" s="349"/>
      <c r="AZ395" s="349"/>
      <c r="BA395" s="349"/>
      <c r="BB395" s="349"/>
      <c r="BC395" s="349"/>
      <c r="BD395" s="349"/>
      <c r="BE395" s="349"/>
      <c r="BF395" s="350">
        <f t="shared" si="48"/>
        <v>0</v>
      </c>
      <c r="BH395" s="350"/>
      <c r="BI395" s="350"/>
      <c r="BJ395" s="350"/>
      <c r="BK395" s="350"/>
      <c r="BL395" s="350"/>
      <c r="BM395" s="350"/>
      <c r="BN395" s="350"/>
      <c r="BO395" s="350"/>
      <c r="BP395" s="350"/>
      <c r="BQ395" s="350"/>
      <c r="BR395" s="350"/>
      <c r="BS395" s="350"/>
      <c r="BT395" s="350">
        <f t="shared" si="49"/>
        <v>0</v>
      </c>
      <c r="BV395" s="349"/>
      <c r="BW395" s="349"/>
      <c r="BX395" s="349"/>
      <c r="BY395" s="349"/>
      <c r="BZ395" s="349"/>
      <c r="CA395" s="349"/>
      <c r="CB395" s="349"/>
      <c r="CC395" s="349"/>
      <c r="CD395" s="349"/>
      <c r="CE395" s="349"/>
      <c r="CF395" s="349"/>
      <c r="CG395" s="349"/>
      <c r="CH395" s="350">
        <f t="shared" si="50"/>
        <v>0</v>
      </c>
      <c r="CI395" s="399" t="e">
        <f t="shared" si="51"/>
        <v>#DIV/0!</v>
      </c>
      <c r="CJ395" s="348">
        <v>0</v>
      </c>
      <c r="CK395" s="348">
        <v>0</v>
      </c>
      <c r="CL395" s="348">
        <v>0</v>
      </c>
      <c r="CM395" s="348">
        <v>0</v>
      </c>
      <c r="CN395" s="348">
        <v>0</v>
      </c>
      <c r="CO395" s="348">
        <v>0</v>
      </c>
      <c r="CP395" s="348">
        <v>0</v>
      </c>
      <c r="CQ395" s="348">
        <v>0</v>
      </c>
      <c r="CR395" s="348">
        <v>0</v>
      </c>
      <c r="CS395" s="348">
        <v>0</v>
      </c>
      <c r="CT395" s="348">
        <v>0</v>
      </c>
      <c r="CU395" s="348">
        <v>0</v>
      </c>
      <c r="CV395" s="350">
        <f t="shared" si="52"/>
        <v>0</v>
      </c>
      <c r="CX395" s="1054"/>
    </row>
    <row r="396" spans="1:102" ht="30" x14ac:dyDescent="0.25">
      <c r="B396" s="172">
        <f>IF(C396=0,"",MAX($B$7:B395)+1)</f>
        <v>376</v>
      </c>
      <c r="C396" s="179">
        <v>6414001907</v>
      </c>
      <c r="D396" s="171" t="str">
        <f>_xlfn.XLOOKUP(C396,'COA_DTGroup_Update 20260428'!$C$410:$C$854,'COA_DTGroup_Update 20260428'!$A$410:$A$854,"")</f>
        <v>Khấu hao TSCĐ vô hình (Phần mềm)</v>
      </c>
      <c r="E396" s="171" t="s">
        <v>419</v>
      </c>
      <c r="F396" s="179" t="s">
        <v>1089</v>
      </c>
      <c r="G396" s="171" t="s">
        <v>1099</v>
      </c>
      <c r="H396" s="179">
        <f>VLOOKUP(C396,'COA_DTGroup_Update 20260428'!C:D,2,0)</f>
        <v>641</v>
      </c>
      <c r="I396" s="179">
        <v>164</v>
      </c>
      <c r="J396" s="198" t="s">
        <v>419</v>
      </c>
      <c r="K396" s="222" t="s">
        <v>226</v>
      </c>
      <c r="L396" s="288" t="s">
        <v>563</v>
      </c>
      <c r="M396" s="299" t="s">
        <v>2258</v>
      </c>
      <c r="N396" s="285"/>
      <c r="O396" s="285" t="s">
        <v>563</v>
      </c>
      <c r="P396" s="1" t="b">
        <v>1</v>
      </c>
      <c r="R396" s="349"/>
      <c r="S396" s="349"/>
      <c r="T396" s="349"/>
      <c r="U396" s="349"/>
      <c r="V396" s="349"/>
      <c r="W396" s="349"/>
      <c r="X396" s="349"/>
      <c r="Y396" s="349"/>
      <c r="Z396" s="349"/>
      <c r="AA396" s="349"/>
      <c r="AB396" s="349"/>
      <c r="AC396" s="349"/>
      <c r="AD396" s="350">
        <f t="shared" si="46"/>
        <v>0</v>
      </c>
      <c r="AF396" s="349"/>
      <c r="AG396" s="349"/>
      <c r="AH396" s="349"/>
      <c r="AI396" s="349"/>
      <c r="AJ396" s="349"/>
      <c r="AK396" s="349"/>
      <c r="AL396" s="349"/>
      <c r="AM396" s="349"/>
      <c r="AN396" s="349"/>
      <c r="AO396" s="349"/>
      <c r="AP396" s="349"/>
      <c r="AQ396" s="349"/>
      <c r="AR396" s="350">
        <f t="shared" si="47"/>
        <v>0</v>
      </c>
      <c r="AT396" s="349"/>
      <c r="AU396" s="349"/>
      <c r="AV396" s="349"/>
      <c r="AW396" s="349"/>
      <c r="AX396" s="349"/>
      <c r="AY396" s="349"/>
      <c r="AZ396" s="349"/>
      <c r="BA396" s="349"/>
      <c r="BB396" s="349"/>
      <c r="BC396" s="349"/>
      <c r="BD396" s="349"/>
      <c r="BE396" s="349"/>
      <c r="BF396" s="350">
        <f t="shared" si="48"/>
        <v>0</v>
      </c>
      <c r="BH396" s="350"/>
      <c r="BI396" s="350"/>
      <c r="BJ396" s="350"/>
      <c r="BK396" s="350"/>
      <c r="BL396" s="350"/>
      <c r="BM396" s="350"/>
      <c r="BN396" s="350"/>
      <c r="BO396" s="350"/>
      <c r="BP396" s="350"/>
      <c r="BQ396" s="350"/>
      <c r="BR396" s="350"/>
      <c r="BS396" s="350"/>
      <c r="BT396" s="350">
        <f t="shared" si="49"/>
        <v>0</v>
      </c>
      <c r="BV396" s="349"/>
      <c r="BW396" s="349"/>
      <c r="BX396" s="349"/>
      <c r="BY396" s="349"/>
      <c r="BZ396" s="349"/>
      <c r="CA396" s="349"/>
      <c r="CB396" s="349"/>
      <c r="CC396" s="349"/>
      <c r="CD396" s="349"/>
      <c r="CE396" s="349"/>
      <c r="CF396" s="349"/>
      <c r="CG396" s="349"/>
      <c r="CH396" s="350">
        <f t="shared" si="50"/>
        <v>0</v>
      </c>
      <c r="CI396" s="399" t="e">
        <f t="shared" si="51"/>
        <v>#DIV/0!</v>
      </c>
      <c r="CJ396" s="348">
        <v>0</v>
      </c>
      <c r="CK396" s="348">
        <v>0</v>
      </c>
      <c r="CL396" s="348">
        <v>0</v>
      </c>
      <c r="CM396" s="348">
        <v>0</v>
      </c>
      <c r="CN396" s="348">
        <v>0</v>
      </c>
      <c r="CO396" s="348">
        <v>0</v>
      </c>
      <c r="CP396" s="348">
        <v>0</v>
      </c>
      <c r="CQ396" s="348">
        <v>0</v>
      </c>
      <c r="CR396" s="348">
        <v>0</v>
      </c>
      <c r="CS396" s="348">
        <v>0</v>
      </c>
      <c r="CT396" s="348">
        <v>0</v>
      </c>
      <c r="CU396" s="348">
        <v>0</v>
      </c>
      <c r="CV396" s="350">
        <f t="shared" si="52"/>
        <v>0</v>
      </c>
      <c r="CX396" s="1054"/>
    </row>
    <row r="397" spans="1:102" ht="30" x14ac:dyDescent="0.25">
      <c r="B397" s="172">
        <f>IF(C397=0,"",MAX($B$7:B396)+1)</f>
        <v>377</v>
      </c>
      <c r="C397" s="179">
        <v>6414001909</v>
      </c>
      <c r="D397" s="171" t="str">
        <f>_xlfn.XLOOKUP(C397,'COA_DTGroup_Update 20260428'!$C$410:$C$854,'COA_DTGroup_Update 20260428'!$A$410:$A$854,"")</f>
        <v>Khấu hao TSCĐ khác</v>
      </c>
      <c r="E397" s="171" t="s">
        <v>418</v>
      </c>
      <c r="F397" s="179" t="s">
        <v>1092</v>
      </c>
      <c r="G397" s="171" t="s">
        <v>418</v>
      </c>
      <c r="H397" s="179">
        <f>VLOOKUP(C397,'COA_DTGroup_Update 20260428'!C:D,2,0)</f>
        <v>641</v>
      </c>
      <c r="I397" s="179">
        <v>163</v>
      </c>
      <c r="J397" s="198" t="s">
        <v>418</v>
      </c>
      <c r="K397" s="222" t="s">
        <v>226</v>
      </c>
      <c r="L397" s="311" t="s">
        <v>2146</v>
      </c>
      <c r="M397" s="312" t="s">
        <v>2259</v>
      </c>
      <c r="N397" s="285"/>
      <c r="O397" s="285" t="s">
        <v>2146</v>
      </c>
      <c r="P397" s="1" t="b">
        <v>0</v>
      </c>
      <c r="R397" s="349"/>
      <c r="S397" s="349"/>
      <c r="T397" s="349"/>
      <c r="U397" s="349"/>
      <c r="V397" s="349"/>
      <c r="W397" s="349"/>
      <c r="X397" s="349"/>
      <c r="Y397" s="349"/>
      <c r="Z397" s="349"/>
      <c r="AA397" s="349"/>
      <c r="AB397" s="349"/>
      <c r="AC397" s="349"/>
      <c r="AD397" s="350">
        <f t="shared" si="46"/>
        <v>0</v>
      </c>
      <c r="AF397" s="349"/>
      <c r="AG397" s="349"/>
      <c r="AH397" s="349"/>
      <c r="AI397" s="349"/>
      <c r="AJ397" s="349"/>
      <c r="AK397" s="349"/>
      <c r="AL397" s="349"/>
      <c r="AM397" s="349"/>
      <c r="AN397" s="349"/>
      <c r="AO397" s="349"/>
      <c r="AP397" s="349"/>
      <c r="AQ397" s="349"/>
      <c r="AR397" s="350">
        <f t="shared" si="47"/>
        <v>0</v>
      </c>
      <c r="AT397" s="349"/>
      <c r="AU397" s="349"/>
      <c r="AV397" s="349"/>
      <c r="AW397" s="349"/>
      <c r="AX397" s="349"/>
      <c r="AY397" s="349"/>
      <c r="AZ397" s="349"/>
      <c r="BA397" s="349"/>
      <c r="BB397" s="349"/>
      <c r="BC397" s="349"/>
      <c r="BD397" s="349"/>
      <c r="BE397" s="349"/>
      <c r="BF397" s="350">
        <f t="shared" si="48"/>
        <v>0</v>
      </c>
      <c r="BH397" s="350"/>
      <c r="BI397" s="350"/>
      <c r="BJ397" s="350"/>
      <c r="BK397" s="350"/>
      <c r="BL397" s="350"/>
      <c r="BM397" s="350"/>
      <c r="BN397" s="350"/>
      <c r="BO397" s="350"/>
      <c r="BP397" s="350"/>
      <c r="BQ397" s="350"/>
      <c r="BR397" s="350"/>
      <c r="BS397" s="350"/>
      <c r="BT397" s="350">
        <f t="shared" si="49"/>
        <v>0</v>
      </c>
      <c r="BV397" s="349"/>
      <c r="BW397" s="349"/>
      <c r="BX397" s="349"/>
      <c r="BY397" s="349"/>
      <c r="BZ397" s="349"/>
      <c r="CA397" s="349"/>
      <c r="CB397" s="349"/>
      <c r="CC397" s="349"/>
      <c r="CD397" s="349"/>
      <c r="CE397" s="349"/>
      <c r="CF397" s="349"/>
      <c r="CG397" s="349"/>
      <c r="CH397" s="350">
        <f t="shared" si="50"/>
        <v>0</v>
      </c>
      <c r="CI397" s="399" t="e">
        <f t="shared" si="51"/>
        <v>#DIV/0!</v>
      </c>
      <c r="CJ397" s="348">
        <v>0</v>
      </c>
      <c r="CK397" s="348">
        <v>0</v>
      </c>
      <c r="CL397" s="348">
        <v>0</v>
      </c>
      <c r="CM397" s="348">
        <v>0</v>
      </c>
      <c r="CN397" s="348">
        <v>0</v>
      </c>
      <c r="CO397" s="348">
        <v>0</v>
      </c>
      <c r="CP397" s="348">
        <v>0</v>
      </c>
      <c r="CQ397" s="348">
        <v>0</v>
      </c>
      <c r="CR397" s="348">
        <v>0</v>
      </c>
      <c r="CS397" s="348">
        <v>0</v>
      </c>
      <c r="CT397" s="348">
        <v>0</v>
      </c>
      <c r="CU397" s="348">
        <v>0</v>
      </c>
      <c r="CV397" s="350">
        <f t="shared" si="52"/>
        <v>0</v>
      </c>
      <c r="CX397" s="1054"/>
    </row>
    <row r="398" spans="1:102" ht="30" x14ac:dyDescent="0.25">
      <c r="B398" s="172">
        <f>IF(C398=0,"",MAX($B$7:B397)+1)</f>
        <v>378</v>
      </c>
      <c r="C398" s="179">
        <v>6414001910</v>
      </c>
      <c r="D398" s="171" t="str">
        <f>_xlfn.XLOOKUP(C398,'COA_DTGroup_Update 20260428'!$C$410:$C$854,'COA_DTGroup_Update 20260428'!$A$410:$A$854,"")</f>
        <v>Khấu hao quyền sử dụng đất</v>
      </c>
      <c r="E398" s="171" t="s">
        <v>423</v>
      </c>
      <c r="F398" s="179" t="s">
        <v>1093</v>
      </c>
      <c r="G398" s="171" t="s">
        <v>1094</v>
      </c>
      <c r="H398" s="179">
        <f>VLOOKUP(C398,'COA_DTGroup_Update 20260428'!C:D,2,0)</f>
        <v>641</v>
      </c>
      <c r="I398" s="179">
        <v>168</v>
      </c>
      <c r="J398" s="198" t="s">
        <v>423</v>
      </c>
      <c r="K398" s="222" t="s">
        <v>226</v>
      </c>
      <c r="L398" s="311" t="s">
        <v>2147</v>
      </c>
      <c r="M398" s="312" t="s">
        <v>2259</v>
      </c>
      <c r="N398" s="285"/>
      <c r="O398" s="285" t="s">
        <v>2147</v>
      </c>
      <c r="P398" s="1" t="b">
        <v>0</v>
      </c>
      <c r="R398" s="349"/>
      <c r="S398" s="349"/>
      <c r="T398" s="349"/>
      <c r="U398" s="349"/>
      <c r="V398" s="349"/>
      <c r="W398" s="349"/>
      <c r="X398" s="349"/>
      <c r="Y398" s="349"/>
      <c r="Z398" s="349"/>
      <c r="AA398" s="349"/>
      <c r="AB398" s="349"/>
      <c r="AC398" s="349"/>
      <c r="AD398" s="350">
        <f t="shared" si="46"/>
        <v>0</v>
      </c>
      <c r="AF398" s="349"/>
      <c r="AG398" s="349"/>
      <c r="AH398" s="349"/>
      <c r="AI398" s="349"/>
      <c r="AJ398" s="349"/>
      <c r="AK398" s="349"/>
      <c r="AL398" s="349"/>
      <c r="AM398" s="349"/>
      <c r="AN398" s="349"/>
      <c r="AO398" s="349"/>
      <c r="AP398" s="349"/>
      <c r="AQ398" s="349"/>
      <c r="AR398" s="350">
        <f t="shared" si="47"/>
        <v>0</v>
      </c>
      <c r="AT398" s="349"/>
      <c r="AU398" s="349"/>
      <c r="AV398" s="349"/>
      <c r="AW398" s="349"/>
      <c r="AX398" s="349"/>
      <c r="AY398" s="349"/>
      <c r="AZ398" s="349"/>
      <c r="BA398" s="349"/>
      <c r="BB398" s="349"/>
      <c r="BC398" s="349"/>
      <c r="BD398" s="349"/>
      <c r="BE398" s="349"/>
      <c r="BF398" s="350">
        <f t="shared" si="48"/>
        <v>0</v>
      </c>
      <c r="BH398" s="350"/>
      <c r="BI398" s="350"/>
      <c r="BJ398" s="350"/>
      <c r="BK398" s="350"/>
      <c r="BL398" s="350"/>
      <c r="BM398" s="350"/>
      <c r="BN398" s="350"/>
      <c r="BO398" s="350"/>
      <c r="BP398" s="350"/>
      <c r="BQ398" s="350"/>
      <c r="BR398" s="350"/>
      <c r="BS398" s="350"/>
      <c r="BT398" s="350">
        <f t="shared" si="49"/>
        <v>0</v>
      </c>
      <c r="BV398" s="349"/>
      <c r="BW398" s="349"/>
      <c r="BX398" s="349"/>
      <c r="BY398" s="349"/>
      <c r="BZ398" s="349"/>
      <c r="CA398" s="349"/>
      <c r="CB398" s="349"/>
      <c r="CC398" s="349"/>
      <c r="CD398" s="349"/>
      <c r="CE398" s="349"/>
      <c r="CF398" s="349"/>
      <c r="CG398" s="349"/>
      <c r="CH398" s="350">
        <f t="shared" si="50"/>
        <v>0</v>
      </c>
      <c r="CI398" s="399" t="e">
        <f t="shared" si="51"/>
        <v>#DIV/0!</v>
      </c>
      <c r="CJ398" s="348">
        <v>0</v>
      </c>
      <c r="CK398" s="348">
        <v>0</v>
      </c>
      <c r="CL398" s="348">
        <v>0</v>
      </c>
      <c r="CM398" s="348">
        <v>0</v>
      </c>
      <c r="CN398" s="348">
        <v>0</v>
      </c>
      <c r="CO398" s="348">
        <v>0</v>
      </c>
      <c r="CP398" s="348">
        <v>0</v>
      </c>
      <c r="CQ398" s="348">
        <v>0</v>
      </c>
      <c r="CR398" s="348">
        <v>0</v>
      </c>
      <c r="CS398" s="348">
        <v>0</v>
      </c>
      <c r="CT398" s="348">
        <v>0</v>
      </c>
      <c r="CU398" s="348">
        <v>0</v>
      </c>
      <c r="CV398" s="350">
        <f t="shared" si="52"/>
        <v>0</v>
      </c>
      <c r="CX398" s="1054"/>
    </row>
    <row r="399" spans="1:102" ht="30" x14ac:dyDescent="0.25">
      <c r="B399" s="172">
        <f>IF(C399=0,"",MAX($B$7:B398)+1)</f>
        <v>379</v>
      </c>
      <c r="C399" s="179">
        <v>6414001913</v>
      </c>
      <c r="D399" s="171" t="str">
        <f>_xlfn.XLOOKUP(C399,'COA_DTGroup_Update 20260428'!$C$410:$C$854,'COA_DTGroup_Update 20260428'!$A$410:$A$854,"")</f>
        <v>Khấu hao nhãn hiệu hàng hóa</v>
      </c>
      <c r="E399" s="171" t="s">
        <v>420</v>
      </c>
      <c r="F399" s="179" t="s">
        <v>1100</v>
      </c>
      <c r="G399" s="171" t="s">
        <v>1101</v>
      </c>
      <c r="H399" s="179">
        <f>VLOOKUP(C399,'COA_DTGroup_Update 20260428'!C:D,2,0)</f>
        <v>641</v>
      </c>
      <c r="I399" s="179">
        <v>165</v>
      </c>
      <c r="J399" s="198" t="s">
        <v>420</v>
      </c>
      <c r="K399" s="222" t="s">
        <v>226</v>
      </c>
      <c r="L399" s="311" t="s">
        <v>2148</v>
      </c>
      <c r="M399" s="312" t="s">
        <v>2259</v>
      </c>
      <c r="N399" s="285"/>
      <c r="O399" s="285" t="s">
        <v>2148</v>
      </c>
      <c r="P399" s="1" t="b">
        <v>0</v>
      </c>
      <c r="R399" s="349"/>
      <c r="S399" s="349"/>
      <c r="T399" s="349"/>
      <c r="U399" s="349"/>
      <c r="V399" s="349"/>
      <c r="W399" s="349"/>
      <c r="X399" s="349"/>
      <c r="Y399" s="349"/>
      <c r="Z399" s="349"/>
      <c r="AA399" s="349"/>
      <c r="AB399" s="349"/>
      <c r="AC399" s="349"/>
      <c r="AD399" s="350">
        <f t="shared" si="46"/>
        <v>0</v>
      </c>
      <c r="AF399" s="349"/>
      <c r="AG399" s="349"/>
      <c r="AH399" s="349"/>
      <c r="AI399" s="349"/>
      <c r="AJ399" s="349"/>
      <c r="AK399" s="349"/>
      <c r="AL399" s="349"/>
      <c r="AM399" s="349"/>
      <c r="AN399" s="349"/>
      <c r="AO399" s="349"/>
      <c r="AP399" s="349"/>
      <c r="AQ399" s="349"/>
      <c r="AR399" s="350">
        <f t="shared" si="47"/>
        <v>0</v>
      </c>
      <c r="AT399" s="349"/>
      <c r="AU399" s="349"/>
      <c r="AV399" s="349"/>
      <c r="AW399" s="349"/>
      <c r="AX399" s="349"/>
      <c r="AY399" s="349"/>
      <c r="AZ399" s="349"/>
      <c r="BA399" s="349"/>
      <c r="BB399" s="349"/>
      <c r="BC399" s="349"/>
      <c r="BD399" s="349"/>
      <c r="BE399" s="349"/>
      <c r="BF399" s="350">
        <f t="shared" si="48"/>
        <v>0</v>
      </c>
      <c r="BH399" s="350"/>
      <c r="BI399" s="350"/>
      <c r="BJ399" s="350"/>
      <c r="BK399" s="350"/>
      <c r="BL399" s="350"/>
      <c r="BM399" s="350"/>
      <c r="BN399" s="350"/>
      <c r="BO399" s="350"/>
      <c r="BP399" s="350"/>
      <c r="BQ399" s="350"/>
      <c r="BR399" s="350"/>
      <c r="BS399" s="350"/>
      <c r="BT399" s="350">
        <f t="shared" si="49"/>
        <v>0</v>
      </c>
      <c r="BV399" s="349"/>
      <c r="BW399" s="349"/>
      <c r="BX399" s="349"/>
      <c r="BY399" s="349"/>
      <c r="BZ399" s="349"/>
      <c r="CA399" s="349"/>
      <c r="CB399" s="349"/>
      <c r="CC399" s="349"/>
      <c r="CD399" s="349"/>
      <c r="CE399" s="349"/>
      <c r="CF399" s="349"/>
      <c r="CG399" s="349"/>
      <c r="CH399" s="350">
        <f t="shared" si="50"/>
        <v>0</v>
      </c>
      <c r="CI399" s="399" t="e">
        <f t="shared" si="51"/>
        <v>#DIV/0!</v>
      </c>
      <c r="CJ399" s="348">
        <v>0</v>
      </c>
      <c r="CK399" s="348">
        <v>0</v>
      </c>
      <c r="CL399" s="348">
        <v>0</v>
      </c>
      <c r="CM399" s="348">
        <v>0</v>
      </c>
      <c r="CN399" s="348">
        <v>0</v>
      </c>
      <c r="CO399" s="348">
        <v>0</v>
      </c>
      <c r="CP399" s="348">
        <v>0</v>
      </c>
      <c r="CQ399" s="348">
        <v>0</v>
      </c>
      <c r="CR399" s="348">
        <v>0</v>
      </c>
      <c r="CS399" s="348">
        <v>0</v>
      </c>
      <c r="CT399" s="348">
        <v>0</v>
      </c>
      <c r="CU399" s="348">
        <v>0</v>
      </c>
      <c r="CV399" s="350">
        <f t="shared" si="52"/>
        <v>0</v>
      </c>
      <c r="CX399" s="1054"/>
    </row>
    <row r="400" spans="1:102" ht="30" x14ac:dyDescent="0.25">
      <c r="B400" s="172">
        <f>IF(C400=0,"",MAX($B$7:B399)+1)</f>
        <v>380</v>
      </c>
      <c r="C400" s="179">
        <v>6414001915</v>
      </c>
      <c r="D400" s="171" t="str">
        <f>_xlfn.XLOOKUP(C400,'COA_DTGroup_Update 20260428'!$C$410:$C$854,'COA_DTGroup_Update 20260428'!$A$410:$A$854,"")</f>
        <v>Khấu hao tài sản vô hình khác</v>
      </c>
      <c r="E400" s="171" t="s">
        <v>424</v>
      </c>
      <c r="F400" s="179" t="s">
        <v>1095</v>
      </c>
      <c r="G400" s="171" t="s">
        <v>1096</v>
      </c>
      <c r="H400" s="179">
        <f>VLOOKUP(C400,'COA_DTGroup_Update 20260428'!C:D,2,0)</f>
        <v>641</v>
      </c>
      <c r="I400" s="179">
        <v>169</v>
      </c>
      <c r="J400" s="198" t="s">
        <v>424</v>
      </c>
      <c r="K400" s="222" t="s">
        <v>226</v>
      </c>
      <c r="L400" s="311" t="s">
        <v>2149</v>
      </c>
      <c r="M400" s="312" t="s">
        <v>2259</v>
      </c>
      <c r="N400" s="285"/>
      <c r="O400" s="285" t="s">
        <v>2149</v>
      </c>
      <c r="P400" s="1" t="b">
        <v>0</v>
      </c>
      <c r="R400" s="349"/>
      <c r="S400" s="349"/>
      <c r="T400" s="349"/>
      <c r="U400" s="349"/>
      <c r="V400" s="349"/>
      <c r="W400" s="349"/>
      <c r="X400" s="349"/>
      <c r="Y400" s="349"/>
      <c r="Z400" s="349"/>
      <c r="AA400" s="349"/>
      <c r="AB400" s="349"/>
      <c r="AC400" s="349"/>
      <c r="AD400" s="350">
        <f t="shared" si="46"/>
        <v>0</v>
      </c>
      <c r="AF400" s="349"/>
      <c r="AG400" s="349"/>
      <c r="AH400" s="349"/>
      <c r="AI400" s="349"/>
      <c r="AJ400" s="349"/>
      <c r="AK400" s="349"/>
      <c r="AL400" s="349"/>
      <c r="AM400" s="349"/>
      <c r="AN400" s="349"/>
      <c r="AO400" s="349"/>
      <c r="AP400" s="349"/>
      <c r="AQ400" s="349"/>
      <c r="AR400" s="350">
        <f t="shared" si="47"/>
        <v>0</v>
      </c>
      <c r="AT400" s="349"/>
      <c r="AU400" s="349"/>
      <c r="AV400" s="349"/>
      <c r="AW400" s="349"/>
      <c r="AX400" s="349"/>
      <c r="AY400" s="349"/>
      <c r="AZ400" s="349"/>
      <c r="BA400" s="349"/>
      <c r="BB400" s="349"/>
      <c r="BC400" s="349"/>
      <c r="BD400" s="349"/>
      <c r="BE400" s="349"/>
      <c r="BF400" s="350">
        <f t="shared" si="48"/>
        <v>0</v>
      </c>
      <c r="BH400" s="350"/>
      <c r="BI400" s="350"/>
      <c r="BJ400" s="350"/>
      <c r="BK400" s="350"/>
      <c r="BL400" s="350"/>
      <c r="BM400" s="350"/>
      <c r="BN400" s="350"/>
      <c r="BO400" s="350"/>
      <c r="BP400" s="350"/>
      <c r="BQ400" s="350"/>
      <c r="BR400" s="350"/>
      <c r="BS400" s="350"/>
      <c r="BT400" s="350">
        <f t="shared" si="49"/>
        <v>0</v>
      </c>
      <c r="BV400" s="349"/>
      <c r="BW400" s="349"/>
      <c r="BX400" s="349"/>
      <c r="BY400" s="349"/>
      <c r="BZ400" s="349"/>
      <c r="CA400" s="349"/>
      <c r="CB400" s="349"/>
      <c r="CC400" s="349"/>
      <c r="CD400" s="349"/>
      <c r="CE400" s="349"/>
      <c r="CF400" s="349"/>
      <c r="CG400" s="349"/>
      <c r="CH400" s="350">
        <f t="shared" si="50"/>
        <v>0</v>
      </c>
      <c r="CI400" s="399" t="e">
        <f t="shared" si="51"/>
        <v>#DIV/0!</v>
      </c>
      <c r="CJ400" s="348">
        <v>0</v>
      </c>
      <c r="CK400" s="348">
        <v>0</v>
      </c>
      <c r="CL400" s="348">
        <v>0</v>
      </c>
      <c r="CM400" s="348">
        <v>0</v>
      </c>
      <c r="CN400" s="348">
        <v>0</v>
      </c>
      <c r="CO400" s="348">
        <v>0</v>
      </c>
      <c r="CP400" s="348">
        <v>0</v>
      </c>
      <c r="CQ400" s="348">
        <v>0</v>
      </c>
      <c r="CR400" s="348">
        <v>0</v>
      </c>
      <c r="CS400" s="348">
        <v>0</v>
      </c>
      <c r="CT400" s="348">
        <v>0</v>
      </c>
      <c r="CU400" s="348">
        <v>0</v>
      </c>
      <c r="CV400" s="350">
        <f t="shared" si="52"/>
        <v>0</v>
      </c>
      <c r="CX400" s="1054"/>
    </row>
    <row r="401" spans="1:102" ht="30" x14ac:dyDescent="0.25">
      <c r="B401" s="172">
        <f>IF(C401=0,"",MAX($B$7:B400)+1)</f>
        <v>381</v>
      </c>
      <c r="C401" s="179">
        <v>6424001901</v>
      </c>
      <c r="D401" s="171" t="str">
        <f>_xlfn.XLOOKUP(C401,'COA_DTGroup_Update 20260428'!$C$410:$C$854,'COA_DTGroup_Update 20260428'!$A$410:$A$854,"")</f>
        <v>Khấu hao nhà xưởng</v>
      </c>
      <c r="E401" s="171" t="s">
        <v>410</v>
      </c>
      <c r="F401" s="179" t="s">
        <v>1076</v>
      </c>
      <c r="G401" s="171" t="s">
        <v>1077</v>
      </c>
      <c r="H401" s="179">
        <f>VLOOKUP(C401,'COA_DTGroup_Update 20260428'!C:D,2,0)</f>
        <v>642</v>
      </c>
      <c r="I401" s="179">
        <v>155</v>
      </c>
      <c r="J401" s="198" t="s">
        <v>410</v>
      </c>
      <c r="K401" s="222" t="s">
        <v>226</v>
      </c>
      <c r="L401" s="288" t="s">
        <v>458</v>
      </c>
      <c r="M401" s="299" t="s">
        <v>2258</v>
      </c>
      <c r="N401" s="285"/>
      <c r="O401" s="285" t="s">
        <v>458</v>
      </c>
      <c r="P401" s="1" t="b">
        <v>1</v>
      </c>
      <c r="R401" s="349"/>
      <c r="S401" s="349"/>
      <c r="T401" s="349"/>
      <c r="U401" s="349"/>
      <c r="V401" s="349"/>
      <c r="W401" s="349"/>
      <c r="X401" s="349"/>
      <c r="Y401" s="349"/>
      <c r="Z401" s="349"/>
      <c r="AA401" s="349"/>
      <c r="AB401" s="349"/>
      <c r="AC401" s="349"/>
      <c r="AD401" s="350">
        <f t="shared" si="46"/>
        <v>0</v>
      </c>
      <c r="AF401" s="349"/>
      <c r="AG401" s="349"/>
      <c r="AH401" s="349"/>
      <c r="AI401" s="349"/>
      <c r="AJ401" s="349"/>
      <c r="AK401" s="349"/>
      <c r="AL401" s="349"/>
      <c r="AM401" s="349"/>
      <c r="AN401" s="349"/>
      <c r="AO401" s="349"/>
      <c r="AP401" s="349"/>
      <c r="AQ401" s="349"/>
      <c r="AR401" s="350">
        <f t="shared" si="47"/>
        <v>0</v>
      </c>
      <c r="AT401" s="349"/>
      <c r="AU401" s="349"/>
      <c r="AV401" s="349"/>
      <c r="AW401" s="349"/>
      <c r="AX401" s="349"/>
      <c r="AY401" s="349"/>
      <c r="AZ401" s="349"/>
      <c r="BA401" s="349"/>
      <c r="BB401" s="349"/>
      <c r="BC401" s="349"/>
      <c r="BD401" s="349"/>
      <c r="BE401" s="349"/>
      <c r="BF401" s="350">
        <f t="shared" si="48"/>
        <v>0</v>
      </c>
      <c r="BH401" s="350"/>
      <c r="BI401" s="350"/>
      <c r="BJ401" s="350"/>
      <c r="BK401" s="350"/>
      <c r="BL401" s="350"/>
      <c r="BM401" s="350"/>
      <c r="BN401" s="350"/>
      <c r="BO401" s="350"/>
      <c r="BP401" s="350"/>
      <c r="BQ401" s="350"/>
      <c r="BR401" s="350"/>
      <c r="BS401" s="350"/>
      <c r="BT401" s="350">
        <f t="shared" si="49"/>
        <v>0</v>
      </c>
      <c r="BV401" s="349"/>
      <c r="BW401" s="349"/>
      <c r="BX401" s="349"/>
      <c r="BY401" s="349"/>
      <c r="BZ401" s="349"/>
      <c r="CA401" s="349"/>
      <c r="CB401" s="349"/>
      <c r="CC401" s="349"/>
      <c r="CD401" s="349"/>
      <c r="CE401" s="349"/>
      <c r="CF401" s="349"/>
      <c r="CG401" s="349"/>
      <c r="CH401" s="350">
        <f t="shared" si="50"/>
        <v>0</v>
      </c>
      <c r="CI401" s="399" t="e">
        <f t="shared" si="51"/>
        <v>#DIV/0!</v>
      </c>
      <c r="CJ401" s="348">
        <v>0</v>
      </c>
      <c r="CK401" s="348">
        <v>0</v>
      </c>
      <c r="CL401" s="348">
        <v>0</v>
      </c>
      <c r="CM401" s="348">
        <v>0</v>
      </c>
      <c r="CN401" s="348">
        <v>0</v>
      </c>
      <c r="CO401" s="348">
        <v>0</v>
      </c>
      <c r="CP401" s="348">
        <v>0</v>
      </c>
      <c r="CQ401" s="348">
        <v>0</v>
      </c>
      <c r="CR401" s="348">
        <v>0</v>
      </c>
      <c r="CS401" s="348">
        <v>0</v>
      </c>
      <c r="CT401" s="348">
        <v>0</v>
      </c>
      <c r="CU401" s="348">
        <v>0</v>
      </c>
      <c r="CV401" s="350">
        <f t="shared" si="52"/>
        <v>0</v>
      </c>
      <c r="CX401" s="1054"/>
    </row>
    <row r="402" spans="1:102" s="3" customFormat="1" ht="30" x14ac:dyDescent="0.25">
      <c r="A402" s="191"/>
      <c r="B402" s="212">
        <f>IF(C402=0,"",MAX($B$7:B401)+1)</f>
        <v>382</v>
      </c>
      <c r="C402" s="204">
        <v>6424001903</v>
      </c>
      <c r="D402" s="205" t="str">
        <f>_xlfn.XLOOKUP(C402,'COA_DTGroup_Update 20260428'!$C$410:$C$854,'COA_DTGroup_Update 20260428'!$A$410:$A$854,"")</f>
        <v>Khấu hao máy móc thiết bị xưởng</v>
      </c>
      <c r="E402" s="205"/>
      <c r="F402" s="204" t="s">
        <v>1081</v>
      </c>
      <c r="G402" s="205" t="s">
        <v>1097</v>
      </c>
      <c r="H402" s="200">
        <f>VLOOKUP(C402,'COA_DTGroup_Update 20260428'!C:D,2,0)</f>
        <v>642</v>
      </c>
      <c r="I402" s="1033"/>
      <c r="J402" s="201" t="s">
        <v>1098</v>
      </c>
      <c r="K402" s="223" t="s">
        <v>226</v>
      </c>
      <c r="L402" s="289" t="s">
        <v>460</v>
      </c>
      <c r="M402" s="290" t="s">
        <v>2258</v>
      </c>
      <c r="N402" s="286"/>
      <c r="O402" s="286" t="s">
        <v>460</v>
      </c>
      <c r="P402" s="1" t="b">
        <v>1</v>
      </c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  <c r="AC402" s="351"/>
      <c r="AD402" s="352">
        <f t="shared" si="46"/>
        <v>0</v>
      </c>
      <c r="AF402" s="351"/>
      <c r="AG402" s="351"/>
      <c r="AH402" s="351"/>
      <c r="AI402" s="351"/>
      <c r="AJ402" s="351"/>
      <c r="AK402" s="351"/>
      <c r="AL402" s="351"/>
      <c r="AM402" s="351"/>
      <c r="AN402" s="351"/>
      <c r="AO402" s="351"/>
      <c r="AP402" s="351"/>
      <c r="AQ402" s="351"/>
      <c r="AR402" s="352">
        <f t="shared" si="47"/>
        <v>0</v>
      </c>
      <c r="AT402" s="351"/>
      <c r="AU402" s="351"/>
      <c r="AV402" s="351"/>
      <c r="AW402" s="351"/>
      <c r="AX402" s="351"/>
      <c r="AY402" s="351"/>
      <c r="AZ402" s="351"/>
      <c r="BA402" s="351"/>
      <c r="BB402" s="351"/>
      <c r="BC402" s="351"/>
      <c r="BD402" s="351"/>
      <c r="BE402" s="351"/>
      <c r="BF402" s="352">
        <f t="shared" si="48"/>
        <v>0</v>
      </c>
      <c r="BH402" s="352"/>
      <c r="BI402" s="352"/>
      <c r="BJ402" s="352"/>
      <c r="BK402" s="352"/>
      <c r="BL402" s="352"/>
      <c r="BM402" s="352"/>
      <c r="BN402" s="352"/>
      <c r="BO402" s="352"/>
      <c r="BP402" s="352"/>
      <c r="BQ402" s="352"/>
      <c r="BR402" s="352"/>
      <c r="BS402" s="352"/>
      <c r="BT402" s="352">
        <f t="shared" si="49"/>
        <v>0</v>
      </c>
      <c r="BV402" s="351"/>
      <c r="BW402" s="351"/>
      <c r="BX402" s="351"/>
      <c r="BY402" s="351"/>
      <c r="BZ402" s="351"/>
      <c r="CA402" s="351"/>
      <c r="CB402" s="351"/>
      <c r="CC402" s="351"/>
      <c r="CD402" s="351"/>
      <c r="CE402" s="351"/>
      <c r="CF402" s="351"/>
      <c r="CG402" s="351"/>
      <c r="CH402" s="352">
        <f t="shared" si="50"/>
        <v>0</v>
      </c>
      <c r="CI402" s="399" t="e">
        <f t="shared" si="51"/>
        <v>#DIV/0!</v>
      </c>
      <c r="CJ402" s="348">
        <v>0</v>
      </c>
      <c r="CK402" s="348">
        <v>0</v>
      </c>
      <c r="CL402" s="348">
        <v>0</v>
      </c>
      <c r="CM402" s="348">
        <v>0</v>
      </c>
      <c r="CN402" s="348">
        <v>0</v>
      </c>
      <c r="CO402" s="348">
        <v>0</v>
      </c>
      <c r="CP402" s="348">
        <v>0</v>
      </c>
      <c r="CQ402" s="348">
        <v>0</v>
      </c>
      <c r="CR402" s="348">
        <v>0</v>
      </c>
      <c r="CS402" s="348">
        <v>0</v>
      </c>
      <c r="CT402" s="348">
        <v>0</v>
      </c>
      <c r="CU402" s="348">
        <v>0</v>
      </c>
      <c r="CV402" s="352">
        <f t="shared" si="52"/>
        <v>0</v>
      </c>
      <c r="CX402" s="1054"/>
    </row>
    <row r="403" spans="1:102" ht="30" x14ac:dyDescent="0.25">
      <c r="B403" s="172">
        <f>IF(C403=0,"",MAX($B$7:B402)+1)</f>
        <v>383</v>
      </c>
      <c r="C403" s="179">
        <v>6424001904</v>
      </c>
      <c r="D403" s="171" t="str">
        <f>_xlfn.XLOOKUP(C403,'COA_DTGroup_Update 20260428'!$C$410:$C$854,'COA_DTGroup_Update 20260428'!$A$410:$A$854,"")</f>
        <v>Khấu hao thiết bị văn phòng</v>
      </c>
      <c r="E403" s="171" t="s">
        <v>416</v>
      </c>
      <c r="F403" s="179" t="s">
        <v>1083</v>
      </c>
      <c r="G403" s="171" t="s">
        <v>1084</v>
      </c>
      <c r="H403" s="179">
        <f>VLOOKUP(C403,'COA_DTGroup_Update 20260428'!C:D,2,0)</f>
        <v>642</v>
      </c>
      <c r="I403" s="179">
        <v>161</v>
      </c>
      <c r="J403" s="198" t="s">
        <v>416</v>
      </c>
      <c r="K403" s="222" t="s">
        <v>226</v>
      </c>
      <c r="L403" s="288" t="s">
        <v>446</v>
      </c>
      <c r="M403" s="299" t="s">
        <v>2258</v>
      </c>
      <c r="N403" s="285"/>
      <c r="O403" s="285" t="s">
        <v>446</v>
      </c>
      <c r="P403" s="1" t="b">
        <v>1</v>
      </c>
      <c r="R403" s="349"/>
      <c r="S403" s="349"/>
      <c r="T403" s="349"/>
      <c r="U403" s="349"/>
      <c r="V403" s="349"/>
      <c r="W403" s="349"/>
      <c r="X403" s="349"/>
      <c r="Y403" s="349"/>
      <c r="Z403" s="349"/>
      <c r="AA403" s="349"/>
      <c r="AB403" s="349"/>
      <c r="AC403" s="349"/>
      <c r="AD403" s="350">
        <f t="shared" si="46"/>
        <v>0</v>
      </c>
      <c r="AF403" s="349"/>
      <c r="AG403" s="349"/>
      <c r="AH403" s="349"/>
      <c r="AI403" s="349"/>
      <c r="AJ403" s="349"/>
      <c r="AK403" s="349"/>
      <c r="AL403" s="349"/>
      <c r="AM403" s="349"/>
      <c r="AN403" s="349"/>
      <c r="AO403" s="349"/>
      <c r="AP403" s="349"/>
      <c r="AQ403" s="349"/>
      <c r="AR403" s="350">
        <f t="shared" si="47"/>
        <v>0</v>
      </c>
      <c r="AT403" s="349"/>
      <c r="AU403" s="349"/>
      <c r="AV403" s="349"/>
      <c r="AW403" s="349"/>
      <c r="AX403" s="349"/>
      <c r="AY403" s="349"/>
      <c r="AZ403" s="349"/>
      <c r="BA403" s="349"/>
      <c r="BB403" s="349"/>
      <c r="BC403" s="349"/>
      <c r="BD403" s="349"/>
      <c r="BE403" s="349"/>
      <c r="BF403" s="350">
        <f t="shared" si="48"/>
        <v>0</v>
      </c>
      <c r="BH403" s="350"/>
      <c r="BI403" s="350"/>
      <c r="BJ403" s="350"/>
      <c r="BK403" s="350"/>
      <c r="BL403" s="350"/>
      <c r="BM403" s="350"/>
      <c r="BN403" s="350"/>
      <c r="BO403" s="350"/>
      <c r="BP403" s="350"/>
      <c r="BQ403" s="350"/>
      <c r="BR403" s="350"/>
      <c r="BS403" s="350"/>
      <c r="BT403" s="350">
        <f t="shared" si="49"/>
        <v>0</v>
      </c>
      <c r="BV403" s="349"/>
      <c r="BW403" s="349"/>
      <c r="BX403" s="349"/>
      <c r="BY403" s="349"/>
      <c r="BZ403" s="349"/>
      <c r="CA403" s="349"/>
      <c r="CB403" s="349"/>
      <c r="CC403" s="349"/>
      <c r="CD403" s="349"/>
      <c r="CE403" s="349"/>
      <c r="CF403" s="349"/>
      <c r="CG403" s="349"/>
      <c r="CH403" s="350">
        <f t="shared" si="50"/>
        <v>0</v>
      </c>
      <c r="CI403" s="399" t="e">
        <f t="shared" si="51"/>
        <v>#DIV/0!</v>
      </c>
      <c r="CJ403" s="348">
        <v>0</v>
      </c>
      <c r="CK403" s="348">
        <v>0</v>
      </c>
      <c r="CL403" s="348">
        <v>0</v>
      </c>
      <c r="CM403" s="348">
        <v>0</v>
      </c>
      <c r="CN403" s="348">
        <v>0</v>
      </c>
      <c r="CO403" s="348">
        <v>0</v>
      </c>
      <c r="CP403" s="348">
        <v>0</v>
      </c>
      <c r="CQ403" s="348">
        <v>0</v>
      </c>
      <c r="CR403" s="348">
        <v>0</v>
      </c>
      <c r="CS403" s="348">
        <v>0</v>
      </c>
      <c r="CT403" s="348">
        <v>0</v>
      </c>
      <c r="CU403" s="348">
        <v>0</v>
      </c>
      <c r="CV403" s="350">
        <f t="shared" si="52"/>
        <v>0</v>
      </c>
      <c r="CX403" s="1054"/>
    </row>
    <row r="404" spans="1:102" ht="30" x14ac:dyDescent="0.25">
      <c r="B404" s="172">
        <f>IF(C404=0,"",MAX($B$7:B403)+1)</f>
        <v>384</v>
      </c>
      <c r="C404" s="179">
        <v>6424001905</v>
      </c>
      <c r="D404" s="171" t="str">
        <f>_xlfn.XLOOKUP(C404,'COA_DTGroup_Update 20260428'!$C$410:$C$854,'COA_DTGroup_Update 20260428'!$A$410:$A$854,"")</f>
        <v>Khấu hao phương tiện đi lại, vận tải</v>
      </c>
      <c r="E404" s="171" t="s">
        <v>415</v>
      </c>
      <c r="F404" s="179" t="s">
        <v>1085</v>
      </c>
      <c r="G404" s="171" t="s">
        <v>1086</v>
      </c>
      <c r="H404" s="179">
        <f>VLOOKUP(C404,'COA_DTGroup_Update 20260428'!C:D,2,0)</f>
        <v>642</v>
      </c>
      <c r="I404" s="179">
        <v>160</v>
      </c>
      <c r="J404" s="198" t="s">
        <v>415</v>
      </c>
      <c r="K404" s="222" t="s">
        <v>226</v>
      </c>
      <c r="L404" s="288" t="s">
        <v>493</v>
      </c>
      <c r="M404" s="299" t="s">
        <v>2258</v>
      </c>
      <c r="N404" s="285"/>
      <c r="O404" s="285" t="s">
        <v>493</v>
      </c>
      <c r="P404" s="1" t="b">
        <v>1</v>
      </c>
      <c r="R404" s="349"/>
      <c r="S404" s="349"/>
      <c r="T404" s="349"/>
      <c r="U404" s="349"/>
      <c r="V404" s="349"/>
      <c r="W404" s="349"/>
      <c r="X404" s="349"/>
      <c r="Y404" s="349"/>
      <c r="Z404" s="349"/>
      <c r="AA404" s="349"/>
      <c r="AB404" s="349"/>
      <c r="AC404" s="349"/>
      <c r="AD404" s="350">
        <f t="shared" si="46"/>
        <v>0</v>
      </c>
      <c r="AF404" s="349"/>
      <c r="AG404" s="349"/>
      <c r="AH404" s="349"/>
      <c r="AI404" s="349"/>
      <c r="AJ404" s="349"/>
      <c r="AK404" s="349"/>
      <c r="AL404" s="349"/>
      <c r="AM404" s="349"/>
      <c r="AN404" s="349"/>
      <c r="AO404" s="349"/>
      <c r="AP404" s="349"/>
      <c r="AQ404" s="349"/>
      <c r="AR404" s="350">
        <f t="shared" si="47"/>
        <v>0</v>
      </c>
      <c r="AT404" s="349"/>
      <c r="AU404" s="349"/>
      <c r="AV404" s="349"/>
      <c r="AW404" s="349"/>
      <c r="AX404" s="349"/>
      <c r="AY404" s="349"/>
      <c r="AZ404" s="349"/>
      <c r="BA404" s="349"/>
      <c r="BB404" s="349"/>
      <c r="BC404" s="349"/>
      <c r="BD404" s="349"/>
      <c r="BE404" s="349"/>
      <c r="BF404" s="350">
        <f t="shared" si="48"/>
        <v>0</v>
      </c>
      <c r="BH404" s="350"/>
      <c r="BI404" s="350"/>
      <c r="BJ404" s="350"/>
      <c r="BK404" s="350"/>
      <c r="BL404" s="350"/>
      <c r="BM404" s="350"/>
      <c r="BN404" s="350"/>
      <c r="BO404" s="350"/>
      <c r="BP404" s="350"/>
      <c r="BQ404" s="350"/>
      <c r="BR404" s="350"/>
      <c r="BS404" s="350"/>
      <c r="BT404" s="350">
        <f t="shared" si="49"/>
        <v>0</v>
      </c>
      <c r="BV404" s="349"/>
      <c r="BW404" s="349"/>
      <c r="BX404" s="349"/>
      <c r="BY404" s="349"/>
      <c r="BZ404" s="349"/>
      <c r="CA404" s="349"/>
      <c r="CB404" s="349"/>
      <c r="CC404" s="349"/>
      <c r="CD404" s="349"/>
      <c r="CE404" s="349"/>
      <c r="CF404" s="349"/>
      <c r="CG404" s="349"/>
      <c r="CH404" s="350">
        <f t="shared" si="50"/>
        <v>0</v>
      </c>
      <c r="CI404" s="399" t="e">
        <f t="shared" si="51"/>
        <v>#DIV/0!</v>
      </c>
      <c r="CJ404" s="348">
        <v>0</v>
      </c>
      <c r="CK404" s="348">
        <v>0</v>
      </c>
      <c r="CL404" s="348">
        <v>0</v>
      </c>
      <c r="CM404" s="348">
        <v>0</v>
      </c>
      <c r="CN404" s="348">
        <v>0</v>
      </c>
      <c r="CO404" s="348">
        <v>0</v>
      </c>
      <c r="CP404" s="348">
        <v>0</v>
      </c>
      <c r="CQ404" s="348">
        <v>0</v>
      </c>
      <c r="CR404" s="348">
        <v>0</v>
      </c>
      <c r="CS404" s="348">
        <v>0</v>
      </c>
      <c r="CT404" s="348">
        <v>0</v>
      </c>
      <c r="CU404" s="348">
        <v>0</v>
      </c>
      <c r="CV404" s="350">
        <f t="shared" si="52"/>
        <v>0</v>
      </c>
      <c r="CX404" s="1054"/>
    </row>
    <row r="405" spans="1:102" x14ac:dyDescent="0.25">
      <c r="B405" s="172">
        <f>IF(C405=0,"",MAX($B$7:B404)+1)</f>
        <v>385</v>
      </c>
      <c r="C405" s="179">
        <v>6424001906</v>
      </c>
      <c r="D405" s="171" t="str">
        <f>_xlfn.XLOOKUP(C405,'COA_DTGroup_Update 20260428'!$C$410:$C$854,'COA_DTGroup_Update 20260428'!$A$410:$A$854,"")</f>
        <v>Khấu hao IT phần cứng</v>
      </c>
      <c r="E405" s="171" t="s">
        <v>417</v>
      </c>
      <c r="F405" s="179" t="s">
        <v>1087</v>
      </c>
      <c r="G405" s="171" t="s">
        <v>417</v>
      </c>
      <c r="H405" s="179">
        <f>VLOOKUP(C405,'COA_DTGroup_Update 20260428'!C:D,2,0)</f>
        <v>642</v>
      </c>
      <c r="I405" s="179">
        <v>162</v>
      </c>
      <c r="J405" s="198" t="s">
        <v>417</v>
      </c>
      <c r="K405" s="222" t="s">
        <v>226</v>
      </c>
      <c r="L405" s="288" t="s">
        <v>504</v>
      </c>
      <c r="M405" s="299" t="s">
        <v>2258</v>
      </c>
      <c r="N405" s="285"/>
      <c r="O405" s="285" t="s">
        <v>504</v>
      </c>
      <c r="P405" s="1" t="b">
        <v>1</v>
      </c>
      <c r="R405" s="349"/>
      <c r="S405" s="349"/>
      <c r="T405" s="349"/>
      <c r="U405" s="349"/>
      <c r="V405" s="349"/>
      <c r="W405" s="349"/>
      <c r="X405" s="349"/>
      <c r="Y405" s="349"/>
      <c r="Z405" s="349"/>
      <c r="AA405" s="349"/>
      <c r="AB405" s="349"/>
      <c r="AC405" s="349"/>
      <c r="AD405" s="350">
        <f t="shared" si="46"/>
        <v>0</v>
      </c>
      <c r="AF405" s="349"/>
      <c r="AG405" s="349"/>
      <c r="AH405" s="349"/>
      <c r="AI405" s="349"/>
      <c r="AJ405" s="349"/>
      <c r="AK405" s="349"/>
      <c r="AL405" s="349"/>
      <c r="AM405" s="349"/>
      <c r="AN405" s="349"/>
      <c r="AO405" s="349"/>
      <c r="AP405" s="349"/>
      <c r="AQ405" s="349"/>
      <c r="AR405" s="350">
        <f t="shared" si="47"/>
        <v>0</v>
      </c>
      <c r="AT405" s="349"/>
      <c r="AU405" s="349"/>
      <c r="AV405" s="349"/>
      <c r="AW405" s="349"/>
      <c r="AX405" s="349"/>
      <c r="AY405" s="349"/>
      <c r="AZ405" s="349"/>
      <c r="BA405" s="349"/>
      <c r="BB405" s="349"/>
      <c r="BC405" s="349"/>
      <c r="BD405" s="349"/>
      <c r="BE405" s="349"/>
      <c r="BF405" s="350">
        <f t="shared" si="48"/>
        <v>0</v>
      </c>
      <c r="BH405" s="350"/>
      <c r="BI405" s="350"/>
      <c r="BJ405" s="350"/>
      <c r="BK405" s="350"/>
      <c r="BL405" s="350"/>
      <c r="BM405" s="350"/>
      <c r="BN405" s="350"/>
      <c r="BO405" s="350"/>
      <c r="BP405" s="350"/>
      <c r="BQ405" s="350"/>
      <c r="BR405" s="350"/>
      <c r="BS405" s="350"/>
      <c r="BT405" s="350">
        <f t="shared" si="49"/>
        <v>0</v>
      </c>
      <c r="BV405" s="349"/>
      <c r="BW405" s="349"/>
      <c r="BX405" s="349"/>
      <c r="BY405" s="349"/>
      <c r="BZ405" s="349"/>
      <c r="CA405" s="349"/>
      <c r="CB405" s="349"/>
      <c r="CC405" s="349"/>
      <c r="CD405" s="349"/>
      <c r="CE405" s="349"/>
      <c r="CF405" s="349"/>
      <c r="CG405" s="349"/>
      <c r="CH405" s="350">
        <f t="shared" si="50"/>
        <v>0</v>
      </c>
      <c r="CI405" s="399" t="e">
        <f t="shared" si="51"/>
        <v>#DIV/0!</v>
      </c>
      <c r="CJ405" s="348">
        <v>0</v>
      </c>
      <c r="CK405" s="348">
        <v>0</v>
      </c>
      <c r="CL405" s="348">
        <v>0</v>
      </c>
      <c r="CM405" s="348">
        <v>0</v>
      </c>
      <c r="CN405" s="348">
        <v>0</v>
      </c>
      <c r="CO405" s="348">
        <v>0</v>
      </c>
      <c r="CP405" s="348">
        <v>0</v>
      </c>
      <c r="CQ405" s="348">
        <v>0</v>
      </c>
      <c r="CR405" s="348">
        <v>0</v>
      </c>
      <c r="CS405" s="348">
        <v>0</v>
      </c>
      <c r="CT405" s="348">
        <v>0</v>
      </c>
      <c r="CU405" s="348">
        <v>0</v>
      </c>
      <c r="CV405" s="350">
        <f t="shared" si="52"/>
        <v>0</v>
      </c>
      <c r="CX405" s="1054"/>
    </row>
    <row r="406" spans="1:102" ht="30" x14ac:dyDescent="0.25">
      <c r="B406" s="172">
        <f>IF(C406=0,"",MAX($B$7:B405)+1)</f>
        <v>386</v>
      </c>
      <c r="C406" s="179">
        <v>6424001907</v>
      </c>
      <c r="D406" s="171" t="str">
        <f>_xlfn.XLOOKUP(C406,'COA_DTGroup_Update 20260428'!$C$410:$C$854,'COA_DTGroup_Update 20260428'!$A$410:$A$854,"")</f>
        <v>Khấu hao TSCĐ vô hình (Phần mềm)</v>
      </c>
      <c r="E406" s="171" t="s">
        <v>419</v>
      </c>
      <c r="F406" s="179" t="s">
        <v>1089</v>
      </c>
      <c r="G406" s="171" t="s">
        <v>1099</v>
      </c>
      <c r="H406" s="179">
        <f>VLOOKUP(C406,'COA_DTGroup_Update 20260428'!C:D,2,0)</f>
        <v>642</v>
      </c>
      <c r="I406" s="179">
        <v>164</v>
      </c>
      <c r="J406" s="198" t="s">
        <v>419</v>
      </c>
      <c r="K406" s="222" t="s">
        <v>226</v>
      </c>
      <c r="L406" s="288" t="s">
        <v>612</v>
      </c>
      <c r="M406" s="299" t="s">
        <v>2258</v>
      </c>
      <c r="N406" s="285"/>
      <c r="O406" s="285" t="s">
        <v>612</v>
      </c>
      <c r="P406" s="1" t="b">
        <v>1</v>
      </c>
      <c r="R406" s="349"/>
      <c r="S406" s="349"/>
      <c r="T406" s="349"/>
      <c r="U406" s="349"/>
      <c r="V406" s="349"/>
      <c r="W406" s="349"/>
      <c r="X406" s="349"/>
      <c r="Y406" s="349"/>
      <c r="Z406" s="349"/>
      <c r="AA406" s="349"/>
      <c r="AB406" s="349"/>
      <c r="AC406" s="349"/>
      <c r="AD406" s="350">
        <f t="shared" si="46"/>
        <v>0</v>
      </c>
      <c r="AF406" s="349"/>
      <c r="AG406" s="349"/>
      <c r="AH406" s="349"/>
      <c r="AI406" s="349"/>
      <c r="AJ406" s="349"/>
      <c r="AK406" s="349"/>
      <c r="AL406" s="349"/>
      <c r="AM406" s="349"/>
      <c r="AN406" s="349"/>
      <c r="AO406" s="349"/>
      <c r="AP406" s="349"/>
      <c r="AQ406" s="349"/>
      <c r="AR406" s="350">
        <f t="shared" si="47"/>
        <v>0</v>
      </c>
      <c r="AT406" s="349"/>
      <c r="AU406" s="349"/>
      <c r="AV406" s="349"/>
      <c r="AW406" s="349"/>
      <c r="AX406" s="349"/>
      <c r="AY406" s="349"/>
      <c r="AZ406" s="349"/>
      <c r="BA406" s="349"/>
      <c r="BB406" s="349"/>
      <c r="BC406" s="349"/>
      <c r="BD406" s="349"/>
      <c r="BE406" s="349"/>
      <c r="BF406" s="350">
        <f t="shared" si="48"/>
        <v>0</v>
      </c>
      <c r="BH406" s="350"/>
      <c r="BI406" s="350"/>
      <c r="BJ406" s="350"/>
      <c r="BK406" s="350"/>
      <c r="BL406" s="350"/>
      <c r="BM406" s="350"/>
      <c r="BN406" s="350"/>
      <c r="BO406" s="350"/>
      <c r="BP406" s="350"/>
      <c r="BQ406" s="350"/>
      <c r="BR406" s="350"/>
      <c r="BS406" s="350"/>
      <c r="BT406" s="350">
        <f t="shared" si="49"/>
        <v>0</v>
      </c>
      <c r="BV406" s="349">
        <v>2643466.0175438598</v>
      </c>
      <c r="BW406" s="349">
        <v>2643466.0175438598</v>
      </c>
      <c r="BX406" s="349">
        <v>2643466.0175438598</v>
      </c>
      <c r="BY406" s="349">
        <v>2643466.0175438598</v>
      </c>
      <c r="BZ406" s="349">
        <v>2643466.0175438598</v>
      </c>
      <c r="CA406" s="349">
        <v>2643466.0175438598</v>
      </c>
      <c r="CB406" s="349">
        <v>2643466.0175438598</v>
      </c>
      <c r="CC406" s="349">
        <v>2643466.0175438598</v>
      </c>
      <c r="CD406" s="349">
        <v>2643466.0175438598</v>
      </c>
      <c r="CE406" s="349">
        <v>2643466.0175438598</v>
      </c>
      <c r="CF406" s="349">
        <v>2643466.0175438598</v>
      </c>
      <c r="CG406" s="349">
        <v>2643466.0175438598</v>
      </c>
      <c r="CH406" s="350">
        <f t="shared" si="50"/>
        <v>31721592.210526317</v>
      </c>
      <c r="CI406" s="399">
        <f t="shared" si="51"/>
        <v>0.24999999170413978</v>
      </c>
      <c r="CJ406" s="348">
        <v>2643466</v>
      </c>
      <c r="CK406" s="348">
        <v>2643466</v>
      </c>
      <c r="CL406" s="348">
        <v>2643466</v>
      </c>
      <c r="CM406" s="348">
        <v>2643466</v>
      </c>
      <c r="CN406" s="348">
        <v>2643466</v>
      </c>
      <c r="CO406" s="348">
        <v>0</v>
      </c>
      <c r="CP406" s="348">
        <v>0</v>
      </c>
      <c r="CQ406" s="348">
        <v>0</v>
      </c>
      <c r="CR406" s="348">
        <v>0</v>
      </c>
      <c r="CS406" s="348">
        <v>0</v>
      </c>
      <c r="CT406" s="348">
        <v>0</v>
      </c>
      <c r="CU406" s="348">
        <v>0</v>
      </c>
      <c r="CV406" s="350">
        <f t="shared" si="52"/>
        <v>13217330</v>
      </c>
      <c r="CX406" s="1054"/>
    </row>
    <row r="407" spans="1:102" ht="30" x14ac:dyDescent="0.25">
      <c r="B407" s="172">
        <f>IF(C407=0,"",MAX($B$7:B406)+1)</f>
        <v>387</v>
      </c>
      <c r="C407" s="179">
        <v>6424001909</v>
      </c>
      <c r="D407" s="171" t="str">
        <f>_xlfn.XLOOKUP(C407,'COA_DTGroup_Update 20260428'!$C$410:$C$854,'COA_DTGroup_Update 20260428'!$A$410:$A$854,"")</f>
        <v>Khấu hao TSCĐ khác</v>
      </c>
      <c r="E407" s="171" t="s">
        <v>418</v>
      </c>
      <c r="F407" s="179" t="s">
        <v>1092</v>
      </c>
      <c r="G407" s="171" t="s">
        <v>448</v>
      </c>
      <c r="H407" s="179">
        <f>VLOOKUP(C407,'COA_DTGroup_Update 20260428'!C:D,2,0)</f>
        <v>642</v>
      </c>
      <c r="I407" s="179">
        <v>163</v>
      </c>
      <c r="J407" s="198" t="s">
        <v>418</v>
      </c>
      <c r="K407" s="222" t="s">
        <v>226</v>
      </c>
      <c r="L407" s="288" t="s">
        <v>447</v>
      </c>
      <c r="M407" s="299" t="s">
        <v>2258</v>
      </c>
      <c r="N407" s="285"/>
      <c r="O407" s="285" t="s">
        <v>447</v>
      </c>
      <c r="P407" s="1" t="b">
        <v>1</v>
      </c>
      <c r="R407" s="349"/>
      <c r="S407" s="349"/>
      <c r="T407" s="349"/>
      <c r="U407" s="349"/>
      <c r="V407" s="349"/>
      <c r="W407" s="349"/>
      <c r="X407" s="349"/>
      <c r="Y407" s="349"/>
      <c r="Z407" s="349"/>
      <c r="AA407" s="349"/>
      <c r="AB407" s="349"/>
      <c r="AC407" s="349"/>
      <c r="AD407" s="350">
        <f t="shared" si="46"/>
        <v>0</v>
      </c>
      <c r="AF407" s="349"/>
      <c r="AG407" s="349"/>
      <c r="AH407" s="349"/>
      <c r="AI407" s="349"/>
      <c r="AJ407" s="349"/>
      <c r="AK407" s="349"/>
      <c r="AL407" s="349"/>
      <c r="AM407" s="349"/>
      <c r="AN407" s="349"/>
      <c r="AO407" s="349"/>
      <c r="AP407" s="349"/>
      <c r="AQ407" s="349"/>
      <c r="AR407" s="350">
        <f t="shared" si="47"/>
        <v>0</v>
      </c>
      <c r="AT407" s="349"/>
      <c r="AU407" s="349"/>
      <c r="AV407" s="349"/>
      <c r="AW407" s="349"/>
      <c r="AX407" s="349"/>
      <c r="AY407" s="349"/>
      <c r="AZ407" s="349"/>
      <c r="BA407" s="349"/>
      <c r="BB407" s="349"/>
      <c r="BC407" s="349"/>
      <c r="BD407" s="349"/>
      <c r="BE407" s="349"/>
      <c r="BF407" s="350">
        <f t="shared" si="48"/>
        <v>0</v>
      </c>
      <c r="BH407" s="350"/>
      <c r="BI407" s="350"/>
      <c r="BJ407" s="350"/>
      <c r="BK407" s="350"/>
      <c r="BL407" s="350"/>
      <c r="BM407" s="350"/>
      <c r="BN407" s="350"/>
      <c r="BO407" s="350"/>
      <c r="BP407" s="350"/>
      <c r="BQ407" s="350"/>
      <c r="BR407" s="350"/>
      <c r="BS407" s="350"/>
      <c r="BT407" s="350">
        <f t="shared" si="49"/>
        <v>0</v>
      </c>
      <c r="BV407" s="349"/>
      <c r="BW407" s="349"/>
      <c r="BX407" s="349"/>
      <c r="BY407" s="349"/>
      <c r="BZ407" s="349"/>
      <c r="CA407" s="349"/>
      <c r="CB407" s="349"/>
      <c r="CC407" s="349"/>
      <c r="CD407" s="349"/>
      <c r="CE407" s="349"/>
      <c r="CF407" s="349"/>
      <c r="CG407" s="349"/>
      <c r="CH407" s="350">
        <f t="shared" si="50"/>
        <v>0</v>
      </c>
      <c r="CI407" s="399" t="e">
        <f t="shared" si="51"/>
        <v>#DIV/0!</v>
      </c>
      <c r="CJ407" s="348">
        <v>0</v>
      </c>
      <c r="CK407" s="348">
        <v>0</v>
      </c>
      <c r="CL407" s="348">
        <v>0</v>
      </c>
      <c r="CM407" s="348">
        <v>0</v>
      </c>
      <c r="CN407" s="348">
        <v>0</v>
      </c>
      <c r="CO407" s="348">
        <v>0</v>
      </c>
      <c r="CP407" s="348">
        <v>0</v>
      </c>
      <c r="CQ407" s="348">
        <v>0</v>
      </c>
      <c r="CR407" s="348">
        <v>0</v>
      </c>
      <c r="CS407" s="348">
        <v>0</v>
      </c>
      <c r="CT407" s="348">
        <v>0</v>
      </c>
      <c r="CU407" s="348">
        <v>0</v>
      </c>
      <c r="CV407" s="350">
        <f t="shared" si="52"/>
        <v>0</v>
      </c>
      <c r="CX407" s="1054"/>
    </row>
    <row r="408" spans="1:102" ht="30" x14ac:dyDescent="0.25">
      <c r="B408" s="172">
        <f>IF(C408=0,"",MAX($B$7:B407)+1)</f>
        <v>388</v>
      </c>
      <c r="C408" s="179">
        <v>6424001910</v>
      </c>
      <c r="D408" s="171" t="str">
        <f>_xlfn.XLOOKUP(C408,'COA_DTGroup_Update 20260428'!$C$410:$C$854,'COA_DTGroup_Update 20260428'!$A$410:$A$854,"")</f>
        <v>Khấu hao quyền sử dụng đất</v>
      </c>
      <c r="E408" s="171" t="s">
        <v>423</v>
      </c>
      <c r="F408" s="179" t="s">
        <v>1093</v>
      </c>
      <c r="G408" s="171" t="s">
        <v>1094</v>
      </c>
      <c r="H408" s="179">
        <f>VLOOKUP(C408,'COA_DTGroup_Update 20260428'!C:D,2,0)</f>
        <v>642</v>
      </c>
      <c r="I408" s="179">
        <v>168</v>
      </c>
      <c r="J408" s="198" t="s">
        <v>423</v>
      </c>
      <c r="K408" s="222" t="s">
        <v>226</v>
      </c>
      <c r="L408" s="288" t="s">
        <v>725</v>
      </c>
      <c r="M408" s="299" t="s">
        <v>2258</v>
      </c>
      <c r="N408" s="285"/>
      <c r="O408" s="285" t="s">
        <v>725</v>
      </c>
      <c r="P408" s="1" t="b">
        <v>1</v>
      </c>
      <c r="R408" s="349"/>
      <c r="S408" s="349"/>
      <c r="T408" s="349"/>
      <c r="U408" s="349"/>
      <c r="V408" s="349"/>
      <c r="W408" s="349"/>
      <c r="X408" s="349"/>
      <c r="Y408" s="349"/>
      <c r="Z408" s="349"/>
      <c r="AA408" s="349"/>
      <c r="AB408" s="349"/>
      <c r="AC408" s="349"/>
      <c r="AD408" s="350">
        <f t="shared" si="46"/>
        <v>0</v>
      </c>
      <c r="AF408" s="349"/>
      <c r="AG408" s="349"/>
      <c r="AH408" s="349"/>
      <c r="AI408" s="349"/>
      <c r="AJ408" s="349"/>
      <c r="AK408" s="349"/>
      <c r="AL408" s="349"/>
      <c r="AM408" s="349"/>
      <c r="AN408" s="349"/>
      <c r="AO408" s="349"/>
      <c r="AP408" s="349"/>
      <c r="AQ408" s="349"/>
      <c r="AR408" s="350">
        <f t="shared" si="47"/>
        <v>0</v>
      </c>
      <c r="AT408" s="349"/>
      <c r="AU408" s="349"/>
      <c r="AV408" s="349"/>
      <c r="AW408" s="349"/>
      <c r="AX408" s="349"/>
      <c r="AY408" s="349"/>
      <c r="AZ408" s="349"/>
      <c r="BA408" s="349"/>
      <c r="BB408" s="349"/>
      <c r="BC408" s="349"/>
      <c r="BD408" s="349"/>
      <c r="BE408" s="349"/>
      <c r="BF408" s="350">
        <f t="shared" si="48"/>
        <v>0</v>
      </c>
      <c r="BH408" s="350"/>
      <c r="BI408" s="350"/>
      <c r="BJ408" s="350"/>
      <c r="BK408" s="350"/>
      <c r="BL408" s="350"/>
      <c r="BM408" s="350"/>
      <c r="BN408" s="350"/>
      <c r="BO408" s="350"/>
      <c r="BP408" s="350"/>
      <c r="BQ408" s="350"/>
      <c r="BR408" s="350"/>
      <c r="BS408" s="350"/>
      <c r="BT408" s="350">
        <f t="shared" si="49"/>
        <v>0</v>
      </c>
      <c r="BV408" s="349"/>
      <c r="BW408" s="349"/>
      <c r="BX408" s="349"/>
      <c r="BY408" s="349"/>
      <c r="BZ408" s="349"/>
      <c r="CA408" s="349"/>
      <c r="CB408" s="349"/>
      <c r="CC408" s="349"/>
      <c r="CD408" s="349"/>
      <c r="CE408" s="349"/>
      <c r="CF408" s="349"/>
      <c r="CG408" s="349"/>
      <c r="CH408" s="350">
        <f t="shared" si="50"/>
        <v>0</v>
      </c>
      <c r="CI408" s="399" t="e">
        <f t="shared" si="51"/>
        <v>#DIV/0!</v>
      </c>
      <c r="CJ408" s="348">
        <v>0</v>
      </c>
      <c r="CK408" s="348">
        <v>0</v>
      </c>
      <c r="CL408" s="348">
        <v>0</v>
      </c>
      <c r="CM408" s="348">
        <v>0</v>
      </c>
      <c r="CN408" s="348">
        <v>0</v>
      </c>
      <c r="CO408" s="348">
        <v>0</v>
      </c>
      <c r="CP408" s="348">
        <v>0</v>
      </c>
      <c r="CQ408" s="348">
        <v>0</v>
      </c>
      <c r="CR408" s="348">
        <v>0</v>
      </c>
      <c r="CS408" s="348">
        <v>0</v>
      </c>
      <c r="CT408" s="348">
        <v>0</v>
      </c>
      <c r="CU408" s="348">
        <v>0</v>
      </c>
      <c r="CV408" s="350">
        <f t="shared" si="52"/>
        <v>0</v>
      </c>
      <c r="CX408" s="1054"/>
    </row>
    <row r="409" spans="1:102" ht="30" x14ac:dyDescent="0.25">
      <c r="B409" s="172">
        <f>IF(C409=0,"",MAX($B$7:B408)+1)</f>
        <v>389</v>
      </c>
      <c r="C409" s="179">
        <v>6424001911</v>
      </c>
      <c r="D409" s="171" t="str">
        <f>_xlfn.XLOOKUP(C409,'COA_DTGroup_Update 20260428'!$C$410:$C$854,'COA_DTGroup_Update 20260428'!$A$410:$A$854,"")</f>
        <v>Khấu hao quyền phát hành</v>
      </c>
      <c r="E409" s="171" t="s">
        <v>422</v>
      </c>
      <c r="F409" s="179" t="s">
        <v>1102</v>
      </c>
      <c r="G409" s="171" t="s">
        <v>1103</v>
      </c>
      <c r="H409" s="179">
        <f>VLOOKUP(C409,'COA_DTGroup_Update 20260428'!C:D,2,0)</f>
        <v>642</v>
      </c>
      <c r="I409" s="179">
        <v>167</v>
      </c>
      <c r="J409" s="198" t="s">
        <v>422</v>
      </c>
      <c r="K409" s="222" t="s">
        <v>226</v>
      </c>
      <c r="L409" s="311" t="s">
        <v>2207</v>
      </c>
      <c r="M409" s="312" t="s">
        <v>2259</v>
      </c>
      <c r="N409" s="285"/>
      <c r="O409" s="285" t="s">
        <v>2207</v>
      </c>
      <c r="P409" s="1" t="b">
        <v>0</v>
      </c>
      <c r="R409" s="349"/>
      <c r="S409" s="349"/>
      <c r="T409" s="349"/>
      <c r="U409" s="349"/>
      <c r="V409" s="349"/>
      <c r="W409" s="349"/>
      <c r="X409" s="349"/>
      <c r="Y409" s="349"/>
      <c r="Z409" s="349"/>
      <c r="AA409" s="349"/>
      <c r="AB409" s="349"/>
      <c r="AC409" s="349"/>
      <c r="AD409" s="350">
        <f t="shared" si="46"/>
        <v>0</v>
      </c>
      <c r="AF409" s="349"/>
      <c r="AG409" s="349"/>
      <c r="AH409" s="349"/>
      <c r="AI409" s="349"/>
      <c r="AJ409" s="349"/>
      <c r="AK409" s="349"/>
      <c r="AL409" s="349"/>
      <c r="AM409" s="349"/>
      <c r="AN409" s="349"/>
      <c r="AO409" s="349"/>
      <c r="AP409" s="349"/>
      <c r="AQ409" s="349"/>
      <c r="AR409" s="350">
        <f t="shared" si="47"/>
        <v>0</v>
      </c>
      <c r="AT409" s="349"/>
      <c r="AU409" s="349"/>
      <c r="AV409" s="349"/>
      <c r="AW409" s="349"/>
      <c r="AX409" s="349"/>
      <c r="AY409" s="349"/>
      <c r="AZ409" s="349"/>
      <c r="BA409" s="349"/>
      <c r="BB409" s="349"/>
      <c r="BC409" s="349"/>
      <c r="BD409" s="349"/>
      <c r="BE409" s="349"/>
      <c r="BF409" s="350">
        <f t="shared" si="48"/>
        <v>0</v>
      </c>
      <c r="BH409" s="350"/>
      <c r="BI409" s="350"/>
      <c r="BJ409" s="350"/>
      <c r="BK409" s="350"/>
      <c r="BL409" s="350"/>
      <c r="BM409" s="350"/>
      <c r="BN409" s="350"/>
      <c r="BO409" s="350"/>
      <c r="BP409" s="350"/>
      <c r="BQ409" s="350"/>
      <c r="BR409" s="350"/>
      <c r="BS409" s="350"/>
      <c r="BT409" s="350">
        <f t="shared" si="49"/>
        <v>0</v>
      </c>
      <c r="BV409" s="349"/>
      <c r="BW409" s="349"/>
      <c r="BX409" s="349"/>
      <c r="BY409" s="349"/>
      <c r="BZ409" s="349"/>
      <c r="CA409" s="349"/>
      <c r="CB409" s="349"/>
      <c r="CC409" s="349"/>
      <c r="CD409" s="349"/>
      <c r="CE409" s="349"/>
      <c r="CF409" s="349"/>
      <c r="CG409" s="349"/>
      <c r="CH409" s="350">
        <f t="shared" si="50"/>
        <v>0</v>
      </c>
      <c r="CI409" s="399" t="e">
        <f t="shared" si="51"/>
        <v>#DIV/0!</v>
      </c>
      <c r="CJ409" s="348">
        <v>0</v>
      </c>
      <c r="CK409" s="348">
        <v>0</v>
      </c>
      <c r="CL409" s="348">
        <v>0</v>
      </c>
      <c r="CM409" s="348">
        <v>0</v>
      </c>
      <c r="CN409" s="348">
        <v>0</v>
      </c>
      <c r="CO409" s="348">
        <v>0</v>
      </c>
      <c r="CP409" s="348">
        <v>0</v>
      </c>
      <c r="CQ409" s="348">
        <v>0</v>
      </c>
      <c r="CR409" s="348">
        <v>0</v>
      </c>
      <c r="CS409" s="348">
        <v>0</v>
      </c>
      <c r="CT409" s="348">
        <v>0</v>
      </c>
      <c r="CU409" s="348">
        <v>0</v>
      </c>
      <c r="CV409" s="350">
        <f t="shared" si="52"/>
        <v>0</v>
      </c>
      <c r="CX409" s="1054"/>
    </row>
    <row r="410" spans="1:102" ht="30" x14ac:dyDescent="0.25">
      <c r="B410" s="172">
        <f>IF(C410=0,"",MAX($B$7:B409)+1)</f>
        <v>390</v>
      </c>
      <c r="C410" s="179">
        <v>6424001912</v>
      </c>
      <c r="D410" s="171" t="str">
        <f>_xlfn.XLOOKUP(C410,'COA_DTGroup_Update 20260428'!$C$410:$C$854,'COA_DTGroup_Update 20260428'!$A$410:$A$854,"")</f>
        <v>Khấu hao bản quyền, sáng chế</v>
      </c>
      <c r="E410" s="171" t="s">
        <v>421</v>
      </c>
      <c r="F410" s="179" t="s">
        <v>1104</v>
      </c>
      <c r="G410" s="171" t="s">
        <v>1105</v>
      </c>
      <c r="H410" s="179">
        <f>VLOOKUP(C410,'COA_DTGroup_Update 20260428'!C:D,2,0)</f>
        <v>642</v>
      </c>
      <c r="I410" s="179">
        <v>166</v>
      </c>
      <c r="J410" s="198" t="s">
        <v>421</v>
      </c>
      <c r="K410" s="222" t="s">
        <v>226</v>
      </c>
      <c r="L410" s="311" t="s">
        <v>2208</v>
      </c>
      <c r="M410" s="312" t="s">
        <v>2259</v>
      </c>
      <c r="N410" s="285"/>
      <c r="O410" s="285" t="s">
        <v>2208</v>
      </c>
      <c r="P410" s="1" t="b">
        <v>0</v>
      </c>
      <c r="R410" s="349"/>
      <c r="S410" s="349"/>
      <c r="T410" s="349"/>
      <c r="U410" s="349"/>
      <c r="V410" s="349"/>
      <c r="W410" s="349"/>
      <c r="X410" s="349"/>
      <c r="Y410" s="349"/>
      <c r="Z410" s="349"/>
      <c r="AA410" s="349"/>
      <c r="AB410" s="349"/>
      <c r="AC410" s="349"/>
      <c r="AD410" s="350">
        <f t="shared" si="46"/>
        <v>0</v>
      </c>
      <c r="AF410" s="349"/>
      <c r="AG410" s="349"/>
      <c r="AH410" s="349"/>
      <c r="AI410" s="349"/>
      <c r="AJ410" s="349"/>
      <c r="AK410" s="349"/>
      <c r="AL410" s="349"/>
      <c r="AM410" s="349"/>
      <c r="AN410" s="349"/>
      <c r="AO410" s="349"/>
      <c r="AP410" s="349"/>
      <c r="AQ410" s="349"/>
      <c r="AR410" s="350">
        <f t="shared" si="47"/>
        <v>0</v>
      </c>
      <c r="AT410" s="349"/>
      <c r="AU410" s="349"/>
      <c r="AV410" s="349"/>
      <c r="AW410" s="349"/>
      <c r="AX410" s="349"/>
      <c r="AY410" s="349"/>
      <c r="AZ410" s="349"/>
      <c r="BA410" s="349"/>
      <c r="BB410" s="349"/>
      <c r="BC410" s="349"/>
      <c r="BD410" s="349"/>
      <c r="BE410" s="349"/>
      <c r="BF410" s="350">
        <f t="shared" si="48"/>
        <v>0</v>
      </c>
      <c r="BH410" s="350"/>
      <c r="BI410" s="350"/>
      <c r="BJ410" s="350"/>
      <c r="BK410" s="350"/>
      <c r="BL410" s="350"/>
      <c r="BM410" s="350"/>
      <c r="BN410" s="350"/>
      <c r="BO410" s="350"/>
      <c r="BP410" s="350"/>
      <c r="BQ410" s="350"/>
      <c r="BR410" s="350"/>
      <c r="BS410" s="350"/>
      <c r="BT410" s="350">
        <f t="shared" si="49"/>
        <v>0</v>
      </c>
      <c r="BV410" s="349"/>
      <c r="BW410" s="349"/>
      <c r="BX410" s="349"/>
      <c r="BY410" s="349"/>
      <c r="BZ410" s="349"/>
      <c r="CA410" s="349"/>
      <c r="CB410" s="349"/>
      <c r="CC410" s="349"/>
      <c r="CD410" s="349"/>
      <c r="CE410" s="349"/>
      <c r="CF410" s="349"/>
      <c r="CG410" s="349"/>
      <c r="CH410" s="350">
        <f t="shared" si="50"/>
        <v>0</v>
      </c>
      <c r="CI410" s="399" t="e">
        <f t="shared" si="51"/>
        <v>#DIV/0!</v>
      </c>
      <c r="CJ410" s="348">
        <v>0</v>
      </c>
      <c r="CK410" s="348">
        <v>0</v>
      </c>
      <c r="CL410" s="348">
        <v>0</v>
      </c>
      <c r="CM410" s="348">
        <v>0</v>
      </c>
      <c r="CN410" s="348">
        <v>0</v>
      </c>
      <c r="CO410" s="348">
        <v>0</v>
      </c>
      <c r="CP410" s="348">
        <v>0</v>
      </c>
      <c r="CQ410" s="348">
        <v>0</v>
      </c>
      <c r="CR410" s="348">
        <v>0</v>
      </c>
      <c r="CS410" s="348">
        <v>0</v>
      </c>
      <c r="CT410" s="348">
        <v>0</v>
      </c>
      <c r="CU410" s="348">
        <v>0</v>
      </c>
      <c r="CV410" s="350">
        <f t="shared" si="52"/>
        <v>0</v>
      </c>
      <c r="CX410" s="1054"/>
    </row>
    <row r="411" spans="1:102" ht="30" x14ac:dyDescent="0.25">
      <c r="B411" s="172">
        <f>IF(C411=0,"",MAX($B$7:B410)+1)</f>
        <v>391</v>
      </c>
      <c r="C411" s="179">
        <v>6424001913</v>
      </c>
      <c r="D411" s="171" t="str">
        <f>_xlfn.XLOOKUP(C411,'COA_DTGroup_Update 20260428'!$C$410:$C$854,'COA_DTGroup_Update 20260428'!$A$410:$A$854,"")</f>
        <v>Khấu hao nhãn hiệu hàng hóa</v>
      </c>
      <c r="E411" s="171" t="s">
        <v>420</v>
      </c>
      <c r="F411" s="179" t="s">
        <v>1100</v>
      </c>
      <c r="G411" s="171" t="s">
        <v>1106</v>
      </c>
      <c r="H411" s="179">
        <f>VLOOKUP(C411,'COA_DTGroup_Update 20260428'!C:D,2,0)</f>
        <v>642</v>
      </c>
      <c r="I411" s="179">
        <v>165</v>
      </c>
      <c r="J411" s="198" t="s">
        <v>420</v>
      </c>
      <c r="K411" s="222" t="s">
        <v>226</v>
      </c>
      <c r="L411" s="311" t="s">
        <v>2209</v>
      </c>
      <c r="M411" s="312" t="s">
        <v>2259</v>
      </c>
      <c r="N411" s="285"/>
      <c r="O411" s="285" t="s">
        <v>2209</v>
      </c>
      <c r="P411" s="1" t="b">
        <v>0</v>
      </c>
      <c r="R411" s="349"/>
      <c r="S411" s="349"/>
      <c r="T411" s="349"/>
      <c r="U411" s="349"/>
      <c r="V411" s="349"/>
      <c r="W411" s="349"/>
      <c r="X411" s="349"/>
      <c r="Y411" s="349"/>
      <c r="Z411" s="349"/>
      <c r="AA411" s="349"/>
      <c r="AB411" s="349"/>
      <c r="AC411" s="349"/>
      <c r="AD411" s="350">
        <f t="shared" si="46"/>
        <v>0</v>
      </c>
      <c r="AF411" s="349"/>
      <c r="AG411" s="349"/>
      <c r="AH411" s="349"/>
      <c r="AI411" s="349"/>
      <c r="AJ411" s="349"/>
      <c r="AK411" s="349"/>
      <c r="AL411" s="349"/>
      <c r="AM411" s="349"/>
      <c r="AN411" s="349"/>
      <c r="AO411" s="349"/>
      <c r="AP411" s="349"/>
      <c r="AQ411" s="349"/>
      <c r="AR411" s="350">
        <f t="shared" si="47"/>
        <v>0</v>
      </c>
      <c r="AT411" s="349"/>
      <c r="AU411" s="349"/>
      <c r="AV411" s="349"/>
      <c r="AW411" s="349"/>
      <c r="AX411" s="349"/>
      <c r="AY411" s="349"/>
      <c r="AZ411" s="349"/>
      <c r="BA411" s="349"/>
      <c r="BB411" s="349"/>
      <c r="BC411" s="349"/>
      <c r="BD411" s="349"/>
      <c r="BE411" s="349"/>
      <c r="BF411" s="350">
        <f t="shared" si="48"/>
        <v>0</v>
      </c>
      <c r="BH411" s="350"/>
      <c r="BI411" s="350"/>
      <c r="BJ411" s="350"/>
      <c r="BK411" s="350"/>
      <c r="BL411" s="350"/>
      <c r="BM411" s="350"/>
      <c r="BN411" s="350"/>
      <c r="BO411" s="350"/>
      <c r="BP411" s="350"/>
      <c r="BQ411" s="350"/>
      <c r="BR411" s="350"/>
      <c r="BS411" s="350"/>
      <c r="BT411" s="350">
        <f t="shared" si="49"/>
        <v>0</v>
      </c>
      <c r="BV411" s="349"/>
      <c r="BW411" s="349"/>
      <c r="BX411" s="349"/>
      <c r="BY411" s="349"/>
      <c r="BZ411" s="349"/>
      <c r="CA411" s="349"/>
      <c r="CB411" s="349"/>
      <c r="CC411" s="349"/>
      <c r="CD411" s="349"/>
      <c r="CE411" s="349"/>
      <c r="CF411" s="349"/>
      <c r="CG411" s="349"/>
      <c r="CH411" s="350">
        <f t="shared" si="50"/>
        <v>0</v>
      </c>
      <c r="CI411" s="399" t="e">
        <f t="shared" si="51"/>
        <v>#DIV/0!</v>
      </c>
      <c r="CJ411" s="348">
        <v>0</v>
      </c>
      <c r="CK411" s="348">
        <v>0</v>
      </c>
      <c r="CL411" s="348">
        <v>0</v>
      </c>
      <c r="CM411" s="348">
        <v>0</v>
      </c>
      <c r="CN411" s="348">
        <v>0</v>
      </c>
      <c r="CO411" s="348">
        <v>0</v>
      </c>
      <c r="CP411" s="348">
        <v>0</v>
      </c>
      <c r="CQ411" s="348">
        <v>0</v>
      </c>
      <c r="CR411" s="348">
        <v>0</v>
      </c>
      <c r="CS411" s="348">
        <v>0</v>
      </c>
      <c r="CT411" s="348">
        <v>0</v>
      </c>
      <c r="CU411" s="348">
        <v>0</v>
      </c>
      <c r="CV411" s="350">
        <f t="shared" si="52"/>
        <v>0</v>
      </c>
      <c r="CX411" s="1054"/>
    </row>
    <row r="412" spans="1:102" s="3" customFormat="1" ht="30" x14ac:dyDescent="0.25">
      <c r="A412" s="191"/>
      <c r="B412" s="212">
        <f>IF(C412=0,"",MAX($B$7:B411)+1)</f>
        <v>392</v>
      </c>
      <c r="C412" s="204">
        <v>6424001914</v>
      </c>
      <c r="D412" s="205" t="str">
        <f>_xlfn.XLOOKUP(C412,'COA_DTGroup_Update 20260428'!$C$410:$C$854,'COA_DTGroup_Update 20260428'!$A$410:$A$854,"")</f>
        <v>Khấu hao giấy phép và giấy phép nhượng quyền</v>
      </c>
      <c r="E412" s="205"/>
      <c r="F412" s="204" t="s">
        <v>1107</v>
      </c>
      <c r="G412" s="205" t="s">
        <v>852</v>
      </c>
      <c r="H412" s="200">
        <f>VLOOKUP(C412,'COA_DTGroup_Update 20260428'!C:D,2,0)</f>
        <v>642</v>
      </c>
      <c r="I412" s="200"/>
      <c r="J412" s="201" t="s">
        <v>1108</v>
      </c>
      <c r="K412" s="223" t="s">
        <v>226</v>
      </c>
      <c r="L412" s="289" t="s">
        <v>2210</v>
      </c>
      <c r="M412" s="290" t="s">
        <v>2259</v>
      </c>
      <c r="N412" s="286"/>
      <c r="O412" s="286" t="s">
        <v>2210</v>
      </c>
      <c r="P412" s="1" t="b">
        <v>0</v>
      </c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  <c r="AC412" s="351"/>
      <c r="AD412" s="352">
        <f t="shared" si="46"/>
        <v>0</v>
      </c>
      <c r="AF412" s="351"/>
      <c r="AG412" s="351"/>
      <c r="AH412" s="351"/>
      <c r="AI412" s="351"/>
      <c r="AJ412" s="351"/>
      <c r="AK412" s="351"/>
      <c r="AL412" s="351"/>
      <c r="AM412" s="351"/>
      <c r="AN412" s="351"/>
      <c r="AO412" s="351"/>
      <c r="AP412" s="351"/>
      <c r="AQ412" s="351"/>
      <c r="AR412" s="352">
        <f t="shared" si="47"/>
        <v>0</v>
      </c>
      <c r="AT412" s="351"/>
      <c r="AU412" s="351"/>
      <c r="AV412" s="351"/>
      <c r="AW412" s="351"/>
      <c r="AX412" s="351"/>
      <c r="AY412" s="351"/>
      <c r="AZ412" s="351"/>
      <c r="BA412" s="351"/>
      <c r="BB412" s="351"/>
      <c r="BC412" s="351"/>
      <c r="BD412" s="351"/>
      <c r="BE412" s="351"/>
      <c r="BF412" s="352">
        <f t="shared" si="48"/>
        <v>0</v>
      </c>
      <c r="BH412" s="352"/>
      <c r="BI412" s="352"/>
      <c r="BJ412" s="352"/>
      <c r="BK412" s="352"/>
      <c r="BL412" s="352"/>
      <c r="BM412" s="352"/>
      <c r="BN412" s="352"/>
      <c r="BO412" s="352"/>
      <c r="BP412" s="352"/>
      <c r="BQ412" s="352"/>
      <c r="BR412" s="352"/>
      <c r="BS412" s="352"/>
      <c r="BT412" s="352">
        <f t="shared" si="49"/>
        <v>0</v>
      </c>
      <c r="BV412" s="351"/>
      <c r="BW412" s="351"/>
      <c r="BX412" s="351"/>
      <c r="BY412" s="351"/>
      <c r="BZ412" s="351"/>
      <c r="CA412" s="351"/>
      <c r="CB412" s="351"/>
      <c r="CC412" s="351"/>
      <c r="CD412" s="351"/>
      <c r="CE412" s="351"/>
      <c r="CF412" s="351"/>
      <c r="CG412" s="351"/>
      <c r="CH412" s="352">
        <f t="shared" si="50"/>
        <v>0</v>
      </c>
      <c r="CI412" s="399" t="e">
        <f t="shared" si="51"/>
        <v>#DIV/0!</v>
      </c>
      <c r="CJ412" s="348">
        <v>0</v>
      </c>
      <c r="CK412" s="348">
        <v>0</v>
      </c>
      <c r="CL412" s="348">
        <v>0</v>
      </c>
      <c r="CM412" s="348">
        <v>0</v>
      </c>
      <c r="CN412" s="348">
        <v>0</v>
      </c>
      <c r="CO412" s="348">
        <v>0</v>
      </c>
      <c r="CP412" s="348">
        <v>0</v>
      </c>
      <c r="CQ412" s="348">
        <v>0</v>
      </c>
      <c r="CR412" s="348">
        <v>0</v>
      </c>
      <c r="CS412" s="348">
        <v>0</v>
      </c>
      <c r="CT412" s="348">
        <v>0</v>
      </c>
      <c r="CU412" s="348">
        <v>0</v>
      </c>
      <c r="CV412" s="352">
        <f t="shared" si="52"/>
        <v>0</v>
      </c>
      <c r="CX412" s="1054"/>
    </row>
    <row r="413" spans="1:102" ht="30" x14ac:dyDescent="0.25">
      <c r="B413" s="172">
        <f>IF(C413=0,"",MAX($B$7:B412)+1)</f>
        <v>393</v>
      </c>
      <c r="C413" s="179">
        <v>6424001915</v>
      </c>
      <c r="D413" s="171" t="str">
        <f>_xlfn.XLOOKUP(C413,'COA_DTGroup_Update 20260428'!$C$410:$C$854,'COA_DTGroup_Update 20260428'!$A$410:$A$854,"")</f>
        <v>Khấu hao tài sản vô hình khác</v>
      </c>
      <c r="E413" s="171" t="s">
        <v>424</v>
      </c>
      <c r="F413" s="179" t="s">
        <v>1095</v>
      </c>
      <c r="G413" s="171" t="s">
        <v>1096</v>
      </c>
      <c r="H413" s="179">
        <f>VLOOKUP(C413,'COA_DTGroup_Update 20260428'!C:D,2,0)</f>
        <v>642</v>
      </c>
      <c r="I413" s="179">
        <v>169</v>
      </c>
      <c r="J413" s="198" t="s">
        <v>424</v>
      </c>
      <c r="K413" s="222" t="s">
        <v>226</v>
      </c>
      <c r="L413" s="288" t="s">
        <v>449</v>
      </c>
      <c r="M413" s="299" t="s">
        <v>2258</v>
      </c>
      <c r="N413" s="285"/>
      <c r="O413" s="285" t="s">
        <v>449</v>
      </c>
      <c r="P413" s="1" t="b">
        <v>1</v>
      </c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50">
        <f t="shared" si="46"/>
        <v>0</v>
      </c>
      <c r="AF413" s="349"/>
      <c r="AG413" s="349"/>
      <c r="AH413" s="349"/>
      <c r="AI413" s="349"/>
      <c r="AJ413" s="349"/>
      <c r="AK413" s="349"/>
      <c r="AL413" s="349"/>
      <c r="AM413" s="349"/>
      <c r="AN413" s="349"/>
      <c r="AO413" s="349"/>
      <c r="AP413" s="349"/>
      <c r="AQ413" s="349"/>
      <c r="AR413" s="350">
        <f t="shared" si="47"/>
        <v>0</v>
      </c>
      <c r="AT413" s="349"/>
      <c r="AU413" s="349"/>
      <c r="AV413" s="349"/>
      <c r="AW413" s="349"/>
      <c r="AX413" s="349"/>
      <c r="AY413" s="349"/>
      <c r="AZ413" s="349"/>
      <c r="BA413" s="349"/>
      <c r="BB413" s="349"/>
      <c r="BC413" s="349"/>
      <c r="BD413" s="349"/>
      <c r="BE413" s="349"/>
      <c r="BF413" s="350">
        <f t="shared" si="48"/>
        <v>0</v>
      </c>
      <c r="BH413" s="350"/>
      <c r="BI413" s="350"/>
      <c r="BJ413" s="350"/>
      <c r="BK413" s="350"/>
      <c r="BL413" s="350"/>
      <c r="BM413" s="350"/>
      <c r="BN413" s="350"/>
      <c r="BO413" s="350"/>
      <c r="BP413" s="350"/>
      <c r="BQ413" s="350"/>
      <c r="BR413" s="350"/>
      <c r="BS413" s="350"/>
      <c r="BT413" s="350">
        <f t="shared" si="49"/>
        <v>0</v>
      </c>
      <c r="BV413" s="349"/>
      <c r="BW413" s="349"/>
      <c r="BX413" s="349"/>
      <c r="BY413" s="349"/>
      <c r="BZ413" s="349"/>
      <c r="CA413" s="349"/>
      <c r="CB413" s="349"/>
      <c r="CC413" s="349"/>
      <c r="CD413" s="349"/>
      <c r="CE413" s="349"/>
      <c r="CF413" s="349"/>
      <c r="CG413" s="349"/>
      <c r="CH413" s="350">
        <f t="shared" si="50"/>
        <v>0</v>
      </c>
      <c r="CI413" s="399" t="e">
        <f t="shared" si="51"/>
        <v>#DIV/0!</v>
      </c>
      <c r="CJ413" s="348">
        <v>0</v>
      </c>
      <c r="CK413" s="348">
        <v>0</v>
      </c>
      <c r="CL413" s="348">
        <v>0</v>
      </c>
      <c r="CM413" s="348">
        <v>0</v>
      </c>
      <c r="CN413" s="348">
        <v>0</v>
      </c>
      <c r="CO413" s="348">
        <v>0</v>
      </c>
      <c r="CP413" s="348">
        <v>0</v>
      </c>
      <c r="CQ413" s="348">
        <v>0</v>
      </c>
      <c r="CR413" s="348">
        <v>0</v>
      </c>
      <c r="CS413" s="348">
        <v>0</v>
      </c>
      <c r="CT413" s="348">
        <v>0</v>
      </c>
      <c r="CU413" s="348">
        <v>0</v>
      </c>
      <c r="CV413" s="350">
        <f t="shared" si="52"/>
        <v>0</v>
      </c>
      <c r="CX413" s="1054"/>
    </row>
    <row r="414" spans="1:102" ht="30.75" thickBot="1" x14ac:dyDescent="0.3">
      <c r="B414" s="176">
        <f>IF(C414=0,"",MAX($B$7:B413)+1)</f>
        <v>394</v>
      </c>
      <c r="C414" s="213">
        <v>6424001916</v>
      </c>
      <c r="D414" s="214" t="str">
        <f>_xlfn.XLOOKUP(C414,'COA_DTGroup_Update 20260428'!$C$410:$C$854,'COA_DTGroup_Update 20260428'!$A$410:$A$854,"")</f>
        <v>Bất động sản đầu tư</v>
      </c>
      <c r="E414" s="214" t="s">
        <v>425</v>
      </c>
      <c r="F414" s="213" t="s">
        <v>1109</v>
      </c>
      <c r="G414" s="214" t="s">
        <v>1110</v>
      </c>
      <c r="H414" s="213">
        <f>VLOOKUP(C414,'COA_DTGroup_Update 20260428'!C:D,2,0)</f>
        <v>642</v>
      </c>
      <c r="I414" s="315">
        <v>170</v>
      </c>
      <c r="J414" s="215" t="s">
        <v>425</v>
      </c>
      <c r="K414" s="226" t="s">
        <v>226</v>
      </c>
      <c r="L414" s="311" t="s">
        <v>2211</v>
      </c>
      <c r="M414" s="312" t="s">
        <v>2259</v>
      </c>
      <c r="N414" s="285"/>
      <c r="O414" s="285" t="s">
        <v>2211</v>
      </c>
      <c r="P414" s="1" t="b">
        <v>0</v>
      </c>
      <c r="R414" s="349"/>
      <c r="S414" s="349"/>
      <c r="T414" s="349"/>
      <c r="U414" s="349"/>
      <c r="V414" s="349"/>
      <c r="W414" s="349"/>
      <c r="X414" s="349"/>
      <c r="Y414" s="349"/>
      <c r="Z414" s="349"/>
      <c r="AA414" s="349"/>
      <c r="AB414" s="349"/>
      <c r="AC414" s="349"/>
      <c r="AD414" s="350">
        <f t="shared" si="46"/>
        <v>0</v>
      </c>
      <c r="AF414" s="349"/>
      <c r="AG414" s="349"/>
      <c r="AH414" s="349"/>
      <c r="AI414" s="349"/>
      <c r="AJ414" s="349"/>
      <c r="AK414" s="349"/>
      <c r="AL414" s="349"/>
      <c r="AM414" s="349"/>
      <c r="AN414" s="349"/>
      <c r="AO414" s="349"/>
      <c r="AP414" s="349"/>
      <c r="AQ414" s="349"/>
      <c r="AR414" s="350">
        <f t="shared" si="47"/>
        <v>0</v>
      </c>
      <c r="AT414" s="349"/>
      <c r="AU414" s="349"/>
      <c r="AV414" s="349"/>
      <c r="AW414" s="349"/>
      <c r="AX414" s="349"/>
      <c r="AY414" s="349"/>
      <c r="AZ414" s="349"/>
      <c r="BA414" s="349"/>
      <c r="BB414" s="349"/>
      <c r="BC414" s="349"/>
      <c r="BD414" s="349"/>
      <c r="BE414" s="349"/>
      <c r="BF414" s="350">
        <f t="shared" si="48"/>
        <v>0</v>
      </c>
      <c r="BH414" s="350"/>
      <c r="BI414" s="350"/>
      <c r="BJ414" s="350"/>
      <c r="BK414" s="350"/>
      <c r="BL414" s="350"/>
      <c r="BM414" s="350"/>
      <c r="BN414" s="350"/>
      <c r="BO414" s="350"/>
      <c r="BP414" s="350"/>
      <c r="BQ414" s="350"/>
      <c r="BR414" s="350"/>
      <c r="BS414" s="350"/>
      <c r="BT414" s="350">
        <f t="shared" si="49"/>
        <v>0</v>
      </c>
      <c r="BV414" s="349"/>
      <c r="BW414" s="349"/>
      <c r="BX414" s="349"/>
      <c r="BY414" s="349"/>
      <c r="BZ414" s="349"/>
      <c r="CA414" s="349"/>
      <c r="CB414" s="349"/>
      <c r="CC414" s="349"/>
      <c r="CD414" s="349"/>
      <c r="CE414" s="349"/>
      <c r="CF414" s="349"/>
      <c r="CG414" s="349"/>
      <c r="CH414" s="350">
        <f t="shared" si="50"/>
        <v>0</v>
      </c>
      <c r="CI414" s="399" t="e">
        <f t="shared" si="51"/>
        <v>#DIV/0!</v>
      </c>
      <c r="CJ414" s="348">
        <v>0</v>
      </c>
      <c r="CK414" s="348">
        <v>0</v>
      </c>
      <c r="CL414" s="348">
        <v>0</v>
      </c>
      <c r="CM414" s="348">
        <v>0</v>
      </c>
      <c r="CN414" s="348">
        <v>0</v>
      </c>
      <c r="CO414" s="348">
        <v>0</v>
      </c>
      <c r="CP414" s="348">
        <v>0</v>
      </c>
      <c r="CQ414" s="348">
        <v>0</v>
      </c>
      <c r="CR414" s="348">
        <v>0</v>
      </c>
      <c r="CS414" s="348">
        <v>0</v>
      </c>
      <c r="CT414" s="348">
        <v>0</v>
      </c>
      <c r="CU414" s="348">
        <v>0</v>
      </c>
      <c r="CV414" s="350">
        <f t="shared" si="52"/>
        <v>0</v>
      </c>
      <c r="CX414" s="1054"/>
    </row>
    <row r="415" spans="1:102" x14ac:dyDescent="0.25">
      <c r="I415" s="178"/>
      <c r="J415" s="2"/>
      <c r="K415" s="2"/>
    </row>
    <row r="416" spans="1:102" x14ac:dyDescent="0.25">
      <c r="BV416" s="1054"/>
      <c r="BW416" s="1054"/>
      <c r="BX416" s="1054"/>
      <c r="BY416" s="1054"/>
      <c r="BZ416" s="1054"/>
      <c r="CA416" s="1054"/>
      <c r="CB416" s="1054"/>
      <c r="CC416" s="1054"/>
      <c r="CD416" s="1054"/>
      <c r="CE416" s="1054"/>
      <c r="CF416" s="1054"/>
      <c r="CG416" s="1054"/>
      <c r="CH416" s="1054"/>
    </row>
    <row r="417" spans="74:86" x14ac:dyDescent="0.25">
      <c r="BV417" s="1054"/>
      <c r="BW417" s="1054"/>
      <c r="BX417" s="1054"/>
      <c r="BY417" s="1054"/>
      <c r="BZ417" s="1054"/>
      <c r="CA417" s="1054"/>
      <c r="CB417" s="1054"/>
      <c r="CC417" s="1054"/>
      <c r="CD417" s="1054"/>
      <c r="CE417" s="1054"/>
      <c r="CF417" s="1054"/>
      <c r="CG417" s="1054"/>
      <c r="CH417" s="1054"/>
    </row>
    <row r="418" spans="74:86" x14ac:dyDescent="0.25">
      <c r="BV418" s="1054"/>
      <c r="BW418" s="1054"/>
      <c r="BX418" s="1054"/>
      <c r="BY418" s="1054"/>
      <c r="BZ418" s="1054"/>
      <c r="CA418" s="1054"/>
      <c r="CB418" s="1054"/>
      <c r="CC418" s="1054"/>
      <c r="CD418" s="1054"/>
      <c r="CE418" s="1054"/>
      <c r="CF418" s="1054"/>
      <c r="CG418" s="1054"/>
      <c r="CH418" s="1054"/>
    </row>
  </sheetData>
  <autoFilter ref="A6:CX414" xr:uid="{DD1BB6E4-749A-4EF5-B9BB-412E887D8097}"/>
  <mergeCells count="3">
    <mergeCell ref="B5:H5"/>
    <mergeCell ref="I5:K5"/>
    <mergeCell ref="L5:M5"/>
  </mergeCells>
  <conditionalFormatting sqref="B415:C1048576 B1:C3 B6:C7 B4:B5 C8:C153 C163:C253 C256:C414">
    <cfRule type="duplicateValues" dxfId="5" priority="5"/>
  </conditionalFormatting>
  <conditionalFormatting sqref="C163:C253 B7:C7 C8:C153 C256:C413">
    <cfRule type="duplicateValues" dxfId="4" priority="6"/>
  </conditionalFormatting>
  <conditionalFormatting sqref="E288">
    <cfRule type="duplicateValues" dxfId="3" priority="4"/>
  </conditionalFormatting>
  <conditionalFormatting sqref="L7:L414">
    <cfRule type="duplicateValues" dxfId="2" priority="2"/>
    <cfRule type="duplicateValues" dxfId="1" priority="3"/>
  </conditionalFormatting>
  <conditionalFormatting sqref="O27:O387">
    <cfRule type="duplicateValues" dxfId="0" priority="1"/>
  </conditionalFormatting>
  <printOptions horizontalCentered="1"/>
  <pageMargins left="0" right="0" top="0.25" bottom="0" header="0.3" footer="0.3"/>
  <pageSetup paperSize="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item1.xml>��
</file>

<file path=customXml/item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.xml>��
</file>

<file path=customXml/item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.xml>��
</file>

<file path=customXml/item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9.xml>��
</file>

<file path=customXml/item1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4.xml>��
</file>

<file path=customXml/item1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1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19.xml>��
</file>

<file path=customXml/item2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2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25.xml>��
</file>

<file path=customXml/item2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27.xml>�����i������i������i������n l�������������������������������������������������������������i������������������������������������n l�����n l���������������������n l�����n l����� tr���� tr���� tr�������������n l������n l������n l������n l��������c n�c n���������������������������i������i������i������n l�������������������������������������������������������������i������������������������������������n l�����n l���������������������n l�����n l����� tr���� tr���� tr�������������n l������n l������n l������n l��������c n�c n�������������������������i������i�����
</file>

<file path=customXml/item28.xml>����
</file>

<file path=customXml/item2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30.xml>��
</file>

<file path=customXml/item3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3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33.xml>��
</file>

<file path=customXml/item3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7.xml>��
</file>

<file path=customXml/item3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3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1.xml>��
</file>

<file path=customXml/item4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4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56.xml>�����i������i�����
</file>

<file path=customXml/item5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5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2.xml>���i������i�����
</file>

<file path=customXml/item63.xml>�����������n l���n l���n l���n l����������� tr�� tr�� tr�� tr�� tr�� tr���n l����n l����n l����n l����n l����n l����n l����n l���n l���n l���n l���n l��iy k�iy k�iy k�iy k�iy k�iy k�
</file>

<file path=customXml/item6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6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6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6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k�iy k�iy k�iy k�iy k�
</file>

<file path=customXml/item68.xml>��
</file>

<file path=customXml/item6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7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71.xml>��
</file>

<file path=customXml/item7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7.xml>���n l�������i�������c n�c n�i�����
</file>

<file path=customXml/item7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7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0.xml>����
</file>

<file path=customXml/item81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2.xml>���n l���n l��
</file>

<file path=customXml/item8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5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87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8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89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90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1.xml>��
</file>

<file path=customXml/item92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93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94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
</file>

<file path=customXml/item95.xml>����c n�c n��c n�c n
</file>

<file path=customXml/item96.xml>�����������n l���n l���n l���n l�����������n l���n l���n l���n l��� tr�� tr�� tr�� tr�� tr�� tr���n l����n l����n l����n l����n l����n l����n l����n l��iy k�iy k�iy k�iy k�iy k�iy k�
</file>

<file path=customXml/itemProps1.xml><?xml version="1.0" encoding="utf-8"?>
<ds:datastoreItem xmlns:ds="http://schemas.openxmlformats.org/officeDocument/2006/customXml" ds:itemID="{7E54EE31-AA36-4CFA-8AB7-D4F96F1A65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3256939-EEF9-42C6-B82B-92864147DF50}">
  <ds:schemaRefs>
    <ds:schemaRef ds:uri="http://gemini/pivotcustomization/6d2a7a23-f798-4df9-a254-77610e4d4ac5"/>
  </ds:schemaRefs>
</ds:datastoreItem>
</file>

<file path=customXml/itemProps3.xml><?xml version="1.0" encoding="utf-8"?>
<ds:datastoreItem xmlns:ds="http://schemas.openxmlformats.org/officeDocument/2006/customXml" ds:itemID="{51B660D7-5AD5-424C-A770-46D8E6B99902}">
  <ds:schemaRefs>
    <ds:schemaRef ds:uri="http://gemini/pivotcustomization/1e28b3ce-5181-4f2f-a255-6f43006e8584"/>
  </ds:schemaRefs>
</ds:datastoreItem>
</file>

<file path=customXml/itemProps4.xml><?xml version="1.0" encoding="utf-8"?>
<ds:datastoreItem xmlns:ds="http://schemas.openxmlformats.org/officeDocument/2006/customXml" ds:itemID="{F4F5EFC4-5243-480B-ACBF-FF7F97D1B443}">
  <ds:schemaRefs>
    <ds:schemaRef ds:uri="http://gemini/pivotcustomization/ClientWindowXML"/>
  </ds:schemaRefs>
</ds:datastoreItem>
</file>

<file path=customXml/itemProps5.xml><?xml version="1.0" encoding="utf-8"?>
<ds:datastoreItem xmlns:ds="http://schemas.openxmlformats.org/officeDocument/2006/customXml" ds:itemID="{09655F14-E548-427C-ADE0-3A4ADDE66552}">
  <ds:schemaRefs>
    <ds:schemaRef ds:uri="http://gemini/pivotcustomization/1f46c164-17f5-4df9-b14d-e33956611058"/>
  </ds:schemaRefs>
</ds:datastoreItem>
</file>

<file path=customXml/itemProps6.xml><?xml version="1.0" encoding="utf-8"?>
<ds:datastoreItem xmlns:ds="http://schemas.openxmlformats.org/officeDocument/2006/customXml" ds:itemID="{D0BE35DF-9EA0-449A-ABF3-31E02A1BBE3E}">
  <ds:schemaRefs>
    <ds:schemaRef ds:uri="http://gemini/pivotcustomization/752e381b-7ffa-420c-8489-189af4234b69"/>
  </ds:schemaRefs>
</ds:datastoreItem>
</file>

<file path=customXml/itemProps7.xml><?xml version="1.0" encoding="utf-8"?>
<ds:datastoreItem xmlns:ds="http://schemas.openxmlformats.org/officeDocument/2006/customXml" ds:itemID="{567B503E-3F99-4B63-A81D-06A7ECA50CD9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51A608DA-3656-4F7F-A8AD-CE7D8584523F}">
  <ds:schemaRefs>
    <ds:schemaRef ds:uri="http://gemini/pivotcustomization/aed28e39-e7c7-4782-be3b-ac2069f62379"/>
  </ds:schemaRefs>
</ds:datastoreItem>
</file>

<file path=customXml/itemProps9.xml><?xml version="1.0" encoding="utf-8"?>
<ds:datastoreItem xmlns:ds="http://schemas.openxmlformats.org/officeDocument/2006/customXml" ds:itemID="{820C9999-8867-4E9A-9302-BEB47F181F55}">
  <ds:schemaRefs>
    <ds:schemaRef ds:uri="http://gemini/pivotcustomization/TableXML_Table_Phongban_b3043946-7486-4b88-8b38-f68f3f1018e9"/>
  </ds:schemaRefs>
</ds:datastoreItem>
</file>

<file path=customXml/itemProps10.xml><?xml version="1.0" encoding="utf-8"?>
<ds:datastoreItem xmlns:ds="http://schemas.openxmlformats.org/officeDocument/2006/customXml" ds:itemID="{78C22C0E-45CB-4072-8D50-3CB0AE5C2CB5}">
  <ds:schemaRefs>
    <ds:schemaRef ds:uri="http://gemini/pivotcustomization/fb4f79a2-f162-41dc-b5d4-484ef6952607"/>
  </ds:schemaRefs>
</ds:datastoreItem>
</file>

<file path=customXml/itemProps11.xml><?xml version="1.0" encoding="utf-8"?>
<ds:datastoreItem xmlns:ds="http://schemas.openxmlformats.org/officeDocument/2006/customXml" ds:itemID="{33656D1D-4614-4F51-B0B4-3E71DAF329BE}">
  <ds:schemaRefs>
    <ds:schemaRef ds:uri="http://gemini/pivotcustomization/c6efaf2d-fafa-4ed9-9867-49a18d2f3134"/>
  </ds:schemaRefs>
</ds:datastoreItem>
</file>

<file path=customXml/itemProps12.xml><?xml version="1.0" encoding="utf-8"?>
<ds:datastoreItem xmlns:ds="http://schemas.openxmlformats.org/officeDocument/2006/customXml" ds:itemID="{AC60BB7B-3DAF-4971-B6F4-199D3BA63FD2}">
  <ds:schemaRefs>
    <ds:schemaRef ds:uri="http://gemini/pivotcustomization/81444715-34a6-425e-b20a-08b02a983f26"/>
  </ds:schemaRefs>
</ds:datastoreItem>
</file>

<file path=customXml/itemProps13.xml><?xml version="1.0" encoding="utf-8"?>
<ds:datastoreItem xmlns:ds="http://schemas.openxmlformats.org/officeDocument/2006/customXml" ds:itemID="{E8AF32AB-C27B-4F2F-AC4E-D794EAC07128}">
  <ds:schemaRefs>
    <ds:schemaRef ds:uri="http://gemini/pivotcustomization/4e47cfc3-62ec-43ee-a546-88b54f704410"/>
  </ds:schemaRefs>
</ds:datastoreItem>
</file>

<file path=customXml/itemProps14.xml><?xml version="1.0" encoding="utf-8"?>
<ds:datastoreItem xmlns:ds="http://schemas.openxmlformats.org/officeDocument/2006/customXml" ds:itemID="{DB2DAEAE-4180-403C-B6A6-B39987B79F09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5F8C406E-40B5-4139-9F58-18ACC0ACFB57}">
  <ds:schemaRefs>
    <ds:schemaRef ds:uri="http://gemini/pivotcustomization/387db3dc-afd2-4f95-8453-3070771320d4"/>
  </ds:schemaRefs>
</ds:datastoreItem>
</file>

<file path=customXml/itemProps16.xml><?xml version="1.0" encoding="utf-8"?>
<ds:datastoreItem xmlns:ds="http://schemas.openxmlformats.org/officeDocument/2006/customXml" ds:itemID="{1238DA28-91A8-4827-957E-80A532E1F39C}">
  <ds:schemaRefs>
    <ds:schemaRef ds:uri="http://gemini/pivotcustomization/484fca59-71ef-4699-b777-0c993da26fc5"/>
  </ds:schemaRefs>
</ds:datastoreItem>
</file>

<file path=customXml/itemProps17.xml><?xml version="1.0" encoding="utf-8"?>
<ds:datastoreItem xmlns:ds="http://schemas.openxmlformats.org/officeDocument/2006/customXml" ds:itemID="{4586ED54-D65D-4D1B-B9C7-6C513C1805CB}">
  <ds:schemaRefs>
    <ds:schemaRef ds:uri="http://gemini/pivotcustomization/6f3f03f4-a932-4f7b-b5fe-82e171f2ba35"/>
  </ds:schemaRefs>
</ds:datastoreItem>
</file>

<file path=customXml/itemProps18.xml><?xml version="1.0" encoding="utf-8"?>
<ds:datastoreItem xmlns:ds="http://schemas.openxmlformats.org/officeDocument/2006/customXml" ds:itemID="{C2692CBE-894B-4B4D-87D0-190AE41E2738}">
  <ds:schemaRefs>
    <ds:schemaRef ds:uri="http://gemini/pivotcustomization/14e9362f-280b-49d0-9604-5d59fdb464a9"/>
  </ds:schemaRefs>
</ds:datastoreItem>
</file>

<file path=customXml/itemProps19.xml><?xml version="1.0" encoding="utf-8"?>
<ds:datastoreItem xmlns:ds="http://schemas.openxmlformats.org/officeDocument/2006/customXml" ds:itemID="{AA1B00B3-9E6D-461A-808B-9E0D2CAD3DED}">
  <ds:schemaRefs>
    <ds:schemaRef ds:uri="http://gemini/pivotcustomization/ErrorCache"/>
  </ds:schemaRefs>
</ds:datastoreItem>
</file>

<file path=customXml/itemProps20.xml><?xml version="1.0" encoding="utf-8"?>
<ds:datastoreItem xmlns:ds="http://schemas.openxmlformats.org/officeDocument/2006/customXml" ds:itemID="{BF1B85E7-E7BD-4940-9879-979D65EA3DFF}">
  <ds:schemaRefs>
    <ds:schemaRef ds:uri="http://gemini/pivotcustomization/649dbfa2-3873-4f98-84f8-794d83fc7aa1"/>
  </ds:schemaRefs>
</ds:datastoreItem>
</file>

<file path=customXml/itemProps21.xml><?xml version="1.0" encoding="utf-8"?>
<ds:datastoreItem xmlns:ds="http://schemas.openxmlformats.org/officeDocument/2006/customXml" ds:itemID="{096E4AA8-691E-4363-8751-49BC589B0C1C}">
  <ds:schemaRefs>
    <ds:schemaRef ds:uri="http://gemini/pivotcustomization/c1e3c75b-24b3-4851-9598-62839cf38ad6"/>
  </ds:schemaRefs>
</ds:datastoreItem>
</file>

<file path=customXml/itemProps22.xml><?xml version="1.0" encoding="utf-8"?>
<ds:datastoreItem xmlns:ds="http://schemas.openxmlformats.org/officeDocument/2006/customXml" ds:itemID="{EA1BF628-2025-49CD-A964-A183A189B6EB}">
  <ds:schemaRefs>
    <ds:schemaRef ds:uri="http://gemini/pivotcustomization/ed4fb28c-a2bf-4fff-907c-e4301737d1c7"/>
  </ds:schemaRefs>
</ds:datastoreItem>
</file>

<file path=customXml/itemProps23.xml><?xml version="1.0" encoding="utf-8"?>
<ds:datastoreItem xmlns:ds="http://schemas.openxmlformats.org/officeDocument/2006/customXml" ds:itemID="{85B166F9-E7A7-483A-A207-43C0F914FBAA}">
  <ds:schemaRefs>
    <ds:schemaRef ds:uri="http://gemini/pivotcustomization/20630e12-4385-479c-85a5-21249f46c728"/>
  </ds:schemaRefs>
</ds:datastoreItem>
</file>

<file path=customXml/itemProps24.xml><?xml version="1.0" encoding="utf-8"?>
<ds:datastoreItem xmlns:ds="http://schemas.openxmlformats.org/officeDocument/2006/customXml" ds:itemID="{4CF9C2C2-AD54-45B1-8572-07A77E7DDBFC}">
  <ds:schemaRefs>
    <ds:schemaRef ds:uri="http://gemini/pivotcustomization/29ce850d-ba6b-4f33-b1bc-a60a4d89da06"/>
  </ds:schemaRefs>
</ds:datastoreItem>
</file>

<file path=customXml/itemProps25.xml><?xml version="1.0" encoding="utf-8"?>
<ds:datastoreItem xmlns:ds="http://schemas.openxmlformats.org/officeDocument/2006/customXml" ds:itemID="{DA380D3B-E130-463C-8BBB-9925678BC5A9}">
  <ds:schemaRefs>
    <ds:schemaRef ds:uri="http://gemini/pivotcustomization/ShowHidden"/>
  </ds:schemaRefs>
</ds:datastoreItem>
</file>

<file path=customXml/itemProps26.xml><?xml version="1.0" encoding="utf-8"?>
<ds:datastoreItem xmlns:ds="http://schemas.openxmlformats.org/officeDocument/2006/customXml" ds:itemID="{F4A8201A-4F5A-4035-9A0B-C2934504CF78}">
  <ds:schemaRefs>
    <ds:schemaRef ds:uri="http://gemini/pivotcustomization/f13ca6d2-3e0d-4927-baf6-2e245289d886"/>
  </ds:schemaRefs>
</ds:datastoreItem>
</file>

<file path=customXml/itemProps27.xml><?xml version="1.0" encoding="utf-8"?>
<ds:datastoreItem xmlns:ds="http://schemas.openxmlformats.org/officeDocument/2006/customXml" ds:itemID="{6943C6D9-37C7-4EB5-8BEE-C07148467222}">
  <ds:schemaRefs>
    <ds:schemaRef ds:uri="http://gemini/pivotcustomization/Diagrams"/>
  </ds:schemaRefs>
</ds:datastoreItem>
</file>

<file path=customXml/itemProps28.xml><?xml version="1.0" encoding="utf-8"?>
<ds:datastoreItem xmlns:ds="http://schemas.openxmlformats.org/officeDocument/2006/customXml" ds:itemID="{5FBD15DD-B55A-4B83-A37A-3E157889E3B4}">
  <ds:schemaRefs>
    <ds:schemaRef ds:uri="http://gemini/pivotcustomization/TableOrder"/>
  </ds:schemaRefs>
</ds:datastoreItem>
</file>

<file path=customXml/itemProps29.xml><?xml version="1.0" encoding="utf-8"?>
<ds:datastoreItem xmlns:ds="http://schemas.openxmlformats.org/officeDocument/2006/customXml" ds:itemID="{1286AF2B-254B-4DCE-84BB-64E4C8C6485F}">
  <ds:schemaRefs>
    <ds:schemaRef ds:uri="http://gemini/pivotcustomization/0d8b3a3e-21c5-4e02-a84e-83dfe7422c18"/>
  </ds:schemaRefs>
</ds:datastoreItem>
</file>

<file path=customXml/itemProps30.xml><?xml version="1.0" encoding="utf-8"?>
<ds:datastoreItem xmlns:ds="http://schemas.openxmlformats.org/officeDocument/2006/customXml" ds:itemID="{C6696F4B-8D53-43A9-ACE3-BF84AAF9702B}">
  <ds:schemaRefs>
    <ds:schemaRef ds:uri="http://gemini/pivotcustomization/ShowImplicitMeasures"/>
  </ds:schemaRefs>
</ds:datastoreItem>
</file>

<file path=customXml/itemProps31.xml><?xml version="1.0" encoding="utf-8"?>
<ds:datastoreItem xmlns:ds="http://schemas.openxmlformats.org/officeDocument/2006/customXml" ds:itemID="{490A3E83-EDB8-4197-B821-692BAD6E8356}">
  <ds:schemaRefs>
    <ds:schemaRef ds:uri="http://gemini/pivotcustomization/2349155a-e999-46bd-9fa9-84d142faa689"/>
  </ds:schemaRefs>
</ds:datastoreItem>
</file>

<file path=customXml/itemProps32.xml><?xml version="1.0" encoding="utf-8"?>
<ds:datastoreItem xmlns:ds="http://schemas.openxmlformats.org/officeDocument/2006/customXml" ds:itemID="{D207AEB5-7B1F-4E85-8945-4B0E50285625}">
  <ds:schemaRefs>
    <ds:schemaRef ds:uri="http://gemini/pivotcustomization/ab416442-b910-4c0b-af50-14a40ac42fac"/>
  </ds:schemaRefs>
</ds:datastoreItem>
</file>

<file path=customXml/itemProps33.xml><?xml version="1.0" encoding="utf-8"?>
<ds:datastoreItem xmlns:ds="http://schemas.openxmlformats.org/officeDocument/2006/customXml" ds:itemID="{B3CA8FCE-42EC-4D31-9267-A44B32D0C469}">
  <ds:schemaRefs>
    <ds:schemaRef ds:uri="http://gemini/pivotcustomization/LinkedTableUpdateMode"/>
  </ds:schemaRefs>
</ds:datastoreItem>
</file>

<file path=customXml/itemProps34.xml><?xml version="1.0" encoding="utf-8"?>
<ds:datastoreItem xmlns:ds="http://schemas.openxmlformats.org/officeDocument/2006/customXml" ds:itemID="{E51DDF61-F6A2-4D67-B325-08A9E62571A7}">
  <ds:schemaRefs>
    <ds:schemaRef ds:uri="http://gemini/pivotcustomization/19140398-5f82-4e5d-9acb-08ba47cf921f"/>
  </ds:schemaRefs>
</ds:datastoreItem>
</file>

<file path=customXml/itemProps35.xml><?xml version="1.0" encoding="utf-8"?>
<ds:datastoreItem xmlns:ds="http://schemas.openxmlformats.org/officeDocument/2006/customXml" ds:itemID="{47C50AA4-61F6-4588-AB25-6605162A4F58}">
  <ds:schemaRefs>
    <ds:schemaRef ds:uri="http://gemini/pivotcustomization/77e58e54-3fb4-4cfd-b3c2-2ecef5c61afa"/>
  </ds:schemaRefs>
</ds:datastoreItem>
</file>

<file path=customXml/itemProps36.xml><?xml version="1.0" encoding="utf-8"?>
<ds:datastoreItem xmlns:ds="http://schemas.openxmlformats.org/officeDocument/2006/customXml" ds:itemID="{796FA5E6-905E-494D-8BAC-9537C28D7223}">
  <ds:schemaRefs>
    <ds:schemaRef ds:uri="http://gemini/pivotcustomization/284913f4-e119-498c-ac33-2dcbb92b5d6c"/>
  </ds:schemaRefs>
</ds:datastoreItem>
</file>

<file path=customXml/itemProps37.xml><?xml version="1.0" encoding="utf-8"?>
<ds:datastoreItem xmlns:ds="http://schemas.openxmlformats.org/officeDocument/2006/customXml" ds:itemID="{26977787-4483-4BEE-A5F5-F0B2A345807A}">
  <ds:schemaRefs>
    <ds:schemaRef ds:uri="http://gemini/pivotcustomization/TableXML_Table_Date_4ec1da59-28f8-4dd6-867e-9a273b851549"/>
  </ds:schemaRefs>
</ds:datastoreItem>
</file>

<file path=customXml/itemProps38.xml><?xml version="1.0" encoding="utf-8"?>
<ds:datastoreItem xmlns:ds="http://schemas.openxmlformats.org/officeDocument/2006/customXml" ds:itemID="{343FD044-88D8-4B00-A9AD-A30ADEED4C8F}">
  <ds:schemaRefs>
    <ds:schemaRef ds:uri="http://gemini/pivotcustomization/f57310b5-c905-4898-a486-47743924c91c"/>
  </ds:schemaRefs>
</ds:datastoreItem>
</file>

<file path=customXml/itemProps39.xml><?xml version="1.0" encoding="utf-8"?>
<ds:datastoreItem xmlns:ds="http://schemas.openxmlformats.org/officeDocument/2006/customXml" ds:itemID="{B43D6939-FB52-48A4-8EBC-D4B88A344472}">
  <ds:schemaRefs>
    <ds:schemaRef ds:uri="http://gemini/pivotcustomization/bcf5de79-5a22-4df6-a2da-332e8b9d6e3f"/>
  </ds:schemaRefs>
</ds:datastoreItem>
</file>

<file path=customXml/itemProps40.xml><?xml version="1.0" encoding="utf-8"?>
<ds:datastoreItem xmlns:ds="http://schemas.openxmlformats.org/officeDocument/2006/customXml" ds:itemID="{775C86D9-9C2B-449C-A983-2AF9D647F21C}">
  <ds:schemaRefs>
    <ds:schemaRef ds:uri="http://gemini/pivotcustomization/47300597-1ad4-4877-8666-c0bc614388f5"/>
  </ds:schemaRefs>
</ds:datastoreItem>
</file>

<file path=customXml/itemProps41.xml><?xml version="1.0" encoding="utf-8"?>
<ds:datastoreItem xmlns:ds="http://schemas.openxmlformats.org/officeDocument/2006/customXml" ds:itemID="{84A32B6E-230A-4B25-983A-02E60A4D63D8}">
  <ds:schemaRefs>
    <ds:schemaRef ds:uri="http://gemini/pivotcustomization/IsSandboxEmbedded"/>
  </ds:schemaRefs>
</ds:datastoreItem>
</file>

<file path=customXml/itemProps42.xml><?xml version="1.0" encoding="utf-8"?>
<ds:datastoreItem xmlns:ds="http://schemas.openxmlformats.org/officeDocument/2006/customXml" ds:itemID="{783C5EAB-4BA3-4F45-9780-28422744D24C}">
  <ds:schemaRefs>
    <ds:schemaRef ds:uri="http://gemini/pivotcustomization/b6ba9d58-5362-40bd-a195-cee0b370f97a"/>
  </ds:schemaRefs>
</ds:datastoreItem>
</file>

<file path=customXml/itemProps43.xml><?xml version="1.0" encoding="utf-8"?>
<ds:datastoreItem xmlns:ds="http://schemas.openxmlformats.org/officeDocument/2006/customXml" ds:itemID="{FF6C4B34-204A-478A-8BAA-E43FB766E633}">
  <ds:schemaRefs>
    <ds:schemaRef ds:uri="http://gemini/pivotcustomization/1825cd2e-ea66-4d97-8d7e-bf666cd9f552"/>
  </ds:schemaRefs>
</ds:datastoreItem>
</file>

<file path=customXml/itemProps44.xml><?xml version="1.0" encoding="utf-8"?>
<ds:datastoreItem xmlns:ds="http://schemas.openxmlformats.org/officeDocument/2006/customXml" ds:itemID="{F528C0AA-29D3-45F0-87E7-04FA14CE4313}">
  <ds:schemaRefs>
    <ds:schemaRef ds:uri="http://gemini/pivotcustomization/ff2e5b1c-810b-4aea-b318-13996d511d81"/>
  </ds:schemaRefs>
</ds:datastoreItem>
</file>

<file path=customXml/itemProps45.xml><?xml version="1.0" encoding="utf-8"?>
<ds:datastoreItem xmlns:ds="http://schemas.openxmlformats.org/officeDocument/2006/customXml" ds:itemID="{F0295D88-B5D7-4D35-A5CF-848ABBF6C07C}">
  <ds:schemaRefs>
    <ds:schemaRef ds:uri="http://gemini/pivotcustomization/0345cfbd-88da-4c8b-9d0e-d2019ac3c0dc"/>
  </ds:schemaRefs>
</ds:datastoreItem>
</file>

<file path=customXml/itemProps46.xml><?xml version="1.0" encoding="utf-8"?>
<ds:datastoreItem xmlns:ds="http://schemas.openxmlformats.org/officeDocument/2006/customXml" ds:itemID="{43D74864-D3E0-40E1-9FA8-DFFF2D1E76C2}">
  <ds:schemaRefs>
    <ds:schemaRef ds:uri="http://gemini/pivotcustomization/945ebe0b-f179-498e-819b-7836ca8ff29d"/>
  </ds:schemaRefs>
</ds:datastoreItem>
</file>

<file path=customXml/itemProps47.xml><?xml version="1.0" encoding="utf-8"?>
<ds:datastoreItem xmlns:ds="http://schemas.openxmlformats.org/officeDocument/2006/customXml" ds:itemID="{48CE4C36-7EA5-443A-A8F7-5B7323FF64FF}">
  <ds:schemaRefs>
    <ds:schemaRef ds:uri="http://gemini/pivotcustomization/cd2ffd40-7aef-47ae-9f71-68052608c897"/>
  </ds:schemaRefs>
</ds:datastoreItem>
</file>

<file path=customXml/itemProps48.xml><?xml version="1.0" encoding="utf-8"?>
<ds:datastoreItem xmlns:ds="http://schemas.openxmlformats.org/officeDocument/2006/customXml" ds:itemID="{FC5C8492-E347-4148-B1E8-09F99D5E4BF8}">
  <ds:schemaRefs>
    <ds:schemaRef ds:uri="http://gemini/pivotcustomization/ed0d8f36-6d57-4a7c-81ae-e6569dfb9bf6"/>
  </ds:schemaRefs>
</ds:datastoreItem>
</file>

<file path=customXml/itemProps49.xml><?xml version="1.0" encoding="utf-8"?>
<ds:datastoreItem xmlns:ds="http://schemas.openxmlformats.org/officeDocument/2006/customXml" ds:itemID="{70BA0244-D81D-440C-9293-FFECB8695470}">
  <ds:schemaRefs>
    <ds:schemaRef ds:uri="http://gemini/pivotcustomization/f192e7a5-5d2b-4935-aca4-82babbc62a1b"/>
  </ds:schemaRefs>
</ds:datastoreItem>
</file>

<file path=customXml/itemProps50.xml><?xml version="1.0" encoding="utf-8"?>
<ds:datastoreItem xmlns:ds="http://schemas.openxmlformats.org/officeDocument/2006/customXml" ds:itemID="{36F38CF7-D0ED-495B-AAFD-548740F5FD6D}">
  <ds:schemaRefs>
    <ds:schemaRef ds:uri="http://gemini/pivotcustomization/59caa7b8-e164-4bba-a8af-354395b864d5"/>
  </ds:schemaRefs>
</ds:datastoreItem>
</file>

<file path=customXml/itemProps51.xml><?xml version="1.0" encoding="utf-8"?>
<ds:datastoreItem xmlns:ds="http://schemas.openxmlformats.org/officeDocument/2006/customXml" ds:itemID="{B2435833-76FC-4D7A-AA79-39B1CBA1DB4C}">
  <ds:schemaRefs>
    <ds:schemaRef ds:uri="http://gemini/pivotcustomization/6327a66a-fc67-460d-b7ac-290c6897e171"/>
  </ds:schemaRefs>
</ds:datastoreItem>
</file>

<file path=customXml/itemProps52.xml><?xml version="1.0" encoding="utf-8"?>
<ds:datastoreItem xmlns:ds="http://schemas.openxmlformats.org/officeDocument/2006/customXml" ds:itemID="{411AB1DD-726F-4F4A-AE19-1EC965ABDAC0}">
  <ds:schemaRefs>
    <ds:schemaRef ds:uri="http://gemini/pivotcustomization/7908f168-3a8b-4a7f-8fae-601014418274"/>
  </ds:schemaRefs>
</ds:datastoreItem>
</file>

<file path=customXml/itemProps53.xml><?xml version="1.0" encoding="utf-8"?>
<ds:datastoreItem xmlns:ds="http://schemas.openxmlformats.org/officeDocument/2006/customXml" ds:itemID="{E66EAE94-89BC-4A75-8F5B-30B3B4EDD528}">
  <ds:schemaRefs>
    <ds:schemaRef ds:uri="http://gemini/pivotcustomization/95c7305f-cf87-4398-848a-1929da411eb1"/>
  </ds:schemaRefs>
</ds:datastoreItem>
</file>

<file path=customXml/itemProps54.xml><?xml version="1.0" encoding="utf-8"?>
<ds:datastoreItem xmlns:ds="http://schemas.openxmlformats.org/officeDocument/2006/customXml" ds:itemID="{4C2FB756-4401-4EDE-860D-ED477FA6BFE0}">
  <ds:schemaRefs>
    <ds:schemaRef ds:uri="http://gemini/pivotcustomization/e547e13d-02fc-48d3-9c1f-d6578443e04c"/>
  </ds:schemaRefs>
</ds:datastoreItem>
</file>

<file path=customXml/itemProps55.xml><?xml version="1.0" encoding="utf-8"?>
<ds:datastoreItem xmlns:ds="http://schemas.openxmlformats.org/officeDocument/2006/customXml" ds:itemID="{71827B56-434D-49D3-BF2B-FE501B12E81C}">
  <ds:schemaRefs>
    <ds:schemaRef ds:uri="http://gemini/pivotcustomization/9f0f8b5e-200d-422b-978f-218b6c849b57"/>
  </ds:schemaRefs>
</ds:datastoreItem>
</file>

<file path=customXml/itemProps56.xml><?xml version="1.0" encoding="utf-8"?>
<ds:datastoreItem xmlns:ds="http://schemas.openxmlformats.org/officeDocument/2006/customXml" ds:itemID="{39F7DCFC-AD41-472A-9E76-7651F96B0DBF}">
  <ds:schemaRefs>
    <ds:schemaRef ds:uri="http://gemini/pivotcustomization/TableXML_Append_Tổng hợp CP_34d4b212-fada-46ca-98c8-b089cdaaa369"/>
  </ds:schemaRefs>
</ds:datastoreItem>
</file>

<file path=customXml/itemProps57.xml><?xml version="1.0" encoding="utf-8"?>
<ds:datastoreItem xmlns:ds="http://schemas.openxmlformats.org/officeDocument/2006/customXml" ds:itemID="{4A7DF9AD-35B2-4504-9231-ACAB0CB63166}">
  <ds:schemaRefs>
    <ds:schemaRef ds:uri="http://gemini/pivotcustomization/17e26dbb-b1e2-40e9-ad72-130888050379"/>
  </ds:schemaRefs>
</ds:datastoreItem>
</file>

<file path=customXml/itemProps58.xml><?xml version="1.0" encoding="utf-8"?>
<ds:datastoreItem xmlns:ds="http://schemas.openxmlformats.org/officeDocument/2006/customXml" ds:itemID="{FAFAC3DF-CF61-47CA-9B80-86A5CC024C26}">
  <ds:schemaRefs>
    <ds:schemaRef ds:uri="http://gemini/pivotcustomization/dbe1d1b0-74fc-46e5-9b0f-46fbc34cfefc"/>
  </ds:schemaRefs>
</ds:datastoreItem>
</file>

<file path=customXml/itemProps59.xml><?xml version="1.0" encoding="utf-8"?>
<ds:datastoreItem xmlns:ds="http://schemas.openxmlformats.org/officeDocument/2006/customXml" ds:itemID="{B557FBD9-9A6C-474F-8575-CCF89CBA9152}">
  <ds:schemaRefs>
    <ds:schemaRef ds:uri="http://gemini/pivotcustomization/f41e5efc-ef87-4669-afcc-e8553ca6feed"/>
  </ds:schemaRefs>
</ds:datastoreItem>
</file>

<file path=customXml/itemProps60.xml><?xml version="1.0" encoding="utf-8"?>
<ds:datastoreItem xmlns:ds="http://schemas.openxmlformats.org/officeDocument/2006/customXml" ds:itemID="{01E4B362-69B5-4740-909A-0EF482607CD0}">
  <ds:schemaRefs>
    <ds:schemaRef ds:uri="http://gemini/pivotcustomization/254d759f-350a-460d-abdf-9d026de11b08"/>
  </ds:schemaRefs>
</ds:datastoreItem>
</file>

<file path=customXml/itemProps61.xml><?xml version="1.0" encoding="utf-8"?>
<ds:datastoreItem xmlns:ds="http://schemas.openxmlformats.org/officeDocument/2006/customXml" ds:itemID="{35A8138B-D61C-4BC6-A312-471CEE065212}">
  <ds:schemaRefs>
    <ds:schemaRef ds:uri="http://gemini/pivotcustomization/8b119e7c-9868-4d38-b065-c1454859664c"/>
  </ds:schemaRefs>
</ds:datastoreItem>
</file>

<file path=customXml/itemProps62.xml><?xml version="1.0" encoding="utf-8"?>
<ds:datastoreItem xmlns:ds="http://schemas.openxmlformats.org/officeDocument/2006/customXml" ds:itemID="{85CFC855-67E0-4208-B142-AD369F662145}">
  <ds:schemaRefs>
    <ds:schemaRef ds:uri="http://gemini/pivotcustomization/TableXML_Data_KSB1_68c1e109-575a-41c9-be38-646766ed29ba"/>
  </ds:schemaRefs>
</ds:datastoreItem>
</file>

<file path=customXml/itemProps63.xml><?xml version="1.0" encoding="utf-8"?>
<ds:datastoreItem xmlns:ds="http://schemas.openxmlformats.org/officeDocument/2006/customXml" ds:itemID="{5F54014F-1700-4125-944F-98BE6753FC68}">
  <ds:schemaRefs>
    <ds:schemaRef ds:uri="http://gemini/pivotcustomization/279238a0-5f7c-42a6-a5a4-8f18d1f7ba68"/>
  </ds:schemaRefs>
</ds:datastoreItem>
</file>

<file path=customXml/itemProps64.xml><?xml version="1.0" encoding="utf-8"?>
<ds:datastoreItem xmlns:ds="http://schemas.openxmlformats.org/officeDocument/2006/customXml" ds:itemID="{D0861345-1942-4353-B3E3-5DB590CAAE63}">
  <ds:schemaRefs>
    <ds:schemaRef ds:uri="http://gemini/pivotcustomization/163678b4-e88b-4042-9142-fb21bf05fdfd"/>
  </ds:schemaRefs>
</ds:datastoreItem>
</file>

<file path=customXml/itemProps65.xml><?xml version="1.0" encoding="utf-8"?>
<ds:datastoreItem xmlns:ds="http://schemas.openxmlformats.org/officeDocument/2006/customXml" ds:itemID="{4CBDD86C-AAF7-4165-8059-9C06A36C4C0D}">
  <ds:schemaRefs>
    <ds:schemaRef ds:uri="http://gemini/pivotcustomization/caf6c5e8-d506-4c36-b9d9-2211324c2c0f"/>
  </ds:schemaRefs>
</ds:datastoreItem>
</file>

<file path=customXml/itemProps66.xml><?xml version="1.0" encoding="utf-8"?>
<ds:datastoreItem xmlns:ds="http://schemas.openxmlformats.org/officeDocument/2006/customXml" ds:itemID="{95FE6165-1022-4358-8BD2-85DE50FB295B}">
  <ds:schemaRefs>
    <ds:schemaRef ds:uri="http://gemini/pivotcustomization/990c524c-5b46-4884-96e2-0f44d30380b8"/>
  </ds:schemaRefs>
</ds:datastoreItem>
</file>

<file path=customXml/itemProps67.xml><?xml version="1.0" encoding="utf-8"?>
<ds:datastoreItem xmlns:ds="http://schemas.openxmlformats.org/officeDocument/2006/customXml" ds:itemID="{CCF23E71-403D-4ECA-816F-3419A6E66C08}">
  <ds:schemaRefs>
    <ds:schemaRef ds:uri="http://gemini/pivotcustomization/73cf98c0-63d9-4590-b5dd-097811f07d40"/>
  </ds:schemaRefs>
</ds:datastoreItem>
</file>

<file path=customXml/itemProps68.xml><?xml version="1.0" encoding="utf-8"?>
<ds:datastoreItem xmlns:ds="http://schemas.openxmlformats.org/officeDocument/2006/customXml" ds:itemID="{341523B6-111F-4C3A-986D-66DCD3B1F8F4}">
  <ds:schemaRefs>
    <ds:schemaRef ds:uri="http://gemini/pivotcustomization/ManualCalcMode"/>
  </ds:schemaRefs>
</ds:datastoreItem>
</file>

<file path=customXml/itemProps69.xml><?xml version="1.0" encoding="utf-8"?>
<ds:datastoreItem xmlns:ds="http://schemas.openxmlformats.org/officeDocument/2006/customXml" ds:itemID="{BE8203D4-79BE-4CC0-AB53-E99A468B32CE}">
  <ds:schemaRefs>
    <ds:schemaRef ds:uri="http://gemini/pivotcustomization/8d7fb864-45bc-4199-8ed2-b1a0b4c67dcf"/>
  </ds:schemaRefs>
</ds:datastoreItem>
</file>

<file path=customXml/itemProps70.xml><?xml version="1.0" encoding="utf-8"?>
<ds:datastoreItem xmlns:ds="http://schemas.openxmlformats.org/officeDocument/2006/customXml" ds:itemID="{68BABC0B-7E69-48C7-899F-24665CD56BDA}">
  <ds:schemaRefs>
    <ds:schemaRef ds:uri="http://gemini/pivotcustomization/30deb40b-10b8-4a34-ae4e-deff960d8e3f"/>
  </ds:schemaRefs>
</ds:datastoreItem>
</file>

<file path=customXml/itemProps71.xml><?xml version="1.0" encoding="utf-8"?>
<ds:datastoreItem xmlns:ds="http://schemas.openxmlformats.org/officeDocument/2006/customXml" ds:itemID="{5AB407E9-5DB4-407B-8813-CAE55066645B}">
  <ds:schemaRefs>
    <ds:schemaRef ds:uri="http://gemini/pivotcustomization/PowerPivotVersion"/>
  </ds:schemaRefs>
</ds:datastoreItem>
</file>

<file path=customXml/itemProps72.xml><?xml version="1.0" encoding="utf-8"?>
<ds:datastoreItem xmlns:ds="http://schemas.openxmlformats.org/officeDocument/2006/customXml" ds:itemID="{83569F3B-FA2C-430B-8492-CCD31224DEC7}">
  <ds:schemaRefs>
    <ds:schemaRef ds:uri="http://gemini/pivotcustomization/a51a21b8-a749-4799-b55d-e9eb9657019c"/>
  </ds:schemaRefs>
</ds:datastoreItem>
</file>

<file path=customXml/itemProps73.xml><?xml version="1.0" encoding="utf-8"?>
<ds:datastoreItem xmlns:ds="http://schemas.openxmlformats.org/officeDocument/2006/customXml" ds:itemID="{3B8A6530-0506-410D-9C1D-57A5C05DCB49}">
  <ds:schemaRefs>
    <ds:schemaRef ds:uri="http://gemini/pivotcustomization/709693fc-e139-48dd-817c-1151bd63bd8b"/>
  </ds:schemaRefs>
</ds:datastoreItem>
</file>

<file path=customXml/itemProps74.xml><?xml version="1.0" encoding="utf-8"?>
<ds:datastoreItem xmlns:ds="http://schemas.openxmlformats.org/officeDocument/2006/customXml" ds:itemID="{A12B2E6D-9B37-425A-966D-E76D16DC8154}">
  <ds:schemaRefs>
    <ds:schemaRef ds:uri="http://gemini/pivotcustomization/57acfb12-84ac-49b1-ab62-dfb72a90291c"/>
  </ds:schemaRefs>
</ds:datastoreItem>
</file>

<file path=customXml/itemProps75.xml><?xml version="1.0" encoding="utf-8"?>
<ds:datastoreItem xmlns:ds="http://schemas.openxmlformats.org/officeDocument/2006/customXml" ds:itemID="{AA5F0CCD-6D53-4C0D-8848-ED337EC66F0E}">
  <ds:schemaRefs>
    <ds:schemaRef ds:uri="http://gemini/pivotcustomization/1cd2fb3c-4de0-430f-91c4-9d3bf3488fab"/>
  </ds:schemaRefs>
</ds:datastoreItem>
</file>

<file path=customXml/itemProps76.xml><?xml version="1.0" encoding="utf-8"?>
<ds:datastoreItem xmlns:ds="http://schemas.openxmlformats.org/officeDocument/2006/customXml" ds:itemID="{8CA3B276-F810-4D1C-B252-72D8AB70862A}">
  <ds:schemaRefs>
    <ds:schemaRef ds:uri="http://gemini/pivotcustomization/738064dd-036d-4011-b0ee-54bf0ec51e95"/>
  </ds:schemaRefs>
</ds:datastoreItem>
</file>

<file path=customXml/itemProps77.xml><?xml version="1.0" encoding="utf-8"?>
<ds:datastoreItem xmlns:ds="http://schemas.openxmlformats.org/officeDocument/2006/customXml" ds:itemID="{AD961111-3E0E-414C-A3F9-6BDE2D797267}">
  <ds:schemaRefs>
    <ds:schemaRef ds:uri="http://gemini/pivotcustomization/TableWidget"/>
  </ds:schemaRefs>
</ds:datastoreItem>
</file>

<file path=customXml/itemProps78.xml><?xml version="1.0" encoding="utf-8"?>
<ds:datastoreItem xmlns:ds="http://schemas.openxmlformats.org/officeDocument/2006/customXml" ds:itemID="{8CF1A981-43DE-4E69-A57F-19FB29E69F4D}">
  <ds:schemaRefs>
    <ds:schemaRef ds:uri="http://gemini/pivotcustomization/6f88e790-a5e8-4a61-8783-1c41dddc0b01"/>
  </ds:schemaRefs>
</ds:datastoreItem>
</file>

<file path=customXml/itemProps79.xml><?xml version="1.0" encoding="utf-8"?>
<ds:datastoreItem xmlns:ds="http://schemas.openxmlformats.org/officeDocument/2006/customXml" ds:itemID="{A6F9E6E6-AF55-47EA-AD38-48A9B6C6658B}">
  <ds:schemaRefs>
    <ds:schemaRef ds:uri="http://gemini/pivotcustomization/157b552f-9c8e-4214-92c7-c1ebdced0196"/>
  </ds:schemaRefs>
</ds:datastoreItem>
</file>

<file path=customXml/itemProps80.xml><?xml version="1.0" encoding="utf-8"?>
<ds:datastoreItem xmlns:ds="http://schemas.openxmlformats.org/officeDocument/2006/customXml" ds:itemID="{1A2A3942-1DEB-40B0-825B-BB4AF13EC919}">
  <ds:schemaRefs>
    <ds:schemaRef ds:uri="http://gemini/pivotcustomization/MeasureGridState"/>
  </ds:schemaRefs>
</ds:datastoreItem>
</file>

<file path=customXml/itemProps81.xml><?xml version="1.0" encoding="utf-8"?>
<ds:datastoreItem xmlns:ds="http://schemas.openxmlformats.org/officeDocument/2006/customXml" ds:itemID="{42BFBC50-F9D7-448A-8F84-BAD3D2A086E1}">
  <ds:schemaRefs>
    <ds:schemaRef ds:uri="http://gemini/pivotcustomization/226fcef7-1325-4f79-8bb9-06add2bc271f"/>
  </ds:schemaRefs>
</ds:datastoreItem>
</file>

<file path=customXml/itemProps82.xml><?xml version="1.0" encoding="utf-8"?>
<ds:datastoreItem xmlns:ds="http://schemas.openxmlformats.org/officeDocument/2006/customXml" ds:itemID="{E296F7E6-17D1-443C-8A3E-28A0F753F1F3}">
  <ds:schemaRefs>
    <ds:schemaRef ds:uri="http://gemini/pivotcustomization/TableXML_Table2_Doanhthu SL_bfbc1329-5ffb-4ed6-8411-5040f2561cf6"/>
  </ds:schemaRefs>
</ds:datastoreItem>
</file>

<file path=customXml/itemProps83.xml><?xml version="1.0" encoding="utf-8"?>
<ds:datastoreItem xmlns:ds="http://schemas.openxmlformats.org/officeDocument/2006/customXml" ds:itemID="{D06EC921-7A1D-4043-B19B-46ED0B2546E3}">
  <ds:schemaRefs>
    <ds:schemaRef ds:uri="http://gemini/pivotcustomization/f6928d44-9fec-4fb8-ac05-57f5e081115f"/>
  </ds:schemaRefs>
</ds:datastoreItem>
</file>

<file path=customXml/itemProps84.xml><?xml version="1.0" encoding="utf-8"?>
<ds:datastoreItem xmlns:ds="http://schemas.openxmlformats.org/officeDocument/2006/customXml" ds:itemID="{F6A03BB1-E9DF-43CA-8E05-B721EC1D0A5E}">
  <ds:schemaRefs>
    <ds:schemaRef ds:uri="http://gemini/pivotcustomization/adf59672-4d2c-4f94-9553-0dcf5847f79e"/>
  </ds:schemaRefs>
</ds:datastoreItem>
</file>

<file path=customXml/itemProps85.xml><?xml version="1.0" encoding="utf-8"?>
<ds:datastoreItem xmlns:ds="http://schemas.openxmlformats.org/officeDocument/2006/customXml" ds:itemID="{F26E492E-5D8A-4262-806B-2313DD5F9929}">
  <ds:schemaRefs>
    <ds:schemaRef ds:uri="http://gemini/pivotcustomization/d59c2fee-4fa6-4111-be3b-d7c0c47e0dbc"/>
  </ds:schemaRefs>
</ds:datastoreItem>
</file>

<file path=customXml/itemProps86.xml><?xml version="1.0" encoding="utf-8"?>
<ds:datastoreItem xmlns:ds="http://schemas.openxmlformats.org/officeDocument/2006/customXml" ds:itemID="{3CB59556-78A8-4D39-B306-A4D4440066A5}">
  <ds:schemaRefs>
    <ds:schemaRef ds:uri="http://gemini/pivotcustomization/b47fc5f2-18cf-4331-9074-e6f491e56823"/>
  </ds:schemaRefs>
</ds:datastoreItem>
</file>

<file path=customXml/itemProps87.xml><?xml version="1.0" encoding="utf-8"?>
<ds:datastoreItem xmlns:ds="http://schemas.openxmlformats.org/officeDocument/2006/customXml" ds:itemID="{2D93AC15-75CF-4498-8F04-09CB74234578}">
  <ds:schemaRefs>
    <ds:schemaRef ds:uri="http://gemini/pivotcustomization/23c5cd86-bf16-4f7a-9c1c-5e69714d520b"/>
  </ds:schemaRefs>
</ds:datastoreItem>
</file>

<file path=customXml/itemProps88.xml><?xml version="1.0" encoding="utf-8"?>
<ds:datastoreItem xmlns:ds="http://schemas.openxmlformats.org/officeDocument/2006/customXml" ds:itemID="{9B821A33-320D-484F-9744-9F9F71653EEE}">
  <ds:schemaRefs>
    <ds:schemaRef ds:uri="http://gemini/pivotcustomization/1ad65af9-fcd4-46ca-9c33-25de95f439f6"/>
  </ds:schemaRefs>
</ds:datastoreItem>
</file>

<file path=customXml/itemProps89.xml><?xml version="1.0" encoding="utf-8"?>
<ds:datastoreItem xmlns:ds="http://schemas.openxmlformats.org/officeDocument/2006/customXml" ds:itemID="{88029ACC-A042-42BD-B170-9C402A042048}">
  <ds:schemaRefs>
    <ds:schemaRef ds:uri="http://gemini/pivotcustomization/0732e5de-1a28-4a02-92e0-b405a5302aea"/>
  </ds:schemaRefs>
</ds:datastoreItem>
</file>

<file path=customXml/itemProps90.xml><?xml version="1.0" encoding="utf-8"?>
<ds:datastoreItem xmlns:ds="http://schemas.openxmlformats.org/officeDocument/2006/customXml" ds:itemID="{519185E8-95F5-4624-BA90-D224AAE3A388}">
  <ds:schemaRefs>
    <ds:schemaRef ds:uri="http://gemini/pivotcustomization/887b4028-728a-4ebb-bbbf-c71a2b7bb33e"/>
  </ds:schemaRefs>
</ds:datastoreItem>
</file>

<file path=customXml/itemProps91.xml><?xml version="1.0" encoding="utf-8"?>
<ds:datastoreItem xmlns:ds="http://schemas.openxmlformats.org/officeDocument/2006/customXml" ds:itemID="{D22BE9CC-BF1D-40ED-88F4-E0A44CAABA7E}">
  <ds:schemaRefs>
    <ds:schemaRef ds:uri="http://gemini/pivotcustomization/RelationshipAutoDetectionEnabled"/>
  </ds:schemaRefs>
</ds:datastoreItem>
</file>

<file path=customXml/itemProps92.xml><?xml version="1.0" encoding="utf-8"?>
<ds:datastoreItem xmlns:ds="http://schemas.openxmlformats.org/officeDocument/2006/customXml" ds:itemID="{025811D2-AE52-4C36-94AD-588EDAC677AE}">
  <ds:schemaRefs>
    <ds:schemaRef ds:uri="http://gemini/pivotcustomization/dacf720d-9694-43df-a360-42575b75d352"/>
  </ds:schemaRefs>
</ds:datastoreItem>
</file>

<file path=customXml/itemProps93.xml><?xml version="1.0" encoding="utf-8"?>
<ds:datastoreItem xmlns:ds="http://schemas.openxmlformats.org/officeDocument/2006/customXml" ds:itemID="{20A69C1F-38A9-4EA3-BAA6-B060140EF01E}">
  <ds:schemaRefs>
    <ds:schemaRef ds:uri="http://gemini/pivotcustomization/d7cda562-ec9d-41dc-959a-6d47f8163f77"/>
  </ds:schemaRefs>
</ds:datastoreItem>
</file>

<file path=customXml/itemProps94.xml><?xml version="1.0" encoding="utf-8"?>
<ds:datastoreItem xmlns:ds="http://schemas.openxmlformats.org/officeDocument/2006/customXml" ds:itemID="{2AC3DED6-889A-4E1D-8056-8501BBBD29AB}">
  <ds:schemaRefs>
    <ds:schemaRef ds:uri="http://gemini/pivotcustomization/778d0eaf-1fd7-4483-8152-3b9832d903c6"/>
  </ds:schemaRefs>
</ds:datastoreItem>
</file>

<file path=customXml/itemProps95.xml><?xml version="1.0" encoding="utf-8"?>
<ds:datastoreItem xmlns:ds="http://schemas.openxmlformats.org/officeDocument/2006/customXml" ds:itemID="{5CC9668F-5F4A-44DB-9975-B32D4A5AD417}">
  <ds:schemaRefs>
    <ds:schemaRef ds:uri="http://gemini/pivotcustomization/TableXML_Table_KMchiphi_f760d864-9f06-40b3-a9c0-6ee2abee0b2f"/>
  </ds:schemaRefs>
</ds:datastoreItem>
</file>

<file path=customXml/itemProps96.xml><?xml version="1.0" encoding="utf-8"?>
<ds:datastoreItem xmlns:ds="http://schemas.openxmlformats.org/officeDocument/2006/customXml" ds:itemID="{7E023AF2-D8AA-43F0-B9D0-75A71C0B11A7}">
  <ds:schemaRefs>
    <ds:schemaRef ds:uri="http://gemini/pivotcustomization/e7724d36-41bb-4260-9b63-37e333722c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0.KQKD</vt:lpstr>
      <vt:lpstr>DB7.80KMP</vt:lpstr>
      <vt:lpstr>DB8.CP.TẤN (80KMP)</vt:lpstr>
      <vt:lpstr>9.%CP(80KMP)</vt:lpstr>
      <vt:lpstr>10. 170KMP</vt:lpstr>
      <vt:lpstr>Mapping account</vt:lpstr>
      <vt:lpstr>COA_DTGroup_Update 20260428</vt:lpstr>
      <vt:lpstr>M.account_DTR</vt:lpstr>
      <vt:lpstr>'0.KQKD'!Print_Area</vt:lpstr>
      <vt:lpstr>'10. 170KMP'!Print_Area</vt:lpstr>
      <vt:lpstr>'9.%CP(80KMP)'!Print_Area</vt:lpstr>
      <vt:lpstr>DB7.80KMP!Print_Area</vt:lpstr>
      <vt:lpstr>'DB8.CP.TẤN (80KMP)'!Print_Area</vt:lpstr>
      <vt:lpstr>'0.KQKD'!Print_Titles</vt:lpstr>
      <vt:lpstr>'10. 170KMP'!Print_Titles</vt:lpstr>
      <vt:lpstr>'9.%CP(80KMP)'!Print_Titles</vt:lpstr>
      <vt:lpstr>DB7.80KMP!Print_Titles</vt:lpstr>
      <vt:lpstr>'DB8.CP.TẤN (80KMP)'!Print_Titles</vt:lpstr>
      <vt:lpstr>M.account_DTR!Print_Titles</vt:lpstr>
      <vt:lpstr>'Mapping account'!Print_Titles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Hoàng, Phạm Đình</dc:creator>
  <cp:keywords/>
  <dc:description/>
  <cp:lastModifiedBy>Hương, Trần Thị</cp:lastModifiedBy>
  <cp:revision/>
  <dcterms:created xsi:type="dcterms:W3CDTF">2026-03-11T04:08:40Z</dcterms:created>
  <dcterms:modified xsi:type="dcterms:W3CDTF">2026-06-30T12:32:10Z</dcterms:modified>
  <cp:category/>
  <cp:contentStatus/>
</cp:coreProperties>
</file>