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8.xml" ContentType="application/vnd.openxmlformats-officedocument.spreadsheetml.comments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9.xml" ContentType="application/vnd.openxmlformats-officedocument.spreadsheetml.comments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0.xml" ContentType="application/vnd.openxmlformats-officedocument.spreadsheetml.comments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1.xml" ContentType="application/vnd.openxmlformats-officedocument.spreadsheetml.comments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6.xml" ContentType="application/vnd.openxmlformats-officedocument.drawingml.chartshapes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comments13.xml" ContentType="application/vnd.openxmlformats-officedocument.spreadsheetml.comments+xml"/>
  <Override PartName="/xl/threadedComments/threadedComment2.xml" ContentType="application/vnd.ms-excel.threadedcomments+xml"/>
  <Override PartName="/xl/comments14.xml" ContentType="application/vnd.openxmlformats-officedocument.spreadsheetml.comments+xml"/>
  <Override PartName="/xl/threadedComments/threadedComment3.xml" ContentType="application/vnd.ms-excel.threadedcomments+xml"/>
  <Override PartName="/xl/comments15.xml" ContentType="application/vnd.openxmlformats-officedocument.spreadsheetml.comments+xml"/>
  <Override PartName="/xl/threadedComments/threadedComment4.xml" ContentType="application/vnd.ms-excel.threadedcomments+xml"/>
  <Override PartName="/xl/comments16.xml" ContentType="application/vnd.openxmlformats-officedocument.spreadsheetml.comment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Vùng chênh lệch giá mua/"/>
    </mc:Choice>
  </mc:AlternateContent>
  <xr:revisionPtr revIDLastSave="846" documentId="8_{3ED5187B-365B-4ECC-B27A-F355F3586458}" xr6:coauthVersionLast="47" xr6:coauthVersionMax="47" xr10:uidLastSave="{22DF4A0D-8546-4786-906D-99E0D4388891}"/>
  <bookViews>
    <workbookView xWindow="-110" yWindow="-110" windowWidth="19420" windowHeight="10300" tabRatio="843" firstSheet="11" activeTab="11" xr2:uid="{00000000-000D-0000-FFFF-FFFF00000000}"/>
  </bookViews>
  <sheets>
    <sheet name="Nguyên tắc trình bày" sheetId="73" state="hidden" r:id="rId1"/>
    <sheet name="01.Chai B1- Tháng" sheetId="47" state="hidden" r:id="rId2"/>
    <sheet name="Chart B1_Tuần" sheetId="56" state="hidden" r:id="rId3"/>
    <sheet name="02. Vảy PET- Tháng" sheetId="70" state="hidden" r:id="rId4"/>
    <sheet name="Chart Vảy PET_Tuần" sheetId="69" state="hidden" r:id="rId5"/>
    <sheet name="03. HDPE- Tháng" sheetId="72" state="hidden" r:id="rId6"/>
    <sheet name="Chart HDPE_Tuần" sheetId="71" state="hidden" r:id="rId7"/>
    <sheet name="04. PP- Tháng" sheetId="78" state="hidden" r:id="rId8"/>
    <sheet name="Chart PP- Tuần" sheetId="82" state="hidden" r:id="rId9"/>
    <sheet name="Chart mua PET" sheetId="81" state="hidden" r:id="rId10"/>
    <sheet name="Chênh lệch B1 &amp; B0" sheetId="87" r:id="rId11"/>
    <sheet name="Chênh lệch B1 Trạm &amp; B0" sheetId="91" r:id="rId12"/>
    <sheet name="Chênh lệch B1 NCC ngoài &amp; B0" sheetId="92" r:id="rId13"/>
    <sheet name="Chênh lệch B1-B0 (NCC ngoài)" sheetId="90" state="veryHidden" r:id="rId14"/>
    <sheet name="Chênh lệch Tuyển xô &amp; B0 " sheetId="95" r:id="rId15"/>
    <sheet name="Chênh lệch Vảy &amp; B0" sheetId="89" r:id="rId16"/>
    <sheet name="Chênh lệch Tuyển xô &amp; B0" sheetId="88" state="veryHidden" r:id="rId17"/>
    <sheet name="Chênh lệch B1 Tuyển &amp; B (3)" sheetId="94" state="hidden" r:id="rId18"/>
    <sheet name="Chart HDPE duyệt" sheetId="77" state="hidden" r:id="rId19"/>
    <sheet name="Giá mua" sheetId="84" state="hidden" r:id="rId20"/>
    <sheet name="Giá mua-ngày" sheetId="74" state="hidden" r:id="rId21"/>
    <sheet name="Giá mua_Tuần" sheetId="83" state="hidden" r:id="rId22"/>
    <sheet name="Giá mua tháng-PET" sheetId="75" state="hidden" r:id="rId23"/>
    <sheet name="Giá mua tháng- HDPE" sheetId="79" state="hidden" r:id="rId24"/>
    <sheet name="Giá mua tháng- PP" sheetId="80" state="hidden" r:id="rId25"/>
    <sheet name="Giá nguyên liệu 2021" sheetId="53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T" localSheetId="1">#REF!</definedName>
    <definedName name="\T" localSheetId="3">#REF!</definedName>
    <definedName name="\T" localSheetId="5">#REF!</definedName>
    <definedName name="\T" localSheetId="7">#REF!</definedName>
    <definedName name="\T" localSheetId="2">#REF!</definedName>
    <definedName name="\T" localSheetId="6">#REF!</definedName>
    <definedName name="\T" localSheetId="8">#REF!</definedName>
    <definedName name="\T" localSheetId="4">#REF!</definedName>
    <definedName name="\T" localSheetId="19">#REF!</definedName>
    <definedName name="\T" localSheetId="25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9" hidden="1">'Chart mua PET'!$A$48:$B$65</definedName>
    <definedName name="_xlnm._FilterDatabase" localSheetId="10" hidden="1">'Chênh lệch B1 &amp; B0'!$A$49:$B$66</definedName>
    <definedName name="_xlnm._FilterDatabase" localSheetId="12" hidden="1">'Chênh lệch B1 NCC ngoài &amp; B0'!$A$49:$B$66</definedName>
    <definedName name="_xlnm._FilterDatabase" localSheetId="17" hidden="1">'Chênh lệch B1 Tuyển &amp; B (3)'!$A$49:$B$66</definedName>
    <definedName name="_xlnm._FilterDatabase" localSheetId="11" hidden="1">'Chênh lệch B1 Trạm &amp; B0'!$A$49:$B$66</definedName>
    <definedName name="_xlnm._FilterDatabase" localSheetId="13" hidden="1">'Chênh lệch B1-B0 (NCC ngoài)'!$A$49:$B$66</definedName>
    <definedName name="_xlnm._FilterDatabase" localSheetId="16" hidden="1">'Chênh lệch Tuyển xô &amp; B0'!$A$56:$B$73</definedName>
    <definedName name="_xlnm._FilterDatabase" localSheetId="14" hidden="1">'Chênh lệch Tuyển xô &amp; B0 '!$A$49:$B$66</definedName>
    <definedName name="_xlnm._FilterDatabase" localSheetId="15" hidden="1">'Chênh lệch Vảy &amp; B0'!$A$68:$B$85</definedName>
    <definedName name="_xlnm._FilterDatabase" localSheetId="23" hidden="1">'Giá mua tháng- HDPE'!$A$4:$AC$21</definedName>
    <definedName name="_xlnm._FilterDatabase" localSheetId="24" hidden="1">'Giá mua tháng- PP'!$A$4:$AC$4</definedName>
    <definedName name="_xlnm._FilterDatabase" localSheetId="22" hidden="1">'Giá mua tháng-PET'!$A$4:$AC$25</definedName>
    <definedName name="_xlnm._FilterDatabase" localSheetId="21" hidden="1">'Giá mua_Tuần'!$A$4:$BV$4</definedName>
    <definedName name="_xlnm._FilterDatabase" localSheetId="20" hidden="1">'Giá mua-ngày'!$A$4:$AQO$82</definedName>
    <definedName name="_Jan02" localSheetId="19">'[5]FG waste'!#REF!</definedName>
    <definedName name="_Jan02" localSheetId="21">'[5]FG waste'!#REF!</definedName>
    <definedName name="_Jan02">'[5]FG waste'!#REF!</definedName>
    <definedName name="_lap1" localSheetId="19">#REF!</definedName>
    <definedName name="_lap1" localSheetId="21">#REF!</definedName>
    <definedName name="_lap1">#REF!</definedName>
    <definedName name="_lap2" localSheetId="19">#REF!</definedName>
    <definedName name="_lap2">#REF!</definedName>
    <definedName name="_Order1" hidden="1">255</definedName>
    <definedName name="_Order2" hidden="1">255</definedName>
    <definedName name="_Sort" localSheetId="19" hidden="1">[9]Sheet1!#REF!</definedName>
    <definedName name="_Sort" hidden="1">[9]Sheet1!#REF!</definedName>
    <definedName name="_tram" localSheetId="19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9">#REF!</definedName>
    <definedName name="All_list" localSheetId="21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9">#REF!</definedName>
    <definedName name="Apr" localSheetId="21">#REF!</definedName>
    <definedName name="Apr">#REF!</definedName>
    <definedName name="Asset">[12]Capex!$G$6:$I$13</definedName>
    <definedName name="aù0">'[13]bang tien luong'!#REF!</definedName>
    <definedName name="Aug" localSheetId="19">#REF!</definedName>
    <definedName name="Aug" localSheetId="21">#REF!</definedName>
    <definedName name="Aug">#REF!</definedName>
    <definedName name="B" localSheetId="19">#REF!</definedName>
    <definedName name="B" localSheetId="21">#REF!</definedName>
    <definedName name="B">#REF!</definedName>
    <definedName name="BarData" localSheetId="19">#REF!</definedName>
    <definedName name="BarData" localSheetId="21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9">#REF!</definedName>
    <definedName name="BREAKDOWN" localSheetId="21">#REF!</definedName>
    <definedName name="BREAKDOWN">#REF!</definedName>
    <definedName name="C_" localSheetId="19">#REF!</definedName>
    <definedName name="C_" localSheetId="21">#REF!</definedName>
    <definedName name="C_">#REF!</definedName>
    <definedName name="cap" localSheetId="19">#REF!</definedName>
    <definedName name="cap" localSheetId="21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5">#REF!</definedName>
    <definedName name="CL" localSheetId="7">#REF!</definedName>
    <definedName name="CL" localSheetId="2">#REF!</definedName>
    <definedName name="CL" localSheetId="6">#REF!</definedName>
    <definedName name="CL" localSheetId="8">#REF!</definedName>
    <definedName name="CL" localSheetId="4">#REF!</definedName>
    <definedName name="CL" localSheetId="19">#REF!</definedName>
    <definedName name="CL" localSheetId="21">#REF!</definedName>
    <definedName name="CL" localSheetId="25">#REF!</definedName>
    <definedName name="CL">#REF!</definedName>
    <definedName name="CLTMP" localSheetId="1">[15]QMCT!#REF!</definedName>
    <definedName name="CLTMP" localSheetId="3">[15]QMCT!#REF!</definedName>
    <definedName name="CLTMP" localSheetId="5">[15]QMCT!#REF!</definedName>
    <definedName name="CLTMP" localSheetId="7">[15]QMCT!#REF!</definedName>
    <definedName name="CLTMP" localSheetId="2">[15]QMCT!#REF!</definedName>
    <definedName name="CLTMP" localSheetId="6">[15]QMCT!#REF!</definedName>
    <definedName name="CLTMP" localSheetId="8">[15]QMCT!#REF!</definedName>
    <definedName name="CLTMP" localSheetId="4">[15]QMCT!#REF!</definedName>
    <definedName name="CLTMP" localSheetId="19">[15]QMCT!#REF!</definedName>
    <definedName name="CLTMP" localSheetId="25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5">'[4]truc tiep'!#REF!</definedName>
    <definedName name="cong_bq" localSheetId="7">'[4]truc tiep'!#REF!</definedName>
    <definedName name="cong_bq" localSheetId="2">'[4]truc tiep'!#REF!</definedName>
    <definedName name="cong_bq" localSheetId="6">'[4]truc tiep'!#REF!</definedName>
    <definedName name="cong_bq" localSheetId="8">'[4]truc tiep'!#REF!</definedName>
    <definedName name="cong_bq" localSheetId="4">'[4]truc tiep'!#REF!</definedName>
    <definedName name="cong_bq" localSheetId="19">'[4]truc tiep'!#REF!</definedName>
    <definedName name="cong_bq" localSheetId="21">'[4]truc tiep'!#REF!</definedName>
    <definedName name="cong_bq" localSheetId="25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5">'[4]truc tiep'!#REF!</definedName>
    <definedName name="cong_bv" localSheetId="7">'[4]truc tiep'!#REF!</definedName>
    <definedName name="cong_bv" localSheetId="2">'[4]truc tiep'!#REF!</definedName>
    <definedName name="cong_bv" localSheetId="6">'[4]truc tiep'!#REF!</definedName>
    <definedName name="cong_bv" localSheetId="8">'[4]truc tiep'!#REF!</definedName>
    <definedName name="cong_bv" localSheetId="4">'[4]truc tiep'!#REF!</definedName>
    <definedName name="cong_bv" localSheetId="19">'[4]truc tiep'!#REF!</definedName>
    <definedName name="cong_bv" localSheetId="21">'[4]truc tiep'!#REF!</definedName>
    <definedName name="cong_bv" localSheetId="25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5">'[4]truc tiep'!#REF!</definedName>
    <definedName name="cong_ck" localSheetId="7">'[4]truc tiep'!#REF!</definedName>
    <definedName name="cong_ck" localSheetId="2">'[4]truc tiep'!#REF!</definedName>
    <definedName name="cong_ck" localSheetId="6">'[4]truc tiep'!#REF!</definedName>
    <definedName name="cong_ck" localSheetId="8">'[4]truc tiep'!#REF!</definedName>
    <definedName name="cong_ck" localSheetId="4">'[4]truc tiep'!#REF!</definedName>
    <definedName name="cong_ck" localSheetId="19">'[4]truc tiep'!#REF!</definedName>
    <definedName name="cong_ck" localSheetId="21">'[4]truc tiep'!#REF!</definedName>
    <definedName name="cong_ck" localSheetId="25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5">'[4]truc tiep'!#REF!</definedName>
    <definedName name="cong_d1" localSheetId="7">'[4]truc tiep'!#REF!</definedName>
    <definedName name="cong_d1" localSheetId="2">'[4]truc tiep'!#REF!</definedName>
    <definedName name="cong_d1" localSheetId="6">'[4]truc tiep'!#REF!</definedName>
    <definedName name="cong_d1" localSheetId="8">'[4]truc tiep'!#REF!</definedName>
    <definedName name="cong_d1" localSheetId="4">'[4]truc tiep'!#REF!</definedName>
    <definedName name="cong_d1" localSheetId="19">'[4]truc tiep'!#REF!</definedName>
    <definedName name="cong_d1" localSheetId="21">'[4]truc tiep'!#REF!</definedName>
    <definedName name="cong_d1" localSheetId="25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5">#REF!</definedName>
    <definedName name="COPY" localSheetId="7">#REF!</definedName>
    <definedName name="COPY" localSheetId="2">#REF!</definedName>
    <definedName name="COPY" localSheetId="6">#REF!</definedName>
    <definedName name="COPY" localSheetId="8">#REF!</definedName>
    <definedName name="COPY" localSheetId="4">#REF!</definedName>
    <definedName name="COPY" localSheetId="19">#REF!</definedName>
    <definedName name="COPY" localSheetId="21">#REF!</definedName>
    <definedName name="COPY" localSheetId="25">#REF!</definedName>
    <definedName name="COPY">#REF!</definedName>
    <definedName name="COST" localSheetId="1">#REF!</definedName>
    <definedName name="COST" localSheetId="3">#REF!</definedName>
    <definedName name="COST" localSheetId="5">#REF!</definedName>
    <definedName name="COST" localSheetId="7">#REF!</definedName>
    <definedName name="COST" localSheetId="2">#REF!</definedName>
    <definedName name="COST" localSheetId="6">#REF!</definedName>
    <definedName name="COST" localSheetId="8">#REF!</definedName>
    <definedName name="COST" localSheetId="4">#REF!</definedName>
    <definedName name="COST" localSheetId="19">#REF!</definedName>
    <definedName name="COST" localSheetId="21">#REF!</definedName>
    <definedName name="COST" localSheetId="25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5">#REF!</definedName>
    <definedName name="Cost_Allocation_wage" localSheetId="7">#REF!</definedName>
    <definedName name="Cost_Allocation_wage" localSheetId="2">#REF!</definedName>
    <definedName name="Cost_Allocation_wage" localSheetId="6">#REF!</definedName>
    <definedName name="Cost_Allocation_wage" localSheetId="8">#REF!</definedName>
    <definedName name="Cost_Allocation_wage" localSheetId="4">#REF!</definedName>
    <definedName name="Cost_Allocation_wage" localSheetId="19">#REF!</definedName>
    <definedName name="Cost_Allocation_wage" localSheetId="21">#REF!</definedName>
    <definedName name="Cost_Allocation_wage" localSheetId="25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5">#REF!</definedName>
    <definedName name="ChemicalReagent" localSheetId="7">#REF!</definedName>
    <definedName name="ChemicalReagent" localSheetId="2">#REF!</definedName>
    <definedName name="ChemicalReagent" localSheetId="6">#REF!</definedName>
    <definedName name="ChemicalReagent" localSheetId="8">#REF!</definedName>
    <definedName name="ChemicalReagent" localSheetId="4">#REF!</definedName>
    <definedName name="ChemicalReagent" localSheetId="19">#REF!</definedName>
    <definedName name="ChemicalReagent" localSheetId="25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9">#REF!</definedName>
    <definedName name="Dec" localSheetId="21">#REF!</definedName>
    <definedName name="Dec">#REF!</definedName>
    <definedName name="DL50SEC" localSheetId="19">#REF!</definedName>
    <definedName name="DL50SEC" localSheetId="21">#REF!</definedName>
    <definedName name="DL50SEC">#REF!</definedName>
    <definedName name="DLSCM15" localSheetId="19">#REF!</definedName>
    <definedName name="DLSCM15" localSheetId="21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 localSheetId="7">{"Book1"}</definedName>
    <definedName name="Document_array" localSheetId="2">{"Book1"}</definedName>
    <definedName name="Document_array" localSheetId="6">{"Book1"}</definedName>
    <definedName name="Document_array" localSheetId="8">{"Book1"}</definedName>
    <definedName name="Document_array" localSheetId="4">{"Book1"}</definedName>
    <definedName name="Document_array" localSheetId="19">{"Book1"}</definedName>
    <definedName name="Document_array" localSheetId="21">{"Book1"}</definedName>
    <definedName name="Document_array" localSheetId="25">{"Book1"}</definedName>
    <definedName name="Document_array">{"Book1"}</definedName>
    <definedName name="DocumentYear">[18]P3!#REF!</definedName>
    <definedName name="domestic" localSheetId="19">#REF!</definedName>
    <definedName name="domestic" localSheetId="21">#REF!</definedName>
    <definedName name="domestic">#REF!</definedName>
    <definedName name="domesticcost" localSheetId="19">[19]Domestic!#REF!</definedName>
    <definedName name="domesticcost">[19]Domestic!#REF!</definedName>
    <definedName name="domesticcostt" localSheetId="19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9">#REF!</definedName>
    <definedName name="E" localSheetId="21">#REF!</definedName>
    <definedName name="E">#REF!</definedName>
    <definedName name="Equipmentsupplies" localSheetId="19">#REF!</definedName>
    <definedName name="Equipmentsupplies">#REF!</definedName>
    <definedName name="Eur">13240</definedName>
    <definedName name="F" localSheetId="19">#REF!</definedName>
    <definedName name="F">#REF!</definedName>
    <definedName name="feb">#REF!</definedName>
    <definedName name="forex">17054</definedName>
    <definedName name="Full">[15]QMCT!#REF!</definedName>
    <definedName name="G" localSheetId="19">#REF!</definedName>
    <definedName name="G" localSheetId="21">#REF!</definedName>
    <definedName name="G">#REF!</definedName>
    <definedName name="G23_" localSheetId="19">#REF!</definedName>
    <definedName name="G23_" localSheetId="21">#REF!</definedName>
    <definedName name="G23_">#REF!</definedName>
    <definedName name="Gas" localSheetId="19">#REF!</definedName>
    <definedName name="Gas" localSheetId="21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5">[15]QMCT!#REF!</definedName>
    <definedName name="HDCCT" localSheetId="7">[15]QMCT!#REF!</definedName>
    <definedName name="HDCCT" localSheetId="2">[15]QMCT!#REF!</definedName>
    <definedName name="HDCCT" localSheetId="6">[15]QMCT!#REF!</definedName>
    <definedName name="HDCCT" localSheetId="8">[15]QMCT!#REF!</definedName>
    <definedName name="HDCCT" localSheetId="4">[15]QMCT!#REF!</definedName>
    <definedName name="HDCCT" localSheetId="19">[15]QMCT!#REF!</definedName>
    <definedName name="HDCCT" localSheetId="25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5">[15]QMCT!#REF!</definedName>
    <definedName name="HDCD" localSheetId="7">[15]QMCT!#REF!</definedName>
    <definedName name="HDCD" localSheetId="2">[15]QMCT!#REF!</definedName>
    <definedName name="HDCD" localSheetId="6">[15]QMCT!#REF!</definedName>
    <definedName name="HDCD" localSheetId="8">[15]QMCT!#REF!</definedName>
    <definedName name="HDCD" localSheetId="4">[15]QMCT!#REF!</definedName>
    <definedName name="HDCD" localSheetId="19">[15]QMCT!#REF!</definedName>
    <definedName name="HDCD" localSheetId="25">[15]QMCT!#REF!</definedName>
    <definedName name="HDCD">[15]QMCT!#REF!</definedName>
    <definedName name="HM" localSheetId="1">#REF!</definedName>
    <definedName name="HM" localSheetId="3">#REF!</definedName>
    <definedName name="HM" localSheetId="5">#REF!</definedName>
    <definedName name="HM" localSheetId="7">#REF!</definedName>
    <definedName name="HM" localSheetId="2">#REF!</definedName>
    <definedName name="HM" localSheetId="6">#REF!</definedName>
    <definedName name="HM" localSheetId="8">#REF!</definedName>
    <definedName name="HM" localSheetId="4">#REF!</definedName>
    <definedName name="HM" localSheetId="19">#REF!</definedName>
    <definedName name="HM" localSheetId="21">#REF!</definedName>
    <definedName name="HM" localSheetId="25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9">#REF!</definedName>
    <definedName name="jan" localSheetId="21">#REF!</definedName>
    <definedName name="jan">#REF!</definedName>
    <definedName name="Jul" localSheetId="19">#REF!</definedName>
    <definedName name="Jul" localSheetId="21">#REF!</definedName>
    <definedName name="Jul">#REF!</definedName>
    <definedName name="Jun" localSheetId="19">#REF!</definedName>
    <definedName name="Jun" localSheetId="21">#REF!</definedName>
    <definedName name="Jun">#REF!</definedName>
    <definedName name="Justification">[12]Capex!$B$6:$C$9</definedName>
    <definedName name="K" localSheetId="19">#REF!</definedName>
    <definedName name="K" localSheetId="21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7">[24]!K_1</definedName>
    <definedName name="K_1" localSheetId="2">[24]!K_1</definedName>
    <definedName name="K_1" localSheetId="18">[24]!K_1</definedName>
    <definedName name="K_1" localSheetId="6">[24]!K_1</definedName>
    <definedName name="K_1" localSheetId="9">[24]!K_1</definedName>
    <definedName name="K_1" localSheetId="8">[24]!K_1</definedName>
    <definedName name="K_1" localSheetId="4">[24]!K_1</definedName>
    <definedName name="K_1" localSheetId="10">[24]!K_1</definedName>
    <definedName name="K_1" localSheetId="12">[24]!K_1</definedName>
    <definedName name="K_1" localSheetId="17">[24]!K_1</definedName>
    <definedName name="K_1" localSheetId="11">[24]!K_1</definedName>
    <definedName name="K_1" localSheetId="13">[24]!K_1</definedName>
    <definedName name="K_1" localSheetId="16">[24]!K_1</definedName>
    <definedName name="K_1" localSheetId="14">[24]!K_1</definedName>
    <definedName name="K_1" localSheetId="15">[24]!K_1</definedName>
    <definedName name="K_1" localSheetId="19">[24]!K_1</definedName>
    <definedName name="K_1" localSheetId="23">[24]!K_1</definedName>
    <definedName name="K_1" localSheetId="24">[24]!K_1</definedName>
    <definedName name="K_1" localSheetId="22">[24]!K_1</definedName>
    <definedName name="K_1" localSheetId="25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7">[24]!K_2</definedName>
    <definedName name="K_2" localSheetId="2">[24]!K_2</definedName>
    <definedName name="K_2" localSheetId="18">[24]!K_2</definedName>
    <definedName name="K_2" localSheetId="6">[24]!K_2</definedName>
    <definedName name="K_2" localSheetId="9">[24]!K_2</definedName>
    <definedName name="K_2" localSheetId="8">[24]!K_2</definedName>
    <definedName name="K_2" localSheetId="4">[24]!K_2</definedName>
    <definedName name="K_2" localSheetId="10">[24]!K_2</definedName>
    <definedName name="K_2" localSheetId="12">[24]!K_2</definedName>
    <definedName name="K_2" localSheetId="17">[24]!K_2</definedName>
    <definedName name="K_2" localSheetId="11">[24]!K_2</definedName>
    <definedName name="K_2" localSheetId="13">[24]!K_2</definedName>
    <definedName name="K_2" localSheetId="16">[24]!K_2</definedName>
    <definedName name="K_2" localSheetId="14">[24]!K_2</definedName>
    <definedName name="K_2" localSheetId="15">[24]!K_2</definedName>
    <definedName name="K_2" localSheetId="19">[24]!K_2</definedName>
    <definedName name="K_2" localSheetId="23">[24]!K_2</definedName>
    <definedName name="K_2" localSheetId="24">[24]!K_2</definedName>
    <definedName name="K_2" localSheetId="22">[24]!K_2</definedName>
    <definedName name="K_2" localSheetId="25">[24]!K_2</definedName>
    <definedName name="K_2">[24]!K_2</definedName>
    <definedName name="KCSCM" localSheetId="19">#REF!</definedName>
    <definedName name="KCSCM" localSheetId="21">#REF!</definedName>
    <definedName name="KCSCM">#REF!</definedName>
    <definedName name="KVC" localSheetId="19">#REF!</definedName>
    <definedName name="KVC" localSheetId="21">#REF!</definedName>
    <definedName name="KVC">#REF!</definedName>
    <definedName name="L" localSheetId="19">#REF!</definedName>
    <definedName name="L" localSheetId="21">#REF!</definedName>
    <definedName name="L">#REF!</definedName>
    <definedName name="Lab_supplies_lists" localSheetId="19">'[25]List(Add only)'!#REF!</definedName>
    <definedName name="Lab_supplies_lists" localSheetId="21">'[25]List(Add only)'!#REF!</definedName>
    <definedName name="Lab_supplies_lists">'[25]List(Add only)'!#REF!</definedName>
    <definedName name="Labsupplieslist" localSheetId="19">#REF!</definedName>
    <definedName name="Labsupplieslist" localSheetId="21">#REF!</definedName>
    <definedName name="Labsupplieslist">#REF!</definedName>
    <definedName name="lanh_bq" localSheetId="19">'[4]truc tiep'!#REF!</definedName>
    <definedName name="lanh_bq" localSheetId="21">'[4]truc tiep'!#REF!</definedName>
    <definedName name="lanh_bq">'[4]truc tiep'!#REF!</definedName>
    <definedName name="lanh_bv" localSheetId="19">'[4]truc tiep'!#REF!</definedName>
    <definedName name="lanh_bv" localSheetId="21">'[4]truc tiep'!#REF!</definedName>
    <definedName name="lanh_bv">'[4]truc tiep'!#REF!</definedName>
    <definedName name="lanh_ck" localSheetId="19">'[4]truc tiep'!#REF!</definedName>
    <definedName name="lanh_ck" localSheetId="21">'[4]truc tiep'!#REF!</definedName>
    <definedName name="lanh_ck">'[4]truc tiep'!#REF!</definedName>
    <definedName name="lanh_d1" localSheetId="19">'[4]truc tiep'!#REF!</definedName>
    <definedName name="lanh_d1" localSheetId="21">'[4]truc tiep'!#REF!</definedName>
    <definedName name="lanh_d1">'[4]truc tiep'!#REF!</definedName>
    <definedName name="lanh_d2" localSheetId="19">'[4]truc tiep'!#REF!</definedName>
    <definedName name="lanh_d2" localSheetId="21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9">[18]P3!#REF!</definedName>
    <definedName name="MajorHeader" localSheetId="21">[18]P3!#REF!</definedName>
    <definedName name="MajorHeader">[18]P3!#REF!</definedName>
    <definedName name="mar" localSheetId="19">#REF!</definedName>
    <definedName name="mar" localSheetId="21">#REF!</definedName>
    <definedName name="mar">#REF!</definedName>
    <definedName name="mat">[26]Tke!$AD$10:$AR$96</definedName>
    <definedName name="may" localSheetId="19">#REF!</definedName>
    <definedName name="may" localSheetId="21">#REF!</definedName>
    <definedName name="may">#REF!</definedName>
    <definedName name="MPETABLE" localSheetId="19">#REF!</definedName>
    <definedName name="MPETABLE" localSheetId="21">#REF!</definedName>
    <definedName name="MPETABLE">#REF!</definedName>
    <definedName name="NCcap0.7" localSheetId="19">#REF!</definedName>
    <definedName name="NCcap0.7" localSheetId="21">#REF!</definedName>
    <definedName name="NCcap0.7">#REF!</definedName>
    <definedName name="NCcap1">#REF!</definedName>
    <definedName name="NOIDUNG">OFFSET([21]NGUON!$H:$H,COUNTA([21]NGUON!$H:$H)-1,0,1)</definedName>
    <definedName name="Nov" localSheetId="19">#REF!</definedName>
    <definedName name="Nov" localSheetId="21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7">[27]!NToS</definedName>
    <definedName name="NToS" localSheetId="2">[27]!NToS</definedName>
    <definedName name="NToS" localSheetId="18">[27]!NToS</definedName>
    <definedName name="NToS" localSheetId="6">[27]!NToS</definedName>
    <definedName name="NToS" localSheetId="9">[27]!NToS</definedName>
    <definedName name="NToS" localSheetId="8">[27]!NToS</definedName>
    <definedName name="NToS" localSheetId="4">[27]!NToS</definedName>
    <definedName name="NToS" localSheetId="10">[27]!NToS</definedName>
    <definedName name="NToS" localSheetId="12">[27]!NToS</definedName>
    <definedName name="NToS" localSheetId="17">[27]!NToS</definedName>
    <definedName name="NToS" localSheetId="11">[27]!NToS</definedName>
    <definedName name="NToS" localSheetId="13">[27]!NToS</definedName>
    <definedName name="NToS" localSheetId="16">[27]!NToS</definedName>
    <definedName name="NToS" localSheetId="14">[27]!NToS</definedName>
    <definedName name="NToS" localSheetId="15">[27]!NToS</definedName>
    <definedName name="NToS" localSheetId="19">[27]!NToS</definedName>
    <definedName name="NToS" localSheetId="23">[27]!NToS</definedName>
    <definedName name="NToS" localSheetId="24">[27]!NToS</definedName>
    <definedName name="NToS" localSheetId="22">[27]!NToS</definedName>
    <definedName name="NToS" localSheetId="25">[27]!NToS</definedName>
    <definedName name="NToS">[27]!NToS</definedName>
    <definedName name="NGANHANG">OFFSET([21]NGUON!$F:$F,COUNTIF([21]NGUON!$F:$F,"&lt;&gt;0")-1,0,1)</definedName>
    <definedName name="NGAØY" localSheetId="19">#REF!</definedName>
    <definedName name="NGAØY" localSheetId="21">#REF!</definedName>
    <definedName name="NGAØY">#REF!</definedName>
    <definedName name="NGAY">OFFSET([21]NGUON!$B:$B,COUNTA([21]NGUON!$B:$B)-1,0,1)</definedName>
    <definedName name="nghi_bq" localSheetId="19">'[4]truc tiep'!#REF!</definedName>
    <definedName name="nghi_bq" localSheetId="21">'[4]truc tiep'!#REF!</definedName>
    <definedName name="nghi_bq">'[4]truc tiep'!#REF!</definedName>
    <definedName name="nghi_bv" localSheetId="19">'[4]truc tiep'!#REF!</definedName>
    <definedName name="nghi_bv" localSheetId="21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5">#REF!</definedName>
    <definedName name="Oct" localSheetId="7">#REF!</definedName>
    <definedName name="Oct" localSheetId="2">#REF!</definedName>
    <definedName name="Oct" localSheetId="6">#REF!</definedName>
    <definedName name="Oct" localSheetId="8">#REF!</definedName>
    <definedName name="Oct" localSheetId="4">#REF!</definedName>
    <definedName name="Oct" localSheetId="19">#REF!</definedName>
    <definedName name="Oct" localSheetId="25">#REF!</definedName>
    <definedName name="Oct">#REF!</definedName>
    <definedName name="OneTwoThree" localSheetId="1">#REF!</definedName>
    <definedName name="OneTwoThree" localSheetId="3">#REF!</definedName>
    <definedName name="OneTwoThree" localSheetId="5">#REF!</definedName>
    <definedName name="OneTwoThree" localSheetId="7">#REF!</definedName>
    <definedName name="OneTwoThree" localSheetId="2">#REF!</definedName>
    <definedName name="OneTwoThree" localSheetId="6">#REF!</definedName>
    <definedName name="OneTwoThree" localSheetId="8">#REF!</definedName>
    <definedName name="OneTwoThree" localSheetId="4">#REF!</definedName>
    <definedName name="OneTwoThree" localSheetId="19">#REF!</definedName>
    <definedName name="OneTwoThree" localSheetId="25">#REF!</definedName>
    <definedName name="OneTwoThree">#REF!</definedName>
    <definedName name="oo">[28]Overseas!$B$20:$L$29</definedName>
    <definedName name="ooo">[29]Overseas!$B$20:$L$29</definedName>
    <definedName name="Other_Lab_Supplies" localSheetId="19">#REF!</definedName>
    <definedName name="Other_Lab_Supplies" localSheetId="21">#REF!</definedName>
    <definedName name="Other_Lab_Supplies">#REF!</definedName>
    <definedName name="oversea" localSheetId="19">#REF!</definedName>
    <definedName name="oversea" localSheetId="21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'01.Chai B1- Tháng'!$A$1:$X$36</definedName>
    <definedName name="_xlnm.Print_Area" localSheetId="3">'02. Vảy PET- Tháng'!$A$1:$AR$44</definedName>
    <definedName name="_xlnm.Print_Area" localSheetId="5">'03. HDPE- Tháng'!$A$1:$AP$39</definedName>
    <definedName name="_xlnm.Print_Area" localSheetId="7">'04. PP- Tháng'!$A$1:$AP$47</definedName>
    <definedName name="_xlnm.Print_Area" localSheetId="2">'Chart B1_Tuần'!$A$42:$AK$86</definedName>
    <definedName name="_xlnm.Print_Area" localSheetId="6">'Chart HDPE_Tuần'!$A$46:$AK$89</definedName>
    <definedName name="_xlnm.Print_Area" localSheetId="8">'Chart PP- Tuần'!$A$1:$Z$38</definedName>
    <definedName name="_xlnm.Print_Area" localSheetId="4">'Chart Vảy PET_Tuần'!$A$43:$V$84</definedName>
    <definedName name="_xlnm.Print_Area" localSheetId="10">'Chênh lệch B1 &amp; B0'!$A$1:$AL$89</definedName>
    <definedName name="_xlnm.Print_Area" localSheetId="12">'Chênh lệch B1 NCC ngoài &amp; B0'!$A$1:$AL$89</definedName>
    <definedName name="_xlnm.Print_Area" localSheetId="17">'Chênh lệch B1 Tuyển &amp; B (3)'!$A$1:$AL$89</definedName>
    <definedName name="_xlnm.Print_Area" localSheetId="11">'Chênh lệch B1 Trạm &amp; B0'!$A$1:$AL$88</definedName>
    <definedName name="_xlnm.Print_Area" localSheetId="13">'Chênh lệch B1-B0 (NCC ngoài)'!$A$1:$AF$89</definedName>
    <definedName name="_xlnm.Print_Area" localSheetId="14">'Chênh lệch Tuyển xô &amp; B0 '!$A$1:$AL$89</definedName>
    <definedName name="_xlnm.Print_Area" localSheetId="15">'Chênh lệch Vảy &amp; B0'!$A$1:$AL$92</definedName>
    <definedName name="_xlnm.Print_Area" localSheetId="19">'Giá mua'!$B$1:$DP$90</definedName>
    <definedName name="_xlnm.Print_Area" localSheetId="25">'Giá nguyên liệu 2021'!$A$1:$Z$47</definedName>
    <definedName name="Print_Area_MI">[31]ESTI.!$A$1:$U$52</definedName>
    <definedName name="_xlnm.Print_Titles" localSheetId="19">'Giá mua'!$B:$CB,'Giá mua'!$3:$4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5" hidden="1">[9]Sheet1!#REF!</definedName>
    <definedName name="PHUONG" localSheetId="7" hidden="1">[9]Sheet1!#REF!</definedName>
    <definedName name="PHUONG" localSheetId="2" hidden="1">[9]Sheet1!#REF!</definedName>
    <definedName name="PHUONG" localSheetId="6" hidden="1">[9]Sheet1!#REF!</definedName>
    <definedName name="PHUONG" localSheetId="8" hidden="1">[9]Sheet1!#REF!</definedName>
    <definedName name="PHUONG" localSheetId="4" hidden="1">[9]Sheet1!#REF!</definedName>
    <definedName name="PHUONG" localSheetId="19" hidden="1">[9]Sheet1!#REF!</definedName>
    <definedName name="PHUONG" localSheetId="21" hidden="1">[9]Sheet1!#REF!</definedName>
    <definedName name="PHUONG" localSheetId="25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5">'[4]truc tiep'!#REF!</definedName>
    <definedName name="QUYLUONG" localSheetId="7">'[4]truc tiep'!#REF!</definedName>
    <definedName name="QUYLUONG" localSheetId="2">'[4]truc tiep'!#REF!</definedName>
    <definedName name="QUYLUONG" localSheetId="6">'[4]truc tiep'!#REF!</definedName>
    <definedName name="QUYLUONG" localSheetId="8">'[4]truc tiep'!#REF!</definedName>
    <definedName name="QUYLUONG" localSheetId="4">'[4]truc tiep'!#REF!</definedName>
    <definedName name="QUYLUONG" localSheetId="19">'[4]truc tiep'!#REF!</definedName>
    <definedName name="QUYLUONG" localSheetId="21">'[4]truc tiep'!#REF!</definedName>
    <definedName name="QUYLUONG" localSheetId="25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5">#REF!</definedName>
    <definedName name="re" localSheetId="7">#REF!</definedName>
    <definedName name="re" localSheetId="2">#REF!</definedName>
    <definedName name="re" localSheetId="6">#REF!</definedName>
    <definedName name="re" localSheetId="8">#REF!</definedName>
    <definedName name="re" localSheetId="4">#REF!</definedName>
    <definedName name="re" localSheetId="19">#REF!</definedName>
    <definedName name="re" localSheetId="21">#REF!</definedName>
    <definedName name="re" localSheetId="25">#REF!</definedName>
    <definedName name="re">#REF!</definedName>
    <definedName name="ree" localSheetId="1">#REF!</definedName>
    <definedName name="ree" localSheetId="3">#REF!</definedName>
    <definedName name="ree" localSheetId="5">#REF!</definedName>
    <definedName name="ree" localSheetId="7">#REF!</definedName>
    <definedName name="ree" localSheetId="2">#REF!</definedName>
    <definedName name="ree" localSheetId="6">#REF!</definedName>
    <definedName name="ree" localSheetId="8">#REF!</definedName>
    <definedName name="ree" localSheetId="4">#REF!</definedName>
    <definedName name="ree" localSheetId="19">#REF!</definedName>
    <definedName name="ree" localSheetId="21">#REF!</definedName>
    <definedName name="ree" localSheetId="25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5">#REF!</definedName>
    <definedName name="SALES" localSheetId="7">#REF!</definedName>
    <definedName name="SALES" localSheetId="2">#REF!</definedName>
    <definedName name="SALES" localSheetId="6">#REF!</definedName>
    <definedName name="SALES" localSheetId="8">#REF!</definedName>
    <definedName name="SALES" localSheetId="4">#REF!</definedName>
    <definedName name="SALES" localSheetId="19">#REF!</definedName>
    <definedName name="SALES" localSheetId="21">#REF!</definedName>
    <definedName name="SALES" localSheetId="25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9" hidden="1">#REF!</definedName>
    <definedName name="sdgt" localSheetId="21" hidden="1">#REF!</definedName>
    <definedName name="sdgt" hidden="1">#REF!</definedName>
    <definedName name="sencount" hidden="1">1</definedName>
    <definedName name="Sep" localSheetId="19">#REF!</definedName>
    <definedName name="Sep" localSheetId="21">#REF!</definedName>
    <definedName name="Sep">#REF!</definedName>
    <definedName name="Sheet1" localSheetId="19">#REF!</definedName>
    <definedName name="Sheet1" localSheetId="21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9" hidden="1">[9]Sheet1!#REF!</definedName>
    <definedName name="Sort" localSheetId="21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9">'[4]truc tiep'!#REF!</definedName>
    <definedName name="sp_bq" localSheetId="21">'[4]truc tiep'!#REF!</definedName>
    <definedName name="sp_bq">'[4]truc tiep'!#REF!</definedName>
    <definedName name="sp_bv" localSheetId="19">'[4]truc tiep'!#REF!</definedName>
    <definedName name="sp_bv" localSheetId="21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9">#REF!</definedName>
    <definedName name="TAMTINH" localSheetId="21">#REF!</definedName>
    <definedName name="TAMTINH">#REF!</definedName>
    <definedName name="tdtrnc">[16]CHITIET!$G$513</definedName>
    <definedName name="tdtrvl">[16]CHITIET!$G$507</definedName>
    <definedName name="TG" localSheetId="19">#REF!</definedName>
    <definedName name="TG" localSheetId="21">#REF!</definedName>
    <definedName name="TG">#REF!</definedName>
    <definedName name="TGxayduong" localSheetId="19">#REF!</definedName>
    <definedName name="TGxayduong" localSheetId="21">#REF!</definedName>
    <definedName name="TGxayduong">#REF!</definedName>
    <definedName name="TINHTP">OFFSET([21]NGUON!$G:$G,COUNTIF([21]NGUON!$G:$G,"&lt;&gt;0")-1,0,1)</definedName>
    <definedName name="tluong" localSheetId="19">#REF!</definedName>
    <definedName name="tluong" localSheetId="21">#REF!</definedName>
    <definedName name="tluong">#REF!</definedName>
    <definedName name="tnh_bq" localSheetId="19">'[4]truc tiep'!#REF!</definedName>
    <definedName name="tnh_bq" localSheetId="21">'[4]truc tiep'!#REF!</definedName>
    <definedName name="tnh_bq">'[4]truc tiep'!#REF!</definedName>
    <definedName name="tnh_bv" localSheetId="19">'[4]truc tiep'!#REF!</definedName>
    <definedName name="tnh_bv" localSheetId="21">'[4]truc tiep'!#REF!</definedName>
    <definedName name="tnh_bv">'[4]truc tiep'!#REF!</definedName>
    <definedName name="tnh_ck" localSheetId="19">'[4]truc tiep'!#REF!</definedName>
    <definedName name="tnh_ck" localSheetId="21">'[4]truc tiep'!#REF!</definedName>
    <definedName name="tnh_ck">'[4]truc tiep'!#REF!</definedName>
    <definedName name="tnh_d1" localSheetId="19">'[4]truc tiep'!#REF!</definedName>
    <definedName name="tnh_d1" localSheetId="21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5">#REF!</definedName>
    <definedName name="TSSCM" localSheetId="7">#REF!</definedName>
    <definedName name="TSSCM" localSheetId="2">#REF!</definedName>
    <definedName name="TSSCM" localSheetId="6">#REF!</definedName>
    <definedName name="TSSCM" localSheetId="8">#REF!</definedName>
    <definedName name="TSSCM" localSheetId="4">#REF!</definedName>
    <definedName name="TSSCM" localSheetId="19">#REF!</definedName>
    <definedName name="TSSCM" localSheetId="21">#REF!</definedName>
    <definedName name="TSSCM" localSheetId="25">#REF!</definedName>
    <definedName name="TSSCM">#REF!</definedName>
    <definedName name="TSSlist" localSheetId="1">#REF!</definedName>
    <definedName name="TSSlist" localSheetId="3">#REF!</definedName>
    <definedName name="TSSlist" localSheetId="5">#REF!</definedName>
    <definedName name="TSSlist" localSheetId="7">#REF!</definedName>
    <definedName name="TSSlist" localSheetId="2">#REF!</definedName>
    <definedName name="TSSlist" localSheetId="6">#REF!</definedName>
    <definedName name="TSSlist" localSheetId="8">#REF!</definedName>
    <definedName name="TSSlist" localSheetId="4">#REF!</definedName>
    <definedName name="TSSlist" localSheetId="19">#REF!</definedName>
    <definedName name="TSSlist" localSheetId="25">#REF!</definedName>
    <definedName name="TSSlist">#REF!</definedName>
    <definedName name="ttbt" localSheetId="1">#REF!</definedName>
    <definedName name="ttbt" localSheetId="3">#REF!</definedName>
    <definedName name="ttbt" localSheetId="5">#REF!</definedName>
    <definedName name="ttbt" localSheetId="7">#REF!</definedName>
    <definedName name="ttbt" localSheetId="2">#REF!</definedName>
    <definedName name="ttbt" localSheetId="6">#REF!</definedName>
    <definedName name="ttbt" localSheetId="8">#REF!</definedName>
    <definedName name="ttbt" localSheetId="4">#REF!</definedName>
    <definedName name="ttbt" localSheetId="19">#REF!</definedName>
    <definedName name="ttbt" localSheetId="25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5">'[4]truc tiep'!#REF!</definedName>
    <definedName name="thgian_bq" localSheetId="7">'[4]truc tiep'!#REF!</definedName>
    <definedName name="thgian_bq" localSheetId="2">'[4]truc tiep'!#REF!</definedName>
    <definedName name="thgian_bq" localSheetId="6">'[4]truc tiep'!#REF!</definedName>
    <definedName name="thgian_bq" localSheetId="8">'[4]truc tiep'!#REF!</definedName>
    <definedName name="thgian_bq" localSheetId="4">'[4]truc tiep'!#REF!</definedName>
    <definedName name="thgian_bq" localSheetId="19">'[4]truc tiep'!#REF!</definedName>
    <definedName name="thgian_bq" localSheetId="21">'[4]truc tiep'!#REF!</definedName>
    <definedName name="thgian_bq" localSheetId="25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5">'[4]truc tiep'!#REF!</definedName>
    <definedName name="thgian_bv" localSheetId="7">'[4]truc tiep'!#REF!</definedName>
    <definedName name="thgian_bv" localSheetId="2">'[4]truc tiep'!#REF!</definedName>
    <definedName name="thgian_bv" localSheetId="6">'[4]truc tiep'!#REF!</definedName>
    <definedName name="thgian_bv" localSheetId="8">'[4]truc tiep'!#REF!</definedName>
    <definedName name="thgian_bv" localSheetId="4">'[4]truc tiep'!#REF!</definedName>
    <definedName name="thgian_bv" localSheetId="19">'[4]truc tiep'!#REF!</definedName>
    <definedName name="thgian_bv" localSheetId="21">'[4]truc tiep'!#REF!</definedName>
    <definedName name="thgian_bv" localSheetId="25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5">'[4]truc tiep'!#REF!</definedName>
    <definedName name="thgian_ck" localSheetId="7">'[4]truc tiep'!#REF!</definedName>
    <definedName name="thgian_ck" localSheetId="2">'[4]truc tiep'!#REF!</definedName>
    <definedName name="thgian_ck" localSheetId="6">'[4]truc tiep'!#REF!</definedName>
    <definedName name="thgian_ck" localSheetId="8">'[4]truc tiep'!#REF!</definedName>
    <definedName name="thgian_ck" localSheetId="4">'[4]truc tiep'!#REF!</definedName>
    <definedName name="thgian_ck" localSheetId="19">'[4]truc tiep'!#REF!</definedName>
    <definedName name="thgian_ck" localSheetId="21">'[4]truc tiep'!#REF!</definedName>
    <definedName name="thgian_ck" localSheetId="25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5">'[4]truc tiep'!#REF!</definedName>
    <definedName name="thgian_d1" localSheetId="7">'[4]truc tiep'!#REF!</definedName>
    <definedName name="thgian_d1" localSheetId="2">'[4]truc tiep'!#REF!</definedName>
    <definedName name="thgian_d1" localSheetId="6">'[4]truc tiep'!#REF!</definedName>
    <definedName name="thgian_d1" localSheetId="8">'[4]truc tiep'!#REF!</definedName>
    <definedName name="thgian_d1" localSheetId="4">'[4]truc tiep'!#REF!</definedName>
    <definedName name="thgian_d1" localSheetId="19">'[4]truc tiep'!#REF!</definedName>
    <definedName name="thgian_d1" localSheetId="21">'[4]truc tiep'!#REF!</definedName>
    <definedName name="thgian_d1" localSheetId="25">'[4]truc tiep'!#REF!</definedName>
    <definedName name="thgian_d1">'[4]truc tiep'!#REF!</definedName>
    <definedName name="thgian_d2" localSheetId="19">'[4]truc tiep'!#REF!</definedName>
    <definedName name="thgian_d2" localSheetId="21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5" hidden="1">[9]Sheet1!#REF!</definedName>
    <definedName name="tram" localSheetId="7" hidden="1">[9]Sheet1!#REF!</definedName>
    <definedName name="tram" localSheetId="2" hidden="1">[9]Sheet1!#REF!</definedName>
    <definedName name="tram" localSheetId="6" hidden="1">[9]Sheet1!#REF!</definedName>
    <definedName name="tram" localSheetId="8" hidden="1">[9]Sheet1!#REF!</definedName>
    <definedName name="tram" localSheetId="4" hidden="1">[9]Sheet1!#REF!</definedName>
    <definedName name="tram" localSheetId="19" hidden="1">[9]Sheet1!#REF!</definedName>
    <definedName name="tram" localSheetId="25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5">#REF!</definedName>
    <definedName name="vccot" localSheetId="7">#REF!</definedName>
    <definedName name="vccot" localSheetId="2">#REF!</definedName>
    <definedName name="vccot" localSheetId="6">#REF!</definedName>
    <definedName name="vccot" localSheetId="8">#REF!</definedName>
    <definedName name="vccot" localSheetId="4">#REF!</definedName>
    <definedName name="vccot" localSheetId="19">#REF!</definedName>
    <definedName name="vccot" localSheetId="21">#REF!</definedName>
    <definedName name="vccot" localSheetId="25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9">#REF!</definedName>
    <definedName name="Vlcap0.7" localSheetId="21">#REF!</definedName>
    <definedName name="Vlcap0.7">#REF!</definedName>
    <definedName name="VLcap1" localSheetId="19">#REF!</definedName>
    <definedName name="VLcap1" localSheetId="21">#REF!</definedName>
    <definedName name="VLcap1">#REF!</definedName>
    <definedName name="WeekNumbers" localSheetId="19">[18]P3!#REF!</definedName>
    <definedName name="WeekNumbers" localSheetId="21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1" i="89" l="1"/>
  <c r="E91" i="89"/>
  <c r="F91" i="89"/>
  <c r="G91" i="89"/>
  <c r="H91" i="89"/>
  <c r="I91" i="89"/>
  <c r="J91" i="89"/>
  <c r="K91" i="89"/>
  <c r="L91" i="89"/>
  <c r="M91" i="89"/>
  <c r="N91" i="89"/>
  <c r="O91" i="89"/>
  <c r="P91" i="89"/>
  <c r="Q91" i="89"/>
  <c r="R91" i="89"/>
  <c r="S91" i="89"/>
  <c r="T91" i="89"/>
  <c r="U91" i="89"/>
  <c r="V91" i="89"/>
  <c r="W91" i="89"/>
  <c r="X91" i="89"/>
  <c r="Y91" i="89"/>
  <c r="Z91" i="89"/>
  <c r="AA91" i="89"/>
  <c r="AB91" i="89"/>
  <c r="AC91" i="89"/>
  <c r="AD91" i="89"/>
  <c r="AE91" i="89"/>
  <c r="AF91" i="89"/>
  <c r="AG91" i="89"/>
  <c r="AH91" i="89"/>
  <c r="AI91" i="89"/>
  <c r="AJ91" i="89"/>
  <c r="AK91" i="89"/>
  <c r="AL91" i="89"/>
  <c r="C91" i="89"/>
  <c r="D80" i="89"/>
  <c r="E80" i="89"/>
  <c r="F80" i="89"/>
  <c r="G80" i="89"/>
  <c r="H80" i="89"/>
  <c r="I80" i="89"/>
  <c r="J80" i="89"/>
  <c r="K80" i="89"/>
  <c r="L80" i="89"/>
  <c r="M80" i="89"/>
  <c r="N80" i="89"/>
  <c r="O80" i="89"/>
  <c r="P80" i="89"/>
  <c r="Q80" i="89"/>
  <c r="R80" i="89"/>
  <c r="S80" i="89"/>
  <c r="T80" i="89"/>
  <c r="U80" i="89"/>
  <c r="V80" i="89"/>
  <c r="W80" i="89"/>
  <c r="X80" i="89"/>
  <c r="Y80" i="89"/>
  <c r="Z80" i="89"/>
  <c r="AA80" i="89"/>
  <c r="AB80" i="89"/>
  <c r="AC80" i="89"/>
  <c r="AD80" i="89"/>
  <c r="AE80" i="89"/>
  <c r="AF80" i="89"/>
  <c r="AG80" i="89"/>
  <c r="AH80" i="89"/>
  <c r="AI80" i="89"/>
  <c r="AJ80" i="89"/>
  <c r="AK80" i="89"/>
  <c r="AL80" i="89"/>
  <c r="C80" i="89"/>
  <c r="D69" i="89"/>
  <c r="D90" i="89" s="1"/>
  <c r="D92" i="89" s="1"/>
  <c r="E69" i="89"/>
  <c r="E90" i="89" s="1"/>
  <c r="E92" i="89" s="1"/>
  <c r="F69" i="89"/>
  <c r="F90" i="89" s="1"/>
  <c r="G69" i="89"/>
  <c r="G90" i="89" s="1"/>
  <c r="H69" i="89"/>
  <c r="H90" i="89" s="1"/>
  <c r="H92" i="89" s="1"/>
  <c r="I69" i="89"/>
  <c r="I90" i="89" s="1"/>
  <c r="I92" i="89" s="1"/>
  <c r="J69" i="89"/>
  <c r="J90" i="89" s="1"/>
  <c r="K69" i="89"/>
  <c r="K90" i="89" s="1"/>
  <c r="L69" i="89"/>
  <c r="L90" i="89" s="1"/>
  <c r="M69" i="89"/>
  <c r="M90" i="89" s="1"/>
  <c r="M92" i="89" s="1"/>
  <c r="N69" i="89"/>
  <c r="N90" i="89" s="1"/>
  <c r="O69" i="89"/>
  <c r="O90" i="89" s="1"/>
  <c r="O92" i="89" s="1"/>
  <c r="P69" i="89"/>
  <c r="P90" i="89" s="1"/>
  <c r="P92" i="89" s="1"/>
  <c r="Q69" i="89"/>
  <c r="Q90" i="89" s="1"/>
  <c r="Q92" i="89" s="1"/>
  <c r="R69" i="89"/>
  <c r="R90" i="89" s="1"/>
  <c r="R92" i="89" s="1"/>
  <c r="S69" i="89"/>
  <c r="S90" i="89" s="1"/>
  <c r="T69" i="89"/>
  <c r="T90" i="89" s="1"/>
  <c r="T92" i="89" s="1"/>
  <c r="U69" i="89"/>
  <c r="U90" i="89" s="1"/>
  <c r="V69" i="89"/>
  <c r="V90" i="89" s="1"/>
  <c r="W69" i="89"/>
  <c r="W90" i="89" s="1"/>
  <c r="X69" i="89"/>
  <c r="X90" i="89" s="1"/>
  <c r="Y69" i="89"/>
  <c r="Y90" i="89" s="1"/>
  <c r="Y92" i="89" s="1"/>
  <c r="Z69" i="89"/>
  <c r="Z90" i="89" s="1"/>
  <c r="AA69" i="89"/>
  <c r="AA90" i="89" s="1"/>
  <c r="AA92" i="89" s="1"/>
  <c r="AB69" i="89"/>
  <c r="AB90" i="89" s="1"/>
  <c r="AB92" i="89" s="1"/>
  <c r="AC69" i="89"/>
  <c r="AC90" i="89" s="1"/>
  <c r="AC92" i="89" s="1"/>
  <c r="AD69" i="89"/>
  <c r="AD90" i="89" s="1"/>
  <c r="AD92" i="89" s="1"/>
  <c r="AE69" i="89"/>
  <c r="AE90" i="89" s="1"/>
  <c r="AF69" i="89"/>
  <c r="AF90" i="89" s="1"/>
  <c r="AG69" i="89"/>
  <c r="AG90" i="89" s="1"/>
  <c r="AH69" i="89"/>
  <c r="AH90" i="89" s="1"/>
  <c r="AI69" i="89"/>
  <c r="AI90" i="89" s="1"/>
  <c r="AJ69" i="89"/>
  <c r="AJ90" i="89" s="1"/>
  <c r="AK69" i="89"/>
  <c r="AK90" i="89" s="1"/>
  <c r="AK92" i="89" s="1"/>
  <c r="AL69" i="89"/>
  <c r="AL90" i="89" s="1"/>
  <c r="C69" i="89"/>
  <c r="C90" i="89" s="1"/>
  <c r="B72" i="95"/>
  <c r="D70" i="95"/>
  <c r="I70" i="95"/>
  <c r="O72" i="95"/>
  <c r="P72" i="95"/>
  <c r="P73" i="95" s="1"/>
  <c r="Q72" i="95"/>
  <c r="R72" i="95"/>
  <c r="S72" i="95"/>
  <c r="T72" i="95"/>
  <c r="U72" i="95"/>
  <c r="V72" i="95"/>
  <c r="Z70" i="95"/>
  <c r="AA72" i="95"/>
  <c r="AB72" i="95"/>
  <c r="AB73" i="95" s="1"/>
  <c r="AC72" i="95"/>
  <c r="AC73" i="95" s="1"/>
  <c r="AD72" i="95"/>
  <c r="AE72" i="95"/>
  <c r="AF72" i="95"/>
  <c r="AG72" i="95"/>
  <c r="AG70" i="95" s="1"/>
  <c r="AH72" i="95"/>
  <c r="AI72" i="95"/>
  <c r="U70" i="95"/>
  <c r="V70" i="95"/>
  <c r="AH70" i="95"/>
  <c r="AD86" i="95"/>
  <c r="AA86" i="95"/>
  <c r="AD81" i="95"/>
  <c r="AA81" i="95"/>
  <c r="X81" i="95"/>
  <c r="U81" i="95"/>
  <c r="R81" i="95"/>
  <c r="O81" i="95"/>
  <c r="L81" i="95"/>
  <c r="I81" i="95"/>
  <c r="I84" i="95" s="1"/>
  <c r="F81" i="95"/>
  <c r="F84" i="95" s="1"/>
  <c r="C81" i="95"/>
  <c r="AD75" i="95"/>
  <c r="AA75" i="95"/>
  <c r="X75" i="95"/>
  <c r="U75" i="95"/>
  <c r="R75" i="95"/>
  <c r="O75" i="95"/>
  <c r="L75" i="95"/>
  <c r="I75" i="95"/>
  <c r="F75" i="95"/>
  <c r="F76" i="95" s="1"/>
  <c r="F77" i="95" s="1"/>
  <c r="C75" i="95"/>
  <c r="F74" i="95"/>
  <c r="Q73" i="95"/>
  <c r="AL71" i="95"/>
  <c r="AH71" i="95"/>
  <c r="AG71" i="95"/>
  <c r="AC71" i="95"/>
  <c r="AB71" i="95"/>
  <c r="Z71" i="95"/>
  <c r="V71" i="95"/>
  <c r="U71" i="95"/>
  <c r="Q71" i="95"/>
  <c r="P71" i="95"/>
  <c r="N71" i="95"/>
  <c r="J71" i="95"/>
  <c r="I71" i="95"/>
  <c r="E71" i="95"/>
  <c r="D71" i="95"/>
  <c r="Q70" i="95"/>
  <c r="Z69" i="95"/>
  <c r="Y69" i="95"/>
  <c r="X69" i="95"/>
  <c r="W69" i="95"/>
  <c r="V69" i="95"/>
  <c r="J56" i="95"/>
  <c r="I56" i="95"/>
  <c r="AL50" i="95"/>
  <c r="AK50" i="95"/>
  <c r="AK71" i="95" s="1"/>
  <c r="AJ50" i="95"/>
  <c r="AJ71" i="95" s="1"/>
  <c r="AI50" i="95"/>
  <c r="AI71" i="95" s="1"/>
  <c r="AI70" i="95" s="1"/>
  <c r="AH50" i="95"/>
  <c r="AG50" i="95"/>
  <c r="AF50" i="95"/>
  <c r="AF71" i="95" s="1"/>
  <c r="AE50" i="95"/>
  <c r="AE71" i="95" s="1"/>
  <c r="AE70" i="95" s="1"/>
  <c r="AD50" i="95"/>
  <c r="AD74" i="95" s="1"/>
  <c r="AC50" i="95"/>
  <c r="AB50" i="95"/>
  <c r="AA74" i="95" s="1"/>
  <c r="AA50" i="95"/>
  <c r="AA71" i="95" s="1"/>
  <c r="Z50" i="95"/>
  <c r="Y50" i="95"/>
  <c r="Y71" i="95" s="1"/>
  <c r="X50" i="95"/>
  <c r="X71" i="95" s="1"/>
  <c r="X70" i="95" s="1"/>
  <c r="W50" i="95"/>
  <c r="W71" i="95" s="1"/>
  <c r="W70" i="95" s="1"/>
  <c r="V50" i="95"/>
  <c r="U50" i="95"/>
  <c r="T50" i="95"/>
  <c r="T71" i="95" s="1"/>
  <c r="S50" i="95"/>
  <c r="S71" i="95" s="1"/>
  <c r="S70" i="95" s="1"/>
  <c r="R50" i="95"/>
  <c r="R74" i="95" s="1"/>
  <c r="Q50" i="95"/>
  <c r="P50" i="95"/>
  <c r="O50" i="95"/>
  <c r="O71" i="95" s="1"/>
  <c r="N50" i="95"/>
  <c r="M50" i="95"/>
  <c r="M71" i="95" s="1"/>
  <c r="L50" i="95"/>
  <c r="L71" i="95" s="1"/>
  <c r="L70" i="95" s="1"/>
  <c r="K50" i="95"/>
  <c r="I74" i="95" s="1"/>
  <c r="J50" i="95"/>
  <c r="I50" i="95"/>
  <c r="H50" i="95"/>
  <c r="H71" i="95" s="1"/>
  <c r="G50" i="95"/>
  <c r="G71" i="95" s="1"/>
  <c r="G70" i="95" s="1"/>
  <c r="F50" i="95"/>
  <c r="F71" i="95" s="1"/>
  <c r="E50" i="95"/>
  <c r="D50" i="95"/>
  <c r="C50" i="95"/>
  <c r="C74" i="95" s="1"/>
  <c r="AD86" i="94"/>
  <c r="AD88" i="94" s="1"/>
  <c r="AA86" i="94"/>
  <c r="AD81" i="94"/>
  <c r="AD82" i="94" s="1"/>
  <c r="AD83" i="94" s="1"/>
  <c r="AA81" i="94"/>
  <c r="X81" i="94"/>
  <c r="U81" i="94"/>
  <c r="R81" i="94"/>
  <c r="O81" i="94"/>
  <c r="L81" i="94"/>
  <c r="I81" i="94"/>
  <c r="F81" i="94"/>
  <c r="F84" i="94" s="1"/>
  <c r="C81" i="94"/>
  <c r="AD75" i="94"/>
  <c r="AD76" i="94" s="1"/>
  <c r="AD77" i="94" s="1"/>
  <c r="AA75" i="94"/>
  <c r="X75" i="94"/>
  <c r="U75" i="94"/>
  <c r="R75" i="94"/>
  <c r="O75" i="94"/>
  <c r="L75" i="94"/>
  <c r="I75" i="94"/>
  <c r="F75" i="94"/>
  <c r="F76" i="94" s="1"/>
  <c r="F77" i="94" s="1"/>
  <c r="C75" i="94"/>
  <c r="F74" i="94"/>
  <c r="F82" i="94" s="1"/>
  <c r="F83" i="94" s="1"/>
  <c r="AI72" i="94"/>
  <c r="AI73" i="94" s="1"/>
  <c r="AH72" i="94"/>
  <c r="AG72" i="94"/>
  <c r="AF72" i="94"/>
  <c r="AE72" i="94"/>
  <c r="AE70" i="94" s="1"/>
  <c r="AD72" i="94"/>
  <c r="AC72" i="94"/>
  <c r="AB72" i="94"/>
  <c r="AA72" i="94"/>
  <c r="V72" i="94"/>
  <c r="U72" i="94"/>
  <c r="U73" i="94" s="1"/>
  <c r="T72" i="94"/>
  <c r="T73" i="94" s="1"/>
  <c r="R72" i="94"/>
  <c r="R73" i="94" s="1"/>
  <c r="Q72" i="94"/>
  <c r="P72" i="94"/>
  <c r="O72" i="94"/>
  <c r="AL71" i="94"/>
  <c r="AL73" i="94" s="1"/>
  <c r="AK71" i="94"/>
  <c r="AK70" i="94" s="1"/>
  <c r="AE71" i="94"/>
  <c r="Z71" i="94"/>
  <c r="Y71" i="94"/>
  <c r="S71" i="94"/>
  <c r="N71" i="94"/>
  <c r="M71" i="94"/>
  <c r="AL70" i="94"/>
  <c r="Z70" i="94"/>
  <c r="Y70" i="94"/>
  <c r="S70" i="94"/>
  <c r="N70" i="94"/>
  <c r="M70" i="94"/>
  <c r="Z69" i="94"/>
  <c r="Y69" i="94"/>
  <c r="X69" i="94"/>
  <c r="W69" i="94"/>
  <c r="V69" i="94"/>
  <c r="J56" i="94"/>
  <c r="I56" i="94"/>
  <c r="AL50" i="94"/>
  <c r="AK50" i="94"/>
  <c r="AJ50" i="94"/>
  <c r="AJ71" i="94" s="1"/>
  <c r="AJ70" i="94" s="1"/>
  <c r="AI50" i="94"/>
  <c r="AI71" i="94" s="1"/>
  <c r="AI70" i="94" s="1"/>
  <c r="AH50" i="94"/>
  <c r="AH71" i="94" s="1"/>
  <c r="AH70" i="94" s="1"/>
  <c r="AG50" i="94"/>
  <c r="AG71" i="94" s="1"/>
  <c r="AG70" i="94" s="1"/>
  <c r="AF50" i="94"/>
  <c r="AF71" i="94" s="1"/>
  <c r="AE50" i="94"/>
  <c r="AD50" i="94"/>
  <c r="AD74" i="94" s="1"/>
  <c r="AD78" i="94" s="1"/>
  <c r="AC50" i="94"/>
  <c r="AC71" i="94" s="1"/>
  <c r="AC70" i="94" s="1"/>
  <c r="AB50" i="94"/>
  <c r="AB71" i="94" s="1"/>
  <c r="AA50" i="94"/>
  <c r="AA74" i="94" s="1"/>
  <c r="AA87" i="94" s="1"/>
  <c r="AA88" i="94" s="1"/>
  <c r="Z50" i="94"/>
  <c r="Y50" i="94"/>
  <c r="X50" i="94"/>
  <c r="X71" i="94" s="1"/>
  <c r="X70" i="94" s="1"/>
  <c r="W50" i="94"/>
  <c r="W71" i="94" s="1"/>
  <c r="W70" i="94" s="1"/>
  <c r="V50" i="94"/>
  <c r="V71" i="94" s="1"/>
  <c r="U50" i="94"/>
  <c r="U71" i="94" s="1"/>
  <c r="U70" i="94" s="1"/>
  <c r="T50" i="94"/>
  <c r="T71" i="94" s="1"/>
  <c r="S50" i="94"/>
  <c r="R50" i="94"/>
  <c r="R71" i="94" s="1"/>
  <c r="R70" i="94" s="1"/>
  <c r="Q50" i="94"/>
  <c r="Q71" i="94" s="1"/>
  <c r="Q70" i="94" s="1"/>
  <c r="P50" i="94"/>
  <c r="P71" i="94" s="1"/>
  <c r="P70" i="94" s="1"/>
  <c r="O50" i="94"/>
  <c r="O74" i="94" s="1"/>
  <c r="N50" i="94"/>
  <c r="M50" i="94"/>
  <c r="L50" i="94"/>
  <c r="L71" i="94" s="1"/>
  <c r="L70" i="94" s="1"/>
  <c r="K50" i="94"/>
  <c r="K71" i="94" s="1"/>
  <c r="K70" i="94" s="1"/>
  <c r="J50" i="94"/>
  <c r="J71" i="94" s="1"/>
  <c r="J70" i="94" s="1"/>
  <c r="I50" i="94"/>
  <c r="I71" i="94" s="1"/>
  <c r="I70" i="94" s="1"/>
  <c r="H50" i="94"/>
  <c r="H71" i="94" s="1"/>
  <c r="H70" i="94" s="1"/>
  <c r="G50" i="94"/>
  <c r="G71" i="94" s="1"/>
  <c r="G70" i="94" s="1"/>
  <c r="F50" i="94"/>
  <c r="F71" i="94" s="1"/>
  <c r="F70" i="94" s="1"/>
  <c r="E50" i="94"/>
  <c r="E71" i="94" s="1"/>
  <c r="E70" i="94" s="1"/>
  <c r="D50" i="94"/>
  <c r="D71" i="94" s="1"/>
  <c r="D70" i="94" s="1"/>
  <c r="C50" i="94"/>
  <c r="C74" i="94" s="1"/>
  <c r="D50" i="92"/>
  <c r="E50" i="92"/>
  <c r="F50" i="92"/>
  <c r="G50" i="92"/>
  <c r="H50" i="92"/>
  <c r="I50" i="92"/>
  <c r="J50" i="92"/>
  <c r="K50" i="92"/>
  <c r="L50" i="92"/>
  <c r="M50" i="92"/>
  <c r="N50" i="92"/>
  <c r="O50" i="92"/>
  <c r="O74" i="92" s="1"/>
  <c r="P50" i="92"/>
  <c r="Q50" i="92"/>
  <c r="R50" i="92"/>
  <c r="S50" i="92"/>
  <c r="T50" i="92"/>
  <c r="U50" i="92"/>
  <c r="V50" i="92"/>
  <c r="W50" i="92"/>
  <c r="X50" i="92"/>
  <c r="Y50" i="92"/>
  <c r="Z50" i="92"/>
  <c r="AA50" i="92"/>
  <c r="AA74" i="92" s="1"/>
  <c r="AB50" i="92"/>
  <c r="AC50" i="92"/>
  <c r="AD50" i="92"/>
  <c r="AE50" i="92"/>
  <c r="AF50" i="92"/>
  <c r="AG50" i="92"/>
  <c r="AH50" i="92"/>
  <c r="AI50" i="92"/>
  <c r="AJ50" i="92"/>
  <c r="AK50" i="92"/>
  <c r="AL50" i="92"/>
  <c r="C50" i="92"/>
  <c r="D50" i="91"/>
  <c r="E50" i="91"/>
  <c r="F50" i="91"/>
  <c r="G50" i="91"/>
  <c r="H50" i="91"/>
  <c r="I50" i="91"/>
  <c r="J50" i="91"/>
  <c r="K50" i="91"/>
  <c r="L50" i="91"/>
  <c r="M50" i="91"/>
  <c r="N50" i="91"/>
  <c r="L74" i="91" s="1"/>
  <c r="O50" i="91"/>
  <c r="O71" i="91" s="1"/>
  <c r="P50" i="91"/>
  <c r="Q50" i="91"/>
  <c r="R50" i="91"/>
  <c r="S50" i="91"/>
  <c r="T50" i="91"/>
  <c r="U50" i="91"/>
  <c r="V50" i="91"/>
  <c r="W50" i="91"/>
  <c r="X50" i="91"/>
  <c r="Y50" i="91"/>
  <c r="Z50" i="91"/>
  <c r="Z71" i="91" s="1"/>
  <c r="AA50" i="91"/>
  <c r="AA71" i="91" s="1"/>
  <c r="AB50" i="91"/>
  <c r="AC50" i="91"/>
  <c r="AD50" i="91"/>
  <c r="AE50" i="91"/>
  <c r="AF50" i="91"/>
  <c r="AG50" i="91"/>
  <c r="AH50" i="91"/>
  <c r="AI50" i="91"/>
  <c r="AJ50" i="91"/>
  <c r="AK50" i="91"/>
  <c r="AL50" i="91"/>
  <c r="AL71" i="91" s="1"/>
  <c r="C50" i="91"/>
  <c r="AL72" i="87"/>
  <c r="AK72" i="87"/>
  <c r="AJ72" i="87"/>
  <c r="C72" i="87"/>
  <c r="AD86" i="92"/>
  <c r="AD88" i="92" s="1"/>
  <c r="AA86" i="92"/>
  <c r="AD81" i="92"/>
  <c r="AA81" i="92"/>
  <c r="X81" i="92"/>
  <c r="U81" i="92"/>
  <c r="R81" i="92"/>
  <c r="O81" i="92"/>
  <c r="L81" i="92"/>
  <c r="I81" i="92"/>
  <c r="F81" i="92"/>
  <c r="C81" i="92"/>
  <c r="AD75" i="92"/>
  <c r="AD76" i="92" s="1"/>
  <c r="AD77" i="92" s="1"/>
  <c r="AA75" i="92"/>
  <c r="X75" i="92"/>
  <c r="U75" i="92"/>
  <c r="R75" i="92"/>
  <c r="O75" i="92"/>
  <c r="L75" i="92"/>
  <c r="L76" i="92" s="1"/>
  <c r="L77" i="92" s="1"/>
  <c r="I75" i="92"/>
  <c r="F75" i="92"/>
  <c r="F78" i="92" s="1"/>
  <c r="C75" i="92"/>
  <c r="AD74" i="92"/>
  <c r="AD82" i="92" s="1"/>
  <c r="AD83" i="92" s="1"/>
  <c r="X74" i="92"/>
  <c r="X82" i="92" s="1"/>
  <c r="X83" i="92" s="1"/>
  <c r="U74" i="92"/>
  <c r="R74" i="92"/>
  <c r="L74" i="92"/>
  <c r="I74" i="92"/>
  <c r="F74" i="92"/>
  <c r="C74" i="92"/>
  <c r="P73" i="92"/>
  <c r="AL72" i="92"/>
  <c r="AK72" i="92"/>
  <c r="AJ72" i="92"/>
  <c r="AI72" i="92"/>
  <c r="AH72" i="92"/>
  <c r="AG72" i="92"/>
  <c r="AF72" i="92"/>
  <c r="AE72" i="92"/>
  <c r="AD72" i="92"/>
  <c r="AC72" i="92"/>
  <c r="AB72" i="92"/>
  <c r="AA72" i="92"/>
  <c r="Z72" i="92"/>
  <c r="Y72" i="92"/>
  <c r="X72" i="92"/>
  <c r="W72" i="92"/>
  <c r="V72" i="92"/>
  <c r="U72" i="92"/>
  <c r="T72" i="92"/>
  <c r="S72" i="92"/>
  <c r="R72" i="92"/>
  <c r="Q72" i="92"/>
  <c r="P72" i="92"/>
  <c r="O72" i="92"/>
  <c r="N72" i="92"/>
  <c r="M72" i="92"/>
  <c r="L72" i="92"/>
  <c r="L70" i="92" s="1"/>
  <c r="K72" i="92"/>
  <c r="J72" i="92"/>
  <c r="J70" i="92" s="1"/>
  <c r="I72" i="92"/>
  <c r="I70" i="92" s="1"/>
  <c r="H72" i="92"/>
  <c r="G72" i="92"/>
  <c r="F72" i="92"/>
  <c r="E72" i="92"/>
  <c r="D72" i="92"/>
  <c r="C72" i="92"/>
  <c r="AL71" i="92"/>
  <c r="AK71" i="92"/>
  <c r="AJ71" i="92"/>
  <c r="AJ70" i="92" s="1"/>
  <c r="AI71" i="92"/>
  <c r="AI70" i="92" s="1"/>
  <c r="AH71" i="92"/>
  <c r="AH70" i="92" s="1"/>
  <c r="AG71" i="92"/>
  <c r="AF71" i="92"/>
  <c r="AE71" i="92"/>
  <c r="AD71" i="92"/>
  <c r="AC71" i="92"/>
  <c r="AB71" i="92"/>
  <c r="Z71" i="92"/>
  <c r="Z70" i="92" s="1"/>
  <c r="Y71" i="92"/>
  <c r="X71" i="92"/>
  <c r="W71" i="92"/>
  <c r="W70" i="92" s="1"/>
  <c r="V71" i="92"/>
  <c r="V70" i="92" s="1"/>
  <c r="U71" i="92"/>
  <c r="T71" i="92"/>
  <c r="S71" i="92"/>
  <c r="R71" i="92"/>
  <c r="Q71" i="92"/>
  <c r="P71" i="92"/>
  <c r="N71" i="92"/>
  <c r="N70" i="92" s="1"/>
  <c r="M71" i="92"/>
  <c r="L71" i="92"/>
  <c r="K71" i="92"/>
  <c r="K73" i="92" s="1"/>
  <c r="J71" i="92"/>
  <c r="I71" i="92"/>
  <c r="H71" i="92"/>
  <c r="G71" i="92"/>
  <c r="F71" i="92"/>
  <c r="E71" i="92"/>
  <c r="D71" i="92"/>
  <c r="C71" i="92"/>
  <c r="AK70" i="92"/>
  <c r="AG70" i="92"/>
  <c r="AF70" i="92"/>
  <c r="AE70" i="92"/>
  <c r="AD70" i="92"/>
  <c r="AC70" i="92"/>
  <c r="U70" i="92"/>
  <c r="T70" i="92"/>
  <c r="S70" i="92"/>
  <c r="R70" i="92"/>
  <c r="Q70" i="92"/>
  <c r="P70" i="92"/>
  <c r="M70" i="92"/>
  <c r="F70" i="92"/>
  <c r="C70" i="92"/>
  <c r="Z69" i="92"/>
  <c r="Y69" i="92"/>
  <c r="X69" i="92"/>
  <c r="W69" i="92"/>
  <c r="V69" i="92"/>
  <c r="J56" i="92"/>
  <c r="I56" i="92"/>
  <c r="AD86" i="91"/>
  <c r="AD88" i="91" s="1"/>
  <c r="AA86" i="91"/>
  <c r="AD81" i="91"/>
  <c r="AA81" i="91"/>
  <c r="X81" i="91"/>
  <c r="U81" i="91"/>
  <c r="R81" i="91"/>
  <c r="O81" i="91"/>
  <c r="L81" i="91"/>
  <c r="I81" i="91"/>
  <c r="F81" i="91"/>
  <c r="C81" i="91"/>
  <c r="AD75" i="91"/>
  <c r="AA75" i="91"/>
  <c r="X75" i="91"/>
  <c r="U75" i="91"/>
  <c r="R75" i="91"/>
  <c r="R76" i="91" s="1"/>
  <c r="R77" i="91" s="1"/>
  <c r="O75" i="91"/>
  <c r="L75" i="91"/>
  <c r="I75" i="91"/>
  <c r="F75" i="91"/>
  <c r="C75" i="91"/>
  <c r="AD74" i="91"/>
  <c r="U74" i="91"/>
  <c r="R74" i="91"/>
  <c r="I74" i="91"/>
  <c r="I84" i="91" s="1"/>
  <c r="F74" i="91"/>
  <c r="C74" i="91"/>
  <c r="AL72" i="91"/>
  <c r="AK72" i="91"/>
  <c r="AK70" i="91" s="1"/>
  <c r="AJ72" i="91"/>
  <c r="AJ70" i="91" s="1"/>
  <c r="AI72" i="91"/>
  <c r="AH72" i="91"/>
  <c r="AG72" i="91"/>
  <c r="AF72" i="91"/>
  <c r="AE72" i="91"/>
  <c r="AD72" i="91"/>
  <c r="AC72" i="91"/>
  <c r="AB72" i="91"/>
  <c r="AB70" i="91" s="1"/>
  <c r="AA72" i="91"/>
  <c r="Z72" i="91"/>
  <c r="Y72" i="91"/>
  <c r="Y70" i="91" s="1"/>
  <c r="X72" i="91"/>
  <c r="W72" i="91"/>
  <c r="V72" i="91"/>
  <c r="V70" i="91" s="1"/>
  <c r="U72" i="91"/>
  <c r="U70" i="91" s="1"/>
  <c r="T72" i="91"/>
  <c r="S72" i="91"/>
  <c r="R72" i="91"/>
  <c r="Q72" i="91"/>
  <c r="P72" i="91"/>
  <c r="P70" i="91" s="1"/>
  <c r="O72" i="91"/>
  <c r="N72" i="91"/>
  <c r="M72" i="91"/>
  <c r="L72" i="91"/>
  <c r="K72" i="91"/>
  <c r="K70" i="91" s="1"/>
  <c r="J72" i="91"/>
  <c r="I72" i="91"/>
  <c r="I70" i="91" s="1"/>
  <c r="H72" i="91"/>
  <c r="H70" i="91" s="1"/>
  <c r="G72" i="91"/>
  <c r="G70" i="91" s="1"/>
  <c r="F72" i="91"/>
  <c r="E72" i="91"/>
  <c r="D72" i="91"/>
  <c r="C72" i="91"/>
  <c r="AK71" i="91"/>
  <c r="AJ71" i="91"/>
  <c r="AI71" i="91"/>
  <c r="AH71" i="91"/>
  <c r="AG71" i="91"/>
  <c r="AF71" i="91"/>
  <c r="AE71" i="91"/>
  <c r="AD71" i="91"/>
  <c r="AD70" i="91" s="1"/>
  <c r="AC71" i="91"/>
  <c r="AB71" i="91"/>
  <c r="Y71" i="91"/>
  <c r="X71" i="91"/>
  <c r="W71" i="91"/>
  <c r="V71" i="91"/>
  <c r="U71" i="91"/>
  <c r="T71" i="91"/>
  <c r="S71" i="91"/>
  <c r="R71" i="91"/>
  <c r="Q71" i="91"/>
  <c r="P71" i="91"/>
  <c r="M71" i="91"/>
  <c r="L71" i="91"/>
  <c r="K71" i="91"/>
  <c r="J71" i="91"/>
  <c r="I71" i="91"/>
  <c r="H71" i="91"/>
  <c r="G71" i="91"/>
  <c r="F71" i="91"/>
  <c r="E71" i="91"/>
  <c r="D71" i="91"/>
  <c r="C71" i="91"/>
  <c r="C70" i="91" s="1"/>
  <c r="AI70" i="91"/>
  <c r="AH70" i="91"/>
  <c r="AG70" i="91"/>
  <c r="AF70" i="91"/>
  <c r="AE70" i="91"/>
  <c r="X70" i="91"/>
  <c r="W70" i="91"/>
  <c r="T70" i="91"/>
  <c r="S70" i="91"/>
  <c r="M70" i="91"/>
  <c r="L70" i="91"/>
  <c r="J70" i="91"/>
  <c r="D70" i="91"/>
  <c r="Z69" i="91"/>
  <c r="Y69" i="91"/>
  <c r="X69" i="91"/>
  <c r="W69" i="91"/>
  <c r="V69" i="91"/>
  <c r="J56" i="91"/>
  <c r="I56" i="91"/>
  <c r="K92" i="89" l="1"/>
  <c r="W92" i="89"/>
  <c r="AE89" i="89"/>
  <c r="S92" i="89"/>
  <c r="G92" i="89"/>
  <c r="AI89" i="89"/>
  <c r="X92" i="89"/>
  <c r="AH89" i="89"/>
  <c r="V92" i="89"/>
  <c r="J92" i="89"/>
  <c r="AJ89" i="89"/>
  <c r="AG89" i="89"/>
  <c r="U92" i="89"/>
  <c r="AF89" i="89"/>
  <c r="AF92" i="89"/>
  <c r="F92" i="89"/>
  <c r="L92" i="89"/>
  <c r="C92" i="89"/>
  <c r="AL92" i="89"/>
  <c r="Z92" i="89"/>
  <c r="N92" i="89"/>
  <c r="AK89" i="89"/>
  <c r="AJ92" i="89"/>
  <c r="AI92" i="89"/>
  <c r="AL89" i="89"/>
  <c r="AH92" i="89"/>
  <c r="AG92" i="89"/>
  <c r="AE92" i="89"/>
  <c r="I76" i="92"/>
  <c r="I77" i="92" s="1"/>
  <c r="AA87" i="92"/>
  <c r="AA88" i="92" s="1"/>
  <c r="AD78" i="95"/>
  <c r="E70" i="95"/>
  <c r="M70" i="95"/>
  <c r="F82" i="95"/>
  <c r="F83" i="95" s="1"/>
  <c r="P70" i="95"/>
  <c r="AC70" i="95"/>
  <c r="AB70" i="95"/>
  <c r="J70" i="95"/>
  <c r="AJ70" i="95"/>
  <c r="V73" i="95"/>
  <c r="AH73" i="95"/>
  <c r="U73" i="95"/>
  <c r="F70" i="95"/>
  <c r="AG73" i="95"/>
  <c r="AL70" i="95"/>
  <c r="Y70" i="95"/>
  <c r="N70" i="95"/>
  <c r="O70" i="95"/>
  <c r="AA70" i="95"/>
  <c r="AK70" i="95"/>
  <c r="H70" i="95"/>
  <c r="T70" i="95"/>
  <c r="AF70" i="95"/>
  <c r="T73" i="95"/>
  <c r="AF73" i="95"/>
  <c r="S73" i="95"/>
  <c r="R82" i="95"/>
  <c r="R83" i="95" s="1"/>
  <c r="R84" i="95"/>
  <c r="R76" i="95"/>
  <c r="R77" i="95" s="1"/>
  <c r="R73" i="95"/>
  <c r="I76" i="95"/>
  <c r="I77" i="95" s="1"/>
  <c r="I78" i="95"/>
  <c r="I82" i="95"/>
  <c r="I83" i="95" s="1"/>
  <c r="AE73" i="95"/>
  <c r="AI73" i="95"/>
  <c r="R78" i="95"/>
  <c r="U78" i="95"/>
  <c r="AD82" i="95"/>
  <c r="AD83" i="95" s="1"/>
  <c r="C76" i="95"/>
  <c r="C77" i="95" s="1"/>
  <c r="C78" i="95"/>
  <c r="AA78" i="95"/>
  <c r="AA82" i="95"/>
  <c r="AA83" i="95" s="1"/>
  <c r="AA84" i="95"/>
  <c r="O73" i="95"/>
  <c r="AA73" i="95"/>
  <c r="AD76" i="95"/>
  <c r="AD77" i="95" s="1"/>
  <c r="AA89" i="95"/>
  <c r="C82" i="95"/>
  <c r="C83" i="95" s="1"/>
  <c r="AD88" i="95"/>
  <c r="R71" i="95"/>
  <c r="R70" i="95" s="1"/>
  <c r="AD71" i="95"/>
  <c r="AD70" i="95" s="1"/>
  <c r="L74" i="95"/>
  <c r="O74" i="95"/>
  <c r="O76" i="95" s="1"/>
  <c r="O77" i="95" s="1"/>
  <c r="AA76" i="95"/>
  <c r="AA77" i="95" s="1"/>
  <c r="O82" i="95"/>
  <c r="O83" i="95" s="1"/>
  <c r="F78" i="95"/>
  <c r="AD84" i="95"/>
  <c r="U74" i="95"/>
  <c r="X74" i="95"/>
  <c r="K71" i="95"/>
  <c r="K70" i="95" s="1"/>
  <c r="C84" i="95"/>
  <c r="AA87" i="95"/>
  <c r="AA88" i="95" s="1"/>
  <c r="AD87" i="95"/>
  <c r="C71" i="95"/>
  <c r="C70" i="95" s="1"/>
  <c r="L84" i="94"/>
  <c r="C76" i="94"/>
  <c r="C77" i="94" s="1"/>
  <c r="O84" i="94"/>
  <c r="C82" i="94"/>
  <c r="C83" i="94" s="1"/>
  <c r="I84" i="94"/>
  <c r="AF70" i="94"/>
  <c r="AF73" i="94"/>
  <c r="AC73" i="94"/>
  <c r="O76" i="94"/>
  <c r="O77" i="94" s="1"/>
  <c r="U82" i="94"/>
  <c r="U83" i="94" s="1"/>
  <c r="V70" i="94"/>
  <c r="V73" i="94"/>
  <c r="R78" i="94"/>
  <c r="U78" i="94"/>
  <c r="AA82" i="94"/>
  <c r="AA83" i="94" s="1"/>
  <c r="AB70" i="94"/>
  <c r="AB73" i="94"/>
  <c r="P73" i="94"/>
  <c r="AG73" i="94"/>
  <c r="AA78" i="94"/>
  <c r="AA89" i="94"/>
  <c r="Q73" i="94"/>
  <c r="AH73" i="94"/>
  <c r="I74" i="94"/>
  <c r="I82" i="94" s="1"/>
  <c r="I83" i="94" s="1"/>
  <c r="C71" i="94"/>
  <c r="C70" i="94" s="1"/>
  <c r="O71" i="94"/>
  <c r="AA71" i="94"/>
  <c r="L74" i="94"/>
  <c r="L82" i="94" s="1"/>
  <c r="L83" i="94" s="1"/>
  <c r="AA76" i="94"/>
  <c r="AA77" i="94" s="1"/>
  <c r="C78" i="94"/>
  <c r="O82" i="94"/>
  <c r="O83" i="94" s="1"/>
  <c r="AA84" i="94"/>
  <c r="R74" i="94"/>
  <c r="F78" i="94"/>
  <c r="AD84" i="94"/>
  <c r="AD71" i="94"/>
  <c r="AD73" i="94" s="1"/>
  <c r="AE73" i="94"/>
  <c r="U74" i="94"/>
  <c r="X74" i="94"/>
  <c r="L78" i="94"/>
  <c r="T70" i="94"/>
  <c r="O78" i="94"/>
  <c r="C84" i="94"/>
  <c r="AD87" i="94"/>
  <c r="C82" i="92"/>
  <c r="C83" i="92" s="1"/>
  <c r="F82" i="92"/>
  <c r="F83" i="92" s="1"/>
  <c r="D73" i="92"/>
  <c r="O82" i="92"/>
  <c r="O83" i="92" s="1"/>
  <c r="O84" i="92"/>
  <c r="D70" i="92"/>
  <c r="AB73" i="92"/>
  <c r="I78" i="92"/>
  <c r="F84" i="92"/>
  <c r="N73" i="92"/>
  <c r="E73" i="92"/>
  <c r="Q73" i="92"/>
  <c r="AC73" i="92"/>
  <c r="L78" i="92"/>
  <c r="I82" i="92"/>
  <c r="I83" i="92" s="1"/>
  <c r="AL73" i="92"/>
  <c r="O71" i="92"/>
  <c r="O70" i="92" s="1"/>
  <c r="AA71" i="92"/>
  <c r="AA70" i="92" s="1"/>
  <c r="AA73" i="92"/>
  <c r="K70" i="92"/>
  <c r="F73" i="92"/>
  <c r="R73" i="92"/>
  <c r="AD73" i="92"/>
  <c r="O78" i="92"/>
  <c r="L84" i="92"/>
  <c r="G73" i="92"/>
  <c r="S73" i="92"/>
  <c r="AE73" i="92"/>
  <c r="R78" i="92"/>
  <c r="H73" i="92"/>
  <c r="T73" i="92"/>
  <c r="AF73" i="92"/>
  <c r="U76" i="92"/>
  <c r="U77" i="92" s="1"/>
  <c r="R82" i="92"/>
  <c r="R83" i="92" s="1"/>
  <c r="I73" i="92"/>
  <c r="U73" i="92"/>
  <c r="AG73" i="92"/>
  <c r="U82" i="92"/>
  <c r="U83" i="92" s="1"/>
  <c r="J73" i="92"/>
  <c r="V73" i="92"/>
  <c r="AH73" i="92"/>
  <c r="X84" i="92"/>
  <c r="W73" i="92"/>
  <c r="AI73" i="92"/>
  <c r="AA84" i="92"/>
  <c r="L73" i="92"/>
  <c r="X73" i="92"/>
  <c r="AJ73" i="92"/>
  <c r="F76" i="92"/>
  <c r="F77" i="92" s="1"/>
  <c r="AD84" i="92"/>
  <c r="Z73" i="92"/>
  <c r="M73" i="92"/>
  <c r="Y70" i="92"/>
  <c r="AK73" i="92"/>
  <c r="C84" i="92"/>
  <c r="C76" i="92"/>
  <c r="C77" i="92" s="1"/>
  <c r="C78" i="92"/>
  <c r="C73" i="92"/>
  <c r="L82" i="92"/>
  <c r="L83" i="92" s="1"/>
  <c r="E70" i="92"/>
  <c r="G70" i="92"/>
  <c r="H70" i="92"/>
  <c r="I84" i="92"/>
  <c r="E70" i="91"/>
  <c r="F70" i="91"/>
  <c r="C82" i="91"/>
  <c r="C83" i="91" s="1"/>
  <c r="F84" i="91"/>
  <c r="AA70" i="91"/>
  <c r="AC70" i="91"/>
  <c r="AD82" i="91"/>
  <c r="AD83" i="91" s="1"/>
  <c r="O70" i="91"/>
  <c r="U82" i="91"/>
  <c r="U83" i="91" s="1"/>
  <c r="Q70" i="91"/>
  <c r="R70" i="91"/>
  <c r="Z70" i="91"/>
  <c r="L82" i="91"/>
  <c r="L83" i="91" s="1"/>
  <c r="G73" i="91"/>
  <c r="S73" i="91"/>
  <c r="AE73" i="91"/>
  <c r="O74" i="91"/>
  <c r="O76" i="91" s="1"/>
  <c r="O77" i="91" s="1"/>
  <c r="U76" i="91"/>
  <c r="U77" i="91" s="1"/>
  <c r="AC73" i="91"/>
  <c r="H73" i="91"/>
  <c r="T73" i="91"/>
  <c r="AF73" i="91"/>
  <c r="R84" i="91"/>
  <c r="Q73" i="91"/>
  <c r="I73" i="91"/>
  <c r="U73" i="91"/>
  <c r="AG73" i="91"/>
  <c r="U84" i="91"/>
  <c r="J73" i="91"/>
  <c r="V73" i="91"/>
  <c r="AH73" i="91"/>
  <c r="X74" i="91"/>
  <c r="X82" i="91" s="1"/>
  <c r="X83" i="91" s="1"/>
  <c r="AD78" i="91"/>
  <c r="O78" i="91"/>
  <c r="K73" i="91"/>
  <c r="W73" i="91"/>
  <c r="AI73" i="91"/>
  <c r="AA74" i="91"/>
  <c r="AA82" i="91" s="1"/>
  <c r="AA83" i="91" s="1"/>
  <c r="C76" i="91"/>
  <c r="C77" i="91" s="1"/>
  <c r="AA84" i="91"/>
  <c r="R73" i="91"/>
  <c r="L73" i="91"/>
  <c r="X73" i="91"/>
  <c r="AJ73" i="91"/>
  <c r="F73" i="91"/>
  <c r="M73" i="91"/>
  <c r="Y73" i="91"/>
  <c r="AK73" i="91"/>
  <c r="C78" i="91"/>
  <c r="AD76" i="91"/>
  <c r="AD77" i="91" s="1"/>
  <c r="C84" i="91"/>
  <c r="I82" i="91"/>
  <c r="I83" i="91" s="1"/>
  <c r="AD73" i="91"/>
  <c r="N71" i="91"/>
  <c r="N70" i="91" s="1"/>
  <c r="N73" i="91"/>
  <c r="Z73" i="91"/>
  <c r="AL73" i="91"/>
  <c r="F76" i="91"/>
  <c r="F77" i="91" s="1"/>
  <c r="F78" i="91"/>
  <c r="O73" i="91"/>
  <c r="AA73" i="91"/>
  <c r="I78" i="91"/>
  <c r="E73" i="91"/>
  <c r="D73" i="91"/>
  <c r="P73" i="91"/>
  <c r="AB73" i="91"/>
  <c r="L76" i="91"/>
  <c r="L77" i="91" s="1"/>
  <c r="F82" i="91"/>
  <c r="F83" i="91" s="1"/>
  <c r="AD84" i="91"/>
  <c r="C73" i="91"/>
  <c r="O76" i="92"/>
  <c r="O77" i="92" s="1"/>
  <c r="R76" i="92"/>
  <c r="R77" i="92" s="1"/>
  <c r="U78" i="92"/>
  <c r="L78" i="91"/>
  <c r="R78" i="91"/>
  <c r="I76" i="91"/>
  <c r="I77" i="91" s="1"/>
  <c r="X70" i="92"/>
  <c r="AD87" i="92"/>
  <c r="Y73" i="92"/>
  <c r="X78" i="92"/>
  <c r="AD78" i="92"/>
  <c r="R84" i="92"/>
  <c r="U84" i="92"/>
  <c r="AA78" i="92"/>
  <c r="X76" i="92"/>
  <c r="X77" i="92" s="1"/>
  <c r="AA76" i="92"/>
  <c r="AA77" i="92" s="1"/>
  <c r="AL70" i="92"/>
  <c r="AA89" i="92"/>
  <c r="AB70" i="92"/>
  <c r="AA82" i="92"/>
  <c r="AA83" i="92" s="1"/>
  <c r="R82" i="91"/>
  <c r="R83" i="91" s="1"/>
  <c r="AD87" i="91"/>
  <c r="O84" i="91"/>
  <c r="AA87" i="91"/>
  <c r="AA88" i="91" s="1"/>
  <c r="U78" i="91"/>
  <c r="AL70" i="91"/>
  <c r="AA78" i="91"/>
  <c r="L84" i="91"/>
  <c r="AJ73" i="87"/>
  <c r="AB73" i="87"/>
  <c r="AC73" i="87"/>
  <c r="AD73" i="87"/>
  <c r="AE73" i="87"/>
  <c r="AF73" i="87"/>
  <c r="AG73" i="87"/>
  <c r="AH73" i="87"/>
  <c r="AI73" i="87"/>
  <c r="AK73" i="87"/>
  <c r="AL73" i="87"/>
  <c r="AL70" i="87"/>
  <c r="AK70" i="87"/>
  <c r="AJ70" i="87"/>
  <c r="AI72" i="87"/>
  <c r="AI70" i="87" s="1"/>
  <c r="AH72" i="87"/>
  <c r="AH70" i="87" s="1"/>
  <c r="AG72" i="87"/>
  <c r="AF72" i="87"/>
  <c r="AF70" i="87" s="1"/>
  <c r="AE72" i="87"/>
  <c r="AD72" i="87"/>
  <c r="AC72" i="87"/>
  <c r="AC70" i="87" s="1"/>
  <c r="AB72" i="87"/>
  <c r="AB70" i="87" s="1"/>
  <c r="AL71" i="87"/>
  <c r="AK71" i="87"/>
  <c r="AJ71" i="87"/>
  <c r="AI71" i="87"/>
  <c r="AH71" i="87"/>
  <c r="AG71" i="87"/>
  <c r="AG70" i="87" s="1"/>
  <c r="AF71" i="87"/>
  <c r="AE71" i="87"/>
  <c r="AE70" i="87" s="1"/>
  <c r="AD71" i="87"/>
  <c r="AC71" i="87"/>
  <c r="AB71" i="87"/>
  <c r="AD70" i="87"/>
  <c r="X78" i="95" l="1"/>
  <c r="X82" i="95"/>
  <c r="X83" i="95" s="1"/>
  <c r="X84" i="95"/>
  <c r="X76" i="95"/>
  <c r="X77" i="95" s="1"/>
  <c r="U76" i="95"/>
  <c r="U77" i="95" s="1"/>
  <c r="U84" i="95"/>
  <c r="L84" i="95"/>
  <c r="L82" i="95"/>
  <c r="L83" i="95" s="1"/>
  <c r="L76" i="95"/>
  <c r="L77" i="95" s="1"/>
  <c r="O78" i="95"/>
  <c r="AD73" i="95"/>
  <c r="U82" i="95"/>
  <c r="U83" i="95" s="1"/>
  <c r="O84" i="95"/>
  <c r="L78" i="95"/>
  <c r="X82" i="94"/>
  <c r="X83" i="94" s="1"/>
  <c r="X84" i="94"/>
  <c r="X76" i="94"/>
  <c r="X77" i="94" s="1"/>
  <c r="AD70" i="94"/>
  <c r="R76" i="94"/>
  <c r="R77" i="94" s="1"/>
  <c r="R84" i="94"/>
  <c r="I76" i="94"/>
  <c r="I77" i="94" s="1"/>
  <c r="I78" i="94"/>
  <c r="L76" i="94"/>
  <c r="L77" i="94" s="1"/>
  <c r="O73" i="94"/>
  <c r="O70" i="94"/>
  <c r="R82" i="94"/>
  <c r="R83" i="94" s="1"/>
  <c r="U84" i="94"/>
  <c r="U76" i="94"/>
  <c r="U77" i="94" s="1"/>
  <c r="AA70" i="94"/>
  <c r="AA73" i="94"/>
  <c r="X78" i="94"/>
  <c r="O73" i="92"/>
  <c r="O82" i="91"/>
  <c r="O83" i="91" s="1"/>
  <c r="AA76" i="91"/>
  <c r="AA77" i="91" s="1"/>
  <c r="X78" i="91"/>
  <c r="X84" i="91"/>
  <c r="X76" i="91"/>
  <c r="X77" i="91" s="1"/>
  <c r="AA89" i="91"/>
  <c r="AF50" i="90" l="1"/>
  <c r="AF71" i="90" s="1"/>
  <c r="AF70" i="90" s="1"/>
  <c r="AF72" i="90"/>
  <c r="AF73" i="90" l="1"/>
  <c r="AD86" i="90" l="1"/>
  <c r="AA86" i="90"/>
  <c r="O84" i="90"/>
  <c r="AD81" i="90"/>
  <c r="AA81" i="90"/>
  <c r="X81" i="90"/>
  <c r="X84" i="90" s="1"/>
  <c r="U81" i="90"/>
  <c r="R81" i="90"/>
  <c r="R82" i="90" s="1"/>
  <c r="R83" i="90" s="1"/>
  <c r="O81" i="90"/>
  <c r="O82" i="90" s="1"/>
  <c r="O83" i="90" s="1"/>
  <c r="L81" i="90"/>
  <c r="L84" i="90" s="1"/>
  <c r="I81" i="90"/>
  <c r="I84" i="90" s="1"/>
  <c r="F81" i="90"/>
  <c r="C81" i="90"/>
  <c r="C84" i="90" s="1"/>
  <c r="AD75" i="90"/>
  <c r="AA75" i="90"/>
  <c r="X75" i="90"/>
  <c r="X78" i="90" s="1"/>
  <c r="U75" i="90"/>
  <c r="U78" i="90" s="1"/>
  <c r="R75" i="90"/>
  <c r="R78" i="90" s="1"/>
  <c r="O75" i="90"/>
  <c r="O78" i="90" s="1"/>
  <c r="L75" i="90"/>
  <c r="L76" i="90" s="1"/>
  <c r="L77" i="90" s="1"/>
  <c r="I75" i="90"/>
  <c r="I76" i="90" s="1"/>
  <c r="I77" i="90" s="1"/>
  <c r="F75" i="90"/>
  <c r="C75" i="90"/>
  <c r="C78" i="90" s="1"/>
  <c r="AD74" i="90"/>
  <c r="AA74" i="90"/>
  <c r="X74" i="90"/>
  <c r="U74" i="90"/>
  <c r="R74" i="90"/>
  <c r="O74" i="90"/>
  <c r="L74" i="90"/>
  <c r="I74" i="90"/>
  <c r="F74" i="90"/>
  <c r="C74" i="90"/>
  <c r="AE72" i="90"/>
  <c r="AD72" i="90"/>
  <c r="AC72" i="90"/>
  <c r="AB72" i="90"/>
  <c r="AA72" i="90"/>
  <c r="AA70" i="90" s="1"/>
  <c r="Z72" i="90"/>
  <c r="Z70" i="90" s="1"/>
  <c r="Y72" i="90"/>
  <c r="Y73" i="90" s="1"/>
  <c r="X72" i="90"/>
  <c r="W72" i="90"/>
  <c r="W73" i="90" s="1"/>
  <c r="V72" i="90"/>
  <c r="V70" i="90" s="1"/>
  <c r="U72" i="90"/>
  <c r="U70" i="90" s="1"/>
  <c r="T72" i="90"/>
  <c r="T70" i="90" s="1"/>
  <c r="S72" i="90"/>
  <c r="S73" i="90" s="1"/>
  <c r="R72" i="90"/>
  <c r="Q72" i="90"/>
  <c r="Q73" i="90" s="1"/>
  <c r="P72" i="90"/>
  <c r="P70" i="90" s="1"/>
  <c r="O72" i="90"/>
  <c r="O70" i="90" s="1"/>
  <c r="N72" i="90"/>
  <c r="N70" i="90" s="1"/>
  <c r="M72" i="90"/>
  <c r="M73" i="90" s="1"/>
  <c r="L72" i="90"/>
  <c r="K72" i="90"/>
  <c r="K73" i="90" s="1"/>
  <c r="J72" i="90"/>
  <c r="J70" i="90" s="1"/>
  <c r="I72" i="90"/>
  <c r="I70" i="90" s="1"/>
  <c r="H72" i="90"/>
  <c r="H70" i="90" s="1"/>
  <c r="G72" i="90"/>
  <c r="G73" i="90" s="1"/>
  <c r="F72" i="90"/>
  <c r="E72" i="90"/>
  <c r="E73" i="90" s="1"/>
  <c r="D72" i="90"/>
  <c r="D70" i="90" s="1"/>
  <c r="C72" i="90"/>
  <c r="C70" i="90" s="1"/>
  <c r="AE71" i="90"/>
  <c r="AD71" i="90"/>
  <c r="AC71" i="90"/>
  <c r="AB71" i="90"/>
  <c r="AA71" i="90"/>
  <c r="AA73" i="90" s="1"/>
  <c r="Z71" i="90"/>
  <c r="Y71" i="90"/>
  <c r="X71" i="90"/>
  <c r="W71" i="90"/>
  <c r="V71" i="90"/>
  <c r="U71" i="90"/>
  <c r="T71" i="90"/>
  <c r="S71" i="90"/>
  <c r="R71" i="90"/>
  <c r="Q71" i="90"/>
  <c r="P71" i="90"/>
  <c r="O71" i="90"/>
  <c r="N71" i="90"/>
  <c r="M71" i="90"/>
  <c r="L71" i="90"/>
  <c r="K71" i="90"/>
  <c r="J71" i="90"/>
  <c r="I71" i="90"/>
  <c r="H71" i="90"/>
  <c r="G71" i="90"/>
  <c r="F71" i="90"/>
  <c r="E71" i="90"/>
  <c r="D71" i="90"/>
  <c r="C71" i="90"/>
  <c r="AA69" i="90"/>
  <c r="Z69" i="90"/>
  <c r="Y69" i="90"/>
  <c r="X69" i="90"/>
  <c r="W69" i="90"/>
  <c r="V69" i="90"/>
  <c r="J56" i="90"/>
  <c r="I56" i="90"/>
  <c r="D71" i="87"/>
  <c r="E71" i="87"/>
  <c r="F71" i="87"/>
  <c r="G71" i="87"/>
  <c r="H71" i="87"/>
  <c r="I71" i="87"/>
  <c r="J71" i="87"/>
  <c r="K71" i="87"/>
  <c r="L71" i="87"/>
  <c r="M71" i="87"/>
  <c r="N71" i="87"/>
  <c r="O71" i="87"/>
  <c r="P71" i="87"/>
  <c r="Q71" i="87"/>
  <c r="R71" i="87"/>
  <c r="S71" i="87"/>
  <c r="T71" i="87"/>
  <c r="U71" i="87"/>
  <c r="V71" i="87"/>
  <c r="W71" i="87"/>
  <c r="X71" i="87"/>
  <c r="Y71" i="87"/>
  <c r="Z71" i="87"/>
  <c r="AA71" i="87"/>
  <c r="C71" i="87"/>
  <c r="D72" i="87"/>
  <c r="E72" i="87"/>
  <c r="F72" i="87"/>
  <c r="G72" i="87"/>
  <c r="H72" i="87"/>
  <c r="I72" i="87"/>
  <c r="J72" i="87"/>
  <c r="K72" i="87"/>
  <c r="L72" i="87"/>
  <c r="M72" i="87"/>
  <c r="N72" i="87"/>
  <c r="O72" i="87"/>
  <c r="P72" i="87"/>
  <c r="Q72" i="87"/>
  <c r="R72" i="87"/>
  <c r="S72" i="87"/>
  <c r="T72" i="87"/>
  <c r="U72" i="87"/>
  <c r="V72" i="87"/>
  <c r="W72" i="87"/>
  <c r="X72" i="87"/>
  <c r="Y72" i="87"/>
  <c r="Z72" i="87"/>
  <c r="AA72" i="87"/>
  <c r="C70" i="87"/>
  <c r="C76" i="90" l="1"/>
  <c r="C77" i="90" s="1"/>
  <c r="R76" i="90"/>
  <c r="R77" i="90" s="1"/>
  <c r="AB73" i="90"/>
  <c r="F73" i="90"/>
  <c r="V73" i="90"/>
  <c r="Z73" i="90"/>
  <c r="AD76" i="90"/>
  <c r="AD77" i="90" s="1"/>
  <c r="AB70" i="90"/>
  <c r="AC70" i="90"/>
  <c r="AA84" i="90"/>
  <c r="AA76" i="90"/>
  <c r="AA77" i="90" s="1"/>
  <c r="AD84" i="90"/>
  <c r="AE73" i="90"/>
  <c r="AA87" i="90"/>
  <c r="AA88" i="90" s="1"/>
  <c r="AD88" i="90"/>
  <c r="W70" i="90"/>
  <c r="X73" i="90"/>
  <c r="U73" i="90"/>
  <c r="T73" i="90"/>
  <c r="E70" i="90"/>
  <c r="C73" i="90"/>
  <c r="D73" i="90"/>
  <c r="L73" i="90"/>
  <c r="K70" i="90"/>
  <c r="L82" i="90"/>
  <c r="L83" i="90" s="1"/>
  <c r="Q70" i="90"/>
  <c r="X82" i="90"/>
  <c r="X83" i="90" s="1"/>
  <c r="AA82" i="90"/>
  <c r="AA83" i="90" s="1"/>
  <c r="N73" i="90"/>
  <c r="I73" i="90"/>
  <c r="J73" i="90"/>
  <c r="AD73" i="90"/>
  <c r="AC73" i="90"/>
  <c r="O73" i="90"/>
  <c r="U82" i="90"/>
  <c r="U83" i="90" s="1"/>
  <c r="AD82" i="90"/>
  <c r="AD83" i="90" s="1"/>
  <c r="R73" i="90"/>
  <c r="P73" i="90"/>
  <c r="I82" i="90"/>
  <c r="I83" i="90" s="1"/>
  <c r="F84" i="90"/>
  <c r="H73" i="90"/>
  <c r="O76" i="90"/>
  <c r="O77" i="90" s="1"/>
  <c r="L78" i="90"/>
  <c r="AA78" i="90"/>
  <c r="C82" i="90"/>
  <c r="C83" i="90" s="1"/>
  <c r="AA89" i="90"/>
  <c r="L70" i="90"/>
  <c r="X70" i="90"/>
  <c r="AD78" i="90"/>
  <c r="F82" i="90"/>
  <c r="F83" i="90" s="1"/>
  <c r="R84" i="90"/>
  <c r="M70" i="90"/>
  <c r="Y70" i="90"/>
  <c r="U76" i="90"/>
  <c r="U77" i="90" s="1"/>
  <c r="U84" i="90"/>
  <c r="X76" i="90"/>
  <c r="X77" i="90" s="1"/>
  <c r="F78" i="90"/>
  <c r="R70" i="90"/>
  <c r="G70" i="90"/>
  <c r="AE70" i="90"/>
  <c r="I78" i="90"/>
  <c r="F70" i="90"/>
  <c r="AD70" i="90"/>
  <c r="S70" i="90"/>
  <c r="F76" i="90"/>
  <c r="F77" i="90" s="1"/>
  <c r="AD87" i="90"/>
  <c r="D89" i="89"/>
  <c r="E89" i="89"/>
  <c r="F89" i="89"/>
  <c r="G89" i="89"/>
  <c r="H89" i="89"/>
  <c r="I89" i="89"/>
  <c r="J89" i="89"/>
  <c r="K89" i="89"/>
  <c r="L89" i="89"/>
  <c r="M89" i="89"/>
  <c r="N89" i="89"/>
  <c r="O89" i="89"/>
  <c r="P89" i="89"/>
  <c r="Q89" i="89"/>
  <c r="R89" i="89"/>
  <c r="S89" i="89"/>
  <c r="T89" i="89"/>
  <c r="U89" i="89"/>
  <c r="V89" i="89"/>
  <c r="W89" i="89"/>
  <c r="X89" i="89"/>
  <c r="Y89" i="89"/>
  <c r="Z89" i="89"/>
  <c r="AA89" i="89"/>
  <c r="AB89" i="89"/>
  <c r="AC89" i="89"/>
  <c r="AD89" i="89"/>
  <c r="C89" i="89"/>
  <c r="AB77" i="88"/>
  <c r="AC77" i="88"/>
  <c r="AD77" i="88"/>
  <c r="AA77" i="88"/>
  <c r="AB80" i="88"/>
  <c r="AC80" i="88"/>
  <c r="AD80" i="88"/>
  <c r="AA80" i="88"/>
  <c r="AA88" i="89"/>
  <c r="Z88" i="89"/>
  <c r="Y88" i="89"/>
  <c r="X88" i="89"/>
  <c r="W88" i="89"/>
  <c r="V88" i="89"/>
  <c r="J75" i="89"/>
  <c r="I75" i="89"/>
  <c r="AA70" i="87"/>
  <c r="Z70" i="87"/>
  <c r="Y70" i="87"/>
  <c r="X70" i="87"/>
  <c r="W70" i="87"/>
  <c r="V70" i="87"/>
  <c r="U70" i="87"/>
  <c r="T70" i="87"/>
  <c r="S70" i="87"/>
  <c r="R70" i="87"/>
  <c r="Q70" i="87"/>
  <c r="P70" i="87"/>
  <c r="O70" i="87"/>
  <c r="N70" i="87"/>
  <c r="M70" i="87"/>
  <c r="L70" i="87"/>
  <c r="K70" i="87"/>
  <c r="J70" i="87"/>
  <c r="I70" i="87"/>
  <c r="H70" i="87"/>
  <c r="G70" i="87"/>
  <c r="F70" i="87"/>
  <c r="E70" i="87"/>
  <c r="D70" i="87"/>
  <c r="AA73" i="87"/>
  <c r="Z73" i="87"/>
  <c r="Y73" i="87"/>
  <c r="X73" i="87"/>
  <c r="W73" i="87"/>
  <c r="V73" i="87"/>
  <c r="U73" i="87"/>
  <c r="T73" i="87"/>
  <c r="S73" i="87"/>
  <c r="R73" i="87"/>
  <c r="Q73" i="87"/>
  <c r="P73" i="87"/>
  <c r="O73" i="87"/>
  <c r="N73" i="87"/>
  <c r="M73" i="87"/>
  <c r="L73" i="87"/>
  <c r="K73" i="87"/>
  <c r="J73" i="87"/>
  <c r="I73" i="87"/>
  <c r="H73" i="87"/>
  <c r="G73" i="87"/>
  <c r="F73" i="87"/>
  <c r="E73" i="87"/>
  <c r="D73" i="87"/>
  <c r="C73" i="87"/>
  <c r="Z69" i="87"/>
  <c r="Y69" i="87"/>
  <c r="X69" i="87"/>
  <c r="W69" i="87"/>
  <c r="V69" i="87"/>
  <c r="L74" i="87"/>
  <c r="C81" i="87"/>
  <c r="C75" i="87"/>
  <c r="C74" i="87"/>
  <c r="AD86" i="87"/>
  <c r="AA86" i="87"/>
  <c r="AD81" i="87"/>
  <c r="AA81" i="87"/>
  <c r="X81" i="87"/>
  <c r="U81" i="87"/>
  <c r="R81" i="87"/>
  <c r="O81" i="87"/>
  <c r="L81" i="87"/>
  <c r="I81" i="87"/>
  <c r="F81" i="87"/>
  <c r="AD75" i="87"/>
  <c r="AA75" i="87"/>
  <c r="X75" i="87"/>
  <c r="U75" i="87"/>
  <c r="R75" i="87"/>
  <c r="O75" i="87"/>
  <c r="L75" i="87"/>
  <c r="I75" i="87"/>
  <c r="F75" i="87"/>
  <c r="AD74" i="87"/>
  <c r="AA74" i="87"/>
  <c r="X74" i="87"/>
  <c r="U74" i="87"/>
  <c r="R74" i="87"/>
  <c r="O74" i="87"/>
  <c r="I74" i="87"/>
  <c r="F74" i="87"/>
  <c r="AA76" i="88"/>
  <c r="Z76" i="88"/>
  <c r="Y76" i="88"/>
  <c r="X76" i="88"/>
  <c r="W76" i="88"/>
  <c r="V76" i="88"/>
  <c r="J63" i="88"/>
  <c r="I63" i="88"/>
  <c r="J56" i="87"/>
  <c r="I56" i="87"/>
  <c r="DO3" i="84"/>
  <c r="DJ3" i="84"/>
  <c r="DK3" i="84" s="1"/>
  <c r="DL3" i="84" s="1"/>
  <c r="DM3" i="84" s="1"/>
  <c r="DN3" i="84" s="1"/>
  <c r="DP3" i="84" s="1"/>
  <c r="CG27" i="75"/>
  <c r="CG17" i="75"/>
  <c r="CG15" i="75"/>
  <c r="CG14" i="75"/>
  <c r="CG12" i="75"/>
  <c r="CG8" i="75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CG29" i="75"/>
  <c r="C78" i="87" l="1"/>
  <c r="L76" i="87"/>
  <c r="L77" i="87" s="1"/>
  <c r="F76" i="87"/>
  <c r="F77" i="87" s="1"/>
  <c r="AD78" i="87"/>
  <c r="C84" i="87"/>
  <c r="AA84" i="87"/>
  <c r="I78" i="87"/>
  <c r="AD84" i="87"/>
  <c r="AA89" i="87"/>
  <c r="AD88" i="87"/>
  <c r="C76" i="87"/>
  <c r="C77" i="87" s="1"/>
  <c r="X78" i="87"/>
  <c r="AA76" i="87"/>
  <c r="AA77" i="87" s="1"/>
  <c r="L78" i="87"/>
  <c r="O76" i="87"/>
  <c r="O77" i="87" s="1"/>
  <c r="L84" i="87"/>
  <c r="AD87" i="87"/>
  <c r="F78" i="87"/>
  <c r="O84" i="87"/>
  <c r="AA78" i="87"/>
  <c r="F84" i="87"/>
  <c r="O78" i="87"/>
  <c r="R84" i="87"/>
  <c r="AA87" i="87"/>
  <c r="AA88" i="87" s="1"/>
  <c r="I84" i="87"/>
  <c r="I76" i="87"/>
  <c r="I77" i="87" s="1"/>
  <c r="R76" i="87"/>
  <c r="R77" i="87" s="1"/>
  <c r="U84" i="87"/>
  <c r="C82" i="87"/>
  <c r="C83" i="87" s="1"/>
  <c r="U76" i="87"/>
  <c r="U77" i="87" s="1"/>
  <c r="X84" i="87"/>
  <c r="I82" i="87"/>
  <c r="I83" i="87" s="1"/>
  <c r="O82" i="87"/>
  <c r="O83" i="87" s="1"/>
  <c r="U82" i="87"/>
  <c r="U83" i="87" s="1"/>
  <c r="AA82" i="87"/>
  <c r="AA83" i="87" s="1"/>
  <c r="AD82" i="87"/>
  <c r="AD83" i="87" s="1"/>
  <c r="F82" i="87"/>
  <c r="F83" i="87" s="1"/>
  <c r="L82" i="87"/>
  <c r="L83" i="87" s="1"/>
  <c r="R82" i="87"/>
  <c r="R83" i="87" s="1"/>
  <c r="X82" i="87"/>
  <c r="X83" i="87" s="1"/>
  <c r="U78" i="87"/>
  <c r="X76" i="87"/>
  <c r="X77" i="87" s="1"/>
  <c r="AD76" i="87"/>
  <c r="AD77" i="87" s="1"/>
  <c r="R78" i="87"/>
  <c r="CU34" i="84"/>
  <c r="CW3" i="84" l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CU27" i="84"/>
  <c r="CU22" i="84"/>
  <c r="CU20" i="84"/>
  <c r="CU17" i="84"/>
  <c r="CU10" i="84"/>
  <c r="CW6" i="47"/>
  <c r="CV6" i="47"/>
  <c r="CU6" i="47"/>
  <c r="BR9" i="78"/>
  <c r="BR8" i="78"/>
  <c r="BR4" i="78"/>
  <c r="BR5" i="78" s="1"/>
  <c r="BR7" i="72"/>
  <c r="BR4" i="72"/>
  <c r="BR5" i="72" s="1"/>
  <c r="BS6" i="70"/>
  <c r="BR13" i="78" l="1"/>
  <c r="BR11" i="78"/>
  <c r="BR10" i="78" s="1"/>
  <c r="BR12" i="72"/>
  <c r="BR10" i="72"/>
  <c r="BR9" i="72"/>
  <c r="BT6" i="70" l="1"/>
  <c r="BT9" i="70"/>
  <c r="BT4" i="70"/>
  <c r="BT5" i="70" s="1"/>
  <c r="BT13" i="70" l="1"/>
  <c r="BT11" i="70"/>
  <c r="BT10" i="70"/>
  <c r="BT8" i="70"/>
  <c r="BT7" i="70"/>
  <c r="CX9" i="47" l="1"/>
  <c r="CX7" i="47"/>
  <c r="CX5" i="47"/>
  <c r="CX15" i="47" s="1"/>
  <c r="BO65" i="84"/>
  <c r="CX13" i="47" l="1"/>
  <c r="CX10" i="47" s="1"/>
  <c r="BR6" i="70" l="1"/>
  <c r="BO8" i="78"/>
  <c r="BQ11" i="78"/>
  <c r="BQ10" i="78" s="1"/>
  <c r="BQ9" i="78"/>
  <c r="BQ5" i="78"/>
  <c r="BQ13" i="78" s="1"/>
  <c r="BQ4" i="78"/>
  <c r="BQ7" i="72"/>
  <c r="BQ4" i="72"/>
  <c r="BQ5" i="72" s="1"/>
  <c r="BS4" i="70"/>
  <c r="BS7" i="70" s="1"/>
  <c r="BQ12" i="72" l="1"/>
  <c r="BQ10" i="72"/>
  <c r="BQ9" i="72"/>
  <c r="BS5" i="70"/>
  <c r="BS8" i="70"/>
  <c r="BS11" i="70" l="1"/>
  <c r="BS13" i="70"/>
  <c r="BS10" i="70"/>
  <c r="CE17" i="75" l="1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CC11" i="75"/>
  <c r="CE29" i="75"/>
  <c r="BO27" i="84"/>
  <c r="BO22" i="84"/>
  <c r="BO20" i="84"/>
  <c r="BO17" i="84"/>
  <c r="BO10" i="84"/>
  <c r="BX3" i="84" l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W9" i="47"/>
  <c r="CW7" i="47"/>
  <c r="CW5" i="47"/>
  <c r="CW13" i="47" s="1"/>
  <c r="CW10" i="47" s="1"/>
  <c r="CW15" i="47" l="1"/>
  <c r="CC20" i="75"/>
  <c r="AL28" i="84"/>
  <c r="AL29" i="84"/>
  <c r="AL30" i="84"/>
  <c r="CC22" i="75"/>
  <c r="CC21" i="75"/>
  <c r="B10" i="84" l="1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13" i="78" s="1"/>
  <c r="BP11" i="78" l="1"/>
  <c r="BP10" i="78" s="1"/>
  <c r="BP7" i="72"/>
  <c r="BP4" i="72"/>
  <c r="BP5" i="72" s="1"/>
  <c r="BP12" i="72" l="1"/>
  <c r="BP10" i="72"/>
  <c r="BP9" i="72"/>
  <c r="BR4" i="70"/>
  <c r="BR7" i="70" s="1"/>
  <c r="BR5" i="70" l="1"/>
  <c r="BR8" i="70"/>
  <c r="BR10" i="70" l="1"/>
  <c r="BR13" i="70"/>
  <c r="BR11" i="70"/>
  <c r="CV9" i="47" l="1"/>
  <c r="CV5" i="47"/>
  <c r="CV13" i="47" s="1"/>
  <c r="CV10" i="47" s="1"/>
  <c r="CV7" i="47"/>
  <c r="CV15" i="47" l="1"/>
  <c r="CB29" i="75" l="1"/>
  <c r="CC17" i="75"/>
  <c r="CC14" i="75"/>
  <c r="CC15" i="75"/>
  <c r="CC12" i="75"/>
  <c r="CC8" i="75"/>
  <c r="CC29" i="75" l="1"/>
  <c r="AL27" i="84"/>
  <c r="AL22" i="84"/>
  <c r="AL20" i="84"/>
  <c r="AL17" i="84"/>
  <c r="AL10" i="84"/>
  <c r="B38" i="84" l="1"/>
  <c r="B39" i="84"/>
  <c r="B40" i="84"/>
  <c r="B41" i="84"/>
  <c r="B37" i="84"/>
  <c r="T77" i="84" l="1"/>
  <c r="S77" i="84"/>
  <c r="Q77" i="84" l="1"/>
  <c r="P77" i="84"/>
  <c r="O77" i="84"/>
  <c r="N77" i="84" l="1"/>
  <c r="M77" i="84"/>
  <c r="L77" i="84" l="1"/>
  <c r="F10" i="84"/>
  <c r="J77" i="84"/>
  <c r="I77" i="84" l="1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 l="1"/>
  <c r="AO3" i="84" s="1"/>
  <c r="AP3" i="84" s="1"/>
  <c r="AQ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AR3" i="84" l="1"/>
  <c r="AS3" i="84" s="1"/>
  <c r="AT3" i="84" s="1"/>
  <c r="AU3" i="84" s="1"/>
  <c r="AV3" i="84" s="1"/>
  <c r="AW3" i="84" s="1"/>
  <c r="P3" i="84"/>
  <c r="Q3" i="84" s="1"/>
  <c r="R3" i="84" s="1"/>
  <c r="CB40" i="79"/>
  <c r="CD40" i="79"/>
  <c r="CA29" i="75"/>
  <c r="BBD53" i="74"/>
  <c r="BBD15" i="74"/>
  <c r="BBD14" i="74"/>
  <c r="BBD8" i="74"/>
  <c r="BBD12" i="74"/>
  <c r="BBC65" i="74"/>
  <c r="AX3" i="84" l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S3" i="84"/>
  <c r="T3" i="84" s="1"/>
  <c r="U3" i="84" s="1"/>
  <c r="V3" i="84" s="1"/>
  <c r="W3" i="84" s="1"/>
  <c r="X3" i="84" s="1"/>
  <c r="Y3" i="84" s="1"/>
  <c r="BBB53" i="74"/>
  <c r="BBB14" i="74"/>
  <c r="BBB12" i="74"/>
  <c r="BBB8" i="74"/>
  <c r="AA68" i="81"/>
  <c r="BZ29" i="75"/>
  <c r="Z3" i="84" l="1"/>
  <c r="AA3" i="84" s="1"/>
  <c r="AB3" i="84" s="1"/>
  <c r="AC3" i="84" s="1"/>
  <c r="DB67" i="83"/>
  <c r="CZ67" i="83"/>
  <c r="AD3" i="84" l="1"/>
  <c r="AE3" i="84" s="1"/>
  <c r="AF3" i="84" s="1"/>
  <c r="AG3" i="84" s="1"/>
  <c r="AH3" i="84" s="1"/>
  <c r="AI3" i="84" s="1"/>
  <c r="AJ3" i="84" s="1"/>
  <c r="AK3" i="84" s="1"/>
  <c r="BO9" i="78"/>
  <c r="BO4" i="78"/>
  <c r="BO5" i="78" s="1"/>
  <c r="BO13" i="78" s="1"/>
  <c r="BO4" i="72"/>
  <c r="BO5" i="72" s="1"/>
  <c r="BO10" i="72" s="1"/>
  <c r="BO7" i="72"/>
  <c r="BBA65" i="74"/>
  <c r="BQ4" i="70"/>
  <c r="BQ5" i="70" s="1"/>
  <c r="BQ6" i="70"/>
  <c r="BQ8" i="70" s="1"/>
  <c r="BAY65" i="74"/>
  <c r="CU5" i="47"/>
  <c r="CU15" i="47" s="1"/>
  <c r="CU7" i="47"/>
  <c r="CU9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BQ7" i="70" l="1"/>
  <c r="BO11" i="78"/>
  <c r="BO10" i="78" s="1"/>
  <c r="BO9" i="72"/>
  <c r="BO12" i="72"/>
  <c r="BQ10" i="70"/>
  <c r="BQ11" i="70"/>
  <c r="BQ13" i="70"/>
  <c r="CU13" i="47"/>
  <c r="CU10" i="47" s="1"/>
  <c r="CE8" i="83"/>
  <c r="BAO65" i="74"/>
  <c r="BAM65" i="74"/>
  <c r="BAK65" i="74"/>
  <c r="BAI65" i="74"/>
  <c r="BAG65" i="74" l="1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Z68" i="81" l="1"/>
  <c r="CX67" i="83" l="1"/>
  <c r="BAC65" i="74"/>
  <c r="BAA65" i="74"/>
  <c r="AZY65" i="74" l="1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 l="1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 l="1"/>
  <c r="AZC65" i="74" l="1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14" i="80"/>
  <c r="A15" i="80" s="1"/>
  <c r="A16" i="80" s="1"/>
  <c r="A17" i="80" s="1"/>
  <c r="A18" i="80" s="1"/>
  <c r="A19" i="80" s="1"/>
  <c r="A20" i="80" s="1"/>
  <c r="A21" i="80" s="1"/>
  <c r="A22" i="80" s="1"/>
  <c r="BZ40" i="79"/>
  <c r="BY15" i="75"/>
  <c r="BY14" i="75"/>
  <c r="BY12" i="75"/>
  <c r="BW15" i="75"/>
  <c r="BW14" i="75"/>
  <c r="BX40" i="79"/>
  <c r="BU15" i="75"/>
  <c r="BU14" i="75"/>
  <c r="BU12" i="75"/>
  <c r="BV40" i="79"/>
  <c r="BS15" i="75"/>
  <c r="BS14" i="75"/>
  <c r="BS12" i="75"/>
  <c r="BW12" i="75" l="1"/>
  <c r="BX29" i="75"/>
  <c r="BY29" i="75"/>
  <c r="BY8" i="75"/>
  <c r="BP6" i="70"/>
  <c r="BP8" i="70" s="1"/>
  <c r="BP4" i="70"/>
  <c r="BP7" i="70" s="1"/>
  <c r="BL4" i="78"/>
  <c r="BM4" i="78"/>
  <c r="BN4" i="78"/>
  <c r="BK4" i="78"/>
  <c r="BN4" i="70"/>
  <c r="BO4" i="70"/>
  <c r="BM4" i="70"/>
  <c r="BL4" i="72"/>
  <c r="BM4" i="72"/>
  <c r="BN4" i="72"/>
  <c r="BN5" i="72" s="1"/>
  <c r="BN12" i="72" s="1"/>
  <c r="BK4" i="72"/>
  <c r="BN7" i="72"/>
  <c r="CT9" i="47"/>
  <c r="CT7" i="47"/>
  <c r="CT5" i="47"/>
  <c r="CT13" i="47" s="1"/>
  <c r="CT10" i="47" s="1"/>
  <c r="BN9" i="78"/>
  <c r="BP5" i="70" l="1"/>
  <c r="BP13" i="70" s="1"/>
  <c r="BN5" i="78"/>
  <c r="BN11" i="78" s="1"/>
  <c r="BN10" i="72"/>
  <c r="BN9" i="72"/>
  <c r="CT15" i="47"/>
  <c r="BP10" i="70" l="1"/>
  <c r="BP11" i="70"/>
  <c r="BN13" i="78"/>
  <c r="BN10" i="78" s="1"/>
  <c r="Y68" i="81" l="1"/>
  <c r="AYI65" i="74"/>
  <c r="AYG65" i="74" l="1"/>
  <c r="AYE65" i="74"/>
  <c r="AYC65" i="74"/>
  <c r="AYA65" i="74"/>
  <c r="AXY65" i="74" l="1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 l="1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X68" i="81"/>
  <c r="BW29" i="75" l="1"/>
  <c r="BW8" i="75"/>
  <c r="BM9" i="78"/>
  <c r="BM5" i="78"/>
  <c r="BM5" i="72"/>
  <c r="BM12" i="72" s="1"/>
  <c r="BM7" i="72"/>
  <c r="BO6" i="70"/>
  <c r="BO7" i="70"/>
  <c r="BM13" i="78" l="1"/>
  <c r="BM11" i="78"/>
  <c r="BM10" i="78" s="1"/>
  <c r="BM10" i="72"/>
  <c r="BM9" i="72"/>
  <c r="BO5" i="70"/>
  <c r="BO8" i="70"/>
  <c r="CS9" i="47"/>
  <c r="CS7" i="47"/>
  <c r="CS5" i="47"/>
  <c r="CS13" i="47" s="1"/>
  <c r="CS10" i="47" s="1"/>
  <c r="BO11" i="70" l="1"/>
  <c r="BO10" i="70"/>
  <c r="BO13" i="70"/>
  <c r="CS15" i="47"/>
  <c r="CJ67" i="83" l="1"/>
  <c r="CI8" i="83"/>
  <c r="AWM65" i="74" l="1"/>
  <c r="AWK65" i="74"/>
  <c r="AWI65" i="74"/>
  <c r="AWG65" i="74"/>
  <c r="AWE65" i="74"/>
  <c r="AWC65" i="74"/>
  <c r="BT29" i="75" l="1"/>
  <c r="BR29" i="75"/>
  <c r="CH67" i="83" l="1"/>
  <c r="CG8" i="83"/>
  <c r="AWA65" i="74"/>
  <c r="AVY65" i="74"/>
  <c r="AVW65" i="74"/>
  <c r="AVU65" i="74"/>
  <c r="AVS65" i="74"/>
  <c r="AVQ65" i="74"/>
  <c r="W68" i="81"/>
  <c r="V68" i="81" l="1"/>
  <c r="CF67" i="83" l="1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 l="1"/>
  <c r="CC8" i="83" l="1"/>
  <c r="BQ10" i="75"/>
  <c r="BQ8" i="75"/>
  <c r="BO8" i="75"/>
  <c r="BO10" i="75"/>
  <c r="BL7" i="72"/>
  <c r="BN6" i="70"/>
  <c r="BM6" i="70"/>
  <c r="BN8" i="70" l="1"/>
  <c r="BN7" i="70"/>
  <c r="CR9" i="47"/>
  <c r="CR7" i="47"/>
  <c r="CR5" i="47"/>
  <c r="CR15" i="47" s="1"/>
  <c r="BL9" i="78"/>
  <c r="BN5" i="70" l="1"/>
  <c r="CR13" i="47"/>
  <c r="CR10" i="47" s="1"/>
  <c r="BN13" i="70" l="1"/>
  <c r="BN11" i="70"/>
  <c r="BN10" i="70"/>
  <c r="CB67" i="83" l="1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 l="1"/>
  <c r="BX67" i="83"/>
  <c r="BV67" i="83"/>
  <c r="ATQ65" i="74" l="1"/>
  <c r="ATO65" i="74" l="1"/>
  <c r="ATM65" i="74" l="1"/>
  <c r="ATK65" i="74"/>
  <c r="ATG65" i="74"/>
  <c r="ATE65" i="74" l="1"/>
  <c r="ATC65" i="74"/>
  <c r="ATA65" i="74"/>
  <c r="ASY65" i="74"/>
  <c r="BT67" i="83"/>
  <c r="BR67" i="83" l="1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A80" i="83" l="1"/>
  <c r="A81" i="83" s="1"/>
  <c r="A82" i="83" s="1"/>
  <c r="A83" i="83" s="1"/>
  <c r="A84" i="83" s="1"/>
  <c r="A85" i="83" s="1"/>
  <c r="BL5" i="72"/>
  <c r="BL12" i="72" s="1"/>
  <c r="BM8" i="70"/>
  <c r="BK5" i="72"/>
  <c r="BK12" i="72" s="1"/>
  <c r="BL5" i="78"/>
  <c r="BK5" i="78"/>
  <c r="BK13" i="78" s="1"/>
  <c r="BM5" i="70"/>
  <c r="BM13" i="70" s="1"/>
  <c r="BM7" i="70"/>
  <c r="BL9" i="72" l="1"/>
  <c r="BL10" i="72"/>
  <c r="BK10" i="72"/>
  <c r="BK9" i="72"/>
  <c r="BM10" i="70"/>
  <c r="BM11" i="70"/>
  <c r="BK11" i="78"/>
  <c r="BK10" i="78" s="1"/>
  <c r="BL13" i="78"/>
  <c r="BL11" i="78"/>
  <c r="CQ9" i="47"/>
  <c r="CQ7" i="47"/>
  <c r="CQ5" i="47"/>
  <c r="CQ15" i="47" s="1"/>
  <c r="ASW65" i="74"/>
  <c r="ASU65" i="74"/>
  <c r="ASS65" i="74"/>
  <c r="ASQ65" i="74"/>
  <c r="ASO65" i="74"/>
  <c r="ASM65" i="74"/>
  <c r="ASK65" i="74"/>
  <c r="ASI65" i="74"/>
  <c r="ASG65" i="74"/>
  <c r="ASE65" i="74"/>
  <c r="ASC65" i="74"/>
  <c r="BL10" i="78" l="1"/>
  <c r="CQ13" i="47"/>
  <c r="CQ10" i="47" s="1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CP5" i="47"/>
  <c r="CP13" i="47" s="1"/>
  <c r="BF54" i="56" l="1"/>
  <c r="AU9" i="82" l="1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 s="1"/>
  <c r="Z46" i="69"/>
  <c r="AO49" i="71" s="1"/>
  <c r="AA46" i="69"/>
  <c r="AP49" i="71" s="1"/>
  <c r="AB46" i="69"/>
  <c r="AQ49" i="71" s="1"/>
  <c r="AC46" i="69"/>
  <c r="AR49" i="71" s="1"/>
  <c r="AR50" i="71" s="1"/>
  <c r="AR56" i="71" s="1"/>
  <c r="AD46" i="69"/>
  <c r="AS49" i="71" s="1"/>
  <c r="AH4" i="82" s="1"/>
  <c r="AE46" i="69"/>
  <c r="AT49" i="71" s="1"/>
  <c r="AF46" i="69"/>
  <c r="AU49" i="71" s="1"/>
  <c r="AG46" i="69"/>
  <c r="AV49" i="71" s="1"/>
  <c r="AH46" i="69"/>
  <c r="AW49" i="71" s="1"/>
  <c r="AW50" i="71" s="1"/>
  <c r="AW56" i="71" s="1"/>
  <c r="AI46" i="69"/>
  <c r="AJ46" i="69"/>
  <c r="AY49" i="71" s="1"/>
  <c r="AY50" i="71" s="1"/>
  <c r="AY56" i="71" s="1"/>
  <c r="AK46" i="69"/>
  <c r="AZ49" i="71" s="1"/>
  <c r="AL46" i="69"/>
  <c r="AM46" i="69"/>
  <c r="BB49" i="71" s="1"/>
  <c r="AN46" i="69"/>
  <c r="BC49" i="71" s="1"/>
  <c r="AO46" i="69"/>
  <c r="BD49" i="71" s="1"/>
  <c r="AP46" i="69"/>
  <c r="BE49" i="71" s="1"/>
  <c r="AQ46" i="69"/>
  <c r="BF49" i="71" s="1"/>
  <c r="AR46" i="69"/>
  <c r="BG49" i="71" s="1"/>
  <c r="AS46" i="69"/>
  <c r="BH49" i="71" s="1"/>
  <c r="AT46" i="69"/>
  <c r="BI49" i="71" s="1"/>
  <c r="BI50" i="71" s="1"/>
  <c r="BI56" i="71" s="1"/>
  <c r="AU46" i="69"/>
  <c r="AV46" i="69"/>
  <c r="BK49" i="71" s="1"/>
  <c r="AW46" i="69"/>
  <c r="AW47" i="69" s="1"/>
  <c r="AW52" i="69" s="1"/>
  <c r="AX46" i="69"/>
  <c r="AX47" i="69" s="1"/>
  <c r="AX52" i="69" s="1"/>
  <c r="AY46" i="69"/>
  <c r="AZ46" i="69"/>
  <c r="BO49" i="71" s="1"/>
  <c r="BO50" i="71" s="1"/>
  <c r="BO56" i="71" s="1"/>
  <c r="BA46" i="69"/>
  <c r="BP49" i="71" s="1"/>
  <c r="BB46" i="69"/>
  <c r="BQ49" i="71" s="1"/>
  <c r="BC46" i="69"/>
  <c r="BR49" i="71" s="1"/>
  <c r="BD46" i="69"/>
  <c r="BD47" i="69" s="1"/>
  <c r="BD52" i="69" s="1"/>
  <c r="X46" i="69"/>
  <c r="AM49" i="71" s="1"/>
  <c r="Y46" i="69"/>
  <c r="AN49" i="71" s="1"/>
  <c r="W46" i="69"/>
  <c r="AU47" i="69" l="1"/>
  <c r="AU52" i="69" s="1"/>
  <c r="W47" i="69"/>
  <c r="W52" i="69" s="1"/>
  <c r="BJ49" i="71"/>
  <c r="BJ50" i="71" s="1"/>
  <c r="BJ56" i="71" s="1"/>
  <c r="BB47" i="69"/>
  <c r="BB52" i="69" s="1"/>
  <c r="AL47" i="69"/>
  <c r="AL52" i="69" s="1"/>
  <c r="AV47" i="69"/>
  <c r="AV52" i="69" s="1"/>
  <c r="AS50" i="71"/>
  <c r="AS56" i="71" s="1"/>
  <c r="AV50" i="71"/>
  <c r="AV56" i="71" s="1"/>
  <c r="AK4" i="82"/>
  <c r="AK5" i="82" s="1"/>
  <c r="BK50" i="71"/>
  <c r="BK56" i="71" s="1"/>
  <c r="AZ4" i="82"/>
  <c r="AZ5" i="82" s="1"/>
  <c r="AZ11" i="82" s="1"/>
  <c r="AU50" i="71"/>
  <c r="AU56" i="71" s="1"/>
  <c r="AJ4" i="82"/>
  <c r="AJ5" i="82" s="1"/>
  <c r="AJ11" i="82" s="1"/>
  <c r="AI4" i="82"/>
  <c r="AT50" i="71"/>
  <c r="AT56" i="71" s="1"/>
  <c r="AH47" i="69"/>
  <c r="AH52" i="69" s="1"/>
  <c r="AG47" i="69"/>
  <c r="AG52" i="69" s="1"/>
  <c r="AF47" i="69"/>
  <c r="AF52" i="69" s="1"/>
  <c r="AE47" i="69"/>
  <c r="AE52" i="69" s="1"/>
  <c r="AD47" i="69"/>
  <c r="AD52" i="69" s="1"/>
  <c r="AC47" i="69"/>
  <c r="AC52" i="69" s="1"/>
  <c r="AB47" i="69"/>
  <c r="AB52" i="69" s="1"/>
  <c r="AA47" i="69"/>
  <c r="AA52" i="69" s="1"/>
  <c r="Z47" i="69"/>
  <c r="Z52" i="69" s="1"/>
  <c r="Y47" i="69"/>
  <c r="Y52" i="69" s="1"/>
  <c r="AY4" i="82"/>
  <c r="AY5" i="82" s="1"/>
  <c r="AY11" i="82" s="1"/>
  <c r="X47" i="69"/>
  <c r="X52" i="69" s="1"/>
  <c r="AX4" i="82"/>
  <c r="AX5" i="82" s="1"/>
  <c r="AX11" i="82" s="1"/>
  <c r="BC47" i="69"/>
  <c r="BC52" i="69" s="1"/>
  <c r="BM49" i="71"/>
  <c r="AZ47" i="69"/>
  <c r="AZ52" i="69" s="1"/>
  <c r="AJ47" i="69"/>
  <c r="AJ52" i="69" s="1"/>
  <c r="BL49" i="71"/>
  <c r="AG4" i="82"/>
  <c r="AG7" i="82" s="1"/>
  <c r="AC4" i="82"/>
  <c r="AN50" i="71"/>
  <c r="AN56" i="71" s="1"/>
  <c r="AO50" i="71"/>
  <c r="AO56" i="71" s="1"/>
  <c r="AD4" i="82"/>
  <c r="AR4" i="82"/>
  <c r="AR5" i="82" s="1"/>
  <c r="AR11" i="82" s="1"/>
  <c r="BC50" i="71"/>
  <c r="BC56" i="71" s="1"/>
  <c r="BG4" i="82"/>
  <c r="BG5" i="82" s="1"/>
  <c r="BG11" i="82" s="1"/>
  <c r="BR50" i="71"/>
  <c r="BR56" i="71" s="1"/>
  <c r="AQ4" i="82"/>
  <c r="AQ5" i="82" s="1"/>
  <c r="AQ11" i="82" s="1"/>
  <c r="BB50" i="71"/>
  <c r="BB56" i="71" s="1"/>
  <c r="BF4" i="82"/>
  <c r="BF5" i="82" s="1"/>
  <c r="BF11" i="82" s="1"/>
  <c r="BQ50" i="71"/>
  <c r="BQ56" i="71" s="1"/>
  <c r="AY47" i="69"/>
  <c r="AY52" i="69" s="1"/>
  <c r="BN49" i="71"/>
  <c r="AI47" i="69"/>
  <c r="AI52" i="69" s="1"/>
  <c r="AX49" i="71"/>
  <c r="BH50" i="71"/>
  <c r="BH56" i="71" s="1"/>
  <c r="AW4" i="82"/>
  <c r="AW5" i="82" s="1"/>
  <c r="AW11" i="82" s="1"/>
  <c r="BF50" i="71"/>
  <c r="BF56" i="71" s="1"/>
  <c r="AU4" i="82"/>
  <c r="AU5" i="82" s="1"/>
  <c r="AU11" i="82" s="1"/>
  <c r="AP50" i="71"/>
  <c r="AP56" i="71" s="1"/>
  <c r="AE4" i="82"/>
  <c r="BE50" i="71"/>
  <c r="BE56" i="71" s="1"/>
  <c r="AT4" i="82"/>
  <c r="AT5" i="82" s="1"/>
  <c r="AT11" i="82" s="1"/>
  <c r="AB4" i="82"/>
  <c r="AM50" i="71"/>
  <c r="AM56" i="71" s="1"/>
  <c r="AS4" i="82"/>
  <c r="AS5" i="82" s="1"/>
  <c r="AS11" i="82" s="1"/>
  <c r="BD50" i="71"/>
  <c r="BD56" i="71" s="1"/>
  <c r="AO4" i="82"/>
  <c r="AO5" i="82" s="1"/>
  <c r="AO11" i="82" s="1"/>
  <c r="AZ50" i="71"/>
  <c r="AZ56" i="71" s="1"/>
  <c r="AH7" i="82"/>
  <c r="AH5" i="82"/>
  <c r="AH11" i="82" s="1"/>
  <c r="BG50" i="71"/>
  <c r="BG56" i="71" s="1"/>
  <c r="AV4" i="82"/>
  <c r="AV5" i="82" s="1"/>
  <c r="AV11" i="82" s="1"/>
  <c r="AQ50" i="71"/>
  <c r="AQ56" i="71" s="1"/>
  <c r="AF4" i="82"/>
  <c r="BE4" i="82"/>
  <c r="BE5" i="82" s="1"/>
  <c r="BE11" i="82" s="1"/>
  <c r="BP50" i="71"/>
  <c r="BP56" i="71" s="1"/>
  <c r="AT47" i="69"/>
  <c r="AT52" i="69" s="1"/>
  <c r="AS47" i="69"/>
  <c r="AS52" i="69" s="1"/>
  <c r="AR47" i="69"/>
  <c r="AR52" i="69" s="1"/>
  <c r="AQ47" i="69"/>
  <c r="AQ52" i="69" s="1"/>
  <c r="AP47" i="69"/>
  <c r="AP52" i="69" s="1"/>
  <c r="AL49" i="71"/>
  <c r="AN4" i="82"/>
  <c r="AN5" i="82" s="1"/>
  <c r="AN11" i="82" s="1"/>
  <c r="AO47" i="69"/>
  <c r="AO52" i="69" s="1"/>
  <c r="AN47" i="69"/>
  <c r="AN52" i="69" s="1"/>
  <c r="AL4" i="82"/>
  <c r="AL5" i="82" s="1"/>
  <c r="AL11" i="82" s="1"/>
  <c r="AM47" i="69"/>
  <c r="AM52" i="69" s="1"/>
  <c r="BA47" i="69"/>
  <c r="BA52" i="69" s="1"/>
  <c r="AK47" i="69"/>
  <c r="AK52" i="69" s="1"/>
  <c r="BS49" i="71"/>
  <c r="BS50" i="71" s="1"/>
  <c r="BS56" i="71" s="1"/>
  <c r="BD4" i="82"/>
  <c r="BD5" i="82" s="1"/>
  <c r="BD11" i="82" s="1"/>
  <c r="BA49" i="71"/>
  <c r="AK11" i="82"/>
  <c r="BG54" i="56"/>
  <c r="BH54" i="56"/>
  <c r="BI54" i="56"/>
  <c r="BI53" i="56" s="1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 s="1"/>
  <c r="CG54" i="56"/>
  <c r="CG53" i="56" s="1"/>
  <c r="CH54" i="56"/>
  <c r="CH53" i="56" s="1"/>
  <c r="CI54" i="56"/>
  <c r="CI53" i="56" s="1"/>
  <c r="CJ54" i="56"/>
  <c r="CJ53" i="56" s="1"/>
  <c r="CK54" i="56"/>
  <c r="CK53" i="56" s="1"/>
  <c r="CL54" i="56"/>
  <c r="CL53" i="56" s="1"/>
  <c r="CM54" i="56"/>
  <c r="CM53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 l="1"/>
  <c r="AG11" i="82" s="1"/>
  <c r="BL50" i="71"/>
  <c r="BL56" i="71" s="1"/>
  <c r="BA4" i="82"/>
  <c r="BA5" i="82" s="1"/>
  <c r="BA11" i="82" s="1"/>
  <c r="BM50" i="71"/>
  <c r="BM56" i="71" s="1"/>
  <c r="BB4" i="82"/>
  <c r="BB5" i="82" s="1"/>
  <c r="BB11" i="82" s="1"/>
  <c r="AI7" i="82"/>
  <c r="AI5" i="82"/>
  <c r="AI11" i="82" s="1"/>
  <c r="AA4" i="82"/>
  <c r="AL50" i="71"/>
  <c r="BN50" i="71"/>
  <c r="BN56" i="71" s="1"/>
  <c r="BC4" i="82"/>
  <c r="BC5" i="82" s="1"/>
  <c r="BC11" i="82" s="1"/>
  <c r="AP4" i="82"/>
  <c r="AP5" i="82" s="1"/>
  <c r="AP11" i="82" s="1"/>
  <c r="BA50" i="71"/>
  <c r="BA56" i="71" s="1"/>
  <c r="AB5" i="82"/>
  <c r="AB11" i="82" s="1"/>
  <c r="AB7" i="82"/>
  <c r="AF5" i="82"/>
  <c r="AF11" i="82" s="1"/>
  <c r="AF7" i="82"/>
  <c r="AX50" i="71"/>
  <c r="AX56" i="71" s="1"/>
  <c r="AM4" i="82"/>
  <c r="AM5" i="82" s="1"/>
  <c r="AM11" i="82" s="1"/>
  <c r="AE7" i="82"/>
  <c r="AE5" i="82"/>
  <c r="AE11" i="82" s="1"/>
  <c r="AD7" i="82"/>
  <c r="AD5" i="82"/>
  <c r="AD11" i="82" s="1"/>
  <c r="AC5" i="82"/>
  <c r="AC11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 l="1"/>
  <c r="AA11" i="82" s="1"/>
  <c r="AA7" i="82"/>
  <c r="ARC65" i="74" l="1"/>
  <c r="AQY65" i="74"/>
  <c r="AQU65" i="74" l="1"/>
  <c r="AQS65" i="74"/>
  <c r="AQQ65" i="74" l="1"/>
  <c r="AQO65" i="74"/>
  <c r="AQK65" i="74"/>
  <c r="AQI65" i="74"/>
  <c r="BJ9" i="78" l="1"/>
  <c r="BJ5" i="78"/>
  <c r="BJ13" i="78" s="1"/>
  <c r="BJ7" i="72"/>
  <c r="BJ5" i="72"/>
  <c r="BJ12" i="72" s="1"/>
  <c r="BL8" i="70"/>
  <c r="BL7" i="70"/>
  <c r="BL5" i="70"/>
  <c r="BL13" i="70" s="1"/>
  <c r="CP9" i="47"/>
  <c r="CP7" i="47"/>
  <c r="CP10" i="47"/>
  <c r="CO9" i="47"/>
  <c r="CO7" i="47"/>
  <c r="CO5" i="47"/>
  <c r="CO13" i="47" s="1"/>
  <c r="CO10" i="47" s="1"/>
  <c r="BJ11" i="78" l="1"/>
  <c r="BJ10" i="78" s="1"/>
  <c r="BJ9" i="72"/>
  <c r="BJ10" i="72"/>
  <c r="BL10" i="70"/>
  <c r="BL11" i="70"/>
  <c r="CP15" i="47"/>
  <c r="CO15" i="47"/>
  <c r="BK8" i="70"/>
  <c r="BK7" i="70"/>
  <c r="BK5" i="70"/>
  <c r="BK13" i="70" s="1"/>
  <c r="BI7" i="72"/>
  <c r="BI5" i="72"/>
  <c r="BI12" i="72" s="1"/>
  <c r="BK10" i="70" l="1"/>
  <c r="BK11" i="70"/>
  <c r="BI10" i="72"/>
  <c r="BI9" i="72"/>
  <c r="BI9" i="78" l="1"/>
  <c r="BI5" i="78"/>
  <c r="BI11" i="78" s="1"/>
  <c r="BI13" i="78" l="1"/>
  <c r="BI10" i="78"/>
  <c r="CN9" i="47" l="1"/>
  <c r="CN7" i="47"/>
  <c r="CN5" i="47"/>
  <c r="CN15" i="47" s="1"/>
  <c r="CN13" i="47" l="1"/>
  <c r="CN10" i="47" s="1"/>
  <c r="BJ8" i="70"/>
  <c r="BJ7" i="70"/>
  <c r="BJ5" i="70"/>
  <c r="BJ13" i="70" s="1"/>
  <c r="BH7" i="72"/>
  <c r="BH5" i="72"/>
  <c r="BH12" i="72" s="1"/>
  <c r="BH9" i="78"/>
  <c r="BH5" i="78"/>
  <c r="BH13" i="78" s="1"/>
  <c r="BH9" i="72" l="1"/>
  <c r="BJ10" i="70"/>
  <c r="BJ11" i="70"/>
  <c r="BH10" i="72"/>
  <c r="BH11" i="78"/>
  <c r="BH10" i="78" s="1"/>
  <c r="BH8" i="70"/>
  <c r="BG9" i="78" l="1"/>
  <c r="BG5" i="78"/>
  <c r="BG7" i="72"/>
  <c r="BG5" i="72"/>
  <c r="BG12" i="72" s="1"/>
  <c r="BI8" i="70"/>
  <c r="BI7" i="70"/>
  <c r="BI5" i="70"/>
  <c r="BI13" i="70" s="1"/>
  <c r="CM9" i="47"/>
  <c r="CM7" i="47"/>
  <c r="CM5" i="47"/>
  <c r="CM15" i="47" s="1"/>
  <c r="Q50" i="81"/>
  <c r="J55" i="81"/>
  <c r="I55" i="81"/>
  <c r="J50" i="81"/>
  <c r="CK8" i="47"/>
  <c r="BG11" i="78" l="1"/>
  <c r="BG13" i="78"/>
  <c r="BG10" i="78" s="1"/>
  <c r="BG9" i="72"/>
  <c r="BG10" i="72"/>
  <c r="BI10" i="70"/>
  <c r="BI11" i="70"/>
  <c r="CM13" i="47"/>
  <c r="CM10" i="47" s="1"/>
  <c r="BF9" i="78"/>
  <c r="BF5" i="78"/>
  <c r="BF11" i="78" s="1"/>
  <c r="BF7" i="72"/>
  <c r="BF5" i="72"/>
  <c r="BF12" i="72" s="1"/>
  <c r="BH14" i="70"/>
  <c r="BH7" i="70" s="1"/>
  <c r="BH5" i="70"/>
  <c r="BH13" i="70" s="1"/>
  <c r="CL9" i="47"/>
  <c r="CL7" i="47"/>
  <c r="CL5" i="47"/>
  <c r="CL15" i="47" s="1"/>
  <c r="BF13" i="78" l="1"/>
  <c r="BF10" i="78" s="1"/>
  <c r="BF9" i="72"/>
  <c r="BF10" i="72"/>
  <c r="BH10" i="70"/>
  <c r="BH11" i="70"/>
  <c r="CL13" i="47"/>
  <c r="CL10" i="47" s="1"/>
  <c r="BG6" i="70" l="1"/>
  <c r="BF6" i="70"/>
  <c r="BE9" i="78"/>
  <c r="BE5" i="78"/>
  <c r="BE11" i="78" s="1"/>
  <c r="BE7" i="72"/>
  <c r="BE5" i="72"/>
  <c r="BE12" i="72" s="1"/>
  <c r="BG14" i="70"/>
  <c r="BG7" i="70" s="1"/>
  <c r="BG5" i="70"/>
  <c r="BG13" i="70" s="1"/>
  <c r="CK9" i="47"/>
  <c r="CK7" i="47"/>
  <c r="CK5" i="47"/>
  <c r="CK15" i="47" s="1"/>
  <c r="BG8" i="70" l="1"/>
  <c r="BE13" i="78"/>
  <c r="BE10" i="78" s="1"/>
  <c r="BE9" i="72"/>
  <c r="BE10" i="72"/>
  <c r="BG11" i="70"/>
  <c r="BG10" i="70"/>
  <c r="CK13" i="47"/>
  <c r="CK10" i="47" s="1"/>
  <c r="BD9" i="78" l="1"/>
  <c r="BD5" i="78"/>
  <c r="BD13" i="78" s="1"/>
  <c r="BD7" i="72"/>
  <c r="BD5" i="72"/>
  <c r="BD12" i="72" s="1"/>
  <c r="AZ8" i="70"/>
  <c r="BA8" i="70"/>
  <c r="BB8" i="70"/>
  <c r="BC8" i="70"/>
  <c r="BD8" i="70"/>
  <c r="BE8" i="70"/>
  <c r="BF8" i="70"/>
  <c r="BF14" i="70"/>
  <c r="BF7" i="70" s="1"/>
  <c r="BF5" i="70"/>
  <c r="BF10" i="70" s="1"/>
  <c r="BF13" i="70" l="1"/>
  <c r="BD11" i="78"/>
  <c r="BD10" i="78" s="1"/>
  <c r="BD9" i="72"/>
  <c r="BD10" i="72"/>
  <c r="BF11" i="70"/>
  <c r="CJ9" i="47" l="1"/>
  <c r="CJ7" i="47"/>
  <c r="CJ5" i="47"/>
  <c r="CJ15" i="47" s="1"/>
  <c r="CJ13" i="47" l="1"/>
  <c r="CJ10" i="47" s="1"/>
  <c r="BC7" i="72"/>
  <c r="BC5" i="72"/>
  <c r="BC12" i="72" s="1"/>
  <c r="BE14" i="70"/>
  <c r="BE7" i="70" s="1"/>
  <c r="BD14" i="70"/>
  <c r="BE5" i="70"/>
  <c r="BE13" i="70" s="1"/>
  <c r="BC9" i="72" l="1"/>
  <c r="BC10" i="72"/>
  <c r="BE10" i="70"/>
  <c r="BE11" i="70"/>
  <c r="BC9" i="78" l="1"/>
  <c r="CI7" i="47"/>
  <c r="CI9" i="47"/>
  <c r="CI5" i="47"/>
  <c r="CI13" i="47" s="1"/>
  <c r="CI10" i="47" s="1"/>
  <c r="BC5" i="78"/>
  <c r="BC11" i="78" s="1"/>
  <c r="BC13" i="78" l="1"/>
  <c r="CI15" i="47"/>
  <c r="BC10" i="78"/>
  <c r="CH9" i="47" l="1"/>
  <c r="CH7" i="47"/>
  <c r="CH5" i="47"/>
  <c r="CH13" i="47" s="1"/>
  <c r="CH10" i="47" s="1"/>
  <c r="BD7" i="70"/>
  <c r="BC14" i="70"/>
  <c r="BB14" i="70"/>
  <c r="BD5" i="70"/>
  <c r="BD11" i="70" s="1"/>
  <c r="BB7" i="72"/>
  <c r="BB5" i="72"/>
  <c r="BB10" i="72" s="1"/>
  <c r="CH15" i="47" l="1"/>
  <c r="BD13" i="70"/>
  <c r="BD10" i="70"/>
  <c r="BB12" i="72"/>
  <c r="BB9" i="72"/>
  <c r="BB9" i="78" l="1"/>
  <c r="BB5" i="78"/>
  <c r="BB13" i="78" s="1"/>
  <c r="BB11" i="78" l="1"/>
  <c r="BB10" i="78" s="1"/>
  <c r="BA9" i="78" l="1"/>
  <c r="BA5" i="78"/>
  <c r="BA13" i="78" s="1"/>
  <c r="BC7" i="70"/>
  <c r="BC5" i="70"/>
  <c r="BC13" i="70" s="1"/>
  <c r="CF9" i="47"/>
  <c r="CG9" i="47"/>
  <c r="CE9" i="47"/>
  <c r="CG7" i="47"/>
  <c r="CG5" i="47"/>
  <c r="CG15" i="47" s="1"/>
  <c r="CG13" i="47" l="1"/>
  <c r="CG10" i="47" s="1"/>
  <c r="BC10" i="70"/>
  <c r="BC11" i="70"/>
  <c r="BA11" i="78"/>
  <c r="BA10" i="78" s="1"/>
  <c r="BA7" i="72"/>
  <c r="BA5" i="72"/>
  <c r="BA12" i="72" s="1"/>
  <c r="BA9" i="72" l="1"/>
  <c r="BA10" i="72"/>
  <c r="A20" i="75"/>
  <c r="A21" i="75" s="1"/>
  <c r="A22" i="75" s="1"/>
  <c r="A23" i="75" s="1"/>
  <c r="A24" i="75" s="1"/>
  <c r="A25" i="75" s="1"/>
  <c r="A26" i="75" s="1"/>
  <c r="A27" i="75" s="1"/>
  <c r="CF7" i="47" l="1"/>
  <c r="CF5" i="47"/>
  <c r="CF15" i="47" s="1"/>
  <c r="CF13" i="47" l="1"/>
  <c r="CF10" i="47" s="1"/>
  <c r="BB7" i="70"/>
  <c r="BB5" i="70"/>
  <c r="BB13" i="70" s="1"/>
  <c r="BA14" i="70"/>
  <c r="AZ7" i="72"/>
  <c r="AZ5" i="72"/>
  <c r="AZ12" i="72" s="1"/>
  <c r="AZ10" i="72" l="1"/>
  <c r="AZ9" i="72"/>
  <c r="BB10" i="70"/>
  <c r="BB11" i="70"/>
  <c r="AZ9" i="78"/>
  <c r="AY7" i="78"/>
  <c r="AZ5" i="78"/>
  <c r="AZ13" i="78" s="1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Z11" i="78" l="1"/>
  <c r="AZ10" i="78" s="1"/>
  <c r="AY9" i="78"/>
  <c r="AY5" i="78" l="1"/>
  <c r="CE5" i="47"/>
  <c r="CE13" i="47" s="1"/>
  <c r="CE10" i="47" s="1"/>
  <c r="BA7" i="70"/>
  <c r="AZ14" i="70"/>
  <c r="AY13" i="78" l="1"/>
  <c r="AY11" i="78"/>
  <c r="AY10" i="78" s="1"/>
  <c r="CE15" i="47"/>
  <c r="BA5" i="70"/>
  <c r="BA13" i="70" s="1"/>
  <c r="BA11" i="70" l="1"/>
  <c r="BA10" i="70"/>
  <c r="AY7" i="72" l="1"/>
  <c r="AY5" i="72"/>
  <c r="AY12" i="72" l="1"/>
  <c r="AY10" i="72"/>
  <c r="AY9" i="72"/>
  <c r="AR7" i="78"/>
  <c r="AS7" i="78"/>
  <c r="AT7" i="78"/>
  <c r="AU7" i="78"/>
  <c r="AV7" i="78"/>
  <c r="AW7" i="78"/>
  <c r="AX7" i="78"/>
  <c r="AQ7" i="78"/>
  <c r="AR5" i="78"/>
  <c r="AS5" i="78"/>
  <c r="AT5" i="78"/>
  <c r="AU5" i="78"/>
  <c r="AV5" i="78"/>
  <c r="AW5" i="78"/>
  <c r="AX5" i="78"/>
  <c r="AQ5" i="78"/>
  <c r="AR5" i="72"/>
  <c r="AS5" i="72"/>
  <c r="AT5" i="72"/>
  <c r="AU5" i="72"/>
  <c r="AV5" i="72"/>
  <c r="AW5" i="72"/>
  <c r="AX5" i="72"/>
  <c r="AX12" i="72" s="1"/>
  <c r="AQ5" i="72"/>
  <c r="AQ10" i="72" l="1"/>
  <c r="AQ9" i="72"/>
  <c r="AT7" i="70"/>
  <c r="AU7" i="70"/>
  <c r="AV7" i="70"/>
  <c r="AW7" i="70"/>
  <c r="AZ7" i="70"/>
  <c r="AS7" i="70"/>
  <c r="AY14" i="70"/>
  <c r="AY7" i="70" s="1"/>
  <c r="AX14" i="70"/>
  <c r="AX7" i="70" s="1"/>
  <c r="AT5" i="70"/>
  <c r="AU5" i="70"/>
  <c r="AV5" i="70"/>
  <c r="AW5" i="70"/>
  <c r="AX5" i="70"/>
  <c r="AY5" i="70"/>
  <c r="AZ5" i="70"/>
  <c r="AZ13" i="70" s="1"/>
  <c r="AS5" i="70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 s="1"/>
  <c r="BQ10" i="47" s="1"/>
  <c r="BR5" i="47"/>
  <c r="BR13" i="47" s="1"/>
  <c r="BR10" i="47" s="1"/>
  <c r="BS5" i="47"/>
  <c r="BS13" i="47" s="1"/>
  <c r="BS10" i="47" s="1"/>
  <c r="BT5" i="47"/>
  <c r="BT13" i="47" s="1"/>
  <c r="BT10" i="47" s="1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 s="1"/>
  <c r="BX10" i="47" s="1"/>
  <c r="BY5" i="47"/>
  <c r="BY13" i="47" s="1"/>
  <c r="BY10" i="47" s="1"/>
  <c r="BZ5" i="47"/>
  <c r="BZ13" i="47" s="1"/>
  <c r="BZ10" i="47" s="1"/>
  <c r="CA5" i="47"/>
  <c r="CA13" i="47" s="1"/>
  <c r="CA10" i="47" s="1"/>
  <c r="CB5" i="47"/>
  <c r="CB13" i="47" s="1"/>
  <c r="CB10" i="47" s="1"/>
  <c r="CC5" i="47"/>
  <c r="CC13" i="47" s="1"/>
  <c r="CC10" i="47" s="1"/>
  <c r="CD5" i="47"/>
  <c r="CD13" i="47" s="1"/>
  <c r="CD10" i="47" s="1"/>
  <c r="BP5" i="47"/>
  <c r="AS10" i="70" l="1"/>
  <c r="AS11" i="70"/>
  <c r="BP13" i="47"/>
  <c r="BP10" i="47" s="1"/>
  <c r="CD15" i="47"/>
  <c r="CC15" i="47"/>
  <c r="CB15" i="47"/>
  <c r="CD9" i="47"/>
  <c r="AX9" i="72"/>
  <c r="A65" i="74" l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Z10" i="70"/>
  <c r="AZ11" i="70"/>
  <c r="AX10" i="72"/>
  <c r="AX7" i="72"/>
  <c r="AX13" i="78" l="1"/>
  <c r="AW13" i="78"/>
  <c r="AX11" i="78" l="1"/>
  <c r="AX10" i="78" s="1"/>
  <c r="AX9" i="78"/>
  <c r="BR9" i="47" l="1"/>
  <c r="BS9" i="47"/>
  <c r="BT9" i="47"/>
  <c r="BU9" i="47"/>
  <c r="BV9" i="47"/>
  <c r="BW9" i="47"/>
  <c r="BX9" i="47"/>
  <c r="BZ9" i="47"/>
  <c r="CA9" i="47"/>
  <c r="CB9" i="47"/>
  <c r="CC9" i="47"/>
  <c r="BQ9" i="47"/>
  <c r="BY9" i="47"/>
  <c r="AW12" i="72"/>
  <c r="AW10" i="72"/>
  <c r="AW9" i="72" l="1"/>
  <c r="AW7" i="72"/>
  <c r="AW9" i="78" l="1"/>
  <c r="AW11" i="78"/>
  <c r="AW10" i="78" l="1"/>
  <c r="AY13" i="70" l="1"/>
  <c r="AT13" i="70"/>
  <c r="AU13" i="70"/>
  <c r="AV13" i="70"/>
  <c r="AW13" i="70"/>
  <c r="AX13" i="70"/>
  <c r="AS13" i="70"/>
  <c r="AY8" i="70"/>
  <c r="A6" i="80"/>
  <c r="A7" i="80" s="1"/>
  <c r="A8" i="80" s="1"/>
  <c r="A9" i="80" s="1"/>
  <c r="A10" i="80" s="1"/>
  <c r="A11" i="80" s="1"/>
  <c r="A12" i="80" s="1"/>
  <c r="A13" i="80" s="1"/>
  <c r="G3" i="80"/>
  <c r="I3" i="80" s="1"/>
  <c r="K3" i="80" s="1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0" i="70" l="1"/>
  <c r="AY11" i="70"/>
  <c r="AR13" i="78"/>
  <c r="AS13" i="78"/>
  <c r="AT13" i="78"/>
  <c r="AU13" i="78"/>
  <c r="AV13" i="78"/>
  <c r="AQ13" i="78"/>
  <c r="AQ9" i="78"/>
  <c r="AQ11" i="78" l="1"/>
  <c r="AQ10" i="78" s="1"/>
  <c r="AV11" i="78" l="1"/>
  <c r="AU11" i="78"/>
  <c r="AT11" i="78"/>
  <c r="AS11" i="78"/>
  <c r="AR11" i="78"/>
  <c r="CE53" i="56"/>
  <c r="CE49" i="56" l="1"/>
  <c r="AV10" i="78"/>
  <c r="AV9" i="78"/>
  <c r="AR10" i="78"/>
  <c r="AR9" i="78"/>
  <c r="AS10" i="78"/>
  <c r="AS9" i="78"/>
  <c r="AT10" i="78"/>
  <c r="AT9" i="78"/>
  <c r="AU10" i="78"/>
  <c r="AU9" i="78"/>
  <c r="CD53" i="56" l="1"/>
  <c r="CD49" i="56"/>
  <c r="AQ7" i="72" l="1"/>
  <c r="BW49" i="56" l="1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 l="1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R12" i="72"/>
  <c r="AS12" i="72"/>
  <c r="AT12" i="72"/>
  <c r="AU12" i="72"/>
  <c r="AV12" i="72"/>
  <c r="AQ12" i="72" l="1"/>
  <c r="AV7" i="72"/>
  <c r="AU10" i="72"/>
  <c r="AT10" i="72"/>
  <c r="AS9" i="72"/>
  <c r="AR9" i="72"/>
  <c r="AR7" i="72" l="1"/>
  <c r="AS10" i="72"/>
  <c r="AS7" i="72"/>
  <c r="AT7" i="72"/>
  <c r="AT9" i="72"/>
  <c r="AV10" i="72"/>
  <c r="AU7" i="72"/>
  <c r="AU9" i="72"/>
  <c r="AV9" i="72"/>
  <c r="AR10" i="72"/>
  <c r="AL53" i="71" l="1"/>
  <c r="W49" i="69"/>
  <c r="AW10" i="70" l="1"/>
  <c r="AW8" i="70"/>
  <c r="AW11" i="70"/>
  <c r="AV10" i="70"/>
  <c r="AV8" i="70"/>
  <c r="AV11" i="70"/>
  <c r="AU8" i="70"/>
  <c r="AU10" i="70"/>
  <c r="AU11" i="70"/>
  <c r="AS8" i="70"/>
  <c r="AX8" i="70"/>
  <c r="AX10" i="70"/>
  <c r="AX11" i="70"/>
  <c r="AT11" i="70"/>
  <c r="AT8" i="70"/>
  <c r="AT10" i="70"/>
  <c r="BN6" i="47"/>
  <c r="BO6" i="47"/>
  <c r="BM6" i="47"/>
  <c r="BL6" i="47"/>
  <c r="BK6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0" authorId="0" shapeId="0" xr:uid="{E15D96F6-555B-49F6-A455-D3EFDC7205E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59" authorId="1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59" authorId="1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832BC983-538D-461C-A8F1-C3EA27122C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1F7AAF6D-C8B5-4B0D-B5F7-DDBCAA68F1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U51" authorId="0" shapeId="0" xr:uid="{4FCA57A0-B6D6-4B75-BF2F-ADDA36B2ED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15FB438C-C348-4627-9E52-4D5C7438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033C85BB-2A7C-402E-8C1D-CD4EC0A9B0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A976EF54-53A1-469C-A3A1-2385127B7F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8E2CED35-DE34-440A-A8B6-9165D5A52B2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8C6335B1-CB3F-44C2-A788-1D3AFB742E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ED0B835D-F400-4BDF-91A4-CB34B2510A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Trạm</t>
        </r>
      </text>
    </comment>
    <comment ref="S51" authorId="0" shapeId="0" xr:uid="{A989A6FF-F2DC-48AE-B108-06CA3B51FA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T51" authorId="0" shapeId="0" xr:uid="{463326E3-6F3D-44BD-AB46-D18A88128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2105261E-81AC-400B-93DE-D0C30D5F4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V51" authorId="0" shapeId="0" xr:uid="{4F87CBEB-4C84-4706-9B89-B084456E27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AF52" authorId="0" shapeId="0" xr:uid="{9C7C9247-6414-49B7-BB9D-5CA08BE7E5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182FF528-0885-4F1C-BE9A-571B93B979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151C9850-54F1-433A-810A-A54905592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EEEE3F59-578C-4D4A-B60E-94041F442C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3C6C88F6-55D4-416A-9F5D-38CF015E17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J51" authorId="0" shapeId="0" xr:uid="{75C2C665-6011-412B-89DF-4287AFAA00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9BEA866C-0F66-420B-B478-6DFAEE2E2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88AEF6E3-4BD1-4C7A-BF28-098194EA42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56E459B3-D404-4D37-BA41-F73B84EA29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86759210-F6B6-40BB-8369-6BD4EC38FD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E60DDA89-CF85-4F40-9A7A-8350FE9AA0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61F2BCD2-BAED-4D09-A8BF-506E10EDA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633ECF89-85AD-4ED1-837B-6EFD605306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J51" authorId="0" shapeId="0" xr:uid="{DD1AC8D9-3950-4AAC-8939-D2476D618F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K51" authorId="0" shapeId="0" xr:uid="{D3CEB706-D4D7-4B19-A43F-DD7A71F23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L51" authorId="0" shapeId="0" xr:uid="{AE296DD7-2165-4B1D-AD0E-8D2D4E05DA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U51" authorId="0" shapeId="0" xr:uid="{8B01530F-706E-4611-8AAB-C725B6B41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Z60" authorId="0" shapeId="0" xr:uid="{9A4A4B1B-5F30-4429-BFFA-A9CDFC5AED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71437785-39ED-4E9A-864B-DF0359D450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E0B00440-C9BF-4394-A26B-F49CBCA1E8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J51" authorId="0" shapeId="0" xr:uid="{01B1FA70-0832-44E6-9B82-AEE6783C9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F717C481-1E2B-47D6-B725-75ADB5CDC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5E865725-1E0A-4F4D-8DEE-4DA8352DD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71F69F74-D52E-45EB-905F-5881108733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65661D6B-2D93-4595-B979-39BF569CF9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74FEC3E2-042F-4A96-8C11-90FC9E9CBDF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C583C609-F4FD-4011-98E0-41991151EF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229ED27F-9B1F-4C7D-A36A-6BF7BABA7B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70" authorId="0" shapeId="0" xr:uid="{1EF4A180-BE05-4827-927D-ABE53DA356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79" authorId="1" shapeId="0" xr:uid="{92C2E839-F546-47FD-AB44-6AE10D8E37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79" authorId="1" shapeId="0" xr:uid="{0CC72A2B-3517-4698-9668-BBE42281CF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8" authorId="0" shapeId="0" xr:uid="{E92AE4EF-3F63-4AEB-A833-272CD6CE66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7" authorId="1" shapeId="0" xr:uid="{08DC31D8-AF2B-4495-812B-AA8321DF84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7" authorId="1" shapeId="0" xr:uid="{9DDD0576-B56C-4ADD-82BD-F772309DF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2C5C56CA-BB71-45CB-AD7E-49741F4101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242CEE54-3BFB-45E7-9D84-DF229BBBFC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J51" authorId="0" shapeId="0" xr:uid="{C6023ECE-6433-4542-A534-D59F26A1A9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05049A7F-4B69-4629-9E05-EF447ED6E9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EEAB5D69-9209-4D12-900E-8EB0F77FE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3F741930-55FD-4BBE-B557-3F685F3514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8E10E140-1783-46A4-BF41-4F385000E2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F951A0F3-8A6A-40DA-B337-3F07E1D9D9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DE096296-6C17-4204-B9E7-422DE3B43C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E0E40F9C-F2BC-4A85-8836-9E5A2692966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0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0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0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<sst xmlns="http://schemas.openxmlformats.org/spreadsheetml/2006/main" count="38843" uniqueCount="507">
  <si>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</si>
  <si>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</si>
  <si>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</si>
  <si>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</si>
  <si>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</si>
  <si>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</si>
  <si>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</si>
  <si>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</si>
  <si>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</si>
  <si>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</si>
  <si>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</si>
  <si>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</si>
  <si>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</si>
  <si>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</si>
  <si>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</si>
  <si>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</si>
  <si>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</si>
  <si>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</si>
  <si>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</si>
  <si>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</si>
  <si>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</si>
  <si>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</si>
  <si>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</si>
  <si>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</si>
  <si>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</si>
  <si>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</si>
  <si>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</si>
  <si>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</si>
  <si>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</si>
  <si>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</si>
  <si>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</si>
  <si>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</si>
  <si>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</si>
  <si>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</si>
  <si>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</si>
  <si>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</si>
  <si>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</si>
  <si>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</si>
  <si>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</si>
  <si>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</si>
  <si>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</si>
  <si>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</si>
  <si>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</si>
  <si>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</si>
  <si>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</si>
  <si>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</si>
  <si>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</si>
  <si>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</si>
  <si>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</si>
  <si>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</si>
  <si>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</si>
  <si>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</si>
  <si>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</si>
  <si>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</si>
  <si>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</si>
  <si>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</si>
  <si>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</si>
  <si>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</si>
  <si>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</si>
  <si>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</si>
  <si>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</si>
  <si>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</si>
  <si>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</si>
  <si>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</si>
  <si>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</si>
  <si>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</si>
  <si>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</si>
  <si>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</si>
  <si>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</si>
  <si>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</si>
  <si>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</si>
  <si>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</si>
  <si>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</si>
  <si>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</si>
  <si>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</si>
  <si>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</si>
  <si>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</si>
  <si>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</si>
  <si>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</si>
  <si>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</si>
  <si>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</si>
  <si>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</si>
  <si>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</si>
  <si>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</si>
  <si>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</si>
  <si>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</si>
  <si>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</si>
  <si>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</si>
  <si>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</si>
  <si>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</si>
  <si>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</si>
  <si>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</si>
  <si>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</si>
  <si>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</si>
  <si>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</si>
  <si>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</si>
  <si>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</si>
  <si>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</si>
  <si>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</si>
  <si>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</si>
  <si>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</si>
  <si>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</si>
  <si>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</si>
  <si>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</si>
  <si>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</si>
  <si>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</si>
  <si>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</si>
  <si>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</si>
  <si>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</si>
  <si>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</si>
  <si>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</si>
  <si>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</si>
  <si>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</si>
  <si>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</si>
  <si>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</si>
  <si>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</si>
  <si>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</si>
  <si>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</si>
  <si>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</si>
  <si>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</si>
  <si>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</si>
  <si>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</si>
  <si>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</si>
  <si>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</si>
  <si>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</si>
  <si>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</si>
  <si>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</si>
  <si>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</si>
  <si>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</si>
  <si>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</si>
  <si>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</si>
  <si>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</si>
  <si>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</si>
  <si>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</si>
  <si>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</si>
  <si>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</si>
  <si>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</si>
  <si>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</si>
  <si>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</si>
  <si>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</si>
  <si>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</si>
  <si>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</si>
  <si>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</si>
  <si>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</si>
  <si>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</si>
  <si>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</si>
  <si>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</si>
  <si>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</si>
  <si>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</si>
  <si>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</si>
  <si>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</si>
  <si>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</si>
  <si>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</si>
  <si>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</si>
  <si>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</si>
  <si>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</si>
  <si>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</si>
  <si>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</si>
  <si>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</si>
  <si>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</si>
  <si>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</si>
  <si>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</si>
  <si>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</si>
  <si>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</si>
  <si>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</si>
  <si>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</si>
  <si>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</si>
  <si>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</si>
  <si>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</si>
  <si>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</si>
  <si>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</si>
  <si>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</si>
  <si>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</si>
  <si>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</si>
  <si>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</si>
  <si>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</si>
  <si>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</si>
  <si>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</si>
  <si>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</si>
  <si>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</si>
  <si>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</si>
  <si>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</si>
  <si>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</si>
  <si>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</si>
  <si>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</si>
  <si>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</si>
  <si>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</si>
  <si>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</si>
  <si>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</si>
  <si>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</si>
  <si>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</si>
  <si>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</si>
  <si>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</si>
  <si>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</si>
  <si>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</si>
  <si>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</si>
  <si>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</si>
  <si>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</si>
  <si>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</si>
  <si>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</si>
  <si>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</si>
  <si>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</si>
  <si>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</si>
  <si>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</si>
  <si>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</si>
  <si>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</si>
  <si>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</si>
  <si>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</si>
  <si>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</si>
  <si>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</si>
  <si>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</si>
  <si>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</si>
  <si>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</si>
  <si>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</si>
  <si>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</si>
  <si>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</si>
  <si>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</si>
  <si>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</si>
  <si>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</si>
  <si>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</si>
  <si>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</si>
  <si>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</si>
  <si>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</si>
  <si>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</si>
  <si>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</si>
  <si>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</si>
  <si>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</si>
  <si>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</si>
  <si>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</si>
  <si>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</si>
  <si>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</si>
  <si>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</si>
  <si>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</si>
  <si>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</si>
  <si>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</si>
  <si>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</si>
  <si>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</si>
  <si>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</si>
  <si>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</si>
  <si>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</si>
  <si>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</si>
  <si>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</si>
  <si>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</si>
  <si>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</si>
  <si>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</si>
  <si>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</si>
  <si>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</si>
  <si>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</si>
  <si>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</si>
  <si>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</si>
  <si>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</si>
  <si>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</si>
  <si>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</si>
  <si>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</si>
  <si>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</si>
  <si>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</si>
  <si>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</si>
  <si>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</si>
  <si>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</si>
  <si>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</si>
  <si>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</si>
  <si>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</si>
  <si>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</si>
  <si>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</si>
  <si>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</si>
  <si>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</si>
  <si>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</si>
  <si>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</si>
  <si>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</si>
  <si>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</si>
  <si>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</si>
  <si>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</si>
  <si>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</si>
  <si>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</si>
  <si>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</si>
  <si>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</si>
  <si>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</si>
  <si>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</si>
  <si>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</si>
  <si>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</si>
  <si>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</si>
  <si>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</si>
  <si>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</si>
  <si>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</si>
  <si>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</si>
  <si>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</si>
  <si>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</si>
  <si>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</si>
  <si>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</si>
  <si>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</si>
  <si>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</si>
  <si>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</si>
  <si>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</si>
  <si>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</si>
  <si>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</si>
  <si>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</si>
  <si>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</si>
  <si>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</si>
  <si>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</si>
  <si>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</si>
  <si>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</si>
  <si>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</si>
  <si>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</si>
  <si>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</si>
  <si>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</si>
  <si>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</si>
  <si>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</si>
  <si>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</si>
  <si>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</si>
  <si>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</si>
  <si>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</si>
  <si>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</si>
  <si>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</si>
  <si>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</si>
  <si>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</si>
  <si>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</si>
  <si>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</si>
  <si>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</si>
  <si>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</si>
  <si>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</si>
  <si>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</si>
  <si>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</si>
  <si>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</si>
  <si>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</si>
  <si>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</si>
  <si>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</si>
  <si>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</si>
  <si>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</si>
  <si>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</si>
  <si>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</si>
  <si>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</si>
  <si>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</si>
  <si>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</si>
  <si>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</si>
  <si>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</si>
  <si>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</si>
  <si>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</si>
  <si>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</si>
  <si>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</si>
  <si>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</si>
  <si>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</si>
  <si>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</si>
  <si>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</si>
  <si>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</si>
  <si>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</si>
  <si>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</si>
  <si>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</si>
  <si>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</si>
  <si>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</si>
  <si>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</si>
  <si>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</si>
  <si>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</si>
  <si>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</si>
  <si>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</si>
  <si>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</si>
  <si>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</si>
  <si>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</si>
  <si>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</si>
  <si>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</si>
  <si>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</si>
  <si>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</si>
  <si>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</si>
  <si>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</si>
  <si>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</si>
  <si>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</si>
  <si>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</si>
  <si>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</si>
  <si>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</si>
  <si>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</si>
  <si>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</si>
  <si>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</si>
  <si>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</si>
  <si>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</si>
  <si>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</si>
  <si>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</si>
  <si>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</si>
  <si>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</si>
  <si>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</si>
  <si>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</si>
  <si>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</si>
  <si>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</si>
  <si>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</si>
  <si>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</si>
  <si>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</si>
  <si>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</si>
  <si>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</si>
  <si>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</si>
  <si>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</si>
  <si>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</si>
  <si>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</si>
  <si>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</si>
  <si>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</si>
  <si>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</si>
  <si>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</si>
  <si>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</si>
  <si>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</si>
  <si>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</si>
  <si>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</si>
  <si>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</si>
  <si>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</si>
  <si>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</si>
  <si>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</si>
  <si>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</si>
  <si>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</si>
  <si>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</si>
  <si>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</si>
  <si>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</si>
  <si>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</si>
  <si>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</si>
  <si>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</si>
  <si>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</si>
  <si>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</si>
  <si>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</si>
  <si>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</si>
  <si>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</si>
  <si>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</si>
  <si>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</si>
  <si>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</si>
  <si>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</si>
  <si>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</si>
  <si>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</si>
  <si>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</si>
  <si>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</si>
  <si>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</si>
  <si>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</si>
  <si>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</si>
  <si>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</si>
  <si>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</si>
  <si>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</si>
  <si>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</si>
  <si>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</si>
  <si>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</si>
  <si>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</si>
  <si>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</si>
  <si>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</si>
  <si>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</si>
  <si>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</si>
  <si>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</si>
  <si>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</si>
  <si>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</si>
  <si>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</si>
  <si>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</si>
  <si>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</si>
  <si>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</si>
  <si>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</si>
  <si>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</si>
  <si>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</si>
  <si>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</si>
  <si>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</si>
  <si>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</si>
  <si>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</si>
  <si>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</si>
  <si>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</si>
  <si>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</si>
  <si>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</si>
  <si>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</si>
  <si>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</si>
  <si>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</si>
  <si>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</si>
  <si>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</si>
  <si>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</si>
  <si>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</si>
  <si>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</si>
  <si>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</si>
  <si>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</si>
  <si>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</si>
  <si>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</si>
  <si>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</si>
  <si>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</si>
  <si>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</si>
  <si>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</si>
  <si>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</si>
  <si>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</si>
  <si>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</si>
  <si>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</si>
  <si>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</si>
  <si>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</si>
  <si>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</si>
  <si>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</si>
  <si>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</si>
  <si>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</si>
  <si>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</si>
  <si>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</si>
  <si>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</si>
  <si>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</si>
  <si>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</si>
  <si>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</si>
  <si>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</si>
  <si>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</si>
  <si>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</si>
  <si>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CL B0-B1</t>
  </si>
  <si>
    <t>CL B0-B1-Line</t>
  </si>
  <si>
    <t>B1-Line</t>
  </si>
  <si>
    <t>B0-Line</t>
  </si>
  <si>
    <t>CL B0-Tuyến Xô-Line</t>
  </si>
  <si>
    <t>Tuyến xô-Line</t>
  </si>
  <si>
    <t>Tuyến xô</t>
  </si>
  <si>
    <t>CL B0- tuyến xô</t>
  </si>
  <si>
    <t>Chai B1.1</t>
  </si>
  <si>
    <t>Chai B1.2</t>
  </si>
  <si>
    <t>Chai B1.1 (Trạm)</t>
  </si>
  <si>
    <t>Chai B1.1 (NCC ngoài)</t>
  </si>
  <si>
    <t>CL B0-Tuyển xô-Line</t>
  </si>
  <si>
    <t>CL B0-Tuyển xô</t>
  </si>
  <si>
    <t>Vảy A5.1</t>
  </si>
  <si>
    <t>CL B0-Vảy A5.1-Line</t>
  </si>
  <si>
    <t>CL B0-Vảy A5.1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</si>
</sst>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#,##0.0\ [$₫-42A];\-#,##0.0\ [$₫-42A]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1"/>
      <color theme="0"/>
      <name val="Times New Roman"/>
      <family val="1"/>
    </font>
    <font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3" fillId="0" borderId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36" fillId="0" borderId="0"/>
    <xf numFmtId="0" fontId="35" fillId="0" borderId="0"/>
    <xf numFmtId="43" fontId="3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</cellStyleXfs>
  <cellXfs count="444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9" fontId="24" fillId="0" borderId="4" xfId="5" applyFont="1" applyBorder="1" applyAlignment="1">
      <alignment horizontal="right"/>
    </xf>
    <xf numFmtId="9" fontId="24" fillId="0" borderId="4" xfId="5" applyFont="1" applyBorder="1" applyAlignment="1">
      <alignment horizontal="center"/>
    </xf>
    <xf numFmtId="0" fontId="24" fillId="0" borderId="0" xfId="0" applyFont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quotePrefix="1"/>
    <xf numFmtId="167" fontId="26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6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8" fillId="0" borderId="1" xfId="1" applyNumberFormat="1" applyFont="1" applyBorder="1"/>
    <xf numFmtId="167" fontId="28" fillId="3" borderId="0" xfId="1" applyNumberFormat="1" applyFont="1" applyFill="1"/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5" applyFont="1" applyBorder="1" applyAlignment="1">
      <alignment horizontal="right"/>
    </xf>
    <xf numFmtId="9" fontId="31" fillId="0" borderId="0" xfId="5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0" fontId="0" fillId="3" borderId="0" xfId="0" applyFill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9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67" fontId="5" fillId="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7" fontId="28" fillId="0" borderId="0" xfId="0" quotePrefix="1" applyNumberFormat="1" applyFont="1" applyAlignment="1">
      <alignment horizontal="center"/>
    </xf>
    <xf numFmtId="167" fontId="28" fillId="0" borderId="0" xfId="1" applyNumberFormat="1" applyFont="1"/>
    <xf numFmtId="167" fontId="28" fillId="0" borderId="0" xfId="0" applyNumberFormat="1" applyFont="1"/>
    <xf numFmtId="9" fontId="28" fillId="0" borderId="0" xfId="5" applyFont="1"/>
    <xf numFmtId="0" fontId="37" fillId="0" borderId="0" xfId="0" applyFont="1"/>
    <xf numFmtId="167" fontId="5" fillId="4" borderId="1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0" fontId="28" fillId="7" borderId="0" xfId="0" applyFont="1" applyFill="1"/>
    <xf numFmtId="167" fontId="5" fillId="7" borderId="0" xfId="1" applyNumberFormat="1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right" wrapText="1"/>
    </xf>
    <xf numFmtId="167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4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6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9" fontId="44" fillId="0" borderId="4" xfId="5" applyFont="1" applyBorder="1" applyAlignment="1">
      <alignment horizontal="right"/>
    </xf>
    <xf numFmtId="9" fontId="44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2" fillId="0" borderId="0" xfId="0" applyFont="1"/>
    <xf numFmtId="17" fontId="15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/>
    <xf numFmtId="0" fontId="45" fillId="0" borderId="0" xfId="0" applyFont="1"/>
    <xf numFmtId="0" fontId="17" fillId="0" borderId="0" xfId="0" applyFont="1"/>
    <xf numFmtId="168" fontId="10" fillId="6" borderId="1" xfId="6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7" fontId="18" fillId="0" borderId="0" xfId="1" applyNumberFormat="1" applyFont="1" applyBorder="1" applyAlignment="1">
      <alignment vertical="center"/>
    </xf>
    <xf numFmtId="0" fontId="11" fillId="0" borderId="0" xfId="0" applyFont="1"/>
    <xf numFmtId="0" fontId="21" fillId="0" borderId="0" xfId="0" applyFont="1"/>
    <xf numFmtId="0" fontId="19" fillId="0" borderId="0" xfId="0" applyFont="1"/>
    <xf numFmtId="167" fontId="5" fillId="0" borderId="0" xfId="0" applyNumberFormat="1" applyFont="1"/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1" fontId="28" fillId="0" borderId="0" xfId="0" applyNumberFormat="1" applyFont="1"/>
    <xf numFmtId="0" fontId="9" fillId="0" borderId="0" xfId="0" applyFont="1" applyAlignment="1">
      <alignment horizontal="center"/>
    </xf>
    <xf numFmtId="167" fontId="4" fillId="0" borderId="0" xfId="1" applyNumberFormat="1" applyFont="1" applyFill="1"/>
    <xf numFmtId="0" fontId="28" fillId="3" borderId="0" xfId="0" applyFont="1" applyFill="1"/>
    <xf numFmtId="0" fontId="26" fillId="3" borderId="0" xfId="0" applyFont="1" applyFill="1"/>
    <xf numFmtId="167" fontId="28" fillId="0" borderId="0" xfId="1" applyNumberFormat="1" applyFont="1" applyAlignment="1">
      <alignment horizontal="center"/>
    </xf>
    <xf numFmtId="167" fontId="3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167" fontId="18" fillId="0" borderId="0" xfId="1" applyNumberFormat="1" applyFont="1" applyBorder="1"/>
    <xf numFmtId="167" fontId="19" fillId="0" borderId="0" xfId="1" applyNumberFormat="1" applyFont="1"/>
    <xf numFmtId="167" fontId="10" fillId="0" borderId="0" xfId="1" applyNumberFormat="1" applyFont="1"/>
    <xf numFmtId="167" fontId="15" fillId="0" borderId="0" xfId="1" applyNumberFormat="1" applyFont="1" applyAlignment="1">
      <alignment horizontal="center"/>
    </xf>
    <xf numFmtId="167" fontId="18" fillId="0" borderId="0" xfId="1" applyNumberFormat="1" applyFont="1" applyAlignment="1">
      <alignment vertical="center"/>
    </xf>
    <xf numFmtId="167" fontId="5" fillId="0" borderId="0" xfId="1" applyNumberFormat="1" applyFont="1"/>
    <xf numFmtId="169" fontId="11" fillId="2" borderId="2" xfId="0" applyNumberFormat="1" applyFont="1" applyFill="1" applyBorder="1" applyAlignment="1">
      <alignment horizontal="center" vertical="center"/>
    </xf>
    <xf numFmtId="168" fontId="10" fillId="0" borderId="2" xfId="6" applyNumberFormat="1" applyFont="1" applyFill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/>
    </xf>
    <xf numFmtId="169" fontId="11" fillId="2" borderId="8" xfId="0" applyNumberFormat="1" applyFont="1" applyFill="1" applyBorder="1" applyAlignment="1">
      <alignment horizontal="center" vertical="center"/>
    </xf>
    <xf numFmtId="169" fontId="11" fillId="2" borderId="9" xfId="0" applyNumberFormat="1" applyFont="1" applyFill="1" applyBorder="1" applyAlignment="1">
      <alignment horizontal="center" vertical="center"/>
    </xf>
    <xf numFmtId="168" fontId="10" fillId="0" borderId="8" xfId="6" applyNumberFormat="1" applyFont="1" applyFill="1" applyBorder="1" applyAlignment="1">
      <alignment horizontal="center" vertical="center"/>
    </xf>
    <xf numFmtId="168" fontId="10" fillId="0" borderId="9" xfId="6" applyNumberFormat="1" applyFont="1" applyFill="1" applyBorder="1" applyAlignment="1">
      <alignment horizontal="center" vertical="center"/>
    </xf>
    <xf numFmtId="168" fontId="10" fillId="0" borderId="9" xfId="6" applyNumberFormat="1" applyFont="1" applyBorder="1" applyAlignment="1">
      <alignment horizontal="center" vertical="center"/>
    </xf>
    <xf numFmtId="168" fontId="10" fillId="0" borderId="12" xfId="6" applyNumberFormat="1" applyFont="1" applyBorder="1" applyAlignment="1">
      <alignment horizontal="center" vertical="center"/>
    </xf>
    <xf numFmtId="168" fontId="10" fillId="0" borderId="8" xfId="6" applyNumberFormat="1" applyFont="1" applyBorder="1" applyAlignment="1">
      <alignment horizontal="center" vertical="center"/>
    </xf>
    <xf numFmtId="168" fontId="10" fillId="0" borderId="10" xfId="6" applyNumberFormat="1" applyFont="1" applyBorder="1" applyAlignment="1">
      <alignment horizontal="center" vertical="center"/>
    </xf>
    <xf numFmtId="168" fontId="10" fillId="0" borderId="1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/>
    </xf>
    <xf numFmtId="167" fontId="10" fillId="0" borderId="1" xfId="1" applyNumberFormat="1" applyFont="1" applyBorder="1" applyAlignment="1">
      <alignment vertical="center"/>
    </xf>
    <xf numFmtId="0" fontId="49" fillId="0" borderId="1" xfId="0" applyFont="1" applyBorder="1"/>
    <xf numFmtId="0" fontId="49" fillId="0" borderId="1" xfId="0" quotePrefix="1" applyFont="1" applyBorder="1"/>
    <xf numFmtId="0" fontId="50" fillId="0" borderId="1" xfId="0" applyFont="1" applyBorder="1" applyAlignment="1">
      <alignment horizontal="center"/>
    </xf>
    <xf numFmtId="0" fontId="51" fillId="0" borderId="0" xfId="0" applyFont="1"/>
    <xf numFmtId="0" fontId="52" fillId="0" borderId="0" xfId="0" applyFont="1"/>
    <xf numFmtId="167" fontId="52" fillId="0" borderId="0" xfId="1" applyNumberFormat="1" applyFont="1"/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0" xfId="1" applyNumberFormat="1" applyFont="1" applyAlignment="1">
      <alignment vertical="center"/>
    </xf>
    <xf numFmtId="0" fontId="19" fillId="0" borderId="1" xfId="0" applyFont="1" applyBorder="1" applyAlignment="1">
      <alignment horizontal="left"/>
    </xf>
    <xf numFmtId="172" fontId="10" fillId="0" borderId="15" xfId="6" applyNumberFormat="1" applyFont="1" applyFill="1" applyBorder="1" applyAlignment="1">
      <alignment horizontal="center" vertical="center"/>
    </xf>
    <xf numFmtId="172" fontId="10" fillId="0" borderId="15" xfId="6" applyNumberFormat="1" applyFont="1" applyBorder="1" applyAlignment="1">
      <alignment horizontal="center" vertical="center"/>
    </xf>
    <xf numFmtId="172" fontId="10" fillId="0" borderId="1" xfId="6" applyNumberFormat="1" applyFont="1" applyFill="1" applyBorder="1" applyAlignment="1">
      <alignment horizontal="center" vertical="center"/>
    </xf>
    <xf numFmtId="172" fontId="10" fillId="0" borderId="1" xfId="6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0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6" fillId="0" borderId="0" xfId="1" applyNumberFormat="1" applyFont="1" applyFill="1"/>
    <xf numFmtId="0" fontId="13" fillId="3" borderId="0" xfId="0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8" fontId="10" fillId="6" borderId="15" xfId="6" applyNumberFormat="1" applyFont="1" applyFill="1" applyBorder="1" applyAlignment="1">
      <alignment horizontal="center" vertical="center"/>
    </xf>
    <xf numFmtId="168" fontId="10" fillId="0" borderId="1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9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vertical="center"/>
    </xf>
    <xf numFmtId="167" fontId="10" fillId="0" borderId="9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4" fontId="0" fillId="0" borderId="0" xfId="0" applyNumberFormat="1"/>
    <xf numFmtId="0" fontId="55" fillId="0" borderId="0" xfId="0" applyFont="1"/>
    <xf numFmtId="168" fontId="10" fillId="0" borderId="15" xfId="6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7" fontId="26" fillId="3" borderId="0" xfId="1" applyNumberFormat="1" applyFont="1" applyFill="1"/>
    <xf numFmtId="167" fontId="13" fillId="0" borderId="2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59" fillId="7" borderId="2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 wrapText="1"/>
    </xf>
    <xf numFmtId="0" fontId="60" fillId="7" borderId="9" xfId="0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0" fontId="60" fillId="7" borderId="8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4" fillId="8" borderId="1" xfId="0" applyFont="1" applyFill="1" applyBorder="1" applyAlignment="1">
      <alignment horizontal="left" vertical="center" wrapText="1"/>
    </xf>
    <xf numFmtId="0" fontId="64" fillId="8" borderId="9" xfId="0" applyFont="1" applyFill="1" applyBorder="1" applyAlignment="1">
      <alignment vertical="center"/>
    </xf>
    <xf numFmtId="168" fontId="61" fillId="8" borderId="18" xfId="6" applyNumberFormat="1" applyFont="1" applyFill="1" applyBorder="1" applyAlignment="1">
      <alignment horizontal="center" vertical="center"/>
    </xf>
    <xf numFmtId="168" fontId="64" fillId="8" borderId="8" xfId="6" applyNumberFormat="1" applyFont="1" applyFill="1" applyBorder="1" applyAlignment="1">
      <alignment horizontal="center" vertical="center"/>
    </xf>
    <xf numFmtId="168" fontId="64" fillId="8" borderId="1" xfId="6" applyNumberFormat="1" applyFont="1" applyFill="1" applyBorder="1" applyAlignment="1">
      <alignment horizontal="center" vertical="center"/>
    </xf>
    <xf numFmtId="168" fontId="64" fillId="8" borderId="9" xfId="6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 wrapText="1"/>
    </xf>
    <xf numFmtId="0" fontId="64" fillId="0" borderId="9" xfId="0" applyFont="1" applyBorder="1" applyAlignment="1">
      <alignment vertical="center" wrapText="1"/>
    </xf>
    <xf numFmtId="168" fontId="61" fillId="0" borderId="18" xfId="6" applyNumberFormat="1" applyFont="1" applyFill="1" applyBorder="1" applyAlignment="1">
      <alignment horizontal="center" vertical="center"/>
    </xf>
    <xf numFmtId="168" fontId="64" fillId="0" borderId="8" xfId="6" applyNumberFormat="1" applyFont="1" applyFill="1" applyBorder="1" applyAlignment="1">
      <alignment horizontal="center" vertical="center"/>
    </xf>
    <xf numFmtId="168" fontId="64" fillId="0" borderId="1" xfId="6" applyNumberFormat="1" applyFont="1" applyFill="1" applyBorder="1" applyAlignment="1">
      <alignment horizontal="center" vertical="center"/>
    </xf>
    <xf numFmtId="168" fontId="64" fillId="0" borderId="9" xfId="6" applyNumberFormat="1" applyFont="1" applyFill="1" applyBorder="1" applyAlignment="1">
      <alignment horizontal="center" vertical="center"/>
    </xf>
    <xf numFmtId="168" fontId="64" fillId="0" borderId="3" xfId="6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58" fillId="0" borderId="0" xfId="0" applyFont="1"/>
    <xf numFmtId="0" fontId="56" fillId="0" borderId="0" xfId="0" applyFont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168" fontId="64" fillId="8" borderId="2" xfId="6" applyNumberFormat="1" applyFont="1" applyFill="1" applyBorder="1" applyAlignment="1">
      <alignment horizontal="center" vertical="center"/>
    </xf>
    <xf numFmtId="168" fontId="64" fillId="0" borderId="2" xfId="6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168" fontId="64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0" fillId="9" borderId="1" xfId="0" applyFont="1" applyFill="1" applyBorder="1" applyAlignment="1">
      <alignment horizontal="center" vertical="center"/>
    </xf>
    <xf numFmtId="168" fontId="64" fillId="9" borderId="1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1" applyNumberFormat="1" applyFont="1" applyBorder="1" applyAlignment="1">
      <alignment vertical="center"/>
    </xf>
    <xf numFmtId="167" fontId="9" fillId="0" borderId="2" xfId="1" applyNumberFormat="1" applyFont="1" applyBorder="1" applyAlignment="1">
      <alignment vertical="center"/>
    </xf>
    <xf numFmtId="0" fontId="60" fillId="7" borderId="3" xfId="0" applyFont="1" applyFill="1" applyBorder="1" applyAlignment="1">
      <alignment horizontal="center" vertical="center"/>
    </xf>
    <xf numFmtId="168" fontId="64" fillId="8" borderId="3" xfId="6" applyNumberFormat="1" applyFont="1" applyFill="1" applyBorder="1" applyAlignment="1">
      <alignment horizontal="center" vertical="center"/>
    </xf>
    <xf numFmtId="0" fontId="60" fillId="7" borderId="4" xfId="0" applyFont="1" applyFill="1" applyBorder="1" applyAlignment="1">
      <alignment horizontal="center" vertical="center"/>
    </xf>
    <xf numFmtId="168" fontId="64" fillId="8" borderId="4" xfId="6" applyNumberFormat="1" applyFont="1" applyFill="1" applyBorder="1" applyAlignment="1">
      <alignment horizontal="center" vertical="center"/>
    </xf>
    <xf numFmtId="168" fontId="64" fillId="0" borderId="4" xfId="6" applyNumberFormat="1" applyFont="1" applyFill="1" applyBorder="1" applyAlignment="1">
      <alignment horizontal="center" vertical="center"/>
    </xf>
    <xf numFmtId="168" fontId="61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3" fillId="0" borderId="0" xfId="0" applyFont="1"/>
    <xf numFmtId="168" fontId="64" fillId="0" borderId="15" xfId="6" applyNumberFormat="1" applyFont="1" applyFill="1" applyBorder="1" applyAlignment="1">
      <alignment horizontal="center" vertical="center"/>
    </xf>
    <xf numFmtId="168" fontId="10" fillId="0" borderId="20" xfId="6" applyNumberFormat="1" applyFont="1" applyBorder="1" applyAlignment="1">
      <alignment horizontal="center" vertical="center"/>
    </xf>
    <xf numFmtId="168" fontId="10" fillId="0" borderId="21" xfId="6" applyNumberFormat="1" applyFont="1" applyBorder="1" applyAlignment="1">
      <alignment horizontal="center" vertical="center"/>
    </xf>
    <xf numFmtId="168" fontId="10" fillId="0" borderId="16" xfId="6" applyNumberFormat="1" applyFont="1" applyBorder="1" applyAlignment="1">
      <alignment horizontal="center" vertical="center"/>
    </xf>
    <xf numFmtId="168" fontId="10" fillId="0" borderId="17" xfId="6" applyNumberFormat="1" applyFont="1" applyBorder="1" applyAlignment="1">
      <alignment horizontal="center" vertical="center"/>
    </xf>
    <xf numFmtId="167" fontId="10" fillId="0" borderId="17" xfId="1" applyNumberFormat="1" applyFont="1" applyBorder="1" applyAlignment="1">
      <alignment horizontal="center" vertical="center"/>
    </xf>
    <xf numFmtId="168" fontId="19" fillId="10" borderId="8" xfId="6" applyNumberFormat="1" applyFont="1" applyFill="1" applyBorder="1" applyAlignment="1">
      <alignment horizontal="center" vertical="center"/>
    </xf>
    <xf numFmtId="167" fontId="26" fillId="6" borderId="0" xfId="1" applyNumberFormat="1" applyFont="1" applyFill="1"/>
    <xf numFmtId="168" fontId="62" fillId="0" borderId="1" xfId="6" applyNumberFormat="1" applyFont="1" applyFill="1" applyBorder="1" applyAlignment="1">
      <alignment horizontal="center" vertical="center"/>
    </xf>
    <xf numFmtId="168" fontId="66" fillId="0" borderId="18" xfId="6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14" xfId="0" applyFont="1" applyBorder="1" applyAlignment="1">
      <alignment vertical="center"/>
    </xf>
    <xf numFmtId="0" fontId="57" fillId="0" borderId="0" xfId="0" applyFont="1" applyAlignment="1">
      <alignment vertical="center"/>
    </xf>
    <xf numFmtId="169" fontId="61" fillId="7" borderId="22" xfId="0" applyNumberFormat="1" applyFont="1" applyFill="1" applyBorder="1" applyAlignment="1">
      <alignment horizontal="center" vertical="center" wrapText="1"/>
    </xf>
    <xf numFmtId="170" fontId="61" fillId="7" borderId="23" xfId="0" applyNumberFormat="1" applyFont="1" applyFill="1" applyBorder="1" applyAlignment="1">
      <alignment vertical="center"/>
    </xf>
    <xf numFmtId="170" fontId="61" fillId="7" borderId="14" xfId="0" applyNumberFormat="1" applyFont="1" applyFill="1" applyBorder="1" applyAlignment="1">
      <alignment vertical="center"/>
    </xf>
    <xf numFmtId="169" fontId="61" fillId="7" borderId="26" xfId="0" applyNumberFormat="1" applyFont="1" applyFill="1" applyBorder="1" applyAlignment="1">
      <alignment horizontal="center" vertical="center" wrapText="1"/>
    </xf>
    <xf numFmtId="170" fontId="62" fillId="9" borderId="28" xfId="0" applyNumberFormat="1" applyFont="1" applyFill="1" applyBorder="1" applyAlignment="1">
      <alignment horizontal="center" vertical="center"/>
    </xf>
    <xf numFmtId="170" fontId="62" fillId="7" borderId="29" xfId="0" applyNumberFormat="1" applyFont="1" applyFill="1" applyBorder="1" applyAlignment="1">
      <alignment horizontal="center" vertical="center"/>
    </xf>
    <xf numFmtId="170" fontId="62" fillId="9" borderId="29" xfId="0" applyNumberFormat="1" applyFont="1" applyFill="1" applyBorder="1" applyAlignment="1">
      <alignment horizontal="center" vertical="center"/>
    </xf>
    <xf numFmtId="170" fontId="62" fillId="7" borderId="30" xfId="0" applyNumberFormat="1" applyFont="1" applyFill="1" applyBorder="1" applyAlignment="1">
      <alignment horizontal="center" vertical="center"/>
    </xf>
    <xf numFmtId="170" fontId="62" fillId="7" borderId="31" xfId="0" applyNumberFormat="1" applyFont="1" applyFill="1" applyBorder="1" applyAlignment="1">
      <alignment horizontal="center" vertical="center"/>
    </xf>
    <xf numFmtId="170" fontId="62" fillId="7" borderId="32" xfId="0" applyNumberFormat="1" applyFont="1" applyFill="1" applyBorder="1" applyAlignment="1">
      <alignment horizontal="center" vertical="center"/>
    </xf>
    <xf numFmtId="170" fontId="62" fillId="9" borderId="33" xfId="0" applyNumberFormat="1" applyFont="1" applyFill="1" applyBorder="1" applyAlignment="1">
      <alignment horizontal="center" vertical="center"/>
    </xf>
    <xf numFmtId="170" fontId="62" fillId="7" borderId="33" xfId="0" applyNumberFormat="1" applyFont="1" applyFill="1" applyBorder="1" applyAlignment="1">
      <alignment horizontal="center" vertical="center"/>
    </xf>
    <xf numFmtId="0" fontId="61" fillId="7" borderId="2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/>
    </xf>
    <xf numFmtId="0" fontId="60" fillId="7" borderId="32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 wrapText="1"/>
    </xf>
    <xf numFmtId="0" fontId="60" fillId="7" borderId="30" xfId="0" applyFont="1" applyFill="1" applyBorder="1" applyAlignment="1">
      <alignment horizontal="center" vertical="center"/>
    </xf>
    <xf numFmtId="170" fontId="62" fillId="7" borderId="34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2" fillId="9" borderId="34" xfId="0" applyNumberFormat="1" applyFont="1" applyFill="1" applyBorder="1" applyAlignment="1">
      <alignment horizontal="center" vertical="center"/>
    </xf>
    <xf numFmtId="168" fontId="64" fillId="9" borderId="3" xfId="6" applyNumberFormat="1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170" fontId="61" fillId="7" borderId="37" xfId="0" applyNumberFormat="1" applyFont="1" applyFill="1" applyBorder="1" applyAlignment="1">
      <alignment vertical="center"/>
    </xf>
    <xf numFmtId="168" fontId="64" fillId="0" borderId="1" xfId="6" applyNumberFormat="1" applyFont="1" applyFill="1" applyBorder="1" applyAlignment="1">
      <alignment horizontal="left" vertical="center"/>
    </xf>
    <xf numFmtId="168" fontId="62" fillId="0" borderId="9" xfId="6" applyNumberFormat="1" applyFont="1" applyFill="1" applyBorder="1" applyAlignment="1">
      <alignment horizontal="center" vertical="center"/>
    </xf>
    <xf numFmtId="170" fontId="62" fillId="9" borderId="31" xfId="0" applyNumberFormat="1" applyFont="1" applyFill="1" applyBorder="1" applyAlignment="1">
      <alignment horizontal="center" vertical="center"/>
    </xf>
    <xf numFmtId="168" fontId="64" fillId="0" borderId="1" xfId="6" applyNumberFormat="1" applyFont="1" applyBorder="1" applyAlignment="1">
      <alignment horizontal="center" vertical="center"/>
    </xf>
    <xf numFmtId="169" fontId="61" fillId="7" borderId="28" xfId="0" applyNumberFormat="1" applyFont="1" applyFill="1" applyBorder="1" applyAlignment="1">
      <alignment horizontal="center" vertical="center" wrapText="1"/>
    </xf>
    <xf numFmtId="169" fontId="61" fillId="7" borderId="23" xfId="0" applyNumberFormat="1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/>
    </xf>
    <xf numFmtId="168" fontId="61" fillId="8" borderId="19" xfId="6" applyNumberFormat="1" applyFont="1" applyFill="1" applyBorder="1" applyAlignment="1">
      <alignment horizontal="center" vertical="center"/>
    </xf>
    <xf numFmtId="168" fontId="61" fillId="0" borderId="19" xfId="6" applyNumberFormat="1" applyFont="1" applyFill="1" applyBorder="1" applyAlignment="1">
      <alignment horizontal="center" vertical="center"/>
    </xf>
    <xf numFmtId="168" fontId="64" fillId="0" borderId="15" xfId="6" applyNumberFormat="1" applyFont="1" applyBorder="1" applyAlignment="1">
      <alignment horizontal="center" vertical="center"/>
    </xf>
    <xf numFmtId="170" fontId="62" fillId="7" borderId="26" xfId="0" applyNumberFormat="1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64" fillId="8" borderId="18" xfId="6" applyNumberFormat="1" applyFont="1" applyFill="1" applyBorder="1" applyAlignment="1">
      <alignment horizontal="center" vertical="center"/>
    </xf>
    <xf numFmtId="168" fontId="64" fillId="0" borderId="18" xfId="6" applyNumberFormat="1" applyFont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/>
    </xf>
    <xf numFmtId="170" fontId="61" fillId="7" borderId="39" xfId="0" applyNumberFormat="1" applyFont="1" applyFill="1" applyBorder="1" applyAlignment="1">
      <alignment horizontal="center" vertical="center"/>
    </xf>
    <xf numFmtId="168" fontId="64" fillId="0" borderId="3" xfId="6" applyNumberFormat="1" applyFont="1" applyBorder="1" applyAlignment="1">
      <alignment horizontal="center" vertical="center"/>
    </xf>
    <xf numFmtId="0" fontId="60" fillId="9" borderId="4" xfId="0" applyFont="1" applyFill="1" applyBorder="1" applyAlignment="1">
      <alignment horizontal="center" vertical="center"/>
    </xf>
    <xf numFmtId="168" fontId="64" fillId="9" borderId="4" xfId="6" applyNumberFormat="1" applyFont="1" applyFill="1" applyBorder="1" applyAlignment="1">
      <alignment horizontal="center" vertical="center"/>
    </xf>
    <xf numFmtId="168" fontId="64" fillId="0" borderId="9" xfId="6" applyNumberFormat="1" applyFont="1" applyBorder="1" applyAlignment="1">
      <alignment horizontal="center" vertical="center"/>
    </xf>
    <xf numFmtId="168" fontId="64" fillId="0" borderId="4" xfId="6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5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4" fillId="8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1" fillId="0" borderId="18" xfId="6" applyNumberFormat="1" applyFont="1" applyBorder="1" applyAlignment="1">
      <alignment horizontal="center" vertical="center"/>
    </xf>
    <xf numFmtId="168" fontId="64" fillId="0" borderId="2" xfId="6" applyNumberFormat="1" applyFont="1" applyBorder="1" applyAlignment="1">
      <alignment horizontal="center" vertical="center"/>
    </xf>
    <xf numFmtId="168" fontId="64" fillId="0" borderId="8" xfId="6" applyNumberFormat="1" applyFont="1" applyBorder="1" applyAlignment="1">
      <alignment horizontal="center" vertical="center"/>
    </xf>
    <xf numFmtId="168" fontId="61" fillId="0" borderId="19" xfId="6" applyNumberFormat="1" applyFont="1" applyBorder="1" applyAlignment="1">
      <alignment horizontal="center" vertical="center"/>
    </xf>
    <xf numFmtId="170" fontId="62" fillId="7" borderId="41" xfId="0" applyNumberFormat="1" applyFont="1" applyFill="1" applyBorder="1" applyAlignment="1">
      <alignment horizontal="center" vertical="center"/>
    </xf>
    <xf numFmtId="170" fontId="62" fillId="7" borderId="28" xfId="0" applyNumberFormat="1" applyFont="1" applyFill="1" applyBorder="1" applyAlignment="1">
      <alignment horizontal="center" vertical="center"/>
    </xf>
    <xf numFmtId="170" fontId="62" fillId="9" borderId="26" xfId="0" applyNumberFormat="1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168" fontId="64" fillId="9" borderId="18" xfId="6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vertical="center"/>
    </xf>
    <xf numFmtId="170" fontId="61" fillId="7" borderId="36" xfId="0" applyNumberFormat="1" applyFont="1" applyFill="1" applyBorder="1" applyAlignment="1">
      <alignment vertical="center"/>
    </xf>
    <xf numFmtId="170" fontId="61" fillId="7" borderId="35" xfId="0" applyNumberFormat="1" applyFont="1" applyFill="1" applyBorder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168" fontId="64" fillId="9" borderId="19" xfId="6" applyNumberFormat="1" applyFont="1" applyFill="1" applyBorder="1" applyAlignment="1">
      <alignment horizontal="center" vertical="center"/>
    </xf>
    <xf numFmtId="172" fontId="10" fillId="3" borderId="1" xfId="6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2" xfId="1" applyNumberFormat="1" applyFont="1" applyFill="1" applyBorder="1" applyAlignment="1">
      <alignment vertical="center"/>
    </xf>
    <xf numFmtId="172" fontId="13" fillId="0" borderId="0" xfId="0" applyNumberFormat="1" applyFont="1" applyAlignment="1">
      <alignment vertical="center"/>
    </xf>
    <xf numFmtId="0" fontId="13" fillId="11" borderId="0" xfId="0" applyFont="1" applyFill="1" applyAlignment="1">
      <alignment vertical="center"/>
    </xf>
    <xf numFmtId="172" fontId="13" fillId="11" borderId="0" xfId="0" applyNumberFormat="1" applyFont="1" applyFill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2" fontId="10" fillId="12" borderId="1" xfId="6" applyNumberFormat="1" applyFont="1" applyFill="1" applyBorder="1" applyAlignment="1">
      <alignment horizontal="center" vertical="center"/>
    </xf>
    <xf numFmtId="167" fontId="10" fillId="12" borderId="1" xfId="1" applyNumberFormat="1" applyFont="1" applyFill="1" applyBorder="1" applyAlignment="1">
      <alignment horizontal="center" vertical="center"/>
    </xf>
    <xf numFmtId="167" fontId="13" fillId="12" borderId="1" xfId="1" applyNumberFormat="1" applyFont="1" applyFill="1" applyBorder="1" applyAlignment="1">
      <alignment vertical="center"/>
    </xf>
    <xf numFmtId="167" fontId="13" fillId="12" borderId="2" xfId="1" applyNumberFormat="1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167" fontId="13" fillId="12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167" fontId="10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vertical="center"/>
    </xf>
    <xf numFmtId="167" fontId="13" fillId="5" borderId="2" xfId="1" applyNumberFormat="1" applyFont="1" applyFill="1" applyBorder="1" applyAlignment="1">
      <alignment vertical="center"/>
    </xf>
    <xf numFmtId="172" fontId="10" fillId="5" borderId="1" xfId="6" applyNumberFormat="1" applyFont="1" applyFill="1" applyBorder="1" applyAlignment="1">
      <alignment horizontal="center" vertical="center"/>
    </xf>
    <xf numFmtId="172" fontId="10" fillId="0" borderId="0" xfId="6" applyNumberFormat="1" applyFont="1" applyBorder="1" applyAlignment="1">
      <alignment horizontal="center" vertical="center"/>
    </xf>
    <xf numFmtId="172" fontId="10" fillId="0" borderId="0" xfId="6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9" fontId="13" fillId="5" borderId="0" xfId="5" applyFont="1" applyFill="1" applyAlignment="1">
      <alignment vertical="center"/>
    </xf>
    <xf numFmtId="9" fontId="13" fillId="0" borderId="0" xfId="5" applyFont="1" applyAlignment="1">
      <alignment vertical="center"/>
    </xf>
    <xf numFmtId="172" fontId="19" fillId="11" borderId="1" xfId="6" applyNumberFormat="1" applyFont="1" applyFill="1" applyBorder="1" applyAlignment="1">
      <alignment horizontal="center" vertical="center"/>
    </xf>
    <xf numFmtId="167" fontId="19" fillId="11" borderId="1" xfId="1" applyNumberFormat="1" applyFont="1" applyFill="1" applyBorder="1" applyAlignment="1">
      <alignment horizontal="center" vertical="center"/>
    </xf>
    <xf numFmtId="167" fontId="11" fillId="11" borderId="1" xfId="1" applyNumberFormat="1" applyFont="1" applyFill="1" applyBorder="1" applyAlignment="1">
      <alignment vertical="center"/>
    </xf>
    <xf numFmtId="167" fontId="11" fillId="11" borderId="2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70" fontId="61" fillId="7" borderId="36" xfId="0" applyNumberFormat="1" applyFont="1" applyFill="1" applyBorder="1" applyAlignment="1">
      <alignment horizontal="center" vertical="center"/>
    </xf>
    <xf numFmtId="170" fontId="61" fillId="7" borderId="35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1" fillId="7" borderId="14" xfId="0" applyNumberFormat="1" applyFont="1" applyFill="1" applyBorder="1" applyAlignment="1">
      <alignment horizontal="center" vertical="center"/>
    </xf>
    <xf numFmtId="170" fontId="61" fillId="7" borderId="27" xfId="0" applyNumberFormat="1" applyFont="1" applyFill="1" applyBorder="1" applyAlignment="1">
      <alignment horizontal="center" vertical="center"/>
    </xf>
    <xf numFmtId="170" fontId="61" fillId="7" borderId="23" xfId="0" applyNumberFormat="1" applyFont="1" applyFill="1" applyBorder="1" applyAlignment="1">
      <alignment horizontal="center" vertical="center"/>
    </xf>
    <xf numFmtId="170" fontId="61" fillId="7" borderId="38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 wrapText="1"/>
    </xf>
    <xf numFmtId="170" fontId="61" fillId="7" borderId="36" xfId="0" applyNumberFormat="1" applyFont="1" applyFill="1" applyBorder="1" applyAlignment="1">
      <alignment horizontal="center" vertical="center" wrapText="1"/>
    </xf>
    <xf numFmtId="170" fontId="61" fillId="7" borderId="35" xfId="0" applyNumberFormat="1" applyFont="1" applyFill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/>
    </xf>
    <xf numFmtId="170" fontId="15" fillId="6" borderId="3" xfId="0" applyNumberFormat="1" applyFont="1" applyFill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 wrapText="1"/>
    </xf>
    <xf numFmtId="170" fontId="15" fillId="6" borderId="3" xfId="0" applyNumberFormat="1" applyFont="1" applyFill="1" applyBorder="1" applyAlignment="1">
      <alignment horizontal="center" vertical="center" wrapText="1"/>
    </xf>
    <xf numFmtId="170" fontId="15" fillId="6" borderId="1" xfId="0" applyNumberFormat="1" applyFont="1" applyFill="1" applyBorder="1" applyAlignment="1">
      <alignment horizontal="center" vertical="center" wrapText="1"/>
    </xf>
    <xf numFmtId="171" fontId="43" fillId="0" borderId="1" xfId="0" applyNumberFormat="1" applyFont="1" applyBorder="1" applyAlignment="1">
      <alignment horizontal="center" vertical="center"/>
    </xf>
    <xf numFmtId="171" fontId="43" fillId="0" borderId="5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171" fontId="43" fillId="0" borderId="6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7" fontId="13" fillId="0" borderId="1" xfId="1" applyNumberFormat="1" applyFont="1" applyFill="1" applyBorder="1" applyAlignment="1">
      <alignment vertical="center"/>
    </xf>
    <xf numFmtId="167" fontId="13" fillId="0" borderId="2" xfId="1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72" fontId="19" fillId="3" borderId="15" xfId="6" applyNumberFormat="1" applyFont="1" applyFill="1" applyBorder="1" applyAlignment="1">
      <alignment horizontal="center" vertical="center"/>
    </xf>
    <xf numFmtId="167" fontId="11" fillId="3" borderId="1" xfId="1" applyNumberFormat="1" applyFont="1" applyFill="1" applyBorder="1" applyAlignment="1">
      <alignment vertical="center"/>
    </xf>
    <xf numFmtId="167" fontId="11" fillId="3" borderId="2" xfId="1" applyNumberFormat="1" applyFont="1" applyFill="1" applyBorder="1" applyAlignment="1">
      <alignment vertical="center"/>
    </xf>
    <xf numFmtId="172" fontId="19" fillId="3" borderId="1" xfId="6" applyNumberFormat="1" applyFont="1" applyFill="1" applyBorder="1" applyAlignment="1">
      <alignment horizontal="center" vertical="center"/>
    </xf>
    <xf numFmtId="167" fontId="19" fillId="3" borderId="1" xfId="1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67" fillId="13" borderId="1" xfId="0" applyFont="1" applyFill="1" applyBorder="1" applyAlignment="1">
      <alignment horizontal="center" vertical="center"/>
    </xf>
    <xf numFmtId="167" fontId="67" fillId="13" borderId="1" xfId="1" applyNumberFormat="1" applyFont="1" applyFill="1" applyBorder="1" applyAlignment="1">
      <alignment vertical="center"/>
    </xf>
    <xf numFmtId="167" fontId="67" fillId="13" borderId="2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72" fontId="19" fillId="10" borderId="1" xfId="6" applyNumberFormat="1" applyFont="1" applyFill="1" applyBorder="1" applyAlignment="1">
      <alignment horizontal="center" vertical="center"/>
    </xf>
    <xf numFmtId="167" fontId="19" fillId="10" borderId="1" xfId="1" applyNumberFormat="1" applyFont="1" applyFill="1" applyBorder="1" applyAlignment="1">
      <alignment horizontal="center" vertical="center"/>
    </xf>
    <xf numFmtId="172" fontId="27" fillId="3" borderId="1" xfId="6" applyNumberFormat="1" applyFont="1" applyFill="1" applyBorder="1" applyAlignment="1">
      <alignment horizontal="center" vertical="center"/>
    </xf>
    <xf numFmtId="167" fontId="27" fillId="3" borderId="1" xfId="1" applyNumberFormat="1" applyFont="1" applyFill="1" applyBorder="1" applyAlignment="1">
      <alignment horizontal="center" vertical="center"/>
    </xf>
    <xf numFmtId="167" fontId="27" fillId="3" borderId="1" xfId="1" applyNumberFormat="1" applyFont="1" applyFill="1" applyBorder="1" applyAlignment="1">
      <alignment vertical="center"/>
    </xf>
    <xf numFmtId="172" fontId="68" fillId="0" borderId="1" xfId="6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1" fillId="0" borderId="0" xfId="0" applyFont="1" applyFill="1" applyAlignment="1">
      <alignment vertical="center" wrapText="1"/>
    </xf>
    <xf numFmtId="167" fontId="13" fillId="0" borderId="0" xfId="1" applyNumberFormat="1" applyFont="1" applyFill="1" applyAlignment="1">
      <alignment vertical="center"/>
    </xf>
  </cellXfs>
  <cellStyles count="22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2CC"/>
      <color rgb="FFFFCC00"/>
      <color rgb="FFCCCC00"/>
      <color rgb="FF639D69"/>
      <color rgb="FF60943C"/>
      <color rgb="FFFF3399"/>
      <color rgb="FFFF33CC"/>
      <color rgb="FFFF6600"/>
      <color rgb="FF2CD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theme" Target="theme/theme1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styles" Target="styles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6043509756083427"/>
          <c:h val="0.79319150577083541"/>
        </c:manualLayout>
      </c:layout>
      <c:areaChart>
        <c:grouping val="stacked"/>
        <c:varyColors val="0"/>
        <c:ser>
          <c:idx val="3"/>
          <c:order val="3"/>
          <c:tx>
            <c:strRef>
              <c:f>'01.Chai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'01.Chai B1- Tháng'!$BJ$9:$CX$9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'01.Chai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72042F33-41FD-409B-A778-439785ECB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AA-474F-9728-7691A3470B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3162C9B-FA3A-4F14-B886-E2CFC208B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AA-474F-9728-7691A3470B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99FDA4-05F2-4564-9A2D-845E545C8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A-474F-9728-7691A3470B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346DBA-0EAB-4E04-9605-F7E7FA187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A-474F-9728-7691A3470B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654FF5-9D18-4E52-A437-0E90A45DA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A-474F-9728-7691A3470B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FBAD007-FAB0-462D-BBD2-24754E7616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A-474F-9728-7691A3470B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8953DC3-CF62-472B-B687-B8E2B6E43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AA-474F-9728-7691A3470B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DF22F4D-30EB-41D4-90C9-23B8A3769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A-474F-9728-7691A3470B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799C302-CE25-446A-B0EF-EFAE785D8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A-474F-9728-7691A3470B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57E5AC9-59E6-4BB2-AA14-0B03B2F5C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A-474F-9728-7691A3470B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A3412F-60BB-4E52-9A3C-13F7304A0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A-474F-9728-7691A3470B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B02B3F3-A1FA-409C-B430-D51781994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AA-474F-9728-7691A3470BFA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A51064FE-058E-4419-B24D-D5C5F503D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AA-474F-9728-7691A3470BFA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4A787F65-4EF5-4BF3-83EA-51ABDBF20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12-4678-900A-F4231FEE073D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2F230E05-1085-4DEF-8085-B1DA7FF862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8-4CD4-9D03-D689A55AFE42}"/>
                </c:ext>
              </c:extLst>
            </c:dLbl>
            <c:dLbl>
              <c:idx val="15"/>
              <c:layout>
                <c:manualLayout>
                  <c:x val="-2.988525708498261E-3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1026BE9D-AC23-46EA-A710-AE3153F99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'01.Chai B1- Tháng'!$BJ$13:$CX$13</c:f>
              <c:numCache>
                <c:formatCode>_(* #,##0_);_(* \(#,##0\);_(* "-"??_);_(@_)</c:formatCode>
                <c:ptCount val="16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2622.5999999999985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'01.Chai B1- Tháng'!$BP$10:$CX$10</c15:f>
                <c15:dlblRangeCache>
                  <c:ptCount val="1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Tháng'!$BJ$14:$CB$14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'01.Chai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C8-48C8-89E0-BAE5406ACF61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C4-4088-85A5-DE02454719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76-455D-B18E-0A3F3A328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76-455D-B18E-0A3F3A328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Tháng'!$BJ$5:$CX$5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'01.Chai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C-4804-9FAC-696B13D48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30-48E7-A7A0-D8DE8FE240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76-455D-B18E-0A3F3A328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30-48E7-A7A0-D8DE8FE240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30-48E7-A7A0-D8DE8FE240E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30-48E7-A7A0-D8DE8FE240E1}"/>
                </c:ext>
              </c:extLst>
            </c:dLbl>
            <c:dLbl>
              <c:idx val="10"/>
              <c:layout>
                <c:manualLayout>
                  <c:x val="-2.077738261538415E-2"/>
                  <c:y val="-2.617638278803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6A-46C0-9E30-1F33CA43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30-48E7-A7A0-D8DE8FE240E1}"/>
                </c:ext>
              </c:extLst>
            </c:dLbl>
            <c:dLbl>
              <c:idx val="12"/>
              <c:layout>
                <c:manualLayout>
                  <c:x val="-2.5765168190587117E-2"/>
                  <c:y val="2.4758041664550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2C-4804-9FAC-696B13D48773}"/>
                </c:ext>
              </c:extLst>
            </c:dLbl>
            <c:dLbl>
              <c:idx val="13"/>
              <c:layout>
                <c:manualLayout>
                  <c:x val="-2.7455827027471721E-2"/>
                  <c:y val="2.170458406174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8-4CD4-9D03-D689A55AFE42}"/>
                </c:ext>
              </c:extLst>
            </c:dLbl>
            <c:dLbl>
              <c:idx val="14"/>
              <c:layout>
                <c:manualLayout>
                  <c:x val="-2.4623775039165373E-2"/>
                  <c:y val="3.172173688726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2-47CF-87A6-54C08E00259D}"/>
                </c:ext>
              </c:extLst>
            </c:dLbl>
            <c:dLbl>
              <c:idx val="15"/>
              <c:layout>
                <c:manualLayout>
                  <c:x val="-1.9674460914280219E-2"/>
                  <c:y val="3.6794976609255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0-4A3F-B92F-3F48A17017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Tháng'!$BJ$6:$CX$6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'01.Chai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2C-4804-9FAC-696B13D48773}"/>
                </c:ext>
              </c:extLst>
            </c:dLbl>
            <c:dLbl>
              <c:idx val="2"/>
              <c:layout>
                <c:manualLayout>
                  <c:x val="-1.869184137918762E-2"/>
                  <c:y val="3.2400747411256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30-48E7-A7A0-D8DE8FE240E1}"/>
                </c:ext>
              </c:extLst>
            </c:dLbl>
            <c:dLbl>
              <c:idx val="3"/>
              <c:layout>
                <c:manualLayout>
                  <c:x val="-2.9979062811377143E-2"/>
                  <c:y val="-2.5812591047360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76-455D-B18E-0A3F3A328FEC}"/>
                </c:ext>
              </c:extLst>
            </c:dLbl>
            <c:dLbl>
              <c:idx val="4"/>
              <c:layout>
                <c:manualLayout>
                  <c:x val="-3.4409980720777333E-2"/>
                  <c:y val="2.170850076554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30-48E7-A7A0-D8DE8FE240E1}"/>
                </c:ext>
              </c:extLst>
            </c:dLbl>
            <c:dLbl>
              <c:idx val="5"/>
              <c:layout>
                <c:manualLayout>
                  <c:x val="-2.7449213938290702E-2"/>
                  <c:y val="3.6935494453664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76-455D-B18E-0A3F3A328FEC}"/>
                </c:ext>
              </c:extLst>
            </c:dLbl>
            <c:dLbl>
              <c:idx val="6"/>
              <c:layout>
                <c:manualLayout>
                  <c:x val="-4.5979299507182218E-3"/>
                  <c:y val="1.101589442329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B-4A18-B2C3-81BFBC93F29D}"/>
                </c:ext>
              </c:extLst>
            </c:dLbl>
            <c:dLbl>
              <c:idx val="7"/>
              <c:layout>
                <c:manualLayout>
                  <c:x val="2.9259554231843227E-3"/>
                  <c:y val="1.755999012030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30-48E7-A7A0-D8DE8FE240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B-4A18-B2C3-81BFBC93F2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30-48E7-A7A0-D8DE8FE240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A-46C0-9E30-1F33CA430776}"/>
                </c:ext>
              </c:extLst>
            </c:dLbl>
            <c:dLbl>
              <c:idx val="11"/>
              <c:layout>
                <c:manualLayout>
                  <c:x val="-4.1060065644687435E-2"/>
                  <c:y val="-1.7341853597071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44-4316-A166-D95C18D0217A}"/>
                </c:ext>
              </c:extLst>
            </c:dLbl>
            <c:dLbl>
              <c:idx val="12"/>
              <c:layout>
                <c:manualLayout>
                  <c:x val="-2.8354650045099669E-2"/>
                  <c:y val="-2.959988157708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2-47CF-87A6-54C08E00259D}"/>
                </c:ext>
              </c:extLst>
            </c:dLbl>
            <c:dLbl>
              <c:idx val="13"/>
              <c:layout>
                <c:manualLayout>
                  <c:x val="-2.5229678890109148E-2"/>
                  <c:y val="-2.606731452641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8-4CD4-9D03-D689A55AFE42}"/>
                </c:ext>
              </c:extLst>
            </c:dLbl>
            <c:dLbl>
              <c:idx val="14"/>
              <c:layout>
                <c:manualLayout>
                  <c:x val="-2.8358442047819392E-2"/>
                  <c:y val="-2.53071974163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2-47CF-87A6-54C08E00259D}"/>
                </c:ext>
              </c:extLst>
            </c:dLbl>
            <c:dLbl>
              <c:idx val="15"/>
              <c:layout>
                <c:manualLayout>
                  <c:x val="-1.3448365688242175E-2"/>
                  <c:y val="-1.9428615967719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Tháng'!$BP$8:$CX$8</c:f>
              <c:numCache>
                <c:formatCode>_(* #,##0_);_(* \(#,##0\);_(* "-"??_);_(@_)</c:formatCode>
                <c:ptCount val="16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17802.737101107992</c:v>
                </c:pt>
                <c:pt idx="15">
                  <c:v>18000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'01.Chai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Tháng'!$BJ$15:$CD$15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'01.Chai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76-455D-B18E-0A3F3A328FEC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9-4581-8BF8-4B6CB14541C8}"/>
                </c:ext>
              </c:extLst>
            </c:dLbl>
            <c:dLbl>
              <c:idx val="3"/>
              <c:layout>
                <c:manualLayout>
                  <c:x val="-2.5415896487985347E-2"/>
                  <c:y val="-2.365254158733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6-455D-B18E-0A3F3A328FEC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2C-4804-9FAC-696B13D48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6-455D-B18E-0A3F3A328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6-455D-B18E-0A3F3A328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76-455D-B18E-0A3F3A328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9-4581-8BF8-4B6CB1454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Tháng'!$BJ$7:$CX$7</c:f>
              <c:numCache>
                <c:formatCode>_(* #,##0_);_(* \(#,##0\);_(* "-"??_);_(@_)</c:formatCode>
                <c:ptCount val="16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15461.857999999998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'01.Chai B1- Tháng'!$BI$17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30-48E7-A7A0-D8DE8FE240E1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2C-4804-9FAC-696B13D48773}"/>
                </c:ext>
              </c:extLst>
            </c:dLbl>
            <c:dLbl>
              <c:idx val="3"/>
              <c:layout>
                <c:manualLayout>
                  <c:x val="-1.7587716849341305E-2"/>
                  <c:y val="3.240074190045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30-48E7-A7A0-D8DE8FE240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2C-4804-9FAC-696B13D48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30-48E7-A7A0-D8DE8FE240E1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C-4DA6-B64C-B7F115EFF5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2C-4804-9FAC-696B13D4877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Tháng'!$BP$17:$CX$17</c:f>
              <c:numCache>
                <c:formatCode>_(* #,##0_);_(* \(#,##0\);_(* "-"??_);_(@_)</c:formatCode>
                <c:ptCount val="16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'01.Chai B1- Tháng'!$BI$10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'01.Chai B1- Tháng'!$BP$10:$CI$10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4461875528442387"/>
          <c:y val="0.31912038015920646"/>
          <c:w val="0.14746915406132408"/>
          <c:h val="0.62704526928200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12064B3-0AC1-4FBF-8548-71CB09103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57E1628-A43A-44C8-BCE9-317492F32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FDAC96-8B2C-44E2-8571-0F27AC1AC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DBBE7B2-4F57-4E44-ABEE-DA4A89914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604A0E5-C9E3-482E-933D-DC066D62B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4AFE7D-52A9-408C-89EE-6A7323C1F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5E2C23B-A7C0-467B-BBC5-83C4AE06A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5ADDDFA-5329-48EE-AB70-D8C7B43C3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4F3E832-FC82-4A41-BB74-09F7E4E17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0EC5DE7-4060-41AC-87DA-1ABA45BE5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451FA94-F11F-4B0C-842B-83282593D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0CA8DF-5F85-43B2-A928-67D36DA4F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D201D0F-62B0-43B5-BE71-527446B1C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8782B77-4FD5-4C8D-9F3A-636FC454E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CBAF87C-F6C1-4E51-B547-044AE19B0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43C6921-A0B4-43C5-A913-D9D12D934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A2A3040-ED01-46A2-BEEB-FF546E358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8755397768872E-2"/>
          <c:y val="0.12059461956744402"/>
          <c:w val="0.75532205133186314"/>
          <c:h val="0.80646300831383844"/>
        </c:manualLayout>
      </c:layout>
      <c:areaChart>
        <c:grouping val="stacked"/>
        <c:varyColors val="0"/>
        <c:ser>
          <c:idx val="3"/>
          <c:order val="4"/>
          <c:tx>
            <c:strRef>
              <c:f>'02. 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'02. Vảy PET- Tháng'!$AS$8:$BT$8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'02. 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41AD83D3-21D5-4C09-98E2-E5465D24C9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527796-96F2-4BFC-AE84-C421DD2421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DA3189-6C3C-4AFA-A80F-EE4261F35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C78011-4E31-4DF3-B978-D198B5DE2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0710F3-7BBA-4137-ACFB-26974D967C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232DE3-9596-4746-ABBF-630714C1E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BC4CA5-1336-4DC7-AA3A-15573C735D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F784D5-D86F-43EE-9EA4-B80A9BB5C2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5D01B1-3832-489C-A805-70ACCF9D7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9F0ECC4-DD22-4B59-8535-8DD22DC9C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A5C7183-8158-4C03-8CE2-CE2B4BE3F1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5E5A32E-BE49-461E-A0F0-5FCE98DE2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34B476E-C057-4FD4-859C-0EB82F8E1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6CC2A4C-0BDE-477A-A47C-9CCBFFEFA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D8C359DC-3ED0-41AC-B1FE-806E23EFC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8ED4F7-BC90-4196-BBB6-0FC37A891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Tháng'!$AS$11:$BT$11</c:f>
              <c:numCache>
                <c:formatCode>_(* #,##0_);_(* \(#,##0\);_(* "-"??_);_(@_)</c:formatCode>
                <c:ptCount val="1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572.59999999999854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'02. Vảy PET- Tháng'!$AS$10:$BT$10</c15:f>
                <c15:dlblRangeCache>
                  <c:ptCount val="16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'02. 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Tháng'!$AS$5:$BT$5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'02. 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573317694350252E-2"/>
                  <c:y val="-2.722686084601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3461904476035286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Tháng'!$AS$6:$BT$6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'02. Vảy PET- Tháng'!$AR$9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92637334825177E-2"/>
                  <c:y val="-3.8671442695953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D-47C2-8B1E-86257E50F004}"/>
                </c:ext>
              </c:extLst>
            </c:dLbl>
            <c:dLbl>
              <c:idx val="1"/>
              <c:layout>
                <c:manualLayout>
                  <c:x val="-2.0299697225767622E-2"/>
                  <c:y val="2.7454700685726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6282765881783177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layout>
                <c:manualLayout>
                  <c:x val="-1.9444973132050968E-2"/>
                  <c:y val="-2.9505253949880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layout>
                <c:manualLayout>
                  <c:x val="-1.6860785003732462E-2"/>
                  <c:y val="-2.506744768444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3338038964963269E-2"/>
                  <c:y val="-2.27781830557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2.7479135778548224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4.7036358539857322E-3"/>
                  <c:y val="-1.591038916957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Tháng'!$AS$9:$BT$9</c:f>
              <c:numCache>
                <c:formatCode>_(* #,##0_);_(* \(#,##0\);_(* "-"??_);_(@_)</c:formatCode>
                <c:ptCount val="16"/>
                <c:pt idx="0">
                  <c:v>17941.908440176532</c:v>
                </c:pt>
                <c:pt idx="1">
                  <c:v>18449</c:v>
                </c:pt>
                <c:pt idx="2">
                  <c:v>19187.722861119484</c:v>
                </c:pt>
                <c:pt idx="3">
                  <c:v>19561.943521976806</c:v>
                </c:pt>
                <c:pt idx="4">
                  <c:v>19772.97384437314</c:v>
                </c:pt>
                <c:pt idx="5">
                  <c:v>19648.514806053448</c:v>
                </c:pt>
                <c:pt idx="6">
                  <c:v>17930.461135133097</c:v>
                </c:pt>
                <c:pt idx="7">
                  <c:v>17951.517426593633</c:v>
                </c:pt>
                <c:pt idx="8">
                  <c:v>18513.416247829598</c:v>
                </c:pt>
                <c:pt idx="9">
                  <c:v>18183.755560730584</c:v>
                </c:pt>
                <c:pt idx="10">
                  <c:v>18460.148776302332</c:v>
                </c:pt>
                <c:pt idx="11">
                  <c:v>18501.38793403473</c:v>
                </c:pt>
                <c:pt idx="12">
                  <c:v>18242.041109632577</c:v>
                </c:pt>
                <c:pt idx="13">
                  <c:v>19068.147483677196</c:v>
                </c:pt>
                <c:pt idx="14">
                  <c:v>19530.408836335951</c:v>
                </c:pt>
                <c:pt idx="15">
                  <c:v>20050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'02. 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'02. 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'02. Vảy PET- Tháng'!$AS$3:$BT$3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'02. 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'02. 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ser>
          <c:idx val="2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'02. Vảy PET- Tháng'!$AS$3:$BK$3</c:f>
              <c:strCache>
                <c:ptCount val="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</c:strCache>
            </c:strRef>
          </c:cat>
          <c:val>
            <c:numRef>
              <c:f>[36]Vảy!$J$20</c:f>
              <c:numCache>
                <c:formatCode>General</c:formatCode>
                <c:ptCount val="1"/>
                <c:pt idx="0">
                  <c:v>19772.97384437314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3D3-B7E8-EE43D47E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538082871"/>
          <c:y val="0.22532530858837638"/>
          <c:w val="0.14148604619171287"/>
          <c:h val="0.4352873974810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7909FC7C-DD51-458B-8FE8-8E5A04B18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6D7A4F-6A29-4437-A7A8-D55636BA3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B1CF78D-7566-4184-B470-9A8A4BAA5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B65826-1017-454E-A12A-0D7D225E9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5F310E-E001-4EC1-9D58-B96A085D1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5E42DD-7636-428E-89D0-247504049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BD3A2F5-F575-40BE-BE3F-B08FF92EB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B6A02A27-40B4-43FC-861D-532A00C51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A404A194-9C8F-4EEB-88FD-47E445F6E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4C0EABD6-5267-44A7-BBE1-31D442D7A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4E85EB59-07BE-43D6-9732-5D1D6C946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EBEB3D07-2924-4DA1-9B25-4C12A294E7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EBEC6FB-38F5-4A78-A50B-50A0911E9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EA1869D-EDAC-4784-859D-1BEDA022F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B844BB3-9C2E-40DC-AC51-39BE4B3EF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840B962-B8B9-4345-867F-A5F30438A1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8B9EB13-CD1F-4D2A-B206-6485756CE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1574555058301653"/>
          <c:w val="0.75353432065252501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'03. 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'03. HDPE- Tháng'!$AQ$7:$BR$7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5"/>
          <c:tx>
            <c:strRef>
              <c:f>'03. 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EC615A5F-65CF-4F7E-A6B4-872B3D0C5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F67462-F2CE-4C3D-8BF1-35BAF42AF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459CDC59-6FE7-41E4-9CF9-6A1BF32231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D07520F2-5861-4308-9F44-E68E267A4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D73DC57-4863-40B7-A094-527A8E6A3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DDFDF8-FCB0-497A-BF76-BCD31CEA7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32DED2-10C3-467E-8C47-937587E8A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D077B9-5F91-4493-B972-9834CF710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5CDA4CA-60E0-4041-9DDA-5AB4EB3DDA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A906DA-6362-4861-87C9-34F964DF4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22BE219-E6AD-4314-96DF-E86C52EBC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000C14-A13A-4004-9D59-1A4C6FA8D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C108902-EB78-4FEB-8FCD-23405C582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5FB341-D10C-4C52-810C-ACEDC3EB44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B5D004B-5BD5-4E42-B470-785115416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3198A86-95C5-4BDC-9F3B-987FD9208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Tháng'!$AQ$10:$BR$10</c:f>
              <c:numCache>
                <c:formatCode>_(* #,##0_);_(* \(#,##0\);_(* "-"??_);_(@_)</c:formatCode>
                <c:ptCount val="16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1312.1599999999999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HDPE- Tháng'!$AQ$9:$BR$9</c15:f>
                <c15:dlblRangeCache>
                  <c:ptCount val="1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'03. 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Tháng'!$AQ$5:$BR$5</c:f>
              <c:numCache>
                <c:formatCode>_(* #,##0_);_(* \(#,##0\);_(* "-"??_);_(@_)</c:formatCode>
                <c:ptCount val="16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22812.16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'03. 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Tháng'!$AQ$6:$BR$6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'03. 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5"/>
              <c:layout>
                <c:manualLayout>
                  <c:x val="-1.965525153111701E-2"/>
                  <c:y val="4.0239440032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layout>
                <c:manualLayout>
                  <c:x val="-1.7582328909007593E-2"/>
                  <c:y val="2.6084863136864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layout>
                <c:manualLayout>
                  <c:x val="-1.9256836424151172E-2"/>
                  <c:y val="1.5974451068312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1.9256836424151293E-2"/>
                  <c:y val="3.033123620565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layout>
                <c:manualLayout>
                  <c:x val="-1.4951109870722736E-2"/>
                  <c:y val="-1.6280110964932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Tháng'!$AQ$8:$BR$8</c:f>
              <c:numCache>
                <c:formatCode>_(* #,##0_);_(* \(#,##0\);_(* "-"??_);_(@_)</c:formatCode>
                <c:ptCount val="16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7"/>
          <c:tx>
            <c:strRef>
              <c:f>'03. 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8"/>
                <c:tx>
                  <c:str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'03. HDPE- Tháng'!$AQ$3:$BR$3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148-47D9-BFB5-34E0D0199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'03. 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6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extLst>
                      <c:ext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148-47D9-BFB5-34E0D01994BB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C75C23-7F9A-4F31-ABB4-457AAFCF0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6F2C5E-C303-4000-AF83-1CC2E56C3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F22C6C-1A86-43FE-9E61-040146659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7F0FDC-9B9F-4BC8-934F-6293C4133D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7697DF8-F079-49D3-929A-BF86CD8D8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9DA1008-21CA-4070-84C2-77094C5696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73688FC-93FE-4ACE-A620-6AF4F496E3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A0EF553-71E1-44D8-90AA-C0B447ECD9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C512681-988B-41EF-B3BE-FD92FD1FD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B1E70D7-C58E-40B3-99F9-B1DD4E8FCE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3880644-B2CB-4440-B38F-C9ACB5E15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9E485BA-A88E-4F3D-958E-302A41095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B1EA204-6F1E-414E-B3AC-FA9A0BFA6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B47626C-3C9D-4341-B89F-ADC737B4E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F15D6BA-415D-421A-80DA-0335A211A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9D631FA-55AC-49BD-B72A-D02D15B80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815CBE1-BFCF-4787-A739-116C6CBC4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1653045-87EA-4300-B453-BAED0FF17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96B5872-8A59-44F1-A3AC-7D6CE79D31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'04. 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'04. PP- Tháng'!$AQ$9:$BR$9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'04. 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6B79EA0B-53B6-4D88-A5C5-CD1FB12E5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F8D090-B440-4B4A-AF7A-D7CC207D5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7ED6F9-2706-4BB6-902E-5FCE6CCA6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04501A-7825-4CE6-B7AA-2B783C4731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CFA75C-515C-49F6-8673-24E0C55FE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8276C4-7FBB-480E-9DCB-6BC66F87E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48346F-BD78-42F4-8D30-ACF8B1F46C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ACB339-22CC-481E-9C8A-506CBA519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B432120-2E2F-4893-A7BE-5A9D38AD6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6A4768F-021F-473A-95F1-219477E75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21B2629-6DA7-4303-B7E7-8F4602952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25CC8CC-8DF3-4662-847E-437596A78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FD9818-A380-4842-8313-55C58AB30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0D62445-95ED-4994-B862-04D401F8C3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23D15A6-F4A5-4354-8663-7FCAC6ABF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6547B8C-4C0F-4E0C-AF73-8E668CE71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'04. PP- Tháng'!$AQ$11:$BR$11</c:f>
              <c:numCache>
                <c:formatCode>_(* #,##0_);_(* \(#,##0\);_(* "-"??_);_(@_)</c:formatCode>
                <c:ptCount val="16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5950.7999999999993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'04. PP- Tháng'!$AQ$10:$BR$10</c15:f>
                <c15:dlblRangeCache>
                  <c:ptCount val="1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'04. 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Tháng'!$AQ$5:$BR$5</c:f>
              <c:numCache>
                <c:formatCode>_(* #,##0_);_(* \(#,##0\);_(* "-"??_);_(@_)</c:formatCode>
                <c:ptCount val="16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24950.799999999999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'04. 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Tháng'!$AQ$6:$BR$6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'04. 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4154612342246133E-2"/>
                  <c:y val="3.3800501380440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Tháng'!$AQ$8:$BR$8</c:f>
              <c:numCache>
                <c:formatCode>_(* #,##0_);_(* \(#,##0\);_(* "-"??_);_(@_)</c:formatCode>
                <c:ptCount val="16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'04. 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'04. 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'04. PP- Tháng'!$AQ$10:$BC$10</c:f>
              <c:numCache>
                <c:formatCode>0%</c:formatCode>
                <c:ptCount val="1"/>
                <c:pt idx="0">
                  <c:v>0.31336734310712006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4525E739-D0F8-49AB-B477-2092524E1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C8654D-AF2B-49D4-8BA4-E79897F48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3344FD-BB65-4734-942C-E8405446AC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C84F2769-8B61-48A6-81CA-6AA1E9A39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A912A7-341E-4ECB-997D-88EA8932E1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A936695-0EF8-4C39-BB1E-92EC412E5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1AA584D-FB19-4A46-9F83-0BF8B053A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FE27405-BDDF-430C-A23E-695B2451C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24A89B1-003D-4DE3-BBC8-8B90D9386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91FF12D-A74A-4944-946A-64C4B65D2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4A875ED-E713-4991-A6CA-264FEC804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D7262AE-E8A9-490B-859D-4CEC0E775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F7A8B56-B43A-4E17-B9A7-89649A122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71CB725-FAAB-4FD7-B919-B24B4EEB0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488E496-883D-420A-846C-21F51C98E1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87FCE32-ACA0-4127-B792-8D7C99B6F1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8B5980F-C4E2-45B0-A4FB-FA5EA2C26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'Chart mua PET'!$B$60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PET'!$C$60:$AD$60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'Chart mua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5985674079E-2"/>
                  <c:y val="1.606910127613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3.9634570904270696E-3"/>
                  <c:y val="6.72638961334547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2372006201806363E-2"/>
                  <c:y val="-1.8860877684407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6.7740086869462019E-3"/>
                  <c:y val="1.4752567693744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PET'!$C$50:$AD$50</c:f>
              <c:numCache>
                <c:formatCode>#,##0_ ;\-#,##0\ </c:formatCode>
                <c:ptCount val="28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13867.306020348295</c:v>
                </c:pt>
                <c:pt idx="7">
                  <c:v>12977.363616770701</c:v>
                </c:pt>
                <c:pt idx="8">
                  <c:v>13575.725741772436</c:v>
                </c:pt>
                <c:pt idx="9">
                  <c:v>14413.010778809772</c:v>
                </c:pt>
                <c:pt idx="10">
                  <c:v>14972.882203326792</c:v>
                </c:pt>
                <c:pt idx="11">
                  <c:v>16047.219742963362</c:v>
                </c:pt>
                <c:pt idx="12">
                  <c:v>16099.441401013357</c:v>
                </c:pt>
                <c:pt idx="13">
                  <c:v>16332.331012743272</c:v>
                </c:pt>
                <c:pt idx="14">
                  <c:v>16610.847576035299</c:v>
                </c:pt>
                <c:pt idx="15" formatCode="_(* #,##0_);_(* \(#,##0\);_(* &quot;-&quot;??_);_(@_)">
                  <c:v>17424.101140297877</c:v>
                </c:pt>
                <c:pt idx="16" formatCode="_(* #,##0_);_(* \(#,##0\);_(* &quot;-&quot;??_);_(@_)">
                  <c:v>17263.632977783622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16527.438994347231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17291.335732896798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18223.779017738947</c:v>
                </c:pt>
                <c:pt idx="27" formatCode="_(* #,##0_);_(* \(#,##0\);_(* &quot;-&quot;??_);_(@_)">
                  <c:v>18255.804058905182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'Chart mua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mua PET'!$C$52:$AD$52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'Chart mua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PET'!$C$49:$AD$49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mua PET'!$B$61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mua PET'!$C$61:$Q$61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PET'!$C$51:$AD$51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PET'!$C$53:$Q$53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PET'!$C$54:$AD$54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PET'!$C$56:$Q$56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PET'!$B$68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PET'!$C$68:$AD$68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CHAI B1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65554088264296E-2"/>
          <c:y val="0.15837026596972736"/>
          <c:w val="0.87380346116344354"/>
          <c:h val="0.74821591627515904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 &amp; 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B0'!$C$62:$Q$62</c15:sqref>
                  </c15:fullRef>
                </c:ext>
              </c:extLst>
              <c:f>'Chênh lệch B1 &amp; 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A73-487E-A982-0AF3C4E68235}"/>
            </c:ext>
          </c:extLst>
        </c:ser>
        <c:ser>
          <c:idx val="3"/>
          <c:order val="1"/>
          <c:tx>
            <c:strRef>
              <c:f>'Chênh lệch B1 &amp; 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B0'!$C$52:$AD$52</c15:sqref>
                  </c15:fullRef>
                </c:ext>
              </c:extLst>
              <c:f>'Chênh lệch B1 &amp; 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A73-487E-A982-0AF3C4E68235}"/>
            </c:ext>
          </c:extLst>
        </c:ser>
        <c:ser>
          <c:idx val="2"/>
          <c:order val="2"/>
          <c:tx>
            <c:strRef>
              <c:f>'Chênh lệch B1 &amp; B0'!$B$51</c:f>
              <c:strCache>
                <c:ptCount val="1"/>
                <c:pt idx="0">
                  <c:v>Chai B1.1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B0'!$C$51:$AL$51</c15:sqref>
                  </c15:fullRef>
                </c:ext>
              </c:extLst>
              <c:f>'Chênh lệch B1 &amp; B0'!$C$51:$AK$51</c:f>
              <c:numCache>
                <c:formatCode>#,##0_ ;\-#,##0\ </c:formatCode>
                <c:ptCount val="35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3-487E-A982-0AF3C4E68235}"/>
            </c:ext>
          </c:extLst>
        </c:ser>
        <c:ser>
          <c:idx val="1"/>
          <c:order val="3"/>
          <c:tx>
            <c:strRef>
              <c:f>'Chênh lệch B1 &amp; 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B0'!$C$50:$AL$50</c15:sqref>
                  </c15:fullRef>
                </c:ext>
              </c:extLst>
              <c:f>'Chênh lệch B1 &amp; B0'!$C$50:$AK$50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12060.749044568583</c:v>
                </c:pt>
                <c:pt idx="25" formatCode="_(* #,##0_);_(* \(#,##0\);_(* &quot;-&quot;??_);_(@_)">
                  <c:v>12125.30520627686</c:v>
                </c:pt>
                <c:pt idx="26" formatCode="_(* #,##0_);_(* \(#,##0\);_(* &quot;-&quot;??_);_(@_)">
                  <c:v>12519.735678207491</c:v>
                </c:pt>
                <c:pt idx="27" formatCode="_(* #,##0_);_(* \(#,##0\);_(* &quot;-&quot;??_);_(@_)">
                  <c:v>13075.123142406088</c:v>
                </c:pt>
                <c:pt idx="28" formatCode="_(* #,##0_);_(* \(#,##0\);_(* &quot;-&quot;??_);_(@_)">
                  <c:v>12848.71613254449</c:v>
                </c:pt>
                <c:pt idx="29" formatCode="_(* #,##0_);_(* \(#,##0\);_(* &quot;-&quot;??_);_(@_)">
                  <c:v>13370.127303138097</c:v>
                </c:pt>
                <c:pt idx="30" formatCode="_(* #,##0_);_(* \(#,##0\);_(* &quot;-&quot;??_);_(@_)">
                  <c:v>13565.086207572547</c:v>
                </c:pt>
                <c:pt idx="31" formatCode="_(* #,##0_);_(* \(#,##0\);_(* &quot;-&quot;??_);_(@_)">
                  <c:v>12327.305958623994</c:v>
                </c:pt>
                <c:pt idx="32" formatCode="_(* #,##0_);_(* \(#,##0\);_(* &quot;-&quot;??_);_(@_)">
                  <c:v>9962.9822884596651</c:v>
                </c:pt>
                <c:pt idx="33" formatCode="_(* #,##0_);_(* \(#,##0\);_(* &quot;-&quot;??_);_(@_)">
                  <c:v>9535.2548102432702</c:v>
                </c:pt>
                <c:pt idx="34" formatCode="_(* #,##0_);_(* \(#,##0\);_(* &quot;-&quot;??_);_(@_)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3-487E-A982-0AF3C4E68235}"/>
            </c:ext>
          </c:extLst>
        </c:ser>
        <c:ser>
          <c:idx val="4"/>
          <c:order val="4"/>
          <c:tx>
            <c:strRef>
              <c:f>'Chênh lệch B1 &amp; 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B0'!$C$54:$Q$54</c15:sqref>
                  </c15:fullRef>
                </c:ext>
              </c:extLst>
              <c:f>'Chênh lệch B1 &amp; 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A73-487E-A982-0AF3C4E68235}"/>
            </c:ext>
          </c:extLst>
        </c:ser>
        <c:ser>
          <c:idx val="5"/>
          <c:order val="5"/>
          <c:tx>
            <c:strRef>
              <c:f>'Chênh lệch B1 &amp; 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B0'!$C$55:$AD$55</c15:sqref>
                  </c15:fullRef>
                </c:ext>
              </c:extLst>
              <c:f>'Chênh lệch B1 &amp; 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A73-487E-A982-0AF3C4E68235}"/>
            </c:ext>
          </c:extLst>
        </c:ser>
        <c:ser>
          <c:idx val="6"/>
          <c:order val="6"/>
          <c:tx>
            <c:strRef>
              <c:f>'Chênh lệch B1 &amp; 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B0'!$C$56:$AD$56</c15:sqref>
                  </c15:fullRef>
                </c:ext>
              </c:extLst>
              <c:f>'Chênh lệch B1 &amp; 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A73-487E-A982-0AF3C4E68235}"/>
            </c:ext>
          </c:extLst>
        </c:ser>
        <c:ser>
          <c:idx val="7"/>
          <c:order val="7"/>
          <c:tx>
            <c:strRef>
              <c:f>'Chênh lệch B1 &amp; 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B0'!$C$57:$Q$57</c15:sqref>
                  </c15:fullRef>
                </c:ext>
              </c:extLst>
              <c:f>'Chênh lệch B1 &amp; 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A73-487E-A982-0AF3C4E68235}"/>
            </c:ext>
          </c:extLst>
        </c:ser>
        <c:ser>
          <c:idx val="8"/>
          <c:order val="8"/>
          <c:tx>
            <c:strRef>
              <c:f>'Chênh lệch B1 &amp; 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B0'!$C$58:$Q$58</c15:sqref>
                  </c15:fullRef>
                </c:ext>
              </c:extLst>
              <c:f>'Chênh lệch B1 &amp; 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A73-487E-A982-0AF3C4E68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B1 &amp; B0'!$B$72</c:f>
              <c:strCache>
                <c:ptCount val="1"/>
                <c:pt idx="0">
                  <c:v>Chai B1.1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ED-4FDE-905B-46F1806AA04D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D4-4E78-846E-F73A375BB4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D-4FDE-905B-46F1806AA04D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4-4E78-846E-F73A375BB4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ED-4FDE-905B-46F1806AA04D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D4-4E78-846E-F73A375BB4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ED-4FDE-905B-46F1806AA04D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ED-4FDE-905B-46F1806AA04D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4-4E78-846E-F73A375BB47C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D4-4E78-846E-F73A375BB47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FE-44B0-82EC-D2687153139E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ED-4FDE-905B-46F1806AA04D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4-4E78-846E-F73A375BB47C}"/>
                </c:ext>
              </c:extLst>
            </c:dLbl>
            <c:dLbl>
              <c:idx val="32"/>
              <c:layout>
                <c:manualLayout>
                  <c:x val="-1.2229226248283999E-2"/>
                  <c:y val="-5.2144911979917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91-4E7C-9D1E-B21438221F7E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91-4E7C-9D1E-B21438221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B1 &amp; B0'!$C$49:$AD$49</c15:sqref>
                  </c15:fullRef>
                </c:ext>
              </c:extLst>
              <c:f>'Chênh lệch B1 &amp; 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B0'!$C$72:$AL$72</c15:sqref>
                  </c15:fullRef>
                </c:ext>
              </c:extLst>
              <c:f>'Chênh lệch B1 &amp; B0'!$C$72:$AK$72</c:f>
              <c:numCache>
                <c:formatCode>#,##0_ ;\-#,##0\ </c:formatCode>
                <c:ptCount val="35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>
                  <c:v>16623.126766688412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A73-487E-A982-0AF3C4E68235}"/>
            </c:ext>
          </c:extLst>
        </c:ser>
        <c:ser>
          <c:idx val="0"/>
          <c:order val="10"/>
          <c:tx>
            <c:strRef>
              <c:f>'Chênh lệch B1 &amp; 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7-4514-AB79-9C92C79EB792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ED-4FDE-905B-46F1806AA04D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D4-4E78-846E-F73A375BB4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6-480E-B140-BACB5BB114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C6-480E-B140-BACB5BB11405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57-4514-AB79-9C92C79EB792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4-4E78-846E-F73A375BB4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7-4514-AB79-9C92C79EB792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57-4514-AB79-9C92C79EB792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91-4E7C-9D1E-B21438221F7E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91-4E7C-9D1E-B21438221F7E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91-4E7C-9D1E-B21438221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B0'!$C$71:$AL$71</c15:sqref>
                  </c15:fullRef>
                </c:ext>
              </c:extLst>
              <c:f>'Chênh lệch B1 &amp; B0'!$C$71:$AK$71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7-4514-AB79-9C92C79EB792}"/>
            </c:ext>
          </c:extLst>
        </c:ser>
        <c:ser>
          <c:idx val="9"/>
          <c:order val="11"/>
          <c:tx>
            <c:strRef>
              <c:f>'Chênh lệch B1 &amp; 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F3D31D1-5A7B-4876-8FCB-D32788436B8A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57-4514-AB79-9C92C79EB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E1BC58-F78A-42BC-AECD-4093A3F97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57-4514-AB79-9C92C79EB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FB680B3-E153-4554-BAA1-68F40B4AA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57-4514-AB79-9C92C79EB7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E5517E-199F-4B60-B329-8D9AB9459F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57-4514-AB79-9C92C79EB7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11307F-C39C-4DBD-B761-90E6AF7D7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57-4514-AB79-9C92C79EB79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991322E-6A2A-4B54-ADA6-11AD7D90F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57-4514-AB79-9C92C79EB79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D255905-F43A-4D00-890F-40506EA116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57-4514-AB79-9C92C79EB79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2561291-4DB4-4D61-8BEE-2D49D6B8CD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57-4514-AB79-9C92C79EB79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3E7E657-90B1-4085-8AE8-A209E84C2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57-4514-AB79-9C92C79EB79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E17036-19D7-4456-937C-85DD940C1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057-4514-AB79-9C92C79EB79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6D2E9C-EAD8-423E-9A11-0CAF35C05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057-4514-AB79-9C92C79EB79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1F4094-0E79-43EB-A00B-AA50BC19AD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057-4514-AB79-9C92C79EB79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C426869-327D-46C1-AAF9-741E53B63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057-4514-AB79-9C92C79EB79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66EF85A-DDA7-4D97-8A41-0627D55BE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057-4514-AB79-9C92C79EB79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1617E49-32A9-4148-BED5-483873FB5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057-4514-AB79-9C92C79EB79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48C8C1-6449-46A1-928B-EFD8729B7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057-4514-AB79-9C92C79EB79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E9F0095-F567-45E1-84A2-9BF09FE3D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057-4514-AB79-9C92C79EB79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0AA62D-885B-457D-B578-C03A311B5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057-4514-AB79-9C92C79EB79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0D80193-CC3D-4394-8A62-42A94A995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057-4514-AB79-9C92C79EB79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574C76-45B0-4CA8-A31A-5ABB19969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057-4514-AB79-9C92C79EB79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D97AA78-C88E-45C3-AA7E-19AB33324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057-4514-AB79-9C92C79EB79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FA16706-68D6-49A3-A2CC-5EBCC8310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057-4514-AB79-9C92C79EB79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39CF4A7-CC6F-4EE0-A9B0-E7F1EB604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057-4514-AB79-9C92C79EB79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8FE0E00-4A15-41FD-AE62-2CBBD28A0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057-4514-AB79-9C92C79EB79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0E40A26-1F70-4E75-9DEB-53A99D74C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057-4514-AB79-9C92C79EB79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4D22477-2BF3-490F-8234-0AA62AF92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057-4514-AB79-9C92C79EB79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60469AD-616B-406B-A7E3-6A230D6C0B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057-4514-AB79-9C92C79EB79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6EB0DD9-8308-4E04-A900-7CFB2BB23C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057-4514-AB79-9C92C79EB79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639E773-5880-4E25-815D-B28FE69B5E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D-4FDE-905B-46F1806AA0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413E91F-0C15-48A3-A53C-D306C126DB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DA-42ED-8045-C2FCAEBA893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E55A9AB-D208-4C71-B8A2-5C4A5F33F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F91-4E7C-9D1E-B21438221F7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BB43559-797D-4183-8B0B-086AA84B3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F91-4E7C-9D1E-B21438221F7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125D8B1-B838-4310-98D8-51F613988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F91-4E7C-9D1E-B21438221F7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DE98682-C424-469F-8949-13F9ED86E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F91-4E7C-9D1E-B21438221F7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E278B20-6ADB-4D36-A194-AB7ABA07D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F91-4E7C-9D1E-B21438221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B0'!$C$70:$AL$70</c15:sqref>
                  </c15:fullRef>
                </c:ext>
              </c:extLst>
              <c:f>'Chênh lệch B1 &amp; B0'!$C$70:$AK$70</c:f>
              <c:numCache>
                <c:formatCode>_(* #,##0_);_(* \(#,##0\);_(* "-"??_);_(@_)</c:formatCode>
                <c:ptCount val="35"/>
                <c:pt idx="0">
                  <c:v>11597.4611907086</c:v>
                </c:pt>
                <c:pt idx="1">
                  <c:v>11771.759500515222</c:v>
                </c:pt>
                <c:pt idx="2">
                  <c:v>12688.353883543337</c:v>
                </c:pt>
                <c:pt idx="3">
                  <c:v>12799.294360193315</c:v>
                </c:pt>
                <c:pt idx="4">
                  <c:v>12395.233891400349</c:v>
                </c:pt>
                <c:pt idx="5">
                  <c:v>11533.200527340319</c:v>
                </c:pt>
                <c:pt idx="6">
                  <c:v>11648.20159258179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13306.283998753579</c:v>
                </c:pt>
                <c:pt idx="11">
                  <c:v>13236.531232926714</c:v>
                </c:pt>
                <c:pt idx="12">
                  <c:v>13341.769880031396</c:v>
                </c:pt>
                <c:pt idx="13">
                  <c:v>13406.368955630518</c:v>
                </c:pt>
                <c:pt idx="14">
                  <c:v>13480.18684776525</c:v>
                </c:pt>
                <c:pt idx="15">
                  <c:v>14561.563383344206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14732.005924954768</c:v>
                </c:pt>
                <c:pt idx="25">
                  <c:v>14857.932997378393</c:v>
                </c:pt>
                <c:pt idx="26">
                  <c:v>15373.986736376715</c:v>
                </c:pt>
                <c:pt idx="27">
                  <c:v>15729.750767490594</c:v>
                </c:pt>
                <c:pt idx="28">
                  <c:v>15718.9053529637</c:v>
                </c:pt>
                <c:pt idx="29">
                  <c:v>15935.305437646741</c:v>
                </c:pt>
                <c:pt idx="30">
                  <c:v>16078.002282774756</c:v>
                </c:pt>
                <c:pt idx="31">
                  <c:v>15180.974442684728</c:v>
                </c:pt>
                <c:pt idx="32">
                  <c:v>12669.586318177717</c:v>
                </c:pt>
                <c:pt idx="33">
                  <c:v>12155.137819568168</c:v>
                </c:pt>
                <c:pt idx="34">
                  <c:v>12199.923014410888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 &amp; B0'!$C$73:$AL$73</c15:f>
                <c15:dlblRangeCache>
                  <c:ptCount val="36"/>
                  <c:pt idx="0">
                    <c:v>66%</c:v>
                  </c:pt>
                  <c:pt idx="1">
                    <c:v>56%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51%</c:v>
                  </c:pt>
                  <c:pt idx="5">
                    <c:v>51%</c:v>
                  </c:pt>
                  <c:pt idx="6">
                    <c:v>62%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39%</c:v>
                  </c:pt>
                  <c:pt idx="11">
                    <c:v>38%</c:v>
                  </c:pt>
                  <c:pt idx="12">
                    <c:v>40%</c:v>
                  </c:pt>
                  <c:pt idx="13">
                    <c:v>43%</c:v>
                  </c:pt>
                  <c:pt idx="14">
                    <c:v>42%</c:v>
                  </c:pt>
                  <c:pt idx="15">
                    <c:v>33%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45%</c:v>
                  </c:pt>
                  <c:pt idx="26">
                    <c:v>46%</c:v>
                  </c:pt>
                  <c:pt idx="27">
                    <c:v>41%</c:v>
                  </c:pt>
                  <c:pt idx="28">
                    <c:v>45%</c:v>
                  </c:pt>
                  <c:pt idx="29">
                    <c:v>38%</c:v>
                  </c:pt>
                  <c:pt idx="30">
                    <c:v>37%</c:v>
                  </c:pt>
                  <c:pt idx="31">
                    <c:v>46%</c:v>
                  </c:pt>
                  <c:pt idx="32">
                    <c:v>54%</c:v>
                  </c:pt>
                  <c:pt idx="33">
                    <c:v>55%</c:v>
                  </c:pt>
                  <c:pt idx="34">
                    <c:v>55%</c:v>
                  </c:pt>
                  <c:pt idx="35">
                    <c:v>#DIV/0!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057-4514-AB79-9C92C79E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1848359154267367"/>
          <c:y val="0.21011459326968657"/>
          <c:w val="7.8325650689775775E-2"/>
          <c:h val="0.39359445841498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(Trạm)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</a:t>
            </a:r>
          </a:p>
        </c:rich>
      </c:tx>
      <c:layout>
        <c:manualLayout>
          <c:xMode val="edge"/>
          <c:yMode val="edge"/>
          <c:x val="0.17526984604226367"/>
          <c:y val="1.4384803304804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95752966346188E-2"/>
          <c:y val="0.13765350633356094"/>
          <c:w val="0.88672933215246841"/>
          <c:h val="0.77458786689035475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 &amp; 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B0'!$C$62:$Q$62</c15:sqref>
                  </c15:fullRef>
                </c:ext>
              </c:extLst>
              <c:f>'Chênh lệch B1 &amp; 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8ED-417E-97C6-967924BBD485}"/>
            </c:ext>
          </c:extLst>
        </c:ser>
        <c:ser>
          <c:idx val="3"/>
          <c:order val="1"/>
          <c:tx>
            <c:strRef>
              <c:f>'Chênh lệch B1 &amp; 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B0'!$C$52:$AD$52</c15:sqref>
                  </c15:fullRef>
                </c:ext>
              </c:extLst>
              <c:f>'Chênh lệch B1 &amp; 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8ED-417E-97C6-967924BBD485}"/>
            </c:ext>
          </c:extLst>
        </c:ser>
        <c:ser>
          <c:idx val="2"/>
          <c:order val="2"/>
          <c:tx>
            <c:strRef>
              <c:f>'Chênh lệch B1 Trạm &amp; B0'!$B$51</c:f>
              <c:strCache>
                <c:ptCount val="1"/>
                <c:pt idx="0">
                  <c:v>Chai B1.1 (Trạm)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Trạm &amp; B0'!$C$49:$AL$49</c15:sqref>
                  </c15:fullRef>
                </c:ext>
              </c:extLst>
              <c:f>'Chênh lệch B1 Trạm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Trạm &amp; B0'!$C$51:$AL$51</c15:sqref>
                  </c15:fullRef>
                </c:ext>
              </c:extLst>
              <c:f>'Chênh lệch B1 Trạm &amp; B0'!$C$51:$AK$51</c:f>
              <c:numCache>
                <c:formatCode>#,##0_ ;\-#,##0\ </c:formatCode>
                <c:ptCount val="35"/>
                <c:pt idx="0">
                  <c:v>14500</c:v>
                </c:pt>
                <c:pt idx="1">
                  <c:v>14500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14010.229835330065</c:v>
                </c:pt>
                <c:pt idx="6">
                  <c:v>14495.742384182875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16392.00190514831</c:v>
                </c:pt>
                <c:pt idx="11">
                  <c:v>16433.077141692102</c:v>
                </c:pt>
                <c:pt idx="12">
                  <c:v>16500</c:v>
                </c:pt>
                <c:pt idx="13">
                  <c:v>16500</c:v>
                </c:pt>
                <c:pt idx="14">
                  <c:v>16566.350030119087</c:v>
                </c:pt>
                <c:pt idx="15" formatCode="_(* #,##0_);_(* \(#,##0\);_(* &quot;-&quot;??_);_(@_)">
                  <c:v>18000</c:v>
                </c:pt>
                <c:pt idx="16" formatCode="_(* #,##0_);_(* \(#,##0\);_(* &quot;-&quot;??_);_(@_)">
                  <c:v>18000</c:v>
                </c:pt>
                <c:pt idx="17" formatCode="_(* #,##0_);_(* \(#,##0\);_(* &quot;-&quot;??_);_(@_)">
                  <c:v>17000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16500</c:v>
                </c:pt>
                <c:pt idx="20" formatCode="_(* #,##0_);_(* \(#,##0\);_(* &quot;-&quot;??_);_(@_)">
                  <c:v>17609.208475967076</c:v>
                </c:pt>
                <c:pt idx="21" formatCode="_(* #,##0_);_(* \(#,##0\);_(* &quot;-&quot;??_);_(@_)">
                  <c:v>17323.129190840649</c:v>
                </c:pt>
                <c:pt idx="22" formatCode="_(* #,##0_);_(* \(#,##0\);_(* &quot;-&quot;??_);_(@_)">
                  <c:v>17609.340879504391</c:v>
                </c:pt>
                <c:pt idx="23" formatCode="_(* #,##0_);_(* \(#,##0\);_(* &quot;-&quot;??_);_(@_)">
                  <c:v>17588.991533515244</c:v>
                </c:pt>
                <c:pt idx="24" formatCode="_(* #,##0_);_(* \(#,##0\);_(* &quot;-&quot;??_);_(@_)">
                  <c:v>17571.820267370855</c:v>
                </c:pt>
                <c:pt idx="25" formatCode="_(* #,##0_);_(* \(#,##0\);_(* &quot;-&quot;??_);_(@_)">
                  <c:v>17826.736043303627</c:v>
                </c:pt>
                <c:pt idx="26" formatCode="_(* #,##0_);_(* \(#,##0\);_(* &quot;-&quot;??_);_(@_)">
                  <c:v>18667.034642081057</c:v>
                </c:pt>
                <c:pt idx="27" formatCode="_(* #,##0_);_(* \(#,##0\);_(* &quot;-&quot;??_);_(@_)">
                  <c:v>19051.337407841402</c:v>
                </c:pt>
                <c:pt idx="28" formatCode="_(* #,##0_);_(* \(#,##0\);_(* &quot;-&quot;??_);_(@_)">
                  <c:v>18854.534810942831</c:v>
                </c:pt>
                <c:pt idx="29" formatCode="_(* #,##0_);_(* \(#,##0\);_(* &quot;-&quot;??_);_(@_)">
                  <c:v>18812.013215987805</c:v>
                </c:pt>
                <c:pt idx="30" formatCode="_(* #,##0_);_(* \(#,##0\);_(* &quot;-&quot;??_);_(@_)">
                  <c:v>19062.902897119999</c:v>
                </c:pt>
                <c:pt idx="31" formatCode="_(* #,##0_);_(* \(#,##0\);_(* &quot;-&quot;??_);_(@_)">
                  <c:v>18741.138296926474</c:v>
                </c:pt>
                <c:pt idx="32" formatCode="_(* #,##0_);_(* \(#,##0\);_(* &quot;-&quot;??_);_(@_)">
                  <c:v>15698.730392568124</c:v>
                </c:pt>
                <c:pt idx="33" formatCode="_(* #,##0_);_(* \(#,##0\);_(* &quot;-&quot;??_);_(@_)">
                  <c:v>15000</c:v>
                </c:pt>
                <c:pt idx="34" formatCode="_(* #,##0_);_(* \(#,##0\);_(* &quot;-&quot;??_);_(@_)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D-417E-97C6-967924BBD485}"/>
            </c:ext>
          </c:extLst>
        </c:ser>
        <c:ser>
          <c:idx val="1"/>
          <c:order val="3"/>
          <c:tx>
            <c:strRef>
              <c:f>'Chênh lệch B1 Trạm &amp; 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Trạm &amp; B0'!$C$49:$AL$49</c15:sqref>
                  </c15:fullRef>
                </c:ext>
              </c:extLst>
              <c:f>'Chênh lệch B1 Trạm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Trạm &amp; B0'!$C$50:$AL$50</c15:sqref>
                  </c15:fullRef>
                </c:ext>
              </c:extLst>
              <c:f>'Chênh lệch B1 Trạm &amp; B0'!$C$50:$AK$50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D-417E-97C6-967924BBD485}"/>
            </c:ext>
          </c:extLst>
        </c:ser>
        <c:ser>
          <c:idx val="4"/>
          <c:order val="4"/>
          <c:tx>
            <c:strRef>
              <c:f>'Chênh lệch B1 &amp; 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B0'!$C$54:$Q$54</c15:sqref>
                  </c15:fullRef>
                </c:ext>
              </c:extLst>
              <c:f>'Chênh lệch B1 &amp; 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08ED-417E-97C6-967924BBD485}"/>
            </c:ext>
          </c:extLst>
        </c:ser>
        <c:ser>
          <c:idx val="5"/>
          <c:order val="5"/>
          <c:tx>
            <c:strRef>
              <c:f>'Chênh lệch B1 &amp; 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B0'!$C$55:$AD$55</c15:sqref>
                  </c15:fullRef>
                </c:ext>
              </c:extLst>
              <c:f>'Chênh lệch B1 &amp; 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8ED-417E-97C6-967924BBD485}"/>
            </c:ext>
          </c:extLst>
        </c:ser>
        <c:ser>
          <c:idx val="6"/>
          <c:order val="6"/>
          <c:tx>
            <c:strRef>
              <c:f>'Chênh lệch B1 &amp; 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B0'!$C$56:$AD$56</c15:sqref>
                  </c15:fullRef>
                </c:ext>
              </c:extLst>
              <c:f>'Chênh lệch B1 &amp; 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08ED-417E-97C6-967924BBD485}"/>
            </c:ext>
          </c:extLst>
        </c:ser>
        <c:ser>
          <c:idx val="7"/>
          <c:order val="7"/>
          <c:tx>
            <c:strRef>
              <c:f>'Chênh lệch B1 &amp; 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B0'!$C$57:$Q$57</c15:sqref>
                  </c15:fullRef>
                </c:ext>
              </c:extLst>
              <c:f>'Chênh lệch B1 &amp; 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08ED-417E-97C6-967924BBD485}"/>
            </c:ext>
          </c:extLst>
        </c:ser>
        <c:ser>
          <c:idx val="8"/>
          <c:order val="8"/>
          <c:tx>
            <c:strRef>
              <c:f>'Chênh lệch B1 &amp; 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B0'!$C$58:$Q$58</c15:sqref>
                  </c15:fullRef>
                </c:ext>
              </c:extLst>
              <c:f>'Chênh lệch B1 &amp; 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08ED-417E-97C6-967924BBD4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B1 Trạm &amp; B0'!$B$72</c:f>
              <c:strCache>
                <c:ptCount val="1"/>
                <c:pt idx="0">
                  <c:v>Chai B1.1 (Trạm)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3340469517916705E-2"/>
                  <c:y val="-3.5362641457645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ED-417E-97C6-967924BBD485}"/>
                </c:ext>
              </c:extLst>
            </c:dLbl>
            <c:dLbl>
              <c:idx val="17"/>
              <c:layout>
                <c:manualLayout>
                  <c:x val="-1.4775159603084887E-2"/>
                  <c:y val="-4.2555043110047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08ED-417E-97C6-967924BBD485}"/>
                </c:ext>
              </c:extLst>
            </c:dLbl>
            <c:dLbl>
              <c:idx val="32"/>
              <c:layout>
                <c:manualLayout>
                  <c:x val="-1.0442196744209304E-2"/>
                  <c:y val="-4.4952510327514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8ED-417E-97C6-967924BBD485}"/>
                </c:ext>
              </c:extLst>
            </c:dLbl>
            <c:dLbl>
              <c:idx val="34"/>
              <c:layout>
                <c:manualLayout>
                  <c:x val="-1.1349035637152035E-2"/>
                  <c:y val="-2.8170239805242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8ED-417E-97C6-967924BBD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Trạm &amp; B0'!$C$49:$AD$49</c15:sqref>
                  </c15:fullRef>
                </c:ext>
              </c:extLst>
              <c:f>'Chênh lệch B1 Trạm &amp; 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Trạm &amp; B0'!$C$72:$AL$72</c15:sqref>
                  </c15:fullRef>
                </c:ext>
              </c:extLst>
              <c:f>'Chênh lệch B1 Trạm &amp; B0'!$C$72:$AK$72</c:f>
              <c:numCache>
                <c:formatCode>#,##0_ ;\-#,##0\ </c:formatCode>
                <c:ptCount val="35"/>
                <c:pt idx="0">
                  <c:v>14500</c:v>
                </c:pt>
                <c:pt idx="1">
                  <c:v>14500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14010.229835330065</c:v>
                </c:pt>
                <c:pt idx="6">
                  <c:v>14495.742384182875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16392.00190514831</c:v>
                </c:pt>
                <c:pt idx="11">
                  <c:v>16433.077141692102</c:v>
                </c:pt>
                <c:pt idx="12">
                  <c:v>16500</c:v>
                </c:pt>
                <c:pt idx="13">
                  <c:v>16500</c:v>
                </c:pt>
                <c:pt idx="14">
                  <c:v>16566.350030119087</c:v>
                </c:pt>
                <c:pt idx="15">
                  <c:v>18000</c:v>
                </c:pt>
                <c:pt idx="16">
                  <c:v>18000</c:v>
                </c:pt>
                <c:pt idx="17">
                  <c:v>17000</c:v>
                </c:pt>
                <c:pt idx="18">
                  <c:v>16000</c:v>
                </c:pt>
                <c:pt idx="19">
                  <c:v>16500</c:v>
                </c:pt>
                <c:pt idx="20">
                  <c:v>17609.208475967076</c:v>
                </c:pt>
                <c:pt idx="21">
                  <c:v>17323.129190840649</c:v>
                </c:pt>
                <c:pt idx="22">
                  <c:v>17609.340879504391</c:v>
                </c:pt>
                <c:pt idx="23">
                  <c:v>17588.991533515244</c:v>
                </c:pt>
                <c:pt idx="24">
                  <c:v>17571.820267370855</c:v>
                </c:pt>
                <c:pt idx="25">
                  <c:v>17826.736043303627</c:v>
                </c:pt>
                <c:pt idx="26">
                  <c:v>18667.034642081057</c:v>
                </c:pt>
                <c:pt idx="27">
                  <c:v>19051.337407841402</c:v>
                </c:pt>
                <c:pt idx="28">
                  <c:v>18854.534810942831</c:v>
                </c:pt>
                <c:pt idx="29">
                  <c:v>18812.013215987805</c:v>
                </c:pt>
                <c:pt idx="30">
                  <c:v>19062.902897119999</c:v>
                </c:pt>
                <c:pt idx="31">
                  <c:v>18741.138296926474</c:v>
                </c:pt>
                <c:pt idx="32">
                  <c:v>15698.730392568124</c:v>
                </c:pt>
                <c:pt idx="33">
                  <c:v>15000</c:v>
                </c:pt>
                <c:pt idx="34">
                  <c:v>15000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08ED-417E-97C6-967924BBD485}"/>
            </c:ext>
          </c:extLst>
        </c:ser>
        <c:ser>
          <c:idx val="0"/>
          <c:order val="10"/>
          <c:tx>
            <c:strRef>
              <c:f>'Chênh lệch B1 Trạm &amp; 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3918628611601721E-2"/>
                  <c:y val="3.2965174240177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8ED-417E-97C6-967924BBD485}"/>
                </c:ext>
              </c:extLst>
            </c:dLbl>
            <c:dLbl>
              <c:idx val="13"/>
              <c:layout>
                <c:manualLayout>
                  <c:x val="-1.8201283569017616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08ED-417E-97C6-967924BBD485}"/>
                </c:ext>
              </c:extLst>
            </c:dLbl>
            <c:dLbl>
              <c:idx val="14"/>
              <c:layout>
                <c:manualLayout>
                  <c:x val="-1.3062097620118524E-2"/>
                  <c:y val="1.6182903717905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08ED-417E-97C6-967924BBD485}"/>
                </c:ext>
              </c:extLst>
            </c:dLbl>
            <c:dLbl>
              <c:idx val="15"/>
              <c:layout>
                <c:manualLayout>
                  <c:x val="-1.3918628611601706E-2"/>
                  <c:y val="4.0157575892579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8ED-417E-97C6-967924BBD485}"/>
                </c:ext>
              </c:extLst>
            </c:dLbl>
            <c:dLbl>
              <c:idx val="16"/>
              <c:layout>
                <c:manualLayout>
                  <c:x val="-2.2483938526433524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8ED-417E-97C6-967924BBD485}"/>
                </c:ext>
              </c:extLst>
            </c:dLbl>
            <c:dLbl>
              <c:idx val="17"/>
              <c:layout>
                <c:manualLayout>
                  <c:x val="-2.2483938526433524E-2"/>
                  <c:y val="4.7349977544982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8ED-417E-97C6-967924BBD485}"/>
                </c:ext>
              </c:extLst>
            </c:dLbl>
            <c:dLbl>
              <c:idx val="23"/>
              <c:layout>
                <c:manualLayout>
                  <c:x val="-2.0770876543467161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08ED-417E-97C6-967924BBD485}"/>
                </c:ext>
              </c:extLst>
            </c:dLbl>
            <c:dLbl>
              <c:idx val="24"/>
              <c:layout>
                <c:manualLayout>
                  <c:x val="-1.9914345551984104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08ED-417E-97C6-967924BBD485}"/>
                </c:ext>
              </c:extLst>
            </c:dLbl>
            <c:dLbl>
              <c:idx val="29"/>
              <c:layout>
                <c:manualLayout>
                  <c:x val="-2.2483938526433524E-2"/>
                  <c:y val="2.577277258777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ED-417E-97C6-967924BBD485}"/>
                </c:ext>
              </c:extLst>
            </c:dLbl>
            <c:dLbl>
              <c:idx val="30"/>
              <c:layout>
                <c:manualLayout>
                  <c:x val="-2.1627407534950342E-2"/>
                  <c:y val="3.77601086751124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8ED-417E-97C6-967924BBD485}"/>
                </c:ext>
              </c:extLst>
            </c:dLbl>
            <c:dLbl>
              <c:idx val="31"/>
              <c:layout>
                <c:manualLayout>
                  <c:x val="-2.7490681224551151E-2"/>
                  <c:y val="4.2555043110047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8ED-417E-97C6-967924BBD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Trạm &amp; B0'!$C$71:$AL$71</c15:sqref>
                  </c15:fullRef>
                </c:ext>
              </c:extLst>
              <c:f>'Chênh lệch B1 Trạm &amp; B0'!$C$71:$AK$71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8ED-417E-97C6-967924BBD485}"/>
            </c:ext>
          </c:extLst>
        </c:ser>
        <c:ser>
          <c:idx val="9"/>
          <c:order val="11"/>
          <c:tx>
            <c:strRef>
              <c:f>'Chênh lệch B1 Trạm &amp; 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1A0C3B83-C8F3-418A-8795-4C3A780DC85A}" type="CELLRANGE">
                      <a:rPr lang="en-US" sz="1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08ED-417E-97C6-967924BBD4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D9EAE8-668E-433E-8D84-719BC901A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8ED-417E-97C6-967924BBD4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BC68AF-F626-42C1-B130-C75F28054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8ED-417E-97C6-967924BBD4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64394A-B65C-4B39-8E41-1B439D32F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8ED-417E-97C6-967924BBD4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9926FA-6432-4371-9350-46840392C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8ED-417E-97C6-967924BBD4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7ADB75-E5D2-4651-9271-B99DC949C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8ED-417E-97C6-967924BBD4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6042FDE-54C3-4357-B6D0-4E8448295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8ED-417E-97C6-967924BBD4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FC013E7-D946-4BE6-9ACA-71E506DC20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8ED-417E-97C6-967924BBD48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86CBB7F-1CB4-4BAD-8CDC-2CB253871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8ED-417E-97C6-967924BBD4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1C2C8D-2075-4B6E-8583-43A922179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8ED-417E-97C6-967924BBD4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3069F0-8342-469D-AAF5-A1CF49196D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8ED-417E-97C6-967924BBD4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F862D6-2D39-4280-A21A-099D90572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8ED-417E-97C6-967924BBD4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7EE66D-B20B-4808-BDEF-8C048FC42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8ED-417E-97C6-967924BBD48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36ADC65-035E-46A1-97A6-EC6B019A8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8ED-417E-97C6-967924BBD48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186DFD3-B330-4D39-8F21-CC8CA2732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8ED-417E-97C6-967924BBD48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88D1CF9-F735-45A3-8FEA-05BB6D711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8ED-417E-97C6-967924BBD48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5009174-4AB8-495A-8587-70CAF74F1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8ED-417E-97C6-967924BBD48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CDBC6F2-005F-4CD8-A10B-40B74E578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8ED-417E-97C6-967924BBD48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ABFE152-90DA-44D4-A756-59169DB01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8ED-417E-97C6-967924BBD48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173AEB2-3383-4A0D-960A-8D29CD41D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8ED-417E-97C6-967924BBD48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EE56031-1E3C-4C83-9031-ABA0A46B7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8ED-417E-97C6-967924BBD48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58FA70-E941-4B41-B2EE-D27A610C9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8ED-417E-97C6-967924BBD48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6537A90-61FD-4D95-870C-707DDA5F50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8ED-417E-97C6-967924BBD48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D8797D2-9432-4E88-B2C4-FFCC1D634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8ED-417E-97C6-967924BBD48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FDA8784-2334-4A88-98A0-00082CD47D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8ED-417E-97C6-967924BBD48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413979B-C4E2-4FE3-BBE2-E1C392F64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8ED-417E-97C6-967924BBD48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B9B71A3-6D87-4C88-98F8-0B1951838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8ED-417E-97C6-967924BBD48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72623F2-3CBA-40CF-AD91-B607A1BB04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8ED-417E-97C6-967924BBD48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802547B-2C2E-46F3-AA57-943242F4B9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8ED-417E-97C6-967924BBD48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803933A-B02E-4048-9DD3-F1A46E5F8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8ED-417E-97C6-967924BBD48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BC1B2D2-ABFA-4C64-86F0-290C7104D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8ED-417E-97C6-967924BBD48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B53A6BE-0504-4633-B9F4-6A9809316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8ED-417E-97C6-967924BBD48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D19525B-1F8B-4847-A339-47023569FA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8ED-417E-97C6-967924BBD48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8E2D468-2CF2-4F92-B825-38E4DDEE4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8ED-417E-97C6-967924BBD48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AD206D8-9525-4557-8752-E92DD378D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8ED-417E-97C6-967924BBD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Trạm &amp; B0'!$C$70:$AL$70</c15:sqref>
                  </c15:fullRef>
                </c:ext>
              </c:extLst>
              <c:f>'Chênh lệch B1 Trạm &amp; B0'!$C$70:$AK$70</c:f>
              <c:numCache>
                <c:formatCode>_(* #,##0_);_(* \(#,##0\);_(* "-"??_);_(@_)</c:formatCode>
                <c:ptCount val="35"/>
                <c:pt idx="0">
                  <c:v>11604.23309198827</c:v>
                </c:pt>
                <c:pt idx="1">
                  <c:v>11853.251331407824</c:v>
                </c:pt>
                <c:pt idx="2">
                  <c:v>12675.291675365937</c:v>
                </c:pt>
                <c:pt idx="3">
                  <c:v>12815.400289086436</c:v>
                </c:pt>
                <c:pt idx="4">
                  <c:v>12430.74202162672</c:v>
                </c:pt>
                <c:pt idx="5">
                  <c:v>11604.662434831203</c:v>
                </c:pt>
                <c:pt idx="6">
                  <c:v>11695.889447274334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13772.563664499286</c:v>
                </c:pt>
                <c:pt idx="11">
                  <c:v>13773.39864031511</c:v>
                </c:pt>
                <c:pt idx="12">
                  <c:v>13799.877494545464</c:v>
                </c:pt>
                <c:pt idx="13">
                  <c:v>13757.801176174809</c:v>
                </c:pt>
                <c:pt idx="14">
                  <c:v>13855.772781368985</c:v>
                </c:pt>
                <c:pt idx="15">
                  <c:v>15250</c:v>
                </c:pt>
                <c:pt idx="16">
                  <c:v>15500</c:v>
                </c:pt>
                <c:pt idx="17">
                  <c:v>15000</c:v>
                </c:pt>
                <c:pt idx="18">
                  <c:v>13750</c:v>
                </c:pt>
                <c:pt idx="19">
                  <c:v>13974.705</c:v>
                </c:pt>
                <c:pt idx="20">
                  <c:v>14638.934237983538</c:v>
                </c:pt>
                <c:pt idx="21">
                  <c:v>14396.074595420325</c:v>
                </c:pt>
                <c:pt idx="22">
                  <c:v>14828.550439752195</c:v>
                </c:pt>
                <c:pt idx="23">
                  <c:v>14683.995766757622</c:v>
                </c:pt>
                <c:pt idx="24">
                  <c:v>14816.284655969719</c:v>
                </c:pt>
                <c:pt idx="25">
                  <c:v>14976.020624790242</c:v>
                </c:pt>
                <c:pt idx="26">
                  <c:v>15593.385160144273</c:v>
                </c:pt>
                <c:pt idx="27">
                  <c:v>16063.230275123744</c:v>
                </c:pt>
                <c:pt idx="28">
                  <c:v>15851.62547174366</c:v>
                </c:pt>
                <c:pt idx="29">
                  <c:v>16091.070259562952</c:v>
                </c:pt>
                <c:pt idx="30">
                  <c:v>16313.994552346274</c:v>
                </c:pt>
                <c:pt idx="31">
                  <c:v>15534.222127775234</c:v>
                </c:pt>
                <c:pt idx="32">
                  <c:v>12830.856340513896</c:v>
                </c:pt>
                <c:pt idx="33">
                  <c:v>12267.627405121635</c:v>
                </c:pt>
                <c:pt idx="34">
                  <c:v>12278.490822823569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 Trạm &amp; B0'!$C$73:$AL$73</c15:f>
                <c15:dlblRangeCache>
                  <c:ptCount val="36"/>
                  <c:pt idx="0">
                    <c:v>67%</c:v>
                  </c:pt>
                  <c:pt idx="1">
                    <c:v>57%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52%</c:v>
                  </c:pt>
                  <c:pt idx="5">
                    <c:v>52%</c:v>
                  </c:pt>
                  <c:pt idx="6">
                    <c:v>63%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47%</c:v>
                  </c:pt>
                  <c:pt idx="11">
                    <c:v>48%</c:v>
                  </c:pt>
                  <c:pt idx="12">
                    <c:v>49%</c:v>
                  </c:pt>
                  <c:pt idx="13">
                    <c:v>50%</c:v>
                  </c:pt>
                  <c:pt idx="14">
                    <c:v>49%</c:v>
                  </c:pt>
                  <c:pt idx="15">
                    <c:v>44%</c:v>
                  </c:pt>
                  <c:pt idx="16">
                    <c:v>38%</c:v>
                  </c:pt>
                  <c:pt idx="17">
                    <c:v>31%</c:v>
                  </c:pt>
                  <c:pt idx="18">
                    <c:v>39%</c:v>
                  </c:pt>
                  <c:pt idx="19">
                    <c:v>44%</c:v>
                  </c:pt>
                  <c:pt idx="20">
                    <c:v>51%</c:v>
                  </c:pt>
                  <c:pt idx="21">
                    <c:v>51%</c:v>
                  </c:pt>
                  <c:pt idx="22">
                    <c:v>46%</c:v>
                  </c:pt>
                  <c:pt idx="23">
                    <c:v>49%</c:v>
                  </c:pt>
                  <c:pt idx="24">
                    <c:v>46%</c:v>
                  </c:pt>
                  <c:pt idx="25">
                    <c:v>47%</c:v>
                  </c:pt>
                  <c:pt idx="26">
                    <c:v>49%</c:v>
                  </c:pt>
                  <c:pt idx="27">
                    <c:v>46%</c:v>
                  </c:pt>
                  <c:pt idx="28">
                    <c:v>47%</c:v>
                  </c:pt>
                  <c:pt idx="29">
                    <c:v>41%</c:v>
                  </c:pt>
                  <c:pt idx="30">
                    <c:v>41%</c:v>
                  </c:pt>
                  <c:pt idx="31">
                    <c:v>52%</c:v>
                  </c:pt>
                  <c:pt idx="32">
                    <c:v>58%</c:v>
                  </c:pt>
                  <c:pt idx="33">
                    <c:v>57%</c:v>
                  </c:pt>
                  <c:pt idx="34">
                    <c:v>57%</c:v>
                  </c:pt>
                  <c:pt idx="35">
                    <c:v>#DIV/0!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08ED-417E-97C6-967924BBD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465157566969092"/>
          <c:y val="0.18613992109501201"/>
          <c:w val="7.3870747653232482E-2"/>
          <c:h val="0.39359445841498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(NCC ngoài)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</a:t>
            </a:r>
          </a:p>
        </c:rich>
      </c:tx>
      <c:layout>
        <c:manualLayout>
          <c:xMode val="edge"/>
          <c:yMode val="edge"/>
          <c:x val="0.16695834911491014"/>
          <c:y val="2.3974672174674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03949203303814E-2"/>
          <c:y val="0.15117786431732499"/>
          <c:w val="0.86786161210769286"/>
          <c:h val="0.75540831792756147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 &amp; 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B0'!$C$62:$Q$62</c15:sqref>
                  </c15:fullRef>
                </c:ext>
              </c:extLst>
              <c:f>'Chênh lệch B1 &amp; 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BC9-4EE5-928D-93FB64006D3C}"/>
            </c:ext>
          </c:extLst>
        </c:ser>
        <c:ser>
          <c:idx val="3"/>
          <c:order val="1"/>
          <c:tx>
            <c:strRef>
              <c:f>'Chênh lệch B1 &amp; 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B0'!$C$52:$AD$52</c15:sqref>
                  </c15:fullRef>
                </c:ext>
              </c:extLst>
              <c:f>'Chênh lệch B1 &amp; 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BC9-4EE5-928D-93FB64006D3C}"/>
            </c:ext>
          </c:extLst>
        </c:ser>
        <c:ser>
          <c:idx val="2"/>
          <c:order val="2"/>
          <c:tx>
            <c:strRef>
              <c:f>'Chênh lệch B1 NCC ngoài &amp; B0'!$B$51</c:f>
              <c:strCache>
                <c:ptCount val="1"/>
                <c:pt idx="0">
                  <c:v>Chai B1.1 (NCC ngoài)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NCC ngoài &amp; B0'!$C$49:$AL$49</c15:sqref>
                  </c15:fullRef>
                </c:ext>
              </c:extLst>
              <c:f>'Chênh lệch B1 NCC ngoài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NCC ngoài &amp; B0'!$C$51:$AL$51</c15:sqref>
                  </c15:fullRef>
                </c:ext>
              </c:extLst>
              <c:f>'Chênh lệch B1 NCC ngoài &amp; B0'!$C$51:$AK$51</c:f>
              <c:numCache>
                <c:formatCode>#,##0_ ;\-#,##0\ </c:formatCode>
                <c:ptCount val="35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 formatCode="_(* #,##0_);_(* \(#,##0\);_(* &quot;-&quot;??_);_(@_)">
                  <c:v>16501.165470754513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9-4EE5-928D-93FB64006D3C}"/>
            </c:ext>
          </c:extLst>
        </c:ser>
        <c:ser>
          <c:idx val="1"/>
          <c:order val="3"/>
          <c:tx>
            <c:strRef>
              <c:f>'Chênh lệch B1 NCC ngoài &amp; 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NCC ngoài &amp; B0'!$C$49:$AL$49</c15:sqref>
                  </c15:fullRef>
                </c:ext>
              </c:extLst>
              <c:f>'Chênh lệch B1 NCC ngoài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NCC ngoài &amp; B0'!$C$50:$AL$50</c15:sqref>
                  </c15:fullRef>
                </c:ext>
              </c:extLst>
              <c:f>'Chênh lệch B1 NCC ngoài &amp; B0'!$C$50:$AK$50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C9-4EE5-928D-93FB64006D3C}"/>
            </c:ext>
          </c:extLst>
        </c:ser>
        <c:ser>
          <c:idx val="4"/>
          <c:order val="4"/>
          <c:tx>
            <c:strRef>
              <c:f>'Chênh lệch B1 &amp; 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B0'!$C$54:$Q$54</c15:sqref>
                  </c15:fullRef>
                </c:ext>
              </c:extLst>
              <c:f>'Chênh lệch B1 &amp; 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BC9-4EE5-928D-93FB64006D3C}"/>
            </c:ext>
          </c:extLst>
        </c:ser>
        <c:ser>
          <c:idx val="5"/>
          <c:order val="5"/>
          <c:tx>
            <c:strRef>
              <c:f>'Chênh lệch B1 &amp; 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B0'!$C$55:$AD$55</c15:sqref>
                  </c15:fullRef>
                </c:ext>
              </c:extLst>
              <c:f>'Chênh lệch B1 &amp; 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BC9-4EE5-928D-93FB64006D3C}"/>
            </c:ext>
          </c:extLst>
        </c:ser>
        <c:ser>
          <c:idx val="6"/>
          <c:order val="6"/>
          <c:tx>
            <c:strRef>
              <c:f>'Chênh lệch B1 &amp; 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B0'!$C$56:$AD$56</c15:sqref>
                  </c15:fullRef>
                </c:ext>
              </c:extLst>
              <c:f>'Chênh lệch B1 &amp; 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BC9-4EE5-928D-93FB64006D3C}"/>
            </c:ext>
          </c:extLst>
        </c:ser>
        <c:ser>
          <c:idx val="7"/>
          <c:order val="7"/>
          <c:tx>
            <c:strRef>
              <c:f>'Chênh lệch B1 &amp; 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B0'!$C$57:$Q$57</c15:sqref>
                  </c15:fullRef>
                </c:ext>
              </c:extLst>
              <c:f>'Chênh lệch B1 &amp; 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BC9-4EE5-928D-93FB64006D3C}"/>
            </c:ext>
          </c:extLst>
        </c:ser>
        <c:ser>
          <c:idx val="8"/>
          <c:order val="8"/>
          <c:tx>
            <c:strRef>
              <c:f>'Chênh lệch B1 &amp; 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B0'!$C$58:$Q$58</c15:sqref>
                  </c15:fullRef>
                </c:ext>
              </c:extLst>
              <c:f>'Chênh lệch B1 &amp; 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BC9-4EE5-928D-93FB64006D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B1 NCC ngoài &amp; B0'!$B$72</c:f>
              <c:strCache>
                <c:ptCount val="1"/>
                <c:pt idx="0">
                  <c:v>Chai B1.1 (NCC ngoài)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C9-4EE5-928D-93FB64006D3C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C9-4EE5-928D-93FB64006D3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C9-4EE5-928D-93FB64006D3C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C9-4EE5-928D-93FB64006D3C}"/>
                </c:ext>
              </c:extLst>
            </c:dLbl>
            <c:dLbl>
              <c:idx val="14"/>
              <c:layout>
                <c:manualLayout>
                  <c:x val="-2.614536009566755E-2"/>
                  <c:y val="-2.6310598107662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C9-4EE5-928D-93FB64006D3C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BC9-4EE5-928D-93FB64006D3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BC9-4EE5-928D-93FB64006D3C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BC9-4EE5-928D-93FB64006D3C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BC9-4EE5-928D-93FB64006D3C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BC9-4EE5-928D-93FB64006D3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BC9-4EE5-928D-93FB64006D3C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BC9-4EE5-928D-93FB64006D3C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BC9-4EE5-928D-93FB64006D3C}"/>
                </c:ext>
              </c:extLst>
            </c:dLbl>
            <c:dLbl>
              <c:idx val="32"/>
              <c:layout>
                <c:manualLayout>
                  <c:x val="-1.2229226248283999E-2"/>
                  <c:y val="-5.2144911979917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BC9-4EE5-928D-93FB64006D3C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BC9-4EE5-928D-93FB64006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NCC ngoài &amp; B0'!$C$49:$AD$49</c15:sqref>
                  </c15:fullRef>
                </c:ext>
              </c:extLst>
              <c:f>'Chênh lệch B1 NCC ngoài &amp; 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NCC ngoài &amp; B0'!$C$72:$AL$72</c15:sqref>
                  </c15:fullRef>
                </c:ext>
              </c:extLst>
              <c:f>'Chênh lệch B1 NCC ngoài &amp; B0'!$C$72:$AK$72</c:f>
              <c:numCache>
                <c:formatCode>#,##0_ ;\-#,##0\ </c:formatCode>
                <c:ptCount val="35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>
                  <c:v>16501.165470754513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2BC9-4EE5-928D-93FB64006D3C}"/>
            </c:ext>
          </c:extLst>
        </c:ser>
        <c:ser>
          <c:idx val="0"/>
          <c:order val="10"/>
          <c:tx>
            <c:strRef>
              <c:f>'Chênh lệch B1 NCC ngoài &amp; 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BC9-4EE5-928D-93FB64006D3C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BC9-4EE5-928D-93FB64006D3C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BC9-4EE5-928D-93FB64006D3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BC9-4EE5-928D-93FB64006D3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BC9-4EE5-928D-93FB64006D3C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BC9-4EE5-928D-93FB64006D3C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BC9-4EE5-928D-93FB64006D3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BC9-4EE5-928D-93FB64006D3C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BC9-4EE5-928D-93FB64006D3C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BC9-4EE5-928D-93FB64006D3C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BC9-4EE5-928D-93FB64006D3C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BC9-4EE5-928D-93FB64006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NCC ngoài &amp; B0'!$C$71:$AL$71</c15:sqref>
                  </c15:fullRef>
                </c:ext>
              </c:extLst>
              <c:f>'Chênh lệch B1 NCC ngoài &amp; B0'!$C$71:$AK$71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BC9-4EE5-928D-93FB64006D3C}"/>
            </c:ext>
          </c:extLst>
        </c:ser>
        <c:ser>
          <c:idx val="9"/>
          <c:order val="11"/>
          <c:tx>
            <c:strRef>
              <c:f>'Chênh lệch B1 NCC ngoài &amp; 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C5CE326-A1D2-4A02-97D5-49648813965C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2BC9-4EE5-928D-93FB64006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5E86FE-4522-48F5-9E71-82384773E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BC9-4EE5-928D-93FB64006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88D170-E5E6-4A57-9D42-437B8661B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BC9-4EE5-928D-93FB64006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168169-FBDD-41E4-A6D5-82653251D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BC9-4EE5-928D-93FB64006D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B64D3F2-079E-4654-B27C-317A774CCD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BC9-4EE5-928D-93FB64006D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E09821-720E-46C9-9909-752E87866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BC9-4EE5-928D-93FB64006D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A8E2412-5EB6-416C-ADA6-C8F8FFDA1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BC9-4EE5-928D-93FB64006D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9DCF73F-79B7-451B-AD1F-EF7A82B7D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BC9-4EE5-928D-93FB64006D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0A5E012-7181-491F-9479-BE0ED34E8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BC9-4EE5-928D-93FB64006D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5EBE60D-F546-4FB5-AC37-422791E4C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BC9-4EE5-928D-93FB64006D3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2B7120-C18D-49EB-A7B9-474AEC873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BC9-4EE5-928D-93FB64006D3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737FE92-C1EF-403A-A416-074CF778F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BC9-4EE5-928D-93FB64006D3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CD6422-C9EF-4E31-8CEA-0EE540C85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C9-4EE5-928D-93FB64006D3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D3DA1E2-226C-4D45-9C54-641620686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BC9-4EE5-928D-93FB64006D3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59E2C43-0832-42C9-81F2-D7E8C1210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BC9-4EE5-928D-93FB64006D3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CC7472-63FF-4B0A-A586-60BB113498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BC9-4EE5-928D-93FB64006D3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147A1D6-FC81-4538-BC75-EE7B6357A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BC9-4EE5-928D-93FB64006D3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461B024-2877-43EA-BAD3-5A625921F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BC9-4EE5-928D-93FB64006D3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2CAFD71-1CDB-42B9-AC07-B58CF8DBDF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BC9-4EE5-928D-93FB64006D3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53E62AC-224D-4D1E-9F18-B2529559D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BC9-4EE5-928D-93FB64006D3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3C0D488-8F09-457C-9BB7-6AE7A3A8A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BC9-4EE5-928D-93FB64006D3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ACA3ADD-6066-442B-B7DD-E7AE97FBB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BC9-4EE5-928D-93FB64006D3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0B0FF00-9427-4A77-BEC6-B7291CA77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BC9-4EE5-928D-93FB64006D3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F89C551-18B1-489A-8D2E-A9FEF8B7A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BC9-4EE5-928D-93FB64006D3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BB338E4-D79F-47BA-8717-0B8237389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BC9-4EE5-928D-93FB64006D3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7D2CE91-7E27-403D-B75F-46A3B1902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BC9-4EE5-928D-93FB64006D3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1D63A93-4C07-49E1-8904-206489E00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BC9-4EE5-928D-93FB64006D3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637E279-90F5-4B81-BE22-94F88FFC7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BC9-4EE5-928D-93FB64006D3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389E195-31C9-4BA2-86F9-D0430A6362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BC9-4EE5-928D-93FB64006D3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92CB3D0-51C3-4669-9C3B-209DF64AC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BC9-4EE5-928D-93FB64006D3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335C10A-3C3D-4915-BA9C-985D622E88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BC9-4EE5-928D-93FB64006D3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B9F017A-0BC7-4B8F-9E5B-A8EEFF337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BC9-4EE5-928D-93FB64006D3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54A2F57-9988-44D0-805D-7B2046904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BC9-4EE5-928D-93FB64006D3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D3EBBD3-E8BB-4933-8F66-0B7C5A72E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BC9-4EE5-928D-93FB64006D3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3C6777D-5A9E-4166-9725-11C5F6FFFE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BC9-4EE5-928D-93FB64006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NCC ngoài &amp; B0'!$C$70:$AL$70</c15:sqref>
                  </c15:fullRef>
                </c:ext>
              </c:extLst>
              <c:f>'Chênh lệch B1 NCC ngoài &amp; B0'!$C$70:$AK$70</c:f>
              <c:numCache>
                <c:formatCode>_(* #,##0_);_(* \(#,##0\);_(* "-"??_);_(@_)</c:formatCode>
                <c:ptCount val="35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13205.654004575286</c:v>
                </c:pt>
                <c:pt idx="13">
                  <c:v>13327.65305420713</c:v>
                </c:pt>
                <c:pt idx="14">
                  <c:v>13195.220816569406</c:v>
                </c:pt>
                <c:pt idx="15">
                  <c:v>14500.582735377257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14732.005924954768</c:v>
                </c:pt>
                <c:pt idx="25">
                  <c:v>14857.932997378393</c:v>
                </c:pt>
                <c:pt idx="26">
                  <c:v>15373.986736376715</c:v>
                </c:pt>
                <c:pt idx="27">
                  <c:v>15729.750767490594</c:v>
                </c:pt>
                <c:pt idx="28">
                  <c:v>15718.9053529637</c:v>
                </c:pt>
                <c:pt idx="29">
                  <c:v>15935.305437646741</c:v>
                </c:pt>
                <c:pt idx="30">
                  <c:v>16078.002282774756</c:v>
                </c:pt>
                <c:pt idx="31">
                  <c:v>15180.974442684728</c:v>
                </c:pt>
                <c:pt idx="32">
                  <c:v>12669.586318177717</c:v>
                </c:pt>
                <c:pt idx="33">
                  <c:v>12155.137819568168</c:v>
                </c:pt>
                <c:pt idx="34">
                  <c:v>12199.923014410888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 NCC ngoài &amp; B0'!$C$73:$AL$73</c15:f>
                <c15:dlblRangeCache>
                  <c:ptCount val="36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38%</c:v>
                  </c:pt>
                  <c:pt idx="13">
                    <c:v>42%</c:v>
                  </c:pt>
                  <c:pt idx="14">
                    <c:v>37%</c:v>
                  </c:pt>
                  <c:pt idx="15">
                    <c:v>32%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45%</c:v>
                  </c:pt>
                  <c:pt idx="26">
                    <c:v>46%</c:v>
                  </c:pt>
                  <c:pt idx="27">
                    <c:v>41%</c:v>
                  </c:pt>
                  <c:pt idx="28">
                    <c:v>45%</c:v>
                  </c:pt>
                  <c:pt idx="29">
                    <c:v>38%</c:v>
                  </c:pt>
                  <c:pt idx="30">
                    <c:v>37%</c:v>
                  </c:pt>
                  <c:pt idx="31">
                    <c:v>46%</c:v>
                  </c:pt>
                  <c:pt idx="32">
                    <c:v>54%</c:v>
                  </c:pt>
                  <c:pt idx="33">
                    <c:v>55%</c:v>
                  </c:pt>
                  <c:pt idx="34">
                    <c:v>55%</c:v>
                  </c:pt>
                  <c:pt idx="35">
                    <c:v>#DIV/0!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2BC9-4EE5-928D-93FB6400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12417810017588"/>
          <c:y val="0.2053196588347517"/>
          <c:w val="7.5567422317410343E-2"/>
          <c:h val="0.39359445841498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NCC NGOÀI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2"/>
          <c:order val="2"/>
          <c:tx>
            <c:strRef>
              <c:f>'Chênh lệch B1-B0 (NCC ngoài)'!$B$51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ngoài)'!$C$51:$AF$51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 formatCode="_(* #,##0_);_(* \(#,##0\);_(* &quot;-&quot;??_);_(@_)">
                  <c:v>16178.925572299551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16400</c:v>
                </c:pt>
                <c:pt idx="21" formatCode="_(* #,##0_);_(* \(#,##0\);_(* &quot;-&quot;??_);_(@_)">
                  <c:v>16030.120868295297</c:v>
                </c:pt>
                <c:pt idx="22" formatCode="_(* #,##0_);_(* \(#,##0\);_(* &quot;-&quot;??_);_(@_)">
                  <c:v>16715.368170271555</c:v>
                </c:pt>
                <c:pt idx="23" formatCode="_(* #,##0_);_(* \(#,##0\);_(* &quot;-&quot;??_);_(@_)">
                  <c:v>16768.143731608194</c:v>
                </c:pt>
                <c:pt idx="24" formatCode="_(* #,##0_);_(* \(#,##0\);_(* &quot;-&quot;??_);_(@_)">
                  <c:v>16839.281424895464</c:v>
                </c:pt>
                <c:pt idx="25" formatCode="_(* #,##0_);_(* \(#,##0\);_(* &quot;-&quot;??_);_(@_)">
                  <c:v>16800</c:v>
                </c:pt>
                <c:pt idx="26" formatCode="_(* #,##0_);_(* \(#,##0\);_(* &quot;-&quot;??_);_(@_)">
                  <c:v>16890.797644310118</c:v>
                </c:pt>
                <c:pt idx="27" formatCode="_(* #,##0_);_(* \(#,##0\);_(* &quot;-&quot;??_);_(@_)">
                  <c:v>17857.024653166671</c:v>
                </c:pt>
                <c:pt idx="28" formatCode="_(* #,##0_);_(* \(#,##0\);_(* &quot;-&quot;??_);_(@_)">
                  <c:v>17431.808778102339</c:v>
                </c:pt>
                <c:pt idx="29" formatCode="_(* #,##0_);_(* \(#,##0\);_(* &quot;-&quot;??_);_(@_)">
                  <c:v>17736.314420245017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AF2-8662-BBEE9717F97C}"/>
            </c:ext>
          </c:extLst>
        </c:ser>
        <c:ser>
          <c:idx val="1"/>
          <c:order val="3"/>
          <c:tx>
            <c:strRef>
              <c:f>'Chênh lệch B1-B0 (NCC ngoài)'!$B$50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ngoài)'!$C$50:$AF$50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13370.127303138097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1-4AF2-8662-BBEE9717F9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'Chênh lệch B1-B0 (NCC ngoài)'!$B$62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B1-B0 (NCC ngoài)'!$C$62:$Q$62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7-8C81-4AF2-8662-BBEE9717F97C}"/>
                  </c:ext>
                </c:extLst>
              </c15:ser>
            </c15:filteredAreaSeries>
            <c15:filteredAreaSeries>
              <c15:ser>
                <c:idx val="3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ngoài)'!$C$52:$AD$52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8C81-4AF2-8662-BBEE9717F97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ngoài)'!$C$54:$Q$54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8C81-4AF2-8662-BBEE9717F97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8C81-4AF2-8662-BBEE9717F97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ngoài)'!$C$56:$AD$56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8C81-4AF2-8662-BBEE9717F97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8C81-4AF2-8662-BBEE9717F97C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ngoài)'!$B$58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'Chênh lệch B1-B0 (NCC ngoài)'!$C$58:$Q$58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8C81-4AF2-8662-BBEE9717F97C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19"/>
          <c:order val="9"/>
          <c:tx>
            <c:strRef>
              <c:f>'Chênh lệch B1-B0 (NCC ngoài)'!$B$72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81-4AF2-8662-BBEE9717F97C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81-4AF2-8662-BBEE9717F9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81-4AF2-8662-BBEE9717F97C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81-4AF2-8662-BBEE9717F9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81-4AF2-8662-BBEE9717F97C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81-4AF2-8662-BBEE9717F9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81-4AF2-8662-BBEE9717F97C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81-4AF2-8662-BBEE9717F97C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81-4AF2-8662-BBEE9717F97C}"/>
                </c:ext>
              </c:extLst>
            </c:dLbl>
            <c:dLbl>
              <c:idx val="21"/>
              <c:layout>
                <c:manualLayout>
                  <c:x val="-2.2797178551775269E-2"/>
                  <c:y val="-2.89184344361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81-4AF2-8662-BBEE9717F97C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81-4AF2-8662-BBEE9717F97C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B1-B0 (NCC ngoài)'!$C$72:$AF$72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>
                  <c:v>16178.925572299551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16400</c:v>
                </c:pt>
                <c:pt idx="21">
                  <c:v>16030.120868295297</c:v>
                </c:pt>
                <c:pt idx="22">
                  <c:v>16715.368170271555</c:v>
                </c:pt>
                <c:pt idx="23">
                  <c:v>16768.143731608194</c:v>
                </c:pt>
                <c:pt idx="24">
                  <c:v>16839.281424895464</c:v>
                </c:pt>
                <c:pt idx="25">
                  <c:v>16800</c:v>
                </c:pt>
                <c:pt idx="26">
                  <c:v>16890.797644310118</c:v>
                </c:pt>
                <c:pt idx="27">
                  <c:v>17857.024653166671</c:v>
                </c:pt>
                <c:pt idx="28">
                  <c:v>17431.808778102339</c:v>
                </c:pt>
                <c:pt idx="29">
                  <c:v>17736.314420245017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C81-4AF2-8662-BBEE9717F97C}"/>
            </c:ext>
          </c:extLst>
        </c:ser>
        <c:ser>
          <c:idx val="0"/>
          <c:order val="10"/>
          <c:tx>
            <c:strRef>
              <c:f>'Chênh lệch B1-B0 (NCC ngoài)'!$B$71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C81-4AF2-8662-BBEE9717F97C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C81-4AF2-8662-BBEE9717F97C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C81-4AF2-8662-BBEE9717F9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C81-4AF2-8662-BBEE9717F97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C81-4AF2-8662-BBEE9717F97C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C81-4AF2-8662-BBEE9717F97C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81-4AF2-8662-BBEE9717F9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C81-4AF2-8662-BBEE9717F97C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B1-B0 (NCC ngoài)'!$C$71:$AF$71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13370.127303138097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81-4AF2-8662-BBEE9717F97C}"/>
            </c:ext>
          </c:extLst>
        </c:ser>
        <c:ser>
          <c:idx val="9"/>
          <c:order val="11"/>
          <c:tx>
            <c:strRef>
              <c:f>'Chênh lệch B1-B0 (NCC ngoài)'!$B$70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0F3B0D6-19A4-4D5D-8722-BF23D3D294C2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8C81-4AF2-8662-BBEE9717F9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F06EDD-39D7-43A8-98B2-57A4CA5AE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1-4AF2-8662-BBEE9717F9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890226-7664-4624-B92B-AC32CE0BA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1-4AF2-8662-BBEE9717F97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21E670-EC52-43F2-BF7A-928441DC1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1-4AF2-8662-BBEE9717F97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C5126B6-FA61-4740-8492-FD2F926C81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1-4AF2-8662-BBEE9717F97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9FEF5E5-3B63-4B86-8CF6-0B5482DBD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1-4AF2-8662-BBEE9717F97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A8A2F5-4EC7-4A58-8363-A87A617151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1-4AF2-8662-BBEE9717F97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C78454-036B-4CF1-964A-1AE0689E9D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1-4AF2-8662-BBEE9717F97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F92CF6-34E2-41F7-A352-1D667A19F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1-4AF2-8662-BBEE9717F97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6049F69-AA4D-4552-A8E0-EA4537C32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1-4AF2-8662-BBEE9717F97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7F48DE3-CA0F-4CEC-8039-6E6CF7936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1-4AF2-8662-BBEE9717F97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DEC602E-C4C2-41B6-8C76-5E90ACD82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1-4AF2-8662-BBEE9717F97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2595D35-04EE-48F4-8DB2-C6CAD4264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1-4AF2-8662-BBEE9717F97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37BB29F-3161-4F73-A525-727EACD79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1-4AF2-8662-BBEE9717F97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FCD72F7-2B25-45B6-964E-06B4B879E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1-4AF2-8662-BBEE9717F97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011B9A8-6955-4073-A9EF-277F0E7A4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1-4AF2-8662-BBEE9717F97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72B78E7-11A7-4DC5-B5A1-CEA934B29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1-4AF2-8662-BBEE9717F97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24B31F8-6E6E-4392-A002-1D6149D0D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1-4AF2-8662-BBEE9717F97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8DCA73C-A775-4E01-9BA5-172A25DCC1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1-4AF2-8662-BBEE9717F97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E510A5E-6284-4D73-B643-43CFADF9C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1-4AF2-8662-BBEE9717F97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1C17745-4D16-47C7-8367-1E0CCC0EB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1-4AF2-8662-BBEE9717F97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83EC63E-A1BE-4571-B604-B21F2ED12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1-4AF2-8662-BBEE9717F97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0321015-C296-4EBC-960C-740D7667A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1-4AF2-8662-BBEE9717F97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CB37D8F-E423-4B0A-B00E-D58565689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1-4AF2-8662-BBEE9717F97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EB733A6-731A-443C-8D67-377967935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1-4AF2-8662-BBEE9717F97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498D218-EEF9-4EAB-B476-A3D6A2FFA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1-4AF2-8662-BBEE9717F97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FF1B3C5-D041-4083-9C77-956DB2656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1-4AF2-8662-BBEE9717F97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AD3A0BA-8C2D-48F4-B3E2-ACE9E296D1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1-4AF2-8662-BBEE9717F97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1-4AF2-8662-BBEE9717F97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A38-4D6B-997B-7B678A9B18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B1-B0 (NCC ngoài)'!$C$70:$AF$70</c:f>
              <c:numCache>
                <c:formatCode>_(* #,##0_);_(* \(#,##0\);_(* "-"??_);_(@_)</c:formatCode>
                <c:ptCount val="30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13118.069258831301</c:v>
                </c:pt>
                <c:pt idx="13">
                  <c:v>13189.124583774155</c:v>
                </c:pt>
                <c:pt idx="14">
                  <c:v>13084.847193630118</c:v>
                </c:pt>
                <c:pt idx="15">
                  <c:v>14339.462786149776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14034.33</c:v>
                </c:pt>
                <c:pt idx="21">
                  <c:v>13749.570434147648</c:v>
                </c:pt>
                <c:pt idx="22">
                  <c:v>14381.564085135778</c:v>
                </c:pt>
                <c:pt idx="23">
                  <c:v>14273.571865804097</c:v>
                </c:pt>
                <c:pt idx="24">
                  <c:v>14434.640712447732</c:v>
                </c:pt>
                <c:pt idx="25">
                  <c:v>14467.5</c:v>
                </c:pt>
                <c:pt idx="26">
                  <c:v>14676.898822155059</c:v>
                </c:pt>
                <c:pt idx="27">
                  <c:v>15390.512326583335</c:v>
                </c:pt>
                <c:pt idx="28">
                  <c:v>15099.404389051169</c:v>
                </c:pt>
                <c:pt idx="29">
                  <c:v>15553.220861691556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 (NCC ngoài)'!$C$73:$AD$73</c15:f>
                <c15:dlblRangeCache>
                  <c:ptCount val="28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36%</c:v>
                  </c:pt>
                  <c:pt idx="13">
                    <c:v>39%</c:v>
                  </c:pt>
                  <c:pt idx="14">
                    <c:v>35%</c:v>
                  </c:pt>
                  <c:pt idx="15">
                    <c:v>29%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41%</c:v>
                  </c:pt>
                  <c:pt idx="21">
                    <c:v>40%</c:v>
                  </c:pt>
                  <c:pt idx="22">
                    <c:v>39%</c:v>
                  </c:pt>
                  <c:pt idx="23">
                    <c:v>42%</c:v>
                  </c:pt>
                  <c:pt idx="24">
                    <c:v>40%</c:v>
                  </c:pt>
                  <c:pt idx="25">
                    <c:v>38%</c:v>
                  </c:pt>
                  <c:pt idx="26">
                    <c:v>36%</c:v>
                  </c:pt>
                  <c:pt idx="27">
                    <c:v>38%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6-8C81-4AF2-8662-BBEE9717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256036744137969"/>
          <c:y val="0.14778048415965733"/>
          <c:w val="7.2697381725682103E-2"/>
          <c:h val="0.39599185474414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TUYỂN XÔ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</a:t>
            </a:r>
          </a:p>
        </c:rich>
      </c:tx>
      <c:layout>
        <c:manualLayout>
          <c:xMode val="edge"/>
          <c:yMode val="edge"/>
          <c:x val="0.17036623052493047"/>
          <c:y val="1.9179737739739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03949203303814E-2"/>
          <c:y val="0.15117786431732499"/>
          <c:w val="0.86786161210769286"/>
          <c:h val="0.75540831792756147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 &amp; 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B0'!$C$62:$Q$62</c15:sqref>
                  </c15:fullRef>
                </c:ext>
              </c:extLst>
              <c:f>'Chênh lệch B1 &amp; 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17F-4F2B-96F0-98A7A099F127}"/>
            </c:ext>
          </c:extLst>
        </c:ser>
        <c:ser>
          <c:idx val="3"/>
          <c:order val="1"/>
          <c:tx>
            <c:strRef>
              <c:f>'Chênh lệch B1 &amp; 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B0'!$C$52:$AD$52</c15:sqref>
                  </c15:fullRef>
                </c:ext>
              </c:extLst>
              <c:f>'Chênh lệch B1 &amp; 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17F-4F2B-96F0-98A7A099F127}"/>
            </c:ext>
          </c:extLst>
        </c:ser>
        <c:ser>
          <c:idx val="2"/>
          <c:order val="2"/>
          <c:tx>
            <c:strRef>
              <c:f>'Chênh lệch Tuyển xô &amp; B0 '!$B$51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Tuyển xô &amp; B0 '!$C$49:$AL$49</c15:sqref>
                  </c15:fullRef>
                </c:ext>
              </c:extLst>
              <c:f>'Chênh lệch Tuyển xô &amp; B0 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Tuyển xô &amp; B0 '!$C$51:$AL$51</c15:sqref>
                  </c15:fullRef>
                </c:ext>
              </c:extLst>
              <c:f>'Chênh lệch Tuyển xô &amp; B0 '!$C$51:$AK$51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6" formatCode="_(* #,##0_);_(* \(#,##0\);_(* &quot;-&quot;??_);_(@_)">
                  <c:v>16000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7F-4F2B-96F0-98A7A099F127}"/>
            </c:ext>
          </c:extLst>
        </c:ser>
        <c:ser>
          <c:idx val="1"/>
          <c:order val="3"/>
          <c:tx>
            <c:strRef>
              <c:f>'Chênh lệch Tuyển xô &amp; B0 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Tuyển xô &amp; B0 '!$C$49:$AL$49</c15:sqref>
                  </c15:fullRef>
                </c:ext>
              </c:extLst>
              <c:f>'Chênh lệch Tuyển xô &amp; B0 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Tuyển xô &amp; B0 '!$C$50:$AL$50</c15:sqref>
                  </c15:fullRef>
                </c:ext>
              </c:extLst>
              <c:f>'Chênh lệch Tuyển xô &amp; B0 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7F-4F2B-96F0-98A7A099F127}"/>
            </c:ext>
          </c:extLst>
        </c:ser>
        <c:ser>
          <c:idx val="4"/>
          <c:order val="4"/>
          <c:tx>
            <c:strRef>
              <c:f>'Chênh lệch B1 &amp; 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B0'!$C$54:$Q$54</c15:sqref>
                  </c15:fullRef>
                </c:ext>
              </c:extLst>
              <c:f>'Chênh lệch B1 &amp; 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17F-4F2B-96F0-98A7A099F127}"/>
            </c:ext>
          </c:extLst>
        </c:ser>
        <c:ser>
          <c:idx val="5"/>
          <c:order val="5"/>
          <c:tx>
            <c:strRef>
              <c:f>'Chênh lệch B1 &amp; 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B0'!$C$55:$AD$55</c15:sqref>
                  </c15:fullRef>
                </c:ext>
              </c:extLst>
              <c:f>'Chênh lệch B1 &amp; 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17F-4F2B-96F0-98A7A099F127}"/>
            </c:ext>
          </c:extLst>
        </c:ser>
        <c:ser>
          <c:idx val="6"/>
          <c:order val="6"/>
          <c:tx>
            <c:strRef>
              <c:f>'Chênh lệch B1 &amp; 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B0'!$C$56:$AD$56</c15:sqref>
                  </c15:fullRef>
                </c:ext>
              </c:extLst>
              <c:f>'Chênh lệch B1 &amp; 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17F-4F2B-96F0-98A7A099F127}"/>
            </c:ext>
          </c:extLst>
        </c:ser>
        <c:ser>
          <c:idx val="7"/>
          <c:order val="7"/>
          <c:tx>
            <c:strRef>
              <c:f>'Chênh lệch B1 &amp; 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B0'!$C$57:$Q$57</c15:sqref>
                  </c15:fullRef>
                </c:ext>
              </c:extLst>
              <c:f>'Chênh lệch B1 &amp; 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17F-4F2B-96F0-98A7A099F127}"/>
            </c:ext>
          </c:extLst>
        </c:ser>
        <c:ser>
          <c:idx val="8"/>
          <c:order val="8"/>
          <c:tx>
            <c:strRef>
              <c:f>'Chênh lệch B1 &amp; 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B0'!$C$58:$Q$58</c15:sqref>
                  </c15:fullRef>
                </c:ext>
              </c:extLst>
              <c:f>'Chênh lệch B1 &amp; 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17F-4F2B-96F0-98A7A099F1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Tuyển xô &amp; B0 '!$B$72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44450" cap="rnd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A17F-4F2B-96F0-98A7A099F127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44450" cap="rnd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17F-4F2B-96F0-98A7A099F127}"/>
              </c:ext>
            </c:extLst>
          </c:dPt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7F-4F2B-96F0-98A7A099F127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7F-4F2B-96F0-98A7A099F127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7F-4F2B-96F0-98A7A099F127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7F-4F2B-96F0-98A7A099F127}"/>
                </c:ext>
              </c:extLst>
            </c:dLbl>
            <c:dLbl>
              <c:idx val="14"/>
              <c:layout>
                <c:manualLayout>
                  <c:x val="-2.6997330448172693E-2"/>
                  <c:y val="-3.5900466977531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7F-4F2B-96F0-98A7A099F127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7F-4F2B-96F0-98A7A099F127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7F-4F2B-96F0-98A7A099F127}"/>
                </c:ext>
              </c:extLst>
            </c:dLbl>
            <c:dLbl>
              <c:idx val="19"/>
              <c:layout>
                <c:manualLayout>
                  <c:x val="-9.9834154243664333E-3"/>
                  <c:y val="-3.3731797418928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7F-4F2B-96F0-98A7A099F127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7F-4F2B-96F0-98A7A099F127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7F-4F2B-96F0-98A7A099F12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7F-4F2B-96F0-98A7A099F127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7F-4F2B-96F0-98A7A099F127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7F-4F2B-96F0-98A7A099F127}"/>
                </c:ext>
              </c:extLst>
            </c:dLbl>
            <c:dLbl>
              <c:idx val="32"/>
              <c:layout>
                <c:manualLayout>
                  <c:x val="-3.7094923316631939E-3"/>
                  <c:y val="-1.8580370935372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7F-4F2B-96F0-98A7A099F127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7F-4F2B-96F0-98A7A099F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Tuyển xô &amp; B0 '!$C$49:$AD$49</c15:sqref>
                  </c15:fullRef>
                </c:ext>
              </c:extLst>
              <c:f>'Chênh lệch Tuyển xô &amp; B0 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Tuyển xô &amp; B0 '!$C$72:$AL$72</c15:sqref>
                  </c15:fullRef>
                </c:ext>
              </c:extLst>
              <c:f>'Chênh lệch Tuyển xô &amp; B0 '!$C$72:$AK$72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>
                  <c:v>15919.649121937315</c:v>
                </c:pt>
                <c:pt idx="16">
                  <c:v>16000</c:v>
                </c:pt>
                <c:pt idx="17">
                  <c:v>15727.328450389497</c:v>
                </c:pt>
                <c:pt idx="18">
                  <c:v>14000</c:v>
                </c:pt>
                <c:pt idx="19">
                  <c:v>13800</c:v>
                </c:pt>
                <c:pt idx="24">
                  <c:v>15501.697348992833</c:v>
                </c:pt>
                <c:pt idx="25">
                  <c:v>15783.828663081424</c:v>
                </c:pt>
                <c:pt idx="26">
                  <c:v>16040.037754489653</c:v>
                </c:pt>
                <c:pt idx="27">
                  <c:v>16272.465661456939</c:v>
                </c:pt>
                <c:pt idx="28">
                  <c:v>15883.314127982949</c:v>
                </c:pt>
                <c:pt idx="29">
                  <c:v>16274.595987408464</c:v>
                </c:pt>
                <c:pt idx="30">
                  <c:v>16115.415766664937</c:v>
                </c:pt>
                <c:pt idx="31">
                  <c:v>15895.486813162397</c:v>
                </c:pt>
                <c:pt idx="32">
                  <c:v>13000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A17F-4F2B-96F0-98A7A099F127}"/>
            </c:ext>
          </c:extLst>
        </c:ser>
        <c:ser>
          <c:idx val="0"/>
          <c:order val="10"/>
          <c:tx>
            <c:strRef>
              <c:f>'Chênh lệch Tuyển xô &amp; B0 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17F-4F2B-96F0-98A7A099F127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17F-4F2B-96F0-98A7A099F127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17F-4F2B-96F0-98A7A099F127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17F-4F2B-96F0-98A7A099F12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17F-4F2B-96F0-98A7A099F127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17F-4F2B-96F0-98A7A099F127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17F-4F2B-96F0-98A7A099F12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17F-4F2B-96F0-98A7A099F127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17F-4F2B-96F0-98A7A099F127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17F-4F2B-96F0-98A7A099F127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17F-4F2B-96F0-98A7A099F127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17F-4F2B-96F0-98A7A099F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Tuyển xô &amp; B0 '!$C$71:$AL$71</c15:sqref>
                  </c15:fullRef>
                </c:ext>
              </c:extLst>
              <c:f>'Chênh lệch Tuyển xô &amp; B0 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17F-4F2B-96F0-98A7A099F127}"/>
            </c:ext>
          </c:extLst>
        </c:ser>
        <c:ser>
          <c:idx val="9"/>
          <c:order val="11"/>
          <c:tx>
            <c:strRef>
              <c:f>'Chênh lệch Tuyển xô &amp; B0 '!$B$70</c:f>
              <c:strCache>
                <c:ptCount val="1"/>
                <c:pt idx="0">
                  <c:v>CL B0-Tuyển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278A44B2-9EA1-4032-A26C-F7932530E3BD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17F-4F2B-96F0-98A7A099F12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9CFD3E-D04B-4E34-8151-27B71B2967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17F-4F2B-96F0-98A7A099F12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80B477-5085-4543-BBFB-414C0025C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17F-4F2B-96F0-98A7A099F12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2ED4D6-5028-4192-B220-263DF9A0F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17F-4F2B-96F0-98A7A099F12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09B3B5-8558-4950-927C-5DB3A98A2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17F-4F2B-96F0-98A7A099F12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D74C69-52DA-4E10-A7D4-75B1E69B3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17F-4F2B-96F0-98A7A099F12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83CAC2-E7E2-49DE-9293-F80134696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17F-4F2B-96F0-98A7A099F12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06866D7-3480-4D39-9295-2EED9732A4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17F-4F2B-96F0-98A7A099F12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E36FAB-589D-41BB-9281-7F4126B1C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17F-4F2B-96F0-98A7A099F12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5126A05-09F8-40E8-B5F6-F44B92A24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17F-4F2B-96F0-98A7A099F12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C145A0E-D96A-4709-A47B-5A733E1EB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17F-4F2B-96F0-98A7A099F12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777AFA2-7B8D-4F79-968A-228CE6974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17F-4F2B-96F0-98A7A099F12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7CDFFC8-D89D-47E3-886F-B060800B34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17F-4F2B-96F0-98A7A099F12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4B0A3DD-24F4-4329-906F-4943AA814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17F-4F2B-96F0-98A7A099F12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1231F5F-7D85-4EF0-8172-F31F9284D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17F-4F2B-96F0-98A7A099F12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0B5DAAC-830D-4AE8-906A-797B3A23CC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17F-4F2B-96F0-98A7A099F12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DDBE681-E54A-4A27-BD25-C172F1901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17F-4F2B-96F0-98A7A099F12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A827D6E-0AD6-4AD4-B6FE-31A40B3F5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17F-4F2B-96F0-98A7A099F12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B2F73CE-01EF-42D4-B226-B7E49CD14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17F-4F2B-96F0-98A7A099F12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4E91BA6-C083-4661-97AB-7AC09D055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17F-4F2B-96F0-98A7A099F12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4933A74-D870-40D6-845B-B5F9A280D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17F-4F2B-96F0-98A7A099F1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221544F-AF28-46C7-9A0C-5059EE5FA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17F-4F2B-96F0-98A7A099F1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E716051-3683-4EEA-B459-520FEDA3A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17F-4F2B-96F0-98A7A099F12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00CCC55-2793-4DB4-BE6E-3A24848A4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17F-4F2B-96F0-98A7A099F12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8C2272D-AF1E-473E-AC97-64CE04104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17F-4F2B-96F0-98A7A099F12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F50787F-A64B-483A-B790-AA1AA02FD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17F-4F2B-96F0-98A7A099F12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E18C41E-000C-454C-A305-38006B111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17F-4F2B-96F0-98A7A099F12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C9D860A-E12C-459A-883E-FD2743105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17F-4F2B-96F0-98A7A099F12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869346E-00B5-4678-88B5-91C6D1E4B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17F-4F2B-96F0-98A7A099F12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A2635CF-5DC3-4B14-B3A1-C6B8B2ADB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17F-4F2B-96F0-98A7A099F12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DE7E75B-50F5-4A7C-8563-F0D623AE8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17F-4F2B-96F0-98A7A099F12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F483B8D-CAE6-4134-A7C4-C6113DB94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17F-4F2B-96F0-98A7A099F12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B17F9DE-17BB-4CC9-B679-1C6AE74E8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17F-4F2B-96F0-98A7A099F12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04447AC-857E-4E27-A20B-3252DC8BE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17F-4F2B-96F0-98A7A099F12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9F84FC2-E866-4A4F-A39B-F13AF549D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17F-4F2B-96F0-98A7A099F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Tuyển xô &amp; B0 '!$C$70:$AL$70</c15:sqref>
                  </c15:fullRef>
                </c:ext>
              </c:extLst>
              <c:f>'Chênh lệch Tuyển xô &amp; B0 '!$C$70:$AK$70</c:f>
              <c:numCache>
                <c:formatCode>_(* #,##0_);_(* \(#,##0\);_(* "-"??_);_(@_)</c:formatCode>
                <c:ptCount val="35"/>
                <c:pt idx="0">
                  <c:v>4354.2330919882697</c:v>
                </c:pt>
                <c:pt idx="1">
                  <c:v>4603.2513314078233</c:v>
                </c:pt>
                <c:pt idx="2">
                  <c:v>5175.2916753659374</c:v>
                </c:pt>
                <c:pt idx="3">
                  <c:v>5315.4002890864358</c:v>
                </c:pt>
                <c:pt idx="4">
                  <c:v>4930.742021626721</c:v>
                </c:pt>
                <c:pt idx="5">
                  <c:v>4599.547517166171</c:v>
                </c:pt>
                <c:pt idx="6">
                  <c:v>4448.0182551828975</c:v>
                </c:pt>
                <c:pt idx="7">
                  <c:v>4623.1988789617335</c:v>
                </c:pt>
                <c:pt idx="8">
                  <c:v>4803.9465488397655</c:v>
                </c:pt>
                <c:pt idx="9">
                  <c:v>5293.0942149106613</c:v>
                </c:pt>
                <c:pt idx="10">
                  <c:v>5576.5627119251312</c:v>
                </c:pt>
                <c:pt idx="11">
                  <c:v>5556.8600694690585</c:v>
                </c:pt>
                <c:pt idx="12">
                  <c:v>13049.877494545464</c:v>
                </c:pt>
                <c:pt idx="13">
                  <c:v>13007.801176174809</c:v>
                </c:pt>
                <c:pt idx="14">
                  <c:v>12851.53892157663</c:v>
                </c:pt>
                <c:pt idx="15">
                  <c:v>14209.824560968656</c:v>
                </c:pt>
                <c:pt idx="16">
                  <c:v>14500</c:v>
                </c:pt>
                <c:pt idx="17">
                  <c:v>14363.664225194749</c:v>
                </c:pt>
                <c:pt idx="18">
                  <c:v>12750</c:v>
                </c:pt>
                <c:pt idx="19">
                  <c:v>12624.705</c:v>
                </c:pt>
                <c:pt idx="20">
                  <c:v>5834.33</c:v>
                </c:pt>
                <c:pt idx="21">
                  <c:v>5734.51</c:v>
                </c:pt>
                <c:pt idx="22">
                  <c:v>6023.88</c:v>
                </c:pt>
                <c:pt idx="23">
                  <c:v>5889.5</c:v>
                </c:pt>
                <c:pt idx="24">
                  <c:v>13781.223196780709</c:v>
                </c:pt>
                <c:pt idx="25">
                  <c:v>13954.566934679142</c:v>
                </c:pt>
                <c:pt idx="26">
                  <c:v>14279.886716348572</c:v>
                </c:pt>
                <c:pt idx="27">
                  <c:v>14673.794401931515</c:v>
                </c:pt>
                <c:pt idx="28">
                  <c:v>14366.01513026372</c:v>
                </c:pt>
                <c:pt idx="29">
                  <c:v>14822.36164527328</c:v>
                </c:pt>
                <c:pt idx="30">
                  <c:v>14840.250987118743</c:v>
                </c:pt>
                <c:pt idx="31">
                  <c:v>14111.396385893197</c:v>
                </c:pt>
                <c:pt idx="32">
                  <c:v>11481.491144229833</c:v>
                </c:pt>
                <c:pt idx="33">
                  <c:v>4767.6274051216351</c:v>
                </c:pt>
                <c:pt idx="34">
                  <c:v>4778.4908228235681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Tuyển xô &amp; B0 '!$C$73:$AL$73</c15:f>
                <c15:dlblRangeCache>
                  <c:ptCount val="36"/>
                  <c:pt idx="12">
                    <c:v>35%</c:v>
                  </c:pt>
                  <c:pt idx="13">
                    <c:v>36%</c:v>
                  </c:pt>
                  <c:pt idx="14">
                    <c:v>31%</c:v>
                  </c:pt>
                  <c:pt idx="15">
                    <c:v>27%</c:v>
                  </c:pt>
                  <c:pt idx="16">
                    <c:v>23%</c:v>
                  </c:pt>
                  <c:pt idx="17">
                    <c:v>21%</c:v>
                  </c:pt>
                  <c:pt idx="18">
                    <c:v>22%</c:v>
                  </c:pt>
                  <c:pt idx="19">
                    <c:v>21%</c:v>
                  </c:pt>
                  <c:pt idx="24">
                    <c:v>29%</c:v>
                  </c:pt>
                  <c:pt idx="25">
                    <c:v>30%</c:v>
                  </c:pt>
                  <c:pt idx="26">
                    <c:v>28%</c:v>
                  </c:pt>
                  <c:pt idx="27">
                    <c:v>24%</c:v>
                  </c:pt>
                  <c:pt idx="28">
                    <c:v>24%</c:v>
                  </c:pt>
                  <c:pt idx="29">
                    <c:v>22%</c:v>
                  </c:pt>
                  <c:pt idx="30">
                    <c:v>19%</c:v>
                  </c:pt>
                  <c:pt idx="31">
                    <c:v>29%</c:v>
                  </c:pt>
                  <c:pt idx="32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A17F-4F2B-96F0-98A7A099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  <a:alpha val="99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846222571418256"/>
          <c:y val="0.2053196588347517"/>
          <c:w val="8.8346977604986568E-2"/>
          <c:h val="0.39359445841498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</a:t>
            </a:r>
          </a:p>
        </c:rich>
      </c:tx>
      <c:layout>
        <c:manualLayout>
          <c:xMode val="edge"/>
          <c:yMode val="edge"/>
          <c:x val="0.23006525594705526"/>
          <c:y val="1.394268094333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80133261059754E-2"/>
          <c:y val="0.13138835983754032"/>
          <c:w val="0.88401070318034658"/>
          <c:h val="0.72586237402870102"/>
        </c:manualLayout>
      </c:layout>
      <c:areaChart>
        <c:grouping val="standard"/>
        <c:varyColors val="0"/>
        <c:ser>
          <c:idx val="11"/>
          <c:order val="0"/>
          <c:tx>
            <c:strRef>
              <c:f>'Chênh lệch Vảy &amp; B0'!$B$70</c:f>
              <c:strCache>
                <c:ptCount val="1"/>
                <c:pt idx="0">
                  <c:v>Vảy A5.1</c:v>
                </c:pt>
              </c:strCache>
            </c:strRef>
          </c:tx>
          <c:spPr>
            <a:solidFill>
              <a:srgbClr val="FFF2CC"/>
            </a:solidFill>
            <a:ln w="25400" cap="flat" cmpd="sng" algn="ctr">
              <a:noFill/>
              <a:round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Vảy &amp; B0'!$C$70:$AL$70</c15:sqref>
                  </c15:fullRef>
                </c:ext>
              </c:extLst>
              <c:f>'Chênh lệch Vảy &amp; B0'!$C$70:$AK$70</c:f>
              <c:numCache>
                <c:formatCode>#,##0_ ;\-#,##0\ </c:formatCode>
                <c:ptCount val="35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19546.070161766973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16041.349095785541</c:v>
                </c:pt>
                <c:pt idx="34" formatCode="_(* #,##0_);_(* \(#,##0\);_(* &quot;-&quot;??_);_(@_)">
                  <c:v>16027.580781948138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7-489D-B2F2-3AF95A4FBBC1}"/>
            </c:ext>
          </c:extLst>
        </c:ser>
        <c:ser>
          <c:idx val="1"/>
          <c:order val="1"/>
          <c:tx>
            <c:strRef>
              <c:f>'Chênh lệch Vảy &amp; B0'!$B$69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Vảy &amp; B0'!$C$69:$AL$69</c15:sqref>
                  </c15:fullRef>
                </c:ext>
              </c:extLst>
              <c:f>'Chênh lệch Vảy &amp; B0'!$C$69:$AK$69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7-489D-B2F2-3AF95A4FBBC1}"/>
            </c:ext>
          </c:extLst>
        </c:ser>
        <c:ser>
          <c:idx val="12"/>
          <c:order val="2"/>
          <c:tx>
            <c:strRef>
              <c:f>'Chênh lệch Vảy &amp; B0'!$B$81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B0'!$C$81:$Q$81</c15:sqref>
                  </c15:fullRef>
                </c:ext>
              </c:extLst>
              <c:f>'Chênh lệch Vảy &amp; B0'!$C$81:$Q$81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2B7-489D-B2F2-3AF95A4FBBC1}"/>
            </c:ext>
          </c:extLst>
        </c:ser>
        <c:ser>
          <c:idx val="3"/>
          <c:order val="3"/>
          <c:tx>
            <c:strRef>
              <c:f>'Chênh lệch Vảy &amp; B0'!$B$71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B0'!$C$71:$AD$71</c15:sqref>
                  </c15:fullRef>
                </c:ext>
              </c:extLst>
              <c:f>'Chênh lệch Vảy &amp; B0'!$C$71:$AD$71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32B7-489D-B2F2-3AF95A4FBBC1}"/>
            </c:ext>
          </c:extLst>
        </c:ser>
        <c:ser>
          <c:idx val="4"/>
          <c:order val="4"/>
          <c:tx>
            <c:strRef>
              <c:f>'Chênh lệch Vảy &amp; B0'!$B$73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B0'!$C$73:$Q$73</c15:sqref>
                  </c15:fullRef>
                </c:ext>
              </c:extLst>
              <c:f>'Chênh lệch Vảy &amp; B0'!$C$73:$Q$73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32B7-489D-B2F2-3AF95A4FBBC1}"/>
            </c:ext>
          </c:extLst>
        </c:ser>
        <c:ser>
          <c:idx val="5"/>
          <c:order val="5"/>
          <c:tx>
            <c:strRef>
              <c:f>'Chênh lệch Vảy &amp; B0'!$B$74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B0'!$C$74:$AD$74</c15:sqref>
                  </c15:fullRef>
                </c:ext>
              </c:extLst>
              <c:f>'Chênh lệch Vảy &amp; B0'!$C$74:$AD$74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32B7-489D-B2F2-3AF95A4FBBC1}"/>
            </c:ext>
          </c:extLst>
        </c:ser>
        <c:ser>
          <c:idx val="6"/>
          <c:order val="6"/>
          <c:tx>
            <c:strRef>
              <c:f>'Chênh lệch Vảy &amp; B0'!$B$75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B0'!$C$75:$AD$75</c15:sqref>
                  </c15:fullRef>
                </c:ext>
              </c:extLst>
              <c:f>'Chênh lệch Vảy &amp; B0'!$C$75:$AD$75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32B7-489D-B2F2-3AF95A4FBBC1}"/>
            </c:ext>
          </c:extLst>
        </c:ser>
        <c:ser>
          <c:idx val="7"/>
          <c:order val="7"/>
          <c:tx>
            <c:strRef>
              <c:f>'Chênh lệch Vảy &amp; B0'!$B$76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B0'!$C$76:$Q$76</c15:sqref>
                  </c15:fullRef>
                </c:ext>
              </c:extLst>
              <c:f>'Chênh lệch Vảy &amp; B0'!$C$76:$Q$76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32B7-489D-B2F2-3AF95A4FBBC1}"/>
            </c:ext>
          </c:extLst>
        </c:ser>
        <c:ser>
          <c:idx val="8"/>
          <c:order val="8"/>
          <c:tx>
            <c:strRef>
              <c:f>'Chênh lệch Vảy &amp; B0'!$B$77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B0'!$C$77:$Q$77</c15:sqref>
                  </c15:fullRef>
                </c:ext>
              </c:extLst>
              <c:f>'Chênh lệch Vảy &amp; B0'!$C$77:$Q$77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32B7-489D-B2F2-3AF95A4FBBC1}"/>
            </c:ext>
          </c:extLst>
        </c:ser>
        <c:ser>
          <c:idx val="19"/>
          <c:order val="9"/>
          <c:tx>
            <c:strRef>
              <c:f>'Chênh lệch Vảy &amp; B0'!$B$88</c:f>
              <c:strCache>
                <c:ptCount val="1"/>
                <c:pt idx="0">
                  <c:v>Chai B7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Vảy &amp; B0'!$C$68:$AL$68</c15:sqref>
                  </c15:fullRef>
                </c:ext>
              </c:extLst>
              <c:f>'Chênh lệch Vảy &amp; B0'!$C$68:$AK$68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 xmlns:c15="http://schemas.microsoft.com/office/drawing/2012/chart">
                <c:ext xmlns:c15="http://schemas.microsoft.com/office/drawing/2012/chart" uri="{02D57815-91ED-43cb-92C2-25804820EDAC}">
                  <c15:fullRef>
                    <c15:sqref>'Chênh lệch Vảy &amp; B0'!$C$88:$AD$88</c15:sqref>
                  </c15:fullRef>
                </c:ext>
              </c:extLst>
              <c:f>'Chênh lệch Vảy &amp; B0'!$C$88:$AD$88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2"/>
          <c:order val="10"/>
          <c:tx>
            <c:strRef>
              <c:f>'Chênh lệch Vảy &amp; B0'!$B$91</c:f>
              <c:strCache>
                <c:ptCount val="1"/>
                <c:pt idx="0">
                  <c:v>Vảy A5.1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150918131667238E-2"/>
                  <c:y val="-3.4275757319038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A9-4586-9EEC-9304268FB93D}"/>
                </c:ext>
              </c:extLst>
            </c:dLbl>
            <c:dLbl>
              <c:idx val="18"/>
              <c:layout>
                <c:manualLayout>
                  <c:x val="-1.2270698099953802E-2"/>
                  <c:y val="-3.1462587842822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C7-40A2-8ECF-18F1595E9A27}"/>
                </c:ext>
              </c:extLst>
            </c:dLbl>
            <c:dLbl>
              <c:idx val="25"/>
              <c:layout>
                <c:manualLayout>
                  <c:x val="-2.0598232935936944E-2"/>
                  <c:y val="-2.9628197004592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A9-4586-9EEC-9304268FB93D}"/>
                </c:ext>
              </c:extLst>
            </c:dLbl>
            <c:dLbl>
              <c:idx val="26"/>
              <c:layout>
                <c:manualLayout>
                  <c:x val="-2.1938520845371755E-2"/>
                  <c:y val="-2.2392292248495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C7-40A2-8ECF-18F1595E9A27}"/>
                </c:ext>
              </c:extLst>
            </c:dLbl>
            <c:dLbl>
              <c:idx val="32"/>
              <c:layout>
                <c:manualLayout>
                  <c:x val="-1.1624745320281364E-2"/>
                  <c:y val="-4.8218438262375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A9-4586-9EEC-9304268FB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Vảy &amp; B0'!$C$91:$AL$91</c15:sqref>
                  </c15:fullRef>
                </c:ext>
              </c:extLst>
              <c:f>'Chênh lệch Vảy &amp; B0'!$C$91:$AK$91</c:f>
              <c:numCache>
                <c:formatCode>#,##0_ ;\-#,##0\ </c:formatCode>
                <c:ptCount val="35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>
                  <c:v>19638.66678698326</c:v>
                </c:pt>
                <c:pt idx="16">
                  <c:v>19875.003369693546</c:v>
                </c:pt>
                <c:pt idx="17">
                  <c:v>19827.456526153295</c:v>
                </c:pt>
                <c:pt idx="18">
                  <c:v>18009.735967778812</c:v>
                </c:pt>
                <c:pt idx="19">
                  <c:v>18071.759198440013</c:v>
                </c:pt>
                <c:pt idx="20">
                  <c:v>18638.220278907433</c:v>
                </c:pt>
                <c:pt idx="21">
                  <c:v>18318.106702226545</c:v>
                </c:pt>
                <c:pt idx="22">
                  <c:v>18531.213367518943</c:v>
                </c:pt>
                <c:pt idx="23">
                  <c:v>18573.924747687332</c:v>
                </c:pt>
                <c:pt idx="24">
                  <c:v>18380.106730189174</c:v>
                </c:pt>
                <c:pt idx="25">
                  <c:v>19051.959408024035</c:v>
                </c:pt>
                <c:pt idx="26">
                  <c:v>19580.029117326318</c:v>
                </c:pt>
                <c:pt idx="27">
                  <c:v>20282.386217249299</c:v>
                </c:pt>
                <c:pt idx="28">
                  <c:v>19546.070161766973</c:v>
                </c:pt>
                <c:pt idx="29">
                  <c:v>20355.359582911649</c:v>
                </c:pt>
                <c:pt idx="30">
                  <c:v>20339.853346218166</c:v>
                </c:pt>
                <c:pt idx="31">
                  <c:v>19342.628291244389</c:v>
                </c:pt>
                <c:pt idx="32">
                  <c:v>16728.955236194914</c:v>
                </c:pt>
                <c:pt idx="33">
                  <c:v>16041.349095785541</c:v>
                </c:pt>
                <c:pt idx="34">
                  <c:v>16027.580781948138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B7-489D-B2F2-3AF95A4FBBC1}"/>
            </c:ext>
          </c:extLst>
        </c:ser>
        <c:ser>
          <c:idx val="0"/>
          <c:order val="11"/>
          <c:tx>
            <c:strRef>
              <c:f>'Chênh lệch Vảy &amp; B0'!$B$90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3494354021717244E-2"/>
                  <c:y val="3.50886776529204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0943C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851261520124219E-2"/>
                      <c:h val="2.78901192318790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2C7-40A2-8ECF-18F1595E9A27}"/>
                </c:ext>
              </c:extLst>
            </c:dLbl>
            <c:dLbl>
              <c:idx val="3"/>
              <c:layout>
                <c:manualLayout>
                  <c:x val="-2.1194842172647315E-2"/>
                  <c:y val="2.2392292248494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C7-40A2-8ECF-18F1595E9A27}"/>
                </c:ext>
              </c:extLst>
            </c:dLbl>
            <c:dLbl>
              <c:idx val="9"/>
              <c:layout>
                <c:manualLayout>
                  <c:x val="-1.3974360234333284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C7-40A2-8ECF-18F1595E9A27}"/>
                </c:ext>
              </c:extLst>
            </c:dLbl>
            <c:dLbl>
              <c:idx val="15"/>
              <c:layout>
                <c:manualLayout>
                  <c:x val="-1.3807416108971156E-2"/>
                  <c:y val="3.29336370471304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C7-40A2-8ECF-18F1595E9A27}"/>
                </c:ext>
              </c:extLst>
            </c:dLbl>
            <c:dLbl>
              <c:idx val="16"/>
              <c:layout>
                <c:manualLayout>
                  <c:x val="-1.8150918131667207E-2"/>
                  <c:y val="2.49806366901466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A9-4586-9EEC-9304268FB93D}"/>
                </c:ext>
              </c:extLst>
            </c:dLbl>
            <c:dLbl>
              <c:idx val="17"/>
              <c:layout>
                <c:manualLayout>
                  <c:x val="-2.0379066581286853E-2"/>
                  <c:y val="3.3786299687497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C7-40A2-8ECF-18F1595E9A27}"/>
                </c:ext>
              </c:extLst>
            </c:dLbl>
            <c:dLbl>
              <c:idx val="27"/>
              <c:layout>
                <c:manualLayout>
                  <c:x val="-1.2486958092399688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C7-40A2-8ECF-18F1595E9A27}"/>
                </c:ext>
              </c:extLst>
            </c:dLbl>
            <c:dLbl>
              <c:idx val="28"/>
              <c:layout>
                <c:manualLayout>
                  <c:x val="-1.570360332739747E-2"/>
                  <c:y val="3.19519771618153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A9-4586-9EEC-9304268FB93D}"/>
                </c:ext>
              </c:extLst>
            </c:dLbl>
            <c:dLbl>
              <c:idx val="31"/>
              <c:layout>
                <c:manualLayout>
                  <c:x val="-2.7124405747322906E-2"/>
                  <c:y val="3.1951977161815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A9-4586-9EEC-9304268FB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Vảy &amp; B0'!$C$90:$AL$90</c15:sqref>
                  </c15:fullRef>
                </c:ext>
              </c:extLst>
              <c:f>'Chênh lệch Vảy &amp; B0'!$C$90:$AK$90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B7-489D-B2F2-3AF95A4FBBC1}"/>
            </c:ext>
          </c:extLst>
        </c:ser>
        <c:ser>
          <c:idx val="9"/>
          <c:order val="12"/>
          <c:tx>
            <c:strRef>
              <c:f>'Chênh lệch Vảy &amp; B0'!$B$89</c:f>
              <c:strCache>
                <c:ptCount val="1"/>
                <c:pt idx="0">
                  <c:v>CL B0-Vảy A5.1-Line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5928E37-A1C6-45CB-9F88-06C8043E2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2B7-489D-B2F2-3AF95A4FBB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4AE37A-1A38-4638-AF64-A36A1E086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2B7-489D-B2F2-3AF95A4FBB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A942CB-258F-4CB2-B9B8-C2D2DB9D3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2B7-489D-B2F2-3AF95A4FBB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EE2017-311A-4725-A3DA-9AC40D7C1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2B7-489D-B2F2-3AF95A4FBB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17D3C7-3C5C-4EE8-A840-499C6C8B0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2B7-489D-B2F2-3AF95A4FBB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36AA06-7A5E-4578-9E82-7C75E71EA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2B7-489D-B2F2-3AF95A4FBB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893056-F80F-4DB4-BFD0-5A5B5851E3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2B7-489D-B2F2-3AF95A4FBB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C65C58-C50B-468A-92DD-3E33AC27A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2B7-489D-B2F2-3AF95A4FBBC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D163EC-5A46-428D-BDC6-30EF27EEB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2B7-489D-B2F2-3AF95A4FBBC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FA7D76-AEFD-45AA-95EC-FA14C728D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2B7-489D-B2F2-3AF95A4FBBC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7E64CE-EACB-4181-AFB6-A499EC957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2B7-489D-B2F2-3AF95A4FBBC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C98073-51BC-4537-93A7-A71BEFA07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2B7-489D-B2F2-3AF95A4FBBC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5400CC9-2B88-4614-8CA1-1952B4868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2B7-489D-B2F2-3AF95A4FBBC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3CD957-2E46-41F3-999E-BA3FEB749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2B7-489D-B2F2-3AF95A4FBBC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44B9958-AD99-43CC-B6B3-753BDA550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2B7-489D-B2F2-3AF95A4FBBC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B5D569-AAC7-4213-8C31-D74F02B18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2B7-489D-B2F2-3AF95A4FBBC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128C24C-A90A-47D9-8596-D5FB43A91C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2B7-489D-B2F2-3AF95A4FBBC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E4D2A0E-DC51-4A58-A8B1-D110F6C24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2B7-489D-B2F2-3AF95A4FBBC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96C0C83-3DB9-4C37-8FA5-5BF25B0EC6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2B7-489D-B2F2-3AF95A4FBBC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3CA3AD7-F599-4D47-9109-B061D5D7C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2B7-489D-B2F2-3AF95A4FBBC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1EA43BA-B572-4B0E-AD1C-47AB9BA238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2B7-489D-B2F2-3AF95A4FBBC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A7A0ADE-435A-4701-9187-4BACF27F6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2B7-489D-B2F2-3AF95A4FBBC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BF2F2C6-ED81-4247-A656-039D00761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2B7-489D-B2F2-3AF95A4FBBC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1CB9C8F-910F-4728-8D5E-357057075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2B7-489D-B2F2-3AF95A4FBBC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4FA6941-B64A-40EF-8D7F-D6CA24848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2B7-489D-B2F2-3AF95A4FBB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0FA6829-DFBE-4C68-90AD-414CBA11A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2B7-489D-B2F2-3AF95A4FBB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EE0AE14-D4A4-4585-A944-B016284257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2B7-489D-B2F2-3AF95A4FBBC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29F12DD-7B14-4835-8A64-F625AC62B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2B7-489D-B2F2-3AF95A4FBBC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46750D6-04DC-4FDA-A04F-265E08993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2A9-4586-9EEC-9304268FB93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61D0DA2-2123-4E82-8485-5662ECDBF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A9-4586-9EEC-9304268FB93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48F384B-5707-4D37-B41F-2EF95302F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A9-4586-9EEC-9304268FB93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3094842-17D2-4DB8-9647-BD680C67C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2A9-4586-9EEC-9304268FB93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47C98F0-4CD0-42F5-84E3-B4E24CB97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2A9-4586-9EEC-9304268FB93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ABB2F2A-79F1-435E-B4D3-7B43789AC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A9-4586-9EEC-9304268FB93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7A2FCEA-DA98-474A-AE96-0B1DE6231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2A9-4586-9EEC-9304268FB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Vảy &amp; B0'!$C$89:$AL$89</c15:sqref>
                  </c15:fullRef>
                </c:ext>
              </c:extLst>
              <c:f>'Chênh lệch Vảy &amp; B0'!$C$89:$AK$89</c:f>
              <c:numCache>
                <c:formatCode>_(* #,##0_);_(* \(#,##0\);_(* "-"??_);_(@_)</c:formatCode>
                <c:ptCount val="35"/>
                <c:pt idx="0">
                  <c:v>13073.97656036222</c:v>
                </c:pt>
                <c:pt idx="1">
                  <c:v>13425.784296027119</c:v>
                </c:pt>
                <c:pt idx="2">
                  <c:v>14162.00477197307</c:v>
                </c:pt>
                <c:pt idx="3">
                  <c:v>14310.855241912781</c:v>
                </c:pt>
                <c:pt idx="4">
                  <c:v>13930.74202162672</c:v>
                </c:pt>
                <c:pt idx="5">
                  <c:v>13184.385851463758</c:v>
                </c:pt>
                <c:pt idx="6">
                  <c:v>12448.018255182898</c:v>
                </c:pt>
                <c:pt idx="7">
                  <c:v>12623.198878961733</c:v>
                </c:pt>
                <c:pt idx="8">
                  <c:v>13060.267122671738</c:v>
                </c:pt>
                <c:pt idx="9">
                  <c:v>13786.375950985581</c:v>
                </c:pt>
                <c:pt idx="10">
                  <c:v>14308.20129197341</c:v>
                </c:pt>
                <c:pt idx="11">
                  <c:v>14314.785451962995</c:v>
                </c:pt>
                <c:pt idx="12">
                  <c:v>14589.430761197647</c:v>
                </c:pt>
                <c:pt idx="13">
                  <c:v>14851.45861653483</c:v>
                </c:pt>
                <c:pt idx="14">
                  <c:v>15256.812094145327</c:v>
                </c:pt>
                <c:pt idx="15">
                  <c:v>16069.33339349163</c:v>
                </c:pt>
                <c:pt idx="16">
                  <c:v>16437.501684846771</c:v>
                </c:pt>
                <c:pt idx="17">
                  <c:v>16413.728263076649</c:v>
                </c:pt>
                <c:pt idx="18">
                  <c:v>14754.867983889406</c:v>
                </c:pt>
                <c:pt idx="19">
                  <c:v>14760.584599220007</c:v>
                </c:pt>
                <c:pt idx="20">
                  <c:v>15153.440139453716</c:v>
                </c:pt>
                <c:pt idx="21">
                  <c:v>14893.563351113273</c:v>
                </c:pt>
                <c:pt idx="22">
                  <c:v>15289.486683759471</c:v>
                </c:pt>
                <c:pt idx="23">
                  <c:v>15176.462373843666</c:v>
                </c:pt>
                <c:pt idx="24">
                  <c:v>15220.427887378879</c:v>
                </c:pt>
                <c:pt idx="25">
                  <c:v>15588.632307150448</c:v>
                </c:pt>
                <c:pt idx="26">
                  <c:v>16049.882397766905</c:v>
                </c:pt>
                <c:pt idx="27">
                  <c:v>16678.754679827693</c:v>
                </c:pt>
                <c:pt idx="28">
                  <c:v>16197.393147155732</c:v>
                </c:pt>
                <c:pt idx="29">
                  <c:v>16862.743443024872</c:v>
                </c:pt>
                <c:pt idx="30">
                  <c:v>16952.469776895356</c:v>
                </c:pt>
                <c:pt idx="31">
                  <c:v>15834.967124934192</c:v>
                </c:pt>
                <c:pt idx="32">
                  <c:v>13345.968762327289</c:v>
                </c:pt>
                <c:pt idx="33">
                  <c:v>12788.301953014405</c:v>
                </c:pt>
                <c:pt idx="34">
                  <c:v>12792.281213797636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Vảy &amp; B0'!$C$92:$AL$92</c15:f>
                <c15:dlblRangeCache>
                  <c:ptCount val="36"/>
                  <c:pt idx="0">
                    <c:v>100%</c:v>
                  </c:pt>
                  <c:pt idx="1">
                    <c:v>92%</c:v>
                  </c:pt>
                  <c:pt idx="2">
                    <c:v>74%</c:v>
                  </c:pt>
                  <c:pt idx="3">
                    <c:v>69%</c:v>
                  </c:pt>
                  <c:pt idx="4">
                    <c:v>83%</c:v>
                  </c:pt>
                  <c:pt idx="5">
                    <c:v>87%</c:v>
                  </c:pt>
                  <c:pt idx="6">
                    <c:v>80%</c:v>
                  </c:pt>
                  <c:pt idx="7">
                    <c:v>73%</c:v>
                  </c:pt>
                  <c:pt idx="8">
                    <c:v>72%</c:v>
                  </c:pt>
                  <c:pt idx="9">
                    <c:v>60%</c:v>
                  </c:pt>
                  <c:pt idx="10">
                    <c:v>57%</c:v>
                  </c:pt>
                  <c:pt idx="11">
                    <c:v>58%</c:v>
                  </c:pt>
                  <c:pt idx="12">
                    <c:v>63%</c:v>
                  </c:pt>
                  <c:pt idx="13">
                    <c:v>70%</c:v>
                  </c:pt>
                  <c:pt idx="14">
                    <c:v>74%</c:v>
                  </c:pt>
                  <c:pt idx="15">
                    <c:v>57%</c:v>
                  </c:pt>
                  <c:pt idx="16">
                    <c:v>53%</c:v>
                  </c:pt>
                  <c:pt idx="17">
                    <c:v>53%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60%</c:v>
                  </c:pt>
                  <c:pt idx="21">
                    <c:v>60%</c:v>
                  </c:pt>
                  <c:pt idx="22">
                    <c:v>54%</c:v>
                  </c:pt>
                  <c:pt idx="23">
                    <c:v>58%</c:v>
                  </c:pt>
                  <c:pt idx="24">
                    <c:v>52%</c:v>
                  </c:pt>
                  <c:pt idx="25">
                    <c:v>57%</c:v>
                  </c:pt>
                  <c:pt idx="26">
                    <c:v>56%</c:v>
                  </c:pt>
                  <c:pt idx="27">
                    <c:v>55%</c:v>
                  </c:pt>
                  <c:pt idx="28">
                    <c:v>52%</c:v>
                  </c:pt>
                  <c:pt idx="29">
                    <c:v>52%</c:v>
                  </c:pt>
                  <c:pt idx="30">
                    <c:v>50%</c:v>
                  </c:pt>
                  <c:pt idx="31">
                    <c:v>57%</c:v>
                  </c:pt>
                  <c:pt idx="32">
                    <c:v>68%</c:v>
                  </c:pt>
                  <c:pt idx="33">
                    <c:v>68%</c:v>
                  </c:pt>
                  <c:pt idx="34">
                    <c:v>68%</c:v>
                  </c:pt>
                  <c:pt idx="35">
                    <c:v>#DIV/0!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660233119260726"/>
          <c:y val="0.21445947501231877"/>
          <c:w val="7.2144142602528522E-2"/>
          <c:h val="0.37122442904081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TUYẾN XÔ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10501352155140606"/>
          <c:y val="2.885772529657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2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38973031711747E-2"/>
          <c:y val="0.15643262078752332"/>
          <c:w val="0.83038000060351136"/>
          <c:h val="0.73337131305145165"/>
        </c:manualLayout>
      </c:layout>
      <c:areaChart>
        <c:grouping val="standard"/>
        <c:varyColors val="0"/>
        <c:ser>
          <c:idx val="0"/>
          <c:order val="0"/>
          <c:tx>
            <c:strRef>
              <c:f>'Chênh lệch Tuyển xô &amp; B0'!$A$60</c:f>
              <c:strCache>
                <c:ptCount val="1"/>
                <c:pt idx="0">
                  <c:v>Tuyển xô</c:v>
                </c:pt>
              </c:strCache>
            </c:strRef>
          </c:tx>
          <c:spPr>
            <a:solidFill>
              <a:srgbClr val="FFF2CC"/>
            </a:solidFill>
            <a:ln w="44450" cap="flat" cmpd="sng" algn="ctr">
              <a:noFill/>
              <a:round/>
            </a:ln>
            <a:effectLst/>
          </c:spPr>
          <c:val>
            <c:numRef>
              <c:f>'Chênh lệch Tuyển xô &amp; B0'!$C$60:$AD$60</c:f>
              <c:numCache>
                <c:formatCode>#,##0_ ;\-#,##0\ </c:formatCode>
                <c:ptCount val="28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D-4C9D-A355-A5B1FC979F90}"/>
            </c:ext>
          </c:extLst>
        </c:ser>
        <c:ser>
          <c:idx val="1"/>
          <c:order val="1"/>
          <c:tx>
            <c:strRef>
              <c:f>'Chênh lệch Tuyển xô &amp; B0'!$B$57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Tuyển xô &amp; B0'!$C$56:$AD$56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Tuyển xô &amp; B0'!$C$57:$AD$57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D-4C9D-A355-A5B1FC97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2"/>
                <c:tx>
                  <c:strRef>
                    <c:extLst>
                      <c:ext uri="{02D57815-91ED-43cb-92C2-25804820EDAC}">
                        <c15:formulaRef>
                          <c15:sqref>'Chênh lệch Tuyển xô &amp; B0'!$B$69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80000"/>
                        <a:lumOff val="2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Tuyển xô &amp; B0'!$C$69:$Q$69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6DD-4C9D-A355-A5B1FC979F90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B0'!$B$59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B0'!$C$59:$AD$59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DD-4C9D-A355-A5B1FC979F90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B0'!$B$61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DD-4C9D-A355-A5B1FC979F90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B0'!$B$62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B0'!$C$62:$AD$62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DD-4C9D-A355-A5B1FC979F90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B0'!$B$63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B0'!$C$63:$AD$63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DD-4C9D-A355-A5B1FC979F90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B0'!$B$64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B0'!$C$64:$Q$64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DD-4C9D-A355-A5B1FC979F90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B0'!$C$65:$Q$65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DD-4C9D-A355-A5B1FC979F90}"/>
                  </c:ext>
                </c:extLst>
              </c15:ser>
            </c15:filteredAreaSeries>
            <c15:filteredArea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B0'!$B$76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8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8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8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B0'!$C$76:$AD$76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DD-4C9D-A355-A5B1FC979F90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2"/>
          <c:order val="10"/>
          <c:tx>
            <c:strRef>
              <c:f>'Chênh lệch Tuyển xô &amp; B0'!$B$78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79973371467568E-2"/>
                  <c:y val="3.5826771653543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39D6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16341345906872E-2"/>
                      <c:h val="2.28346456692913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56-489A-9EFC-DE4845E44C71}"/>
                </c:ext>
              </c:extLst>
            </c:dLbl>
            <c:dLbl>
              <c:idx val="3"/>
              <c:layout>
                <c:manualLayout>
                  <c:x val="-2.6494938075379219E-2"/>
                  <c:y val="2.3228346456692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56-489A-9EFC-DE4845E44C71}"/>
                </c:ext>
              </c:extLst>
            </c:dLbl>
            <c:dLbl>
              <c:idx val="9"/>
              <c:layout>
                <c:manualLayout>
                  <c:x val="-7.0491119650091501E-3"/>
                  <c:y val="2.0078740157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56-489A-9EFC-DE4845E44C7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56-489A-9EFC-DE4845E44C71}"/>
                </c:ext>
              </c:extLst>
            </c:dLbl>
            <c:dLbl>
              <c:idx val="11"/>
              <c:layout>
                <c:manualLayout>
                  <c:x val="-3.2328685908490237E-2"/>
                  <c:y val="2.0078740157480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56-489A-9EFC-DE4845E44C71}"/>
                </c:ext>
              </c:extLst>
            </c:dLbl>
            <c:dLbl>
              <c:idx val="12"/>
              <c:layout>
                <c:manualLayout>
                  <c:x val="-1.2153641318981294E-3"/>
                  <c:y val="2.1653543307086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8-4006-A0ED-A5321EB14CF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48-4006-A0ED-A5321EB14CFC}"/>
                </c:ext>
              </c:extLst>
            </c:dLbl>
            <c:dLbl>
              <c:idx val="15"/>
              <c:layout>
                <c:manualLayout>
                  <c:x val="-1.5070515235536803E-2"/>
                  <c:y val="3.5826771653543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56-489A-9EFC-DE4845E44C71}"/>
                </c:ext>
              </c:extLst>
            </c:dLbl>
            <c:dLbl>
              <c:idx val="16"/>
              <c:layout>
                <c:manualLayout>
                  <c:x val="-1.1181350013462861E-2"/>
                  <c:y val="2.48031496062992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56-489A-9EFC-DE4845E44C7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56-489A-9EFC-DE4845E44C71}"/>
                </c:ext>
              </c:extLst>
            </c:dLbl>
            <c:dLbl>
              <c:idx val="18"/>
              <c:layout>
                <c:manualLayout>
                  <c:x val="-7.2921847913889181E-3"/>
                  <c:y val="2.7952755905511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56-489A-9EFC-DE4845E44C7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56-489A-9EFC-DE4845E44C71}"/>
                </c:ext>
              </c:extLst>
            </c:dLbl>
            <c:dLbl>
              <c:idx val="27"/>
              <c:layout>
                <c:manualLayout>
                  <c:x val="-1.3125932624499796E-2"/>
                  <c:y val="3.4251968503937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56-489A-9EFC-DE4845E44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&amp; B0'!$C$78:$AD$78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0-4231-AA2A-69CFD0DFE7F6}"/>
            </c:ext>
          </c:extLst>
        </c:ser>
        <c:ser>
          <c:idx val="9"/>
          <c:order val="11"/>
          <c:tx>
            <c:strRef>
              <c:f>'Chênh lệch Tuyển xô &amp; B0'!$B$79</c:f>
              <c:strCache>
                <c:ptCount val="1"/>
                <c:pt idx="0">
                  <c:v>Tuyến xô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&amp; B0'!$C$79:$AD$79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0-4231-AA2A-69CFD0DFE7F6}"/>
            </c:ext>
          </c:extLst>
        </c:ser>
        <c:ser>
          <c:idx val="10"/>
          <c:order val="12"/>
          <c:tx>
            <c:strRef>
              <c:f>'Chênh lệch Tuyển xô &amp; B0'!$B$77</c:f>
              <c:strCache>
                <c:ptCount val="1"/>
                <c:pt idx="0">
                  <c:v>CL B0-Tuyến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0-4231-AA2A-69CFD0DFE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1A0-4231-AA2A-69CFD0DFE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0-4231-AA2A-69CFD0DFE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0-4231-AA2A-69CFD0DFE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1A0-4231-AA2A-69CFD0DFE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1A0-4231-AA2A-69CFD0DFE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A0-4231-AA2A-69CFD0DFE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A0-4231-AA2A-69CFD0DFE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1A0-4231-AA2A-69CFD0DFE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1A0-4231-AA2A-69CFD0DFE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1A0-4231-AA2A-69CFD0DFE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1A0-4231-AA2A-69CFD0DFE7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1A0-4231-AA2A-69CFD0DFE7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1A0-4231-AA2A-69CFD0DFE7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1A0-4231-AA2A-69CFD0DFE7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1A0-4231-AA2A-69CFD0DFE7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1A0-4231-AA2A-69CFD0DFE7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1A0-4231-AA2A-69CFD0DFE7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1A0-4231-AA2A-69CFD0DFE7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1A0-4231-AA2A-69CFD0DFE7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1A0-4231-AA2A-69CFD0DFE7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1A0-4231-AA2A-69CFD0DFE7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1A0-4231-AA2A-69CFD0DFE7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1A0-4231-AA2A-69CFD0DFE7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D52F328-9973-4FCD-B674-B7D2D0BD8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1A0-4231-AA2A-69CFD0DFE7F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6B0CD00-1AAD-4F9A-BA1F-55B626D89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1A0-4231-AA2A-69CFD0DFE7F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DC3CD51-E683-42E6-B57B-AD2F400A5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1A0-4231-AA2A-69CFD0DFE7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99D30EA-24CC-4049-94AE-10862E151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1A0-4231-AA2A-69CFD0DFE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'Chênh lệch Tuyển xô &amp; B0'!$C$77:$AD$77</c:f>
              <c:numCache>
                <c:formatCode>#,##0_ ;\-#,##0\ </c:formatCode>
                <c:ptCount val="28"/>
                <c:pt idx="24" formatCode="_(* #,##0_);_(* \(#,##0\);_(* &quot;-&quot;??_);_(@_)">
                  <c:v>13740.53630960822</c:v>
                </c:pt>
                <c:pt idx="25" formatCode="_(* #,##0_);_(* \(#,##0\);_(* &quot;-&quot;??_);_(@_)">
                  <c:v>13847.818672982128</c:v>
                </c:pt>
                <c:pt idx="26" formatCode="_(* #,##0_);_(* \(#,##0\);_(* &quot;-&quot;??_);_(@_)">
                  <c:v>14315.08690559609</c:v>
                </c:pt>
                <c:pt idx="27" formatCode="_(* #,##0_);_(* \(#,##0\);_(* &quot;-&quot;??_);_(@_)">
                  <c:v>14750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Tuyển xô &amp; B0'!$C$80:$AD$80</c15:f>
                <c15:dlblRangeCache>
                  <c:ptCount val="28"/>
                  <c:pt idx="24">
                    <c:v>27%</c:v>
                  </c:pt>
                  <c:pt idx="25">
                    <c:v>28%</c:v>
                  </c:pt>
                  <c:pt idx="26">
                    <c:v>28%</c:v>
                  </c:pt>
                  <c:pt idx="27">
                    <c:v>19%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A0-4231-AA2A-69CFD0DF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 TUYỂN XÔ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884245941166283E-2"/>
          <c:y val="0.15597279875225989"/>
          <c:w val="0.88149313774777394"/>
          <c:h val="0.74907617281925343"/>
        </c:manualLayout>
      </c:layout>
      <c:areaChart>
        <c:grouping val="standard"/>
        <c:varyColors val="0"/>
        <c:ser>
          <c:idx val="12"/>
          <c:order val="4"/>
          <c:tx>
            <c:strRef>
              <c:f>'Chênh lệch B1 &amp; 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B0'!$C$62:$Q$62</c15:sqref>
                  </c15:fullRef>
                </c:ext>
              </c:extLst>
              <c:f>'Chênh lệch B1 &amp; 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10-4213-9049-4E1755EEE0D0}"/>
            </c:ext>
          </c:extLst>
        </c:ser>
        <c:ser>
          <c:idx val="3"/>
          <c:order val="5"/>
          <c:tx>
            <c:strRef>
              <c:f>'Chênh lệch B1 &amp; 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B0'!$C$52:$AD$52</c15:sqref>
                  </c15:fullRef>
                </c:ext>
              </c:extLst>
              <c:f>'Chênh lệch B1 &amp; 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810-4213-9049-4E1755EEE0D0}"/>
            </c:ext>
          </c:extLst>
        </c:ser>
        <c:ser>
          <c:idx val="2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#REF!</c15:sqref>
                  </c15:fullRef>
                </c:ext>
              </c:extLst>
              <c:f/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#REF!</c15:sqref>
                  </c15:fullRef>
                </c:ext>
              </c:extLst>
              <c:f/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0-4213-9049-4E1755EEE0D0}"/>
            </c:ext>
          </c:extLst>
        </c:ser>
        <c:ser>
          <c:idx val="4"/>
          <c:order val="7"/>
          <c:tx>
            <c:strRef>
              <c:f>'Chênh lệch B1 &amp; 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B0'!$C$54:$Q$54</c15:sqref>
                  </c15:fullRef>
                </c:ext>
              </c:extLst>
              <c:f>'Chênh lệch B1 &amp; 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F810-4213-9049-4E1755EEE0D0}"/>
            </c:ext>
          </c:extLst>
        </c:ser>
        <c:ser>
          <c:idx val="5"/>
          <c:order val="8"/>
          <c:tx>
            <c:strRef>
              <c:f>'Chênh lệch B1 &amp; 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B0'!$C$55:$AD$55</c15:sqref>
                  </c15:fullRef>
                </c:ext>
              </c:extLst>
              <c:f>'Chênh lệch B1 &amp; 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810-4213-9049-4E1755EEE0D0}"/>
            </c:ext>
          </c:extLst>
        </c:ser>
        <c:ser>
          <c:idx val="6"/>
          <c:order val="9"/>
          <c:tx>
            <c:strRef>
              <c:f>'Chênh lệch B1 &amp; 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B0'!$C$56:$AD$56</c15:sqref>
                  </c15:fullRef>
                </c:ext>
              </c:extLst>
              <c:f>'Chênh lệch B1 &amp; 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810-4213-9049-4E1755EEE0D0}"/>
            </c:ext>
          </c:extLst>
        </c:ser>
        <c:ser>
          <c:idx val="7"/>
          <c:order val="10"/>
          <c:tx>
            <c:strRef>
              <c:f>'Chênh lệch B1 &amp; 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B0'!$C$57:$Q$57</c15:sqref>
                  </c15:fullRef>
                </c:ext>
              </c:extLst>
              <c:f>'Chênh lệch B1 &amp; 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810-4213-9049-4E1755EEE0D0}"/>
            </c:ext>
          </c:extLst>
        </c:ser>
        <c:ser>
          <c:idx val="8"/>
          <c:order val="11"/>
          <c:tx>
            <c:strRef>
              <c:f>'Chênh lệch B1 &amp; 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&amp; B0'!$C$49:$AL$49</c15:sqref>
                  </c15:fullRef>
                </c:ext>
              </c:extLst>
              <c:f>'Chênh lệch B1 &amp; 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&amp; B0'!$C$58:$Q$58</c15:sqref>
                  </c15:fullRef>
                </c:ext>
              </c:extLst>
              <c:f>'Chênh lệch B1 &amp; 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F810-4213-9049-4E1755EEE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areaChart>
        <c:grouping val="standard"/>
        <c:varyColors val="0"/>
        <c:ser>
          <c:idx val="1"/>
          <c:order val="1"/>
          <c:tx>
            <c:strRef>
              <c:f>'Chênh lệch B1 Tuyển &amp; B (3)'!$B$50</c:f>
              <c:strCache>
                <c:ptCount val="1"/>
                <c:pt idx="0">
                  <c:v>Chai B0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Tuyển &amp; B (3)'!$C$49:$AL$49</c15:sqref>
                  </c15:fullRef>
                </c:ext>
              </c:extLst>
              <c:f>'Chênh lệch B1 Tuyển &amp; B (3)'!$C$49:$AK$49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Tuyển &amp; B (3)'!$C$50:$AL$50</c15:sqref>
                  </c15:fullRef>
                </c:ext>
              </c:extLst>
              <c:f>'Chênh lệch B1 Tuyển &amp; B (3)'!$C$50:$AK$50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areaChart>
        <c:grouping val="standard"/>
        <c:varyColors val="0"/>
        <c:ser>
          <c:idx val="10"/>
          <c:order val="0"/>
          <c:tx>
            <c:strRef>
              <c:f>'Chênh lệch B1 Tuyển &amp; B (3)'!$B$53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solidFill>
              <a:schemeClr val="bg1"/>
            </a:solidFill>
            <a:ln w="9525" cap="flat" cmpd="sng" algn="ctr">
              <a:noFill/>
              <a:round/>
            </a:ln>
            <a:effectLst/>
          </c:spPr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Tuyển &amp; B (3)'!$C$53:$AL$53</c15:sqref>
                  </c15:fullRef>
                </c:ext>
              </c:extLst>
              <c:f>'Chênh lệch B1 Tuyển &amp; B (3)'!$C$53:$AK$53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lineChart>
        <c:grouping val="standard"/>
        <c:varyColors val="0"/>
        <c:ser>
          <c:idx val="19"/>
          <c:order val="2"/>
          <c:tx>
            <c:strRef>
              <c:f>'Chênh lệch B1 Tuyển &amp; B (3)'!$B$72</c:f>
              <c:strCache>
                <c:ptCount val="1"/>
                <c:pt idx="0">
                  <c:v>Chai B1.2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'Chênh lệch B1 Tuyển &amp; B (3)'!$C$49:$AD$49</c15:sqref>
                  </c15:fullRef>
                </c:ext>
              </c:extLst>
              <c:f>'Chênh lệch B1 Tuyển &amp; B (3)'!$C$49:$AD$49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Tuyển &amp; B (3)'!$C$72:$AL$72</c15:sqref>
                  </c15:fullRef>
                </c:ext>
              </c:extLst>
              <c:f>'Chênh lệch B1 Tuyển &amp; B (3)'!$C$72:$AK$72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>
                  <c:v>15919.649121937315</c:v>
                </c:pt>
                <c:pt idx="17">
                  <c:v>15727.328450389497</c:v>
                </c:pt>
                <c:pt idx="18">
                  <c:v>14000</c:v>
                </c:pt>
                <c:pt idx="19">
                  <c:v>13800</c:v>
                </c:pt>
                <c:pt idx="24">
                  <c:v>15501.697348992833</c:v>
                </c:pt>
                <c:pt idx="25">
                  <c:v>15783.828663081424</c:v>
                </c:pt>
                <c:pt idx="26">
                  <c:v>16040.037754489653</c:v>
                </c:pt>
                <c:pt idx="27">
                  <c:v>16272.465661456939</c:v>
                </c:pt>
                <c:pt idx="28">
                  <c:v>15883.314127982949</c:v>
                </c:pt>
                <c:pt idx="29">
                  <c:v>16274.595987408464</c:v>
                </c:pt>
                <c:pt idx="30">
                  <c:v>16115.415766664937</c:v>
                </c:pt>
                <c:pt idx="31">
                  <c:v>15895.486813162397</c:v>
                </c:pt>
                <c:pt idx="32">
                  <c:v>13000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F810-4213-9049-4E1755EEE0D0}"/>
            </c:ext>
          </c:extLst>
        </c:ser>
        <c:ser>
          <c:idx val="0"/>
          <c:order val="3"/>
          <c:tx>
            <c:strRef>
              <c:f>'Chênh lệch B1 Tuyển &amp; B (3)'!$B$71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Tuyển &amp; B (3)'!$C$71:$AL$71</c15:sqref>
                  </c15:fullRef>
                </c:ext>
              </c:extLst>
              <c:f>'Chênh lệch B1 Tuyển &amp; B (3)'!$C$71:$AK$71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10-4213-9049-4E1755EEE0D0}"/>
            </c:ext>
          </c:extLst>
        </c:ser>
        <c:ser>
          <c:idx val="9"/>
          <c:order val="12"/>
          <c:tx>
            <c:strRef>
              <c:f>'Chênh lệch B1 Tuyển &amp; B (3)'!$B$70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'Chênh lệch B1 Tuyển &amp; B (3)'!$C$70:$AL$70</c15:sqref>
                  </c15:fullRef>
                </c:ext>
              </c:extLst>
              <c:f>'Chênh lệch B1 Tuyển &amp; B (3)'!$C$70:$AK$70</c:f>
              <c:numCache>
                <c:formatCode>_(* #,##0_);_(* \(#,##0\);_(* "-"??_);_(@_)</c:formatCode>
                <c:ptCount val="35"/>
                <c:pt idx="0">
                  <c:v>4354.2330919882697</c:v>
                </c:pt>
                <c:pt idx="1">
                  <c:v>4603.2513314078233</c:v>
                </c:pt>
                <c:pt idx="2">
                  <c:v>5175.2916753659374</c:v>
                </c:pt>
                <c:pt idx="3">
                  <c:v>5315.4002890864358</c:v>
                </c:pt>
                <c:pt idx="4">
                  <c:v>4930.742021626721</c:v>
                </c:pt>
                <c:pt idx="5">
                  <c:v>4599.547517166171</c:v>
                </c:pt>
                <c:pt idx="6">
                  <c:v>4448.0182551828975</c:v>
                </c:pt>
                <c:pt idx="7">
                  <c:v>4623.1988789617335</c:v>
                </c:pt>
                <c:pt idx="8">
                  <c:v>4803.9465488397655</c:v>
                </c:pt>
                <c:pt idx="9">
                  <c:v>5293.0942149106613</c:v>
                </c:pt>
                <c:pt idx="10">
                  <c:v>5576.5627119251312</c:v>
                </c:pt>
                <c:pt idx="11">
                  <c:v>5556.8600694690585</c:v>
                </c:pt>
                <c:pt idx="12">
                  <c:v>13049.877494545464</c:v>
                </c:pt>
                <c:pt idx="13">
                  <c:v>13007.801176174809</c:v>
                </c:pt>
                <c:pt idx="14">
                  <c:v>12851.53892157663</c:v>
                </c:pt>
                <c:pt idx="15">
                  <c:v>14209.824560968656</c:v>
                </c:pt>
                <c:pt idx="16">
                  <c:v>6500</c:v>
                </c:pt>
                <c:pt idx="17">
                  <c:v>14363.664225194749</c:v>
                </c:pt>
                <c:pt idx="18">
                  <c:v>12750</c:v>
                </c:pt>
                <c:pt idx="19">
                  <c:v>12624.705</c:v>
                </c:pt>
                <c:pt idx="20">
                  <c:v>5834.33</c:v>
                </c:pt>
                <c:pt idx="21">
                  <c:v>5734.51</c:v>
                </c:pt>
                <c:pt idx="22">
                  <c:v>6023.88</c:v>
                </c:pt>
                <c:pt idx="23">
                  <c:v>5889.5</c:v>
                </c:pt>
                <c:pt idx="24">
                  <c:v>13781.223196780709</c:v>
                </c:pt>
                <c:pt idx="25">
                  <c:v>13954.566934679142</c:v>
                </c:pt>
                <c:pt idx="26">
                  <c:v>14279.886716348572</c:v>
                </c:pt>
                <c:pt idx="27">
                  <c:v>14673.794401931515</c:v>
                </c:pt>
                <c:pt idx="28">
                  <c:v>14366.01513026372</c:v>
                </c:pt>
                <c:pt idx="29">
                  <c:v>14822.36164527328</c:v>
                </c:pt>
                <c:pt idx="30">
                  <c:v>14840.250987118743</c:v>
                </c:pt>
                <c:pt idx="31">
                  <c:v>14111.396385893197</c:v>
                </c:pt>
                <c:pt idx="32">
                  <c:v>11481.491144229833</c:v>
                </c:pt>
                <c:pt idx="33">
                  <c:v>4767.6274051216351</c:v>
                </c:pt>
                <c:pt idx="34">
                  <c:v>4778.4908228235681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280575438217995"/>
          <c:y val="0.18613992109501201"/>
          <c:w val="7.1942516681138158E-2"/>
          <c:h val="9.3254294893158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'Chart HDPE duyệt'!$B$44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duyệt'!$C$44:$AD$44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'Chart HDPE duyệt'!$B$48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duyệt'!$C$48:$AD$48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'Chart HDPE duyệt'!$B$45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duyệt'!$C$45:$AD$45</c:f>
              <c:numCache>
                <c:formatCode>General</c:formatCode>
                <c:ptCount val="1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'Chart HDPE duyệt'!$B$46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duyệt'!$C$46:$AD$46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'Chart HDPE duyệt'!$B$47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duyệt'!$C$47:$AD$47</c:f>
              <c:numCache>
                <c:formatCode>_(* #,##0_);_(* \(#,##0\);_(* "-"??_);_(@_)</c:formatCode>
                <c:ptCount val="16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'Chart HDPE duyệt'!$B$49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46597889185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1797195009457697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2612043421026209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098234659788918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9500945781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layout>
                <c:manualLayout>
                  <c:x val="-1.623055253040754E-2"/>
                  <c:y val="-2.7193559438581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duyệt'!$C$49:$AD$49</c:f>
              <c:numCache>
                <c:formatCode>_(* #,##0_);_(* \(#,##0\);_(* "-"??_);_(@_)</c:formatCode>
                <c:ptCount val="16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'Chart HDPE duyệt'!$B$57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duyệt'!$C$57:$AD$57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'Chart HDPE duyệt'!$B$58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duyệt'!$C$58:$AD$58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EEC-4A4C-BA07-F9955844C9E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6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45356</xdr:colOff>
      <xdr:row>43</xdr:row>
      <xdr:rowOff>136073</xdr:rowOff>
    </xdr:from>
    <xdr:to>
      <xdr:col>42</xdr:col>
      <xdr:colOff>244929</xdr:colOff>
      <xdr:row>80</xdr:row>
      <xdr:rowOff>152401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63500</xdr:rowOff>
    </xdr:from>
    <xdr:to>
      <xdr:col>42</xdr:col>
      <xdr:colOff>264567</xdr:colOff>
      <xdr:row>32</xdr:row>
      <xdr:rowOff>181610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07F5-015D-047B-A7F4-BAAC224E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3500"/>
          <a:ext cx="12766130" cy="586486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0.92082</cdr:y>
    </cdr:from>
    <cdr:to>
      <cdr:x>0.05787</cdr:x>
      <cdr:y>0.97382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0" y="5361054"/>
          <a:ext cx="742831" cy="3085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128814</xdr:colOff>
      <xdr:row>43</xdr:row>
      <xdr:rowOff>81642</xdr:rowOff>
    </xdr:from>
    <xdr:to>
      <xdr:col>33</xdr:col>
      <xdr:colOff>47624</xdr:colOff>
      <xdr:row>73</xdr:row>
      <xdr:rowOff>152400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55562</xdr:rowOff>
    </xdr:from>
    <xdr:to>
      <xdr:col>32</xdr:col>
      <xdr:colOff>615539</xdr:colOff>
      <xdr:row>35</xdr:row>
      <xdr:rowOff>154596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51CAC-5FF3-EEB3-7E1B-BBCEA183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55562"/>
          <a:ext cx="12839289" cy="556003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0.00192</cdr:x>
      <cdr:y>0.93662</cdr:y>
    </cdr:from>
    <cdr:to>
      <cdr:x>0.0653</cdr:x>
      <cdr:y>0.97825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4685" y="5196024"/>
          <a:ext cx="814876" cy="2309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156026</xdr:colOff>
      <xdr:row>38</xdr:row>
      <xdr:rowOff>108857</xdr:rowOff>
    </xdr:from>
    <xdr:to>
      <xdr:col>31</xdr:col>
      <xdr:colOff>14111</xdr:colOff>
      <xdr:row>73</xdr:row>
      <xdr:rowOff>7055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0</xdr:row>
      <xdr:rowOff>49388</xdr:rowOff>
    </xdr:from>
    <xdr:to>
      <xdr:col>30</xdr:col>
      <xdr:colOff>526659</xdr:colOff>
      <xdr:row>33</xdr:row>
      <xdr:rowOff>139514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C36DA6-757A-1B09-643E-FA68474B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49388"/>
          <a:ext cx="12753937" cy="6334293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0.00506</cdr:x>
      <cdr:y>0.83993</cdr:y>
    </cdr:from>
    <cdr:to>
      <cdr:x>0.06473</cdr:x>
      <cdr:y>0.90384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64472" y="5307310"/>
          <a:ext cx="760224" cy="40383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151566</xdr:colOff>
      <xdr:row>41</xdr:row>
      <xdr:rowOff>76200</xdr:rowOff>
    </xdr:from>
    <xdr:to>
      <xdr:col>30</xdr:col>
      <xdr:colOff>0</xdr:colOff>
      <xdr:row>71</xdr:row>
      <xdr:rowOff>7057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28222</xdr:rowOff>
    </xdr:from>
    <xdr:to>
      <xdr:col>29</xdr:col>
      <xdr:colOff>535088</xdr:colOff>
      <xdr:row>31</xdr:row>
      <xdr:rowOff>18478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75FE-960E-1236-61E0-5E67299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28222"/>
          <a:ext cx="11668755" cy="5444200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0.84809</cdr:y>
    </cdr:from>
    <cdr:to>
      <cdr:x>0.06724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6355" y="4608689"/>
          <a:ext cx="723411" cy="6448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87923</xdr:colOff>
      <xdr:row>33</xdr:row>
      <xdr:rowOff>117230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15878</xdr:colOff>
      <xdr:row>0</xdr:row>
      <xdr:rowOff>179618</xdr:rowOff>
    </xdr:from>
    <xdr:to>
      <xdr:col>18</xdr:col>
      <xdr:colOff>650875</xdr:colOff>
      <xdr:row>27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2585AD6-4820-43C0-AFC4-096186C0F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0.00431</cdr:x>
      <cdr:y>0.07847</cdr:y>
    </cdr:from>
    <cdr:to>
      <cdr:x>0.09047</cdr:x>
      <cdr:y>0.12467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63500" y="415695"/>
          <a:ext cx="1269997" cy="2446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1</xdr:row>
      <xdr:rowOff>4993</xdr:rowOff>
    </xdr:from>
    <xdr:to>
      <xdr:col>18</xdr:col>
      <xdr:colOff>650875</xdr:colOff>
      <xdr:row>27</xdr:row>
      <xdr:rowOff>87313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CAB58BC-D355-41FA-BCBC-89F4FDE5F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0.06649</cdr:y>
    </cdr:from>
    <cdr:to>
      <cdr:x>0.09208</cdr:x>
      <cdr:y>0.12017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352194"/>
          <a:ext cx="1357310" cy="2843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0.9272</cdr:y>
    </cdr:from>
    <cdr:to>
      <cdr:x>0.04432</cdr:x>
      <cdr:y>0.97602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4911636"/>
          <a:ext cx="660309" cy="25861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39691</xdr:colOff>
      <xdr:row>0</xdr:row>
      <xdr:rowOff>179618</xdr:rowOff>
    </xdr:from>
    <xdr:to>
      <xdr:col>19</xdr:col>
      <xdr:colOff>0</xdr:colOff>
      <xdr:row>27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93B425C-4CF8-4B59-B997-4E366DE90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108858</xdr:colOff>
      <xdr:row>0</xdr:row>
      <xdr:rowOff>20865</xdr:rowOff>
    </xdr:from>
    <xdr:to>
      <xdr:col>16</xdr:col>
      <xdr:colOff>738188</xdr:colOff>
      <xdr:row>27</xdr:row>
      <xdr:rowOff>23813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D225642-8E0C-4A02-971E-3D127DC4E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0.89718</cdr:y>
    </cdr:from>
    <cdr:to>
      <cdr:x>0.05336</cdr:x>
      <cdr:y>0.94524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6785716"/>
          <a:ext cx="687917" cy="3634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39691</xdr:colOff>
      <xdr:row>0</xdr:row>
      <xdr:rowOff>179618</xdr:rowOff>
    </xdr:from>
    <xdr:to>
      <xdr:col>19</xdr:col>
      <xdr:colOff>0</xdr:colOff>
      <xdr:row>27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102DB9E-C519-416C-9A5B-EEC3FB904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37041</xdr:colOff>
      <xdr:row>0</xdr:row>
      <xdr:rowOff>59267</xdr:rowOff>
    </xdr:from>
    <xdr:to>
      <xdr:col>20</xdr:col>
      <xdr:colOff>507999</xdr:colOff>
      <xdr:row>27</xdr:row>
      <xdr:rowOff>111125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95337EB-BA98-47A0-94C1-46117A305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0.00051</cdr:x>
      <cdr:y>0.04212</cdr:y>
    </cdr:from>
    <cdr:to>
      <cdr:x>0.08241</cdr:x>
      <cdr:y>0.11716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7938" y="230209"/>
          <a:ext cx="1275100" cy="4101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6.89066E-8</cdr:x>
      <cdr:y>0.8649</cdr:y>
    </cdr:from>
    <cdr:to>
      <cdr:x>0.04777</cdr:x>
      <cdr:y>0.93029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" y="4726879"/>
          <a:ext cx="693208" cy="35735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0</xdr:row>
      <xdr:rowOff>21169</xdr:rowOff>
    </xdr:from>
    <xdr:to>
      <xdr:col>23</xdr:col>
      <xdr:colOff>63500</xdr:colOff>
      <xdr:row>26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745390-63AD-47A9-923A-89C9F36E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1543537</xdr:colOff>
      <xdr:row>18</xdr:row>
      <xdr:rowOff>39076</xdr:rowOff>
    </xdr:from>
    <xdr:to>
      <xdr:col>3</xdr:col>
      <xdr:colOff>301105</xdr:colOff>
      <xdr:row>19</xdr:row>
      <xdr:rowOff>182578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49C5A27-878A-480E-99A5-F26917BF66F7}"/>
            </a:ext>
          </a:extLst>
        </xdr:cNvPr>
        <xdr:cNvSpPr txBox="1"/>
      </xdr:nvSpPr>
      <xdr:spPr>
        <a:xfrm>
          <a:off x="2210287" y="3639526"/>
          <a:ext cx="910218" cy="34035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>
    <xdr:from>
      <xdr:col>4</xdr:col>
      <xdr:colOff>474783</xdr:colOff>
      <xdr:row>19</xdr:row>
      <xdr:rowOff>181706</xdr:rowOff>
    </xdr:from>
    <xdr:to>
      <xdr:col>6</xdr:col>
      <xdr:colOff>267889</xdr:colOff>
      <xdr:row>21</xdr:row>
      <xdr:rowOff>129824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4954993-1185-4EE0-88C8-05A9571281CB}"/>
            </a:ext>
          </a:extLst>
        </xdr:cNvPr>
        <xdr:cNvSpPr txBox="1"/>
      </xdr:nvSpPr>
      <xdr:spPr>
        <a:xfrm>
          <a:off x="3852983" y="3979006"/>
          <a:ext cx="910706" cy="34181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 editAs="oneCell">
    <xdr:from>
      <xdr:col>21</xdr:col>
      <xdr:colOff>64383</xdr:colOff>
      <xdr:row>4</xdr:row>
      <xdr:rowOff>134308</xdr:rowOff>
    </xdr:from>
    <xdr:to>
      <xdr:col>22</xdr:col>
      <xdr:colOff>593159</xdr:colOff>
      <xdr:row>6</xdr:row>
      <xdr:rowOff>107093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749B00-2A73-7FA5-9C8A-4D9FE547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0946" y="983621"/>
          <a:ext cx="1163776" cy="369660"/>
        </a:xfrm>
        <a:prstGeom prst="rect">
          <a:avLst/>
        </a:prstGeom>
      </xdr:spPr>
    </xdr:pic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0.00521</cdr:x>
      <cdr:y>0.05838</cdr:y>
    </cdr:from>
    <cdr:to>
      <cdr:x>0.09038</cdr:x>
      <cdr:y>0.13342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75052" y="306007"/>
          <a:ext cx="1227833" cy="39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0.90889</cdr:y>
    </cdr:from>
    <cdr:to>
      <cdr:x>0.05348</cdr:x>
      <cdr:y>0.9595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7329713"/>
          <a:ext cx="698501" cy="40821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0.30424</cdr:x>
      <cdr:y>0.54012</cdr:y>
    </cdr:from>
    <cdr:to>
      <cdr:x>0.35475</cdr:x>
      <cdr:y>0.59128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5462954" y="3577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0.38912</cdr:x>
      <cdr:y>0.43392</cdr:y>
    </cdr:from>
    <cdr:to>
      <cdr:x>0.43962</cdr:x>
      <cdr:y>0.48509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6986954" y="2874108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0.47889</cdr:x>
      <cdr:y>0.4059</cdr:y>
    </cdr:from>
    <cdr:to>
      <cdr:x>0.52939</cdr:x>
      <cdr:y>0.45706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859887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0.57193</cdr:x>
      <cdr:y>0.4059</cdr:y>
    </cdr:from>
    <cdr:to>
      <cdr:x>0.62243</cdr:x>
      <cdr:y>0.45706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1026941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0.87104</cdr:x>
      <cdr:y>0.26659</cdr:y>
    </cdr:from>
    <cdr:to>
      <cdr:x>0.95717</cdr:x>
      <cdr:y>0.33134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1377406" y="2149929"/>
          <a:ext cx="1125024" cy="52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0.78146</cdr:x>
      <cdr:y>0.29581</cdr:y>
    </cdr:from>
    <cdr:to>
      <cdr:x>0.86341</cdr:x>
      <cdr:y>0.38806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19BA399-6021-E4A0-366E-54572088EE43}"/>
            </a:ext>
          </a:extLst>
        </cdr:cNvPr>
        <cdr:cNvSpPr txBox="1"/>
      </cdr:nvSpPr>
      <cdr:spPr>
        <a:xfrm xmlns:a="http://schemas.openxmlformats.org/drawingml/2006/main">
          <a:off x="10207404" y="2385548"/>
          <a:ext cx="1070425" cy="743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0.90116</cdr:x>
      <cdr:y>0.3667</cdr:y>
    </cdr:from>
    <cdr:to>
      <cdr:x>0.99958</cdr:x>
      <cdr:y>0.51585</cdr:y>
    </cdr:to>
    <cdr:pic>
      <cdr:nvPicPr>
        <cdr:cNvPr id="11" name="chart">
          <a:extLst xmlns:a="http://schemas.openxmlformats.org/drawingml/2006/main">
            <a:ext uri="{FF2B5EF4-FFF2-40B4-BE49-F238E27FC236}">
              <a16:creationId xmlns:a16="http://schemas.microsoft.com/office/drawing/2014/main" id="{82E80D53-271F-2813-23DA-B90C050A8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990794" y="1784894"/>
          <a:ext cx="1418786" cy="726000"/>
        </a:xfrm>
        <a:prstGeom xmlns:a="http://schemas.openxmlformats.org/drawingml/2006/main" prst="rect">
          <a:avLst/>
        </a:prstGeom>
      </cdr:spPr>
    </cdr:pic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1</xdr:row>
      <xdr:rowOff>60554</xdr:rowOff>
    </xdr:from>
    <xdr:to>
      <xdr:col>19</xdr:col>
      <xdr:colOff>222250</xdr:colOff>
      <xdr:row>27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253946-15B2-4004-BF19-3CADC989B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23</xdr:col>
      <xdr:colOff>599721</xdr:colOff>
      <xdr:row>35</xdr:row>
      <xdr:rowOff>176388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theme="9"/>
  </sheetPr>
  <dimension ref="A2:CX50"/>
  <sheetViews>
    <sheetView showGridLines="0" topLeftCell="A4" zoomScale="80" zoomScaleNormal="80" workbookViewId="0">
      <selection activeCell="AS75" sqref="AS75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99" width="11" bestFit="1" customWidth="1"/>
    <col min="100" max="102" width="9.1796875" bestFit="1" customWidth="1"/>
  </cols>
  <sheetData>
    <row r="2" spans="14:102" x14ac:dyDescent="0.35">
      <c r="BK2" s="52" t="s">
        <v>57</v>
      </c>
      <c r="BP2" s="52" t="s">
        <v>57</v>
      </c>
    </row>
    <row r="3" spans="14:10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260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7">
        <v>8</v>
      </c>
      <c r="CE3" s="147">
        <v>9</v>
      </c>
      <c r="CF3" s="147">
        <v>10</v>
      </c>
      <c r="CG3" s="147">
        <v>11</v>
      </c>
      <c r="CH3" s="147">
        <v>12</v>
      </c>
      <c r="CI3" s="170" t="s">
        <v>265</v>
      </c>
      <c r="CJ3" s="170">
        <v>2</v>
      </c>
      <c r="CK3" s="170">
        <v>3</v>
      </c>
      <c r="CL3" s="170">
        <v>4</v>
      </c>
      <c r="CM3" s="170">
        <v>5</v>
      </c>
      <c r="CN3" s="170">
        <v>6</v>
      </c>
      <c r="CO3" s="170">
        <v>7</v>
      </c>
      <c r="CP3" s="170">
        <v>8</v>
      </c>
      <c r="CQ3" s="170">
        <v>9</v>
      </c>
      <c r="CR3" s="170">
        <v>10</v>
      </c>
      <c r="CS3" s="170">
        <v>11</v>
      </c>
      <c r="CT3" s="170">
        <v>12</v>
      </c>
      <c r="CU3" s="170" t="s">
        <v>413</v>
      </c>
      <c r="CV3" s="170">
        <v>2</v>
      </c>
      <c r="CW3" s="170">
        <v>3</v>
      </c>
      <c r="CX3" s="170">
        <v>4</v>
      </c>
    </row>
    <row r="4" spans="14:10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</row>
    <row r="5" spans="14:10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>AH36*CV4/1000</f>
        <v>21042</v>
      </c>
      <c r="CW5" s="55">
        <f>AI36*CW4/1000</f>
        <v>20904.2</v>
      </c>
      <c r="CX5" s="55">
        <f>AJ36*CX4/1000</f>
        <v>20622.599999999999</v>
      </c>
    </row>
    <row r="6" spans="14:10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</row>
    <row r="7" spans="14:10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ref="CE7:CJ7" si="2">CE16*CE4/1000</f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 t="shared" si="2"/>
        <v>11477.960999999999</v>
      </c>
      <c r="CJ7" s="55">
        <f t="shared" si="2"/>
        <v>12020.725</v>
      </c>
      <c r="CK7" s="55">
        <f t="shared" ref="CK7:CL7" si="3">CK16*CK4/1000</f>
        <v>12105.406999999999</v>
      </c>
      <c r="CL7" s="55">
        <f t="shared" si="3"/>
        <v>12732.633000000002</v>
      </c>
      <c r="CM7" s="55">
        <f t="shared" ref="CM7:CN7" si="4">CM16*CM4/1000</f>
        <v>14266</v>
      </c>
      <c r="CN7" s="55">
        <f t="shared" si="4"/>
        <v>14228.375</v>
      </c>
      <c r="CO7" s="55">
        <f t="shared" ref="CO7:CP7" si="5">CO16*CO4/1000</f>
        <v>14605.400000000001</v>
      </c>
      <c r="CP7" s="55">
        <f t="shared" si="5"/>
        <v>14560.322</v>
      </c>
      <c r="CQ7" s="55">
        <f t="shared" ref="CQ7:CR7" si="6">CQ16*CQ4/1000</f>
        <v>14797.16</v>
      </c>
      <c r="CR7" s="55">
        <f t="shared" si="6"/>
        <v>15512.555</v>
      </c>
      <c r="CS7" s="55">
        <f t="shared" ref="CS7:CT7" si="7">CS16*CS4/1000</f>
        <v>15843.184000000001</v>
      </c>
      <c r="CT7" s="55">
        <f t="shared" si="7"/>
        <v>15418.361999999997</v>
      </c>
      <c r="CU7" s="55">
        <f>CU16*CU4/1000</f>
        <v>14890.751999999999</v>
      </c>
      <c r="CV7" s="55">
        <f t="shared" ref="CV7:CW7" si="8">CV16*CV4/1000</f>
        <v>14909.760000000002</v>
      </c>
      <c r="CW7" s="55">
        <f t="shared" si="8"/>
        <v>15118.080000000002</v>
      </c>
      <c r="CX7" s="55">
        <f t="shared" ref="CX7" si="9">CX16*CX4/1000</f>
        <v>15461.857999999998</v>
      </c>
    </row>
    <row r="8" spans="14:102" s="27" customFormat="1" x14ac:dyDescent="0.35">
      <c r="BI8" s="27" t="s">
        <v>229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1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1">
        <v>16673.361972760151</v>
      </c>
      <c r="CT8" s="191">
        <v>16581.722783659832</v>
      </c>
      <c r="CU8" s="191">
        <v>16882.910218186855</v>
      </c>
      <c r="CV8" s="30">
        <v>17173.909501883449</v>
      </c>
      <c r="CW8" s="30">
        <v>17802.737101107992</v>
      </c>
      <c r="CX8" s="30">
        <v>18000</v>
      </c>
    </row>
    <row r="9" spans="14:10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0">BQ6</f>
        <v>18000</v>
      </c>
      <c r="BR9" s="56">
        <f t="shared" si="10"/>
        <v>18000</v>
      </c>
      <c r="BS9" s="56">
        <f t="shared" si="10"/>
        <v>16500</v>
      </c>
      <c r="BT9" s="56">
        <f t="shared" si="10"/>
        <v>16500</v>
      </c>
      <c r="BU9" s="56">
        <f t="shared" si="10"/>
        <v>16500</v>
      </c>
      <c r="BV9" s="56">
        <f t="shared" si="10"/>
        <v>15500</v>
      </c>
      <c r="BW9" s="56">
        <f t="shared" si="10"/>
        <v>14500</v>
      </c>
      <c r="BX9" s="56">
        <f t="shared" si="10"/>
        <v>14500</v>
      </c>
      <c r="BY9" s="56">
        <f t="shared" si="10"/>
        <v>15500</v>
      </c>
      <c r="BZ9" s="56">
        <f t="shared" si="10"/>
        <v>15500</v>
      </c>
      <c r="CA9" s="56">
        <f t="shared" si="10"/>
        <v>15500</v>
      </c>
      <c r="CB9" s="56">
        <f t="shared" si="10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1">CF6</f>
        <v>14500</v>
      </c>
      <c r="CG9" s="55">
        <f t="shared" si="11"/>
        <v>15000</v>
      </c>
      <c r="CH9" s="55">
        <f t="shared" si="11"/>
        <v>15000</v>
      </c>
      <c r="CI9" s="55">
        <f t="shared" si="11"/>
        <v>16500</v>
      </c>
      <c r="CJ9" s="55">
        <f t="shared" ref="CJ9:CK9" si="12">CJ6</f>
        <v>16500</v>
      </c>
      <c r="CK9" s="55">
        <f t="shared" si="12"/>
        <v>16500</v>
      </c>
      <c r="CL9" s="55">
        <f t="shared" ref="CL9:CM9" si="13">CL6</f>
        <v>17500</v>
      </c>
      <c r="CM9" s="55">
        <f t="shared" si="13"/>
        <v>17500</v>
      </c>
      <c r="CN9" s="55">
        <f t="shared" ref="CN9:CO9" si="14">CN6</f>
        <v>17500</v>
      </c>
      <c r="CO9" s="55">
        <f t="shared" si="14"/>
        <v>16500</v>
      </c>
      <c r="CP9" s="55">
        <f t="shared" ref="CP9:CQ9" si="15">CP6</f>
        <v>17000</v>
      </c>
      <c r="CQ9" s="55">
        <f t="shared" si="15"/>
        <v>17500</v>
      </c>
      <c r="CR9" s="55">
        <f t="shared" ref="CR9:CS9" si="16">CR6</f>
        <v>17400</v>
      </c>
      <c r="CS9" s="55">
        <f t="shared" si="16"/>
        <v>17700</v>
      </c>
      <c r="CT9" s="55">
        <f t="shared" ref="CT9" si="17">CT6</f>
        <v>17700</v>
      </c>
      <c r="CU9" s="55">
        <f>CU6</f>
        <v>16800</v>
      </c>
      <c r="CV9" s="55">
        <f>CV6</f>
        <v>16800</v>
      </c>
      <c r="CW9" s="55">
        <f>CW6</f>
        <v>17200</v>
      </c>
      <c r="CX9" s="55">
        <f>CX6</f>
        <v>18000</v>
      </c>
    </row>
    <row r="10" spans="14:10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18">BQ13/BQ6</f>
        <v>0.56905555555555554</v>
      </c>
      <c r="BR10" s="57">
        <f t="shared" si="18"/>
        <v>0.63336111111111115</v>
      </c>
      <c r="BS10" s="57">
        <f t="shared" si="18"/>
        <v>0.66960606060606065</v>
      </c>
      <c r="BT10" s="57">
        <f t="shared" si="18"/>
        <v>0.60939393939393938</v>
      </c>
      <c r="BU10" s="57">
        <f t="shared" si="18"/>
        <v>0.4812121212121212</v>
      </c>
      <c r="BV10" s="57">
        <f t="shared" si="18"/>
        <v>0.47444838709677423</v>
      </c>
      <c r="BW10" s="57">
        <f>BW13/BW6</f>
        <v>0.60344827586206895</v>
      </c>
      <c r="BX10" s="57">
        <f t="shared" si="18"/>
        <v>0.69866551724137937</v>
      </c>
      <c r="BY10" s="57">
        <f t="shared" si="18"/>
        <v>0.53065806451612907</v>
      </c>
      <c r="BZ10" s="57">
        <f t="shared" si="18"/>
        <v>0.58318064516129031</v>
      </c>
      <c r="CA10" s="57">
        <f t="shared" si="18"/>
        <v>0.46382774193548398</v>
      </c>
      <c r="CB10" s="57">
        <f t="shared" si="18"/>
        <v>0.54669259259259251</v>
      </c>
      <c r="CC10" s="57">
        <f t="shared" si="18"/>
        <v>0.62401076923076915</v>
      </c>
      <c r="CD10" s="57">
        <f t="shared" ref="CD10:CH10" si="19">CD13/CD6</f>
        <v>0.6834707692307691</v>
      </c>
      <c r="CE10" s="57">
        <f t="shared" si="19"/>
        <v>0.6505777777777777</v>
      </c>
      <c r="CF10" s="57">
        <f t="shared" si="19"/>
        <v>0.54471034482758618</v>
      </c>
      <c r="CG10" s="57">
        <f t="shared" si="19"/>
        <v>0.48380000000000001</v>
      </c>
      <c r="CH10" s="57">
        <f t="shared" si="19"/>
        <v>0.49580000000000002</v>
      </c>
      <c r="CI10" s="57">
        <f>CI13/CI6</f>
        <v>0.36456363636363631</v>
      </c>
      <c r="CJ10" s="57">
        <f t="shared" ref="CJ10:CK10" si="20">CJ13/CJ6</f>
        <v>0.38592424242424245</v>
      </c>
      <c r="CK10" s="57">
        <f t="shared" si="20"/>
        <v>0.3951878787878787</v>
      </c>
      <c r="CL10" s="57">
        <f t="shared" ref="CL10:CM10" si="21">CL13/CL6</f>
        <v>0.32620571428571421</v>
      </c>
      <c r="CM10" s="57">
        <f t="shared" si="21"/>
        <v>0.37128285714285719</v>
      </c>
      <c r="CN10" s="57">
        <f t="shared" ref="CN10:CO10" si="22">CN13/CN6</f>
        <v>0.37071428571428572</v>
      </c>
      <c r="CO10" s="57">
        <f t="shared" si="22"/>
        <v>0.47945454545454547</v>
      </c>
      <c r="CP10" s="57">
        <f t="shared" ref="CP10:CQ10" si="23">CP13/CP6</f>
        <v>0.37475882352941187</v>
      </c>
      <c r="CQ10" s="57">
        <f t="shared" si="23"/>
        <v>0.23602285714285723</v>
      </c>
      <c r="CR10" s="57">
        <f t="shared" ref="CR10:CS10" si="24">CR13/CR6</f>
        <v>0.20997844827586207</v>
      </c>
      <c r="CS10" s="57">
        <f t="shared" si="24"/>
        <v>0.20916610169491534</v>
      </c>
      <c r="CT10" s="57">
        <f t="shared" ref="CT10" si="25">CT13/CT6</f>
        <v>0.19308474576271178</v>
      </c>
      <c r="CU10" s="57">
        <f>CU13/CU6</f>
        <v>0.24643571428571423</v>
      </c>
      <c r="CV10" s="57">
        <f t="shared" ref="CV10:CW10" si="26">CV13/CV6</f>
        <v>0.2525</v>
      </c>
      <c r="CW10" s="57">
        <f t="shared" si="26"/>
        <v>0.2153604651162791</v>
      </c>
      <c r="CX10" s="57">
        <f t="shared" ref="CX10" si="27">CX13/CX6</f>
        <v>0.14569999999999991</v>
      </c>
    </row>
    <row r="11" spans="14:10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</row>
    <row r="12" spans="14:10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</row>
    <row r="13" spans="14:10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28">BQ5-BQ6</f>
        <v>10243</v>
      </c>
      <c r="BR13" s="56">
        <f t="shared" si="28"/>
        <v>11400.5</v>
      </c>
      <c r="BS13" s="56">
        <f t="shared" si="28"/>
        <v>11048.5</v>
      </c>
      <c r="BT13" s="56">
        <f t="shared" si="28"/>
        <v>10055</v>
      </c>
      <c r="BU13" s="56">
        <f t="shared" si="28"/>
        <v>7940</v>
      </c>
      <c r="BV13" s="56">
        <f t="shared" si="28"/>
        <v>7353.9500000000007</v>
      </c>
      <c r="BW13" s="56">
        <f t="shared" si="28"/>
        <v>8750</v>
      </c>
      <c r="BX13" s="56">
        <f t="shared" si="28"/>
        <v>10130.650000000001</v>
      </c>
      <c r="BY13" s="56">
        <f t="shared" si="28"/>
        <v>8225.2000000000007</v>
      </c>
      <c r="BZ13" s="56">
        <f t="shared" si="28"/>
        <v>9039.2999999999993</v>
      </c>
      <c r="CA13" s="56">
        <f t="shared" si="28"/>
        <v>7189.3300000000017</v>
      </c>
      <c r="CB13" s="56">
        <f t="shared" si="28"/>
        <v>7380.3499999999985</v>
      </c>
      <c r="CC13" s="56">
        <f t="shared" si="28"/>
        <v>8112.1399999999994</v>
      </c>
      <c r="CD13" s="55">
        <f t="shared" si="28"/>
        <v>8885.119999999999</v>
      </c>
      <c r="CE13" s="55">
        <f t="shared" si="28"/>
        <v>8782.7999999999993</v>
      </c>
      <c r="CF13" s="55">
        <f t="shared" ref="CF13:CG13" si="29">CF5-CF6</f>
        <v>7898.2999999999993</v>
      </c>
      <c r="CG13" s="55">
        <f t="shared" si="29"/>
        <v>7257</v>
      </c>
      <c r="CH13" s="55">
        <f t="shared" ref="CH13:CI13" si="30">CH5-CH6</f>
        <v>7437</v>
      </c>
      <c r="CI13" s="55">
        <f t="shared" si="30"/>
        <v>6015.2999999999993</v>
      </c>
      <c r="CJ13" s="55">
        <f t="shared" ref="CJ13:CK13" si="31">CJ5-CJ6</f>
        <v>6367.75</v>
      </c>
      <c r="CK13" s="55">
        <f t="shared" si="31"/>
        <v>6520.5999999999985</v>
      </c>
      <c r="CL13" s="55">
        <f t="shared" ref="CL13:CM13" si="32">CL5-CL6</f>
        <v>5708.5999999999985</v>
      </c>
      <c r="CM13" s="55">
        <f t="shared" si="32"/>
        <v>6497.4500000000007</v>
      </c>
      <c r="CN13" s="55">
        <f t="shared" ref="CN13:CO13" si="33">CN5-CN6</f>
        <v>6487.5</v>
      </c>
      <c r="CO13" s="55">
        <f t="shared" si="33"/>
        <v>7911</v>
      </c>
      <c r="CP13" s="55">
        <f t="shared" ref="CP13:CV13" si="34">CP5-CP6</f>
        <v>6370.9000000000015</v>
      </c>
      <c r="CQ13" s="55">
        <f t="shared" si="34"/>
        <v>4130.4000000000015</v>
      </c>
      <c r="CR13" s="55">
        <f t="shared" si="34"/>
        <v>3653.625</v>
      </c>
      <c r="CS13" s="55">
        <f t="shared" si="34"/>
        <v>3702.2400000000016</v>
      </c>
      <c r="CT13" s="55">
        <f t="shared" si="34"/>
        <v>3417.5999999999985</v>
      </c>
      <c r="CU13" s="55">
        <f t="shared" si="34"/>
        <v>4140.119999999999</v>
      </c>
      <c r="CV13" s="55">
        <f t="shared" si="34"/>
        <v>4242</v>
      </c>
      <c r="CW13" s="55">
        <f t="shared" ref="CW13:CX13" si="35">CW5-CW6</f>
        <v>3704.2000000000007</v>
      </c>
      <c r="CX13" s="55">
        <f t="shared" si="35"/>
        <v>2622.5999999999985</v>
      </c>
    </row>
    <row r="14" spans="14:102" ht="14.5" customHeight="1" x14ac:dyDescent="0.35">
      <c r="N14" s="388"/>
      <c r="O14" s="388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</row>
    <row r="15" spans="14:102" ht="14.5" customHeight="1" x14ac:dyDescent="0.35">
      <c r="N15" s="388"/>
      <c r="O15" s="388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36">CB5</f>
        <v>20880.349999999999</v>
      </c>
      <c r="CC15" s="63">
        <f t="shared" si="36"/>
        <v>21112.14</v>
      </c>
      <c r="CD15" s="63">
        <f t="shared" si="36"/>
        <v>21885.119999999999</v>
      </c>
      <c r="CE15" s="63">
        <f t="shared" si="36"/>
        <v>22282.799999999999</v>
      </c>
      <c r="CF15" s="63">
        <f t="shared" si="36"/>
        <v>22398.3</v>
      </c>
      <c r="CG15" s="63">
        <f t="shared" si="36"/>
        <v>22257</v>
      </c>
      <c r="CH15" s="63">
        <f t="shared" si="36"/>
        <v>22437</v>
      </c>
      <c r="CI15" s="63">
        <f t="shared" si="36"/>
        <v>22515.3</v>
      </c>
      <c r="CJ15" s="63">
        <f t="shared" ref="CJ15:CK15" si="37">CJ5</f>
        <v>22867.75</v>
      </c>
      <c r="CK15" s="63">
        <f t="shared" si="37"/>
        <v>23020.6</v>
      </c>
      <c r="CL15" s="63">
        <f t="shared" ref="CL15:CM15" si="38">CL5</f>
        <v>23208.6</v>
      </c>
      <c r="CM15" s="63">
        <f t="shared" si="38"/>
        <v>23997.45</v>
      </c>
      <c r="CN15" s="63">
        <f t="shared" ref="CN15:CO15" si="39">CN5</f>
        <v>23987.5</v>
      </c>
      <c r="CO15" s="63">
        <f t="shared" si="39"/>
        <v>24411</v>
      </c>
      <c r="CP15" s="63">
        <f t="shared" ref="CP15:CQ15" si="40">CP5</f>
        <v>23370.9</v>
      </c>
      <c r="CQ15" s="63">
        <f t="shared" si="40"/>
        <v>21630.400000000001</v>
      </c>
      <c r="CR15" s="63">
        <f t="shared" ref="CR15:CS15" si="41">CR5</f>
        <v>21053.625</v>
      </c>
      <c r="CS15" s="63">
        <f t="shared" si="41"/>
        <v>21402.240000000002</v>
      </c>
      <c r="CT15" s="63">
        <f t="shared" ref="CT15" si="42">CT5</f>
        <v>21117.599999999999</v>
      </c>
      <c r="CU15" s="63">
        <f>CU5</f>
        <v>20940.12</v>
      </c>
      <c r="CV15" s="63">
        <f t="shared" ref="CV15:CW15" si="43">CV5</f>
        <v>21042</v>
      </c>
      <c r="CW15" s="63">
        <f t="shared" si="43"/>
        <v>20904.2</v>
      </c>
      <c r="CX15" s="63">
        <f t="shared" ref="CX15" si="44">CX5</f>
        <v>20622.599999999999</v>
      </c>
    </row>
    <row r="16" spans="14:102" s="27" customFormat="1" ht="14.5" customHeight="1" x14ac:dyDescent="0.35">
      <c r="N16" s="388"/>
      <c r="O16" s="388"/>
      <c r="BI16" s="27" t="s">
        <v>228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607.29999999999995</v>
      </c>
    </row>
    <row r="17" spans="8:102" x14ac:dyDescent="0.35">
      <c r="N17" s="388"/>
      <c r="O17" s="388"/>
      <c r="BI17" s="52" t="s">
        <v>291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</row>
    <row r="18" spans="8:102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</row>
    <row r="19" spans="8:102" ht="14.5" customHeight="1" x14ac:dyDescent="0.35">
      <c r="BK19" s="71"/>
    </row>
    <row r="20" spans="8:102" ht="14.5" customHeight="1" x14ac:dyDescent="0.35">
      <c r="BK20" s="71"/>
    </row>
    <row r="22" spans="8:102" x14ac:dyDescent="0.35">
      <c r="BK22" s="389"/>
    </row>
    <row r="23" spans="8:102" ht="14.5" customHeight="1" x14ac:dyDescent="0.35">
      <c r="BK23" s="389"/>
    </row>
    <row r="24" spans="8:102" ht="14.5" customHeight="1" x14ac:dyDescent="0.35">
      <c r="BK24" s="389"/>
    </row>
    <row r="25" spans="8:102" ht="14.5" customHeight="1" x14ac:dyDescent="0.35"/>
    <row r="28" spans="8:102" ht="15" x14ac:dyDescent="0.35">
      <c r="H28" s="8"/>
    </row>
    <row r="30" spans="8:102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6"/>
      <c r="CE34" s="156"/>
      <c r="CF34" s="156"/>
      <c r="CG34" s="156"/>
      <c r="CH34" s="156"/>
    </row>
    <row r="35" spans="1:86" s="120" customFormat="1" ht="17.5" x14ac:dyDescent="0.35">
      <c r="A35" s="169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265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413</v>
      </c>
      <c r="AH35" s="123">
        <v>2</v>
      </c>
      <c r="AI35" s="123">
        <v>3</v>
      </c>
      <c r="AJ35" s="123">
        <v>4</v>
      </c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4"/>
      <c r="CE35" s="154"/>
      <c r="CF35" s="154"/>
      <c r="CG35" s="154"/>
      <c r="CH35" s="154"/>
    </row>
    <row r="36" spans="1:86" s="133" customFormat="1" ht="18" x14ac:dyDescent="0.35">
      <c r="A36" s="7" t="s">
        <v>293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810</v>
      </c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5"/>
      <c r="CE36" s="155"/>
      <c r="CF36" s="155"/>
      <c r="CG36" s="155"/>
      <c r="CH36" s="155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6"/>
      <c r="CE37" s="156"/>
      <c r="CF37" s="156"/>
      <c r="CG37" s="156"/>
      <c r="CH37" s="156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6"/>
      <c r="CE38" s="156"/>
      <c r="CF38" s="156"/>
      <c r="CG38" s="156"/>
      <c r="CH38" s="156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6"/>
      <c r="CE39" s="156"/>
      <c r="CF39" s="156"/>
      <c r="CG39" s="156"/>
      <c r="CH39" s="156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6"/>
      <c r="CE40" s="156"/>
      <c r="CF40" s="156"/>
      <c r="CG40" s="156"/>
      <c r="CH40" s="156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6"/>
      <c r="CE41" s="156"/>
      <c r="CF41" s="156"/>
      <c r="CG41" s="156"/>
      <c r="CH41" s="156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6"/>
      <c r="CE42" s="156"/>
      <c r="CF42" s="156"/>
      <c r="CG42" s="156"/>
      <c r="CH42" s="156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6"/>
      <c r="CE43" s="156"/>
      <c r="CF43" s="156"/>
      <c r="CG43" s="156"/>
      <c r="CH43" s="156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6"/>
      <c r="CE44" s="156"/>
      <c r="CF44" s="156"/>
      <c r="CG44" s="156"/>
      <c r="CH44" s="156"/>
    </row>
    <row r="45" spans="1:86" s="52" customFormat="1" hidden="1" x14ac:dyDescent="0.35">
      <c r="A45" s="145" t="s">
        <v>223</v>
      </c>
      <c r="CD45" s="55"/>
      <c r="CE45" s="55"/>
      <c r="CF45" s="55"/>
      <c r="CG45" s="55"/>
      <c r="CH45" s="55"/>
    </row>
    <row r="46" spans="1:86" s="27" customFormat="1" hidden="1" x14ac:dyDescent="0.35">
      <c r="A46" s="146" t="s">
        <v>224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225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6" t="s">
        <v>226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227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BK22:BK24"/>
    <mergeCell ref="O14:O17"/>
  </mergeCells>
  <phoneticPr fontId="1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229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390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390"/>
      <c r="AK55" s="1" t="s">
        <v>319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320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291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4">
    <tabColor theme="9"/>
    <pageSetUpPr fitToPage="1"/>
  </sheetPr>
  <dimension ref="B3:BT75"/>
  <sheetViews>
    <sheetView showGridLines="0" zoomScale="80" zoomScaleNormal="8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</cols>
  <sheetData>
    <row r="3" spans="44:72" x14ac:dyDescent="0.35">
      <c r="AR3" s="52" t="s">
        <v>26</v>
      </c>
      <c r="AS3" s="54" t="s">
        <v>308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7">
        <v>9</v>
      </c>
      <c r="BB3" s="147">
        <v>10</v>
      </c>
      <c r="BC3" s="53">
        <v>11</v>
      </c>
      <c r="BD3" s="53">
        <v>12</v>
      </c>
      <c r="BE3" s="170" t="s">
        <v>265</v>
      </c>
      <c r="BF3" s="170">
        <v>2</v>
      </c>
      <c r="BG3" s="170">
        <v>3</v>
      </c>
      <c r="BH3" s="170">
        <v>4</v>
      </c>
      <c r="BI3" s="170">
        <v>5</v>
      </c>
      <c r="BJ3" s="190">
        <v>6</v>
      </c>
      <c r="BK3" s="190">
        <v>7</v>
      </c>
      <c r="BL3" s="190">
        <v>8</v>
      </c>
      <c r="BM3" s="190">
        <v>9</v>
      </c>
      <c r="BN3" s="212">
        <v>10</v>
      </c>
      <c r="BO3" s="212">
        <v>11</v>
      </c>
      <c r="BP3" s="212">
        <v>12</v>
      </c>
      <c r="BQ3" s="212" t="s">
        <v>413</v>
      </c>
      <c r="BR3" s="212">
        <v>2</v>
      </c>
      <c r="BS3" s="212">
        <v>3</v>
      </c>
      <c r="BT3" s="212">
        <v>4</v>
      </c>
    </row>
    <row r="4" spans="44:7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'01.Chai B1- Tháng'!CQ4</f>
        <v>24580</v>
      </c>
      <c r="BN4" s="55">
        <f>'01.Chai B1- Tháng'!CR4</f>
        <v>24410</v>
      </c>
      <c r="BO4" s="55">
        <f>'01.Chai B1- Tháng'!CS4</f>
        <v>25120</v>
      </c>
      <c r="BP4" s="55">
        <f>'01.Chai B1- Tháng'!CT4</f>
        <v>25140</v>
      </c>
      <c r="BQ4" s="55">
        <f>'01.Chai B1- Tháng'!CU4</f>
        <v>25290</v>
      </c>
      <c r="BR4" s="55">
        <f>'01.Chai B1- Tháng'!CV4</f>
        <v>25050</v>
      </c>
      <c r="BS4" s="55">
        <f>'01.Chai B1- Tháng'!CW4</f>
        <v>25400</v>
      </c>
      <c r="BT4" s="55">
        <f>'01.Chai B1- Tháng'!CX4</f>
        <v>25460</v>
      </c>
    </row>
    <row r="5" spans="44:72" x14ac:dyDescent="0.35">
      <c r="AR5" s="52" t="s">
        <v>64</v>
      </c>
      <c r="AS5" s="55">
        <f t="shared" ref="AS5:BT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20622.599999999999</v>
      </c>
    </row>
    <row r="6" spans="44:7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</row>
    <row r="7" spans="44:7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>BQ14*BQ4/1000</f>
        <v>25922.25</v>
      </c>
      <c r="BR7" s="55">
        <f>BR14*BR4/1000</f>
        <v>25300.5</v>
      </c>
      <c r="BS7" s="55">
        <f>BS14*BS4/1000</f>
        <v>25717.5</v>
      </c>
      <c r="BT7" s="55">
        <f>BT14*BT4/1000</f>
        <v>25841.9</v>
      </c>
    </row>
    <row r="8" spans="44:72" x14ac:dyDescent="0.35">
      <c r="AR8" s="52" t="s">
        <v>74</v>
      </c>
      <c r="AS8" s="56">
        <f>AS6</f>
        <v>17500</v>
      </c>
      <c r="AT8" s="56">
        <f t="shared" ref="AT8:AX8" si="9">AT6</f>
        <v>17500</v>
      </c>
      <c r="AU8" s="56">
        <f t="shared" si="9"/>
        <v>18500</v>
      </c>
      <c r="AV8" s="56">
        <f t="shared" si="9"/>
        <v>18500</v>
      </c>
      <c r="AW8" s="56">
        <f t="shared" si="9"/>
        <v>18500</v>
      </c>
      <c r="AX8" s="56">
        <f t="shared" si="9"/>
        <v>17500</v>
      </c>
      <c r="AY8" s="56">
        <f t="shared" ref="AY8:BF8" si="10">AY6</f>
        <v>16000</v>
      </c>
      <c r="AZ8" s="56">
        <f t="shared" si="10"/>
        <v>16000</v>
      </c>
      <c r="BA8" s="56">
        <f t="shared" si="10"/>
        <v>16500</v>
      </c>
      <c r="BB8" s="56">
        <f t="shared" si="10"/>
        <v>17500</v>
      </c>
      <c r="BC8" s="56">
        <f t="shared" si="10"/>
        <v>18100</v>
      </c>
      <c r="BD8" s="56">
        <f t="shared" si="10"/>
        <v>18100</v>
      </c>
      <c r="BE8" s="56">
        <f t="shared" si="10"/>
        <v>18100</v>
      </c>
      <c r="BF8" s="56">
        <f t="shared" si="10"/>
        <v>18600</v>
      </c>
      <c r="BG8" s="56">
        <f t="shared" ref="BG8:BH8" si="11">BG6</f>
        <v>18900</v>
      </c>
      <c r="BH8" s="56">
        <f t="shared" si="11"/>
        <v>19300</v>
      </c>
      <c r="BI8" s="56">
        <f t="shared" ref="BI8:BJ8" si="12">BI6</f>
        <v>19800</v>
      </c>
      <c r="BJ8" s="55">
        <f t="shared" si="12"/>
        <v>19800</v>
      </c>
      <c r="BK8" s="55">
        <f t="shared" ref="BK8:BL8" si="13">BK6</f>
        <v>18300</v>
      </c>
      <c r="BL8" s="55">
        <f t="shared" si="13"/>
        <v>18300</v>
      </c>
      <c r="BM8" s="55">
        <f t="shared" ref="BM8:BN8" si="14">BM6</f>
        <v>18650</v>
      </c>
      <c r="BN8" s="55">
        <f t="shared" si="14"/>
        <v>18350</v>
      </c>
      <c r="BO8" s="55">
        <f t="shared" ref="BO8:BP8" si="15">BO6</f>
        <v>18550</v>
      </c>
      <c r="BP8" s="55">
        <f t="shared" si="15"/>
        <v>18550</v>
      </c>
      <c r="BQ8" s="55">
        <f>BQ6</f>
        <v>18550</v>
      </c>
      <c r="BR8" s="55">
        <f>BR6</f>
        <v>18850</v>
      </c>
      <c r="BS8" s="55">
        <f>BS6</f>
        <v>19550</v>
      </c>
      <c r="BT8" s="55">
        <f>BT6</f>
        <v>20050</v>
      </c>
    </row>
    <row r="9" spans="44:72" s="27" customFormat="1" x14ac:dyDescent="0.35">
      <c r="AR9" s="27" t="s">
        <v>232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17941.908440176532</v>
      </c>
      <c r="BF9" s="30">
        <v>18449</v>
      </c>
      <c r="BG9" s="30">
        <v>19187.722861119484</v>
      </c>
      <c r="BH9" s="30">
        <v>19561.943521976806</v>
      </c>
      <c r="BI9" s="30">
        <v>19772.97384437314</v>
      </c>
      <c r="BJ9" s="30">
        <v>19648.514806053448</v>
      </c>
      <c r="BK9" s="30">
        <v>17930.461135133097</v>
      </c>
      <c r="BL9" s="30">
        <v>17951.517426593633</v>
      </c>
      <c r="BM9" s="30">
        <v>18513.416247829598</v>
      </c>
      <c r="BN9" s="30">
        <v>18183.755560730584</v>
      </c>
      <c r="BO9" s="191">
        <v>18460.148776302332</v>
      </c>
      <c r="BP9" s="191">
        <v>18501.38793403473</v>
      </c>
      <c r="BQ9" s="281">
        <v>18242.041109632577</v>
      </c>
      <c r="BR9" s="281">
        <v>19068.147483677196</v>
      </c>
      <c r="BS9" s="217">
        <v>19530.408836335951</v>
      </c>
      <c r="BT9" s="217">
        <f>BT6</f>
        <v>20050</v>
      </c>
    </row>
    <row r="10" spans="44:72" x14ac:dyDescent="0.35">
      <c r="AR10" s="52" t="s">
        <v>75</v>
      </c>
      <c r="AS10" s="57">
        <f>AS5/AS6-1</f>
        <v>0.32857142857142851</v>
      </c>
      <c r="AT10" s="57">
        <f t="shared" ref="AT10:AZ10" si="16">AT5/AT6-1</f>
        <v>0.40746571428571432</v>
      </c>
      <c r="AU10" s="57">
        <f t="shared" si="16"/>
        <v>0.28244324324324332</v>
      </c>
      <c r="AV10" s="57">
        <f t="shared" si="16"/>
        <v>0.32644864864864864</v>
      </c>
      <c r="AW10" s="57">
        <f t="shared" si="16"/>
        <v>0.22645027027027043</v>
      </c>
      <c r="AX10" s="57">
        <f t="shared" si="16"/>
        <v>0.19316285714285697</v>
      </c>
      <c r="AY10" s="57">
        <f t="shared" si="16"/>
        <v>0.31950875000000001</v>
      </c>
      <c r="AZ10" s="57">
        <f t="shared" si="16"/>
        <v>0.36782000000000004</v>
      </c>
      <c r="BA10" s="57">
        <f t="shared" ref="BA10:BB10" si="17">BA5/BA6-1</f>
        <v>0.35047272727272727</v>
      </c>
      <c r="BB10" s="57">
        <f t="shared" si="17"/>
        <v>0.27990285714285701</v>
      </c>
      <c r="BC10" s="57">
        <f t="shared" ref="BC10:BD10" si="18">BC5/BC6-1</f>
        <v>0.22966850828729291</v>
      </c>
      <c r="BD10" s="57">
        <f t="shared" si="18"/>
        <v>0.23961325966850833</v>
      </c>
      <c r="BE10" s="57">
        <f t="shared" ref="BE10:BF10" si="19">BE5/BE6-1</f>
        <v>0.24393922651933697</v>
      </c>
      <c r="BF10" s="57">
        <f t="shared" si="19"/>
        <v>0.22944892473118284</v>
      </c>
      <c r="BG10" s="57">
        <f t="shared" ref="BG10:BH10" si="20">BG5/BG6-1</f>
        <v>0.218021164021164</v>
      </c>
      <c r="BH10" s="57">
        <f t="shared" si="20"/>
        <v>0.20251813471502578</v>
      </c>
      <c r="BI10" s="57">
        <f t="shared" ref="BI10:BJ10" si="21">BI5/BI6-1</f>
        <v>0.21199242424242426</v>
      </c>
      <c r="BJ10" s="57">
        <f t="shared" si="21"/>
        <v>0.21148989898989901</v>
      </c>
      <c r="BK10" s="57">
        <f t="shared" ref="BK10:BL10" si="22">BK5/BK6-1</f>
        <v>0.30906885245901639</v>
      </c>
      <c r="BL10" s="57">
        <f t="shared" si="22"/>
        <v>0.27709836065573779</v>
      </c>
      <c r="BM10" s="57">
        <f t="shared" ref="BM10:BN10" si="23">BM5/BM6-1</f>
        <v>0.15980697050938342</v>
      </c>
      <c r="BN10" s="57">
        <f t="shared" si="23"/>
        <v>0.1473365122615804</v>
      </c>
      <c r="BO10" s="57">
        <f t="shared" ref="BO10:BP10" si="24">BO5/BO6-1</f>
        <v>0.15375956873315366</v>
      </c>
      <c r="BP10" s="57">
        <f t="shared" si="24"/>
        <v>0.12486253369272249</v>
      </c>
      <c r="BQ10" s="57">
        <f>BQ5/BQ6-1</f>
        <v>0.12884743935309961</v>
      </c>
      <c r="BR10" s="57">
        <f>BR5/BR6-1</f>
        <v>0.11628647214854104</v>
      </c>
      <c r="BS10" s="57">
        <f>BS5/BS6-1</f>
        <v>6.9268542199488525E-2</v>
      </c>
      <c r="BT10" s="57">
        <f>BT5/BT6-1</f>
        <v>2.8558603491271706E-2</v>
      </c>
    </row>
    <row r="11" spans="44:72" x14ac:dyDescent="0.35">
      <c r="AR11" s="52" t="s">
        <v>61</v>
      </c>
      <c r="AS11" s="56">
        <f>AS5-AS6</f>
        <v>5750</v>
      </c>
      <c r="AT11" s="56">
        <f t="shared" ref="AT11:AX11" si="25">AT5-AT6</f>
        <v>7130.6500000000015</v>
      </c>
      <c r="AU11" s="56">
        <f t="shared" si="25"/>
        <v>5225.2000000000007</v>
      </c>
      <c r="AV11" s="56">
        <f t="shared" si="25"/>
        <v>6039.2999999999993</v>
      </c>
      <c r="AW11" s="56">
        <f t="shared" si="25"/>
        <v>4189.3300000000017</v>
      </c>
      <c r="AX11" s="56">
        <f t="shared" si="25"/>
        <v>3380.3499999999985</v>
      </c>
      <c r="AY11" s="56">
        <f t="shared" ref="AY11:AZ11" si="26">AY5-AY6</f>
        <v>5112.1399999999994</v>
      </c>
      <c r="AZ11" s="56">
        <f t="shared" si="26"/>
        <v>5885.119999999999</v>
      </c>
      <c r="BA11" s="55">
        <f t="shared" ref="BA11:BB11" si="27">BA5-BA6</f>
        <v>5782.7999999999993</v>
      </c>
      <c r="BB11" s="55">
        <f t="shared" si="27"/>
        <v>4898.2999999999993</v>
      </c>
      <c r="BC11" s="55">
        <f t="shared" ref="BC11:BD11" si="28">BC5-BC6</f>
        <v>4157</v>
      </c>
      <c r="BD11" s="55">
        <f t="shared" si="28"/>
        <v>4337</v>
      </c>
      <c r="BE11" s="55">
        <f t="shared" ref="BE11:BF11" si="29">BE5-BE6</f>
        <v>4415.2999999999993</v>
      </c>
      <c r="BF11" s="55">
        <f t="shared" si="29"/>
        <v>4267.75</v>
      </c>
      <c r="BG11" s="55">
        <f t="shared" ref="BG11:BH11" si="30">BG5-BG6</f>
        <v>4120.5999999999985</v>
      </c>
      <c r="BH11" s="55">
        <f t="shared" si="30"/>
        <v>3908.5999999999985</v>
      </c>
      <c r="BI11" s="55">
        <f t="shared" ref="BI11:BJ11" si="31">BI5-BI6</f>
        <v>4197.4500000000007</v>
      </c>
      <c r="BJ11" s="55">
        <f t="shared" si="31"/>
        <v>4187.5</v>
      </c>
      <c r="BK11" s="55">
        <f t="shared" ref="BK11:BL11" si="32">BK5-BK6</f>
        <v>5655.9599999999991</v>
      </c>
      <c r="BL11" s="55">
        <f t="shared" si="32"/>
        <v>5070.9000000000015</v>
      </c>
      <c r="BM11" s="55">
        <f t="shared" ref="BM11:BN11" si="33">BM5-BM6</f>
        <v>2980.4000000000015</v>
      </c>
      <c r="BN11" s="55">
        <f t="shared" si="33"/>
        <v>2703.625</v>
      </c>
      <c r="BO11" s="55">
        <f t="shared" ref="BO11:BP11" si="34">BO5-BO6</f>
        <v>2852.2400000000016</v>
      </c>
      <c r="BP11" s="55">
        <f t="shared" si="34"/>
        <v>2316.2000000000007</v>
      </c>
      <c r="BQ11" s="55">
        <f>BQ5-BQ6</f>
        <v>2390.119999999999</v>
      </c>
      <c r="BR11" s="55">
        <f>BR5-BR6</f>
        <v>2192</v>
      </c>
      <c r="BS11" s="55">
        <f>BS5-BS6</f>
        <v>1354.2000000000007</v>
      </c>
      <c r="BT11" s="55">
        <f>BT5-BT6</f>
        <v>572.59999999999854</v>
      </c>
    </row>
    <row r="12" spans="44:7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</row>
    <row r="13" spans="44:72" ht="14.5" customHeight="1" x14ac:dyDescent="0.35">
      <c r="AR13" s="62" t="s">
        <v>69</v>
      </c>
      <c r="AS13" s="63">
        <f>AS5</f>
        <v>23250</v>
      </c>
      <c r="AT13" s="63">
        <f t="shared" ref="AT13:AX13" si="35">AT5</f>
        <v>24630.65</v>
      </c>
      <c r="AU13" s="63">
        <f t="shared" si="35"/>
        <v>23725.200000000001</v>
      </c>
      <c r="AV13" s="63">
        <f t="shared" si="35"/>
        <v>24539.3</v>
      </c>
      <c r="AW13" s="63">
        <f t="shared" si="35"/>
        <v>22689.33</v>
      </c>
      <c r="AX13" s="63">
        <f t="shared" si="35"/>
        <v>20880.349999999999</v>
      </c>
      <c r="AY13" s="63">
        <f t="shared" ref="AY13:BD13" si="36">AY5</f>
        <v>21112.14</v>
      </c>
      <c r="AZ13" s="63">
        <f t="shared" si="36"/>
        <v>21885.119999999999</v>
      </c>
      <c r="BA13" s="63">
        <f t="shared" si="36"/>
        <v>22282.799999999999</v>
      </c>
      <c r="BB13" s="63">
        <f t="shared" si="36"/>
        <v>22398.3</v>
      </c>
      <c r="BC13" s="63">
        <f t="shared" si="36"/>
        <v>22257</v>
      </c>
      <c r="BD13" s="63">
        <f t="shared" si="36"/>
        <v>22437</v>
      </c>
      <c r="BE13" s="63">
        <f t="shared" ref="BE13" si="37">BE5</f>
        <v>22515.3</v>
      </c>
      <c r="BF13" s="63">
        <f t="shared" ref="BF13:BK13" si="38">BF5</f>
        <v>22867.75</v>
      </c>
      <c r="BG13" s="63">
        <f t="shared" si="38"/>
        <v>23020.6</v>
      </c>
      <c r="BH13" s="63">
        <f t="shared" si="38"/>
        <v>23208.6</v>
      </c>
      <c r="BI13" s="63">
        <f t="shared" si="38"/>
        <v>23997.45</v>
      </c>
      <c r="BJ13" s="63">
        <f t="shared" si="38"/>
        <v>23987.5</v>
      </c>
      <c r="BK13" s="63">
        <f t="shared" si="38"/>
        <v>23955.96</v>
      </c>
      <c r="BL13" s="63">
        <f t="shared" ref="BL13:BM13" si="39">BL5</f>
        <v>23370.9</v>
      </c>
      <c r="BM13" s="63">
        <f t="shared" si="39"/>
        <v>21630.400000000001</v>
      </c>
      <c r="BN13" s="63">
        <f t="shared" ref="BN13:BO13" si="40">BN5</f>
        <v>21053.625</v>
      </c>
      <c r="BO13" s="63">
        <f t="shared" si="40"/>
        <v>21402.240000000002</v>
      </c>
      <c r="BP13" s="63">
        <f t="shared" ref="BP13" si="41">BP5</f>
        <v>20866.2</v>
      </c>
      <c r="BQ13" s="63">
        <f>BQ5</f>
        <v>20940.12</v>
      </c>
      <c r="BR13" s="63">
        <f>BR5</f>
        <v>21042</v>
      </c>
      <c r="BS13" s="63">
        <f>BS5</f>
        <v>20904.2</v>
      </c>
      <c r="BT13" s="63">
        <f>BT5</f>
        <v>20622.599999999999</v>
      </c>
    </row>
    <row r="14" spans="44:72" ht="14.5" customHeight="1" x14ac:dyDescent="0.35">
      <c r="AR14" s="52" t="s">
        <v>230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</row>
    <row r="15" spans="44:72" ht="14.5" customHeight="1" x14ac:dyDescent="0.35"/>
    <row r="18" spans="2:65" ht="14.5" customHeight="1" x14ac:dyDescent="0.35"/>
    <row r="19" spans="2:65" ht="14.5" customHeight="1" x14ac:dyDescent="0.35"/>
    <row r="20" spans="2:65" ht="14.5" customHeight="1" x14ac:dyDescent="0.35"/>
    <row r="25" spans="2:65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65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8"/>
      <c r="BB26" s="148"/>
      <c r="BC26" s="64"/>
      <c r="BD26" s="64"/>
      <c r="BE26" s="64"/>
      <c r="BF26" s="64"/>
      <c r="BG26" s="64"/>
      <c r="BH26" s="64"/>
      <c r="BI26" s="64"/>
      <c r="BJ26" s="148"/>
      <c r="BK26" s="148"/>
      <c r="BL26" s="148"/>
      <c r="BM26" s="148"/>
    </row>
    <row r="27" spans="2:65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49"/>
      <c r="BB27" s="149"/>
      <c r="BC27" s="65"/>
      <c r="BD27" s="65"/>
      <c r="BE27" s="65"/>
      <c r="BF27" s="65"/>
      <c r="BG27" s="65"/>
      <c r="BH27" s="65"/>
      <c r="BI27" s="65"/>
      <c r="BJ27" s="149"/>
      <c r="BK27" s="149"/>
      <c r="BL27" s="149"/>
      <c r="BM27" s="149"/>
    </row>
    <row r="28" spans="2:65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65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65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65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65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3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265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413</v>
      </c>
      <c r="AB39" s="140">
        <v>2</v>
      </c>
      <c r="AC39" s="140">
        <v>3</v>
      </c>
      <c r="AD39" s="140">
        <v>4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2"/>
      <c r="BB39" s="152"/>
      <c r="BC39" s="137"/>
      <c r="BD39" s="137"/>
      <c r="BE39" s="137"/>
      <c r="BF39" s="137"/>
      <c r="BG39" s="137"/>
      <c r="BH39" s="137"/>
      <c r="BI39" s="137"/>
      <c r="BJ39" s="152"/>
      <c r="BK39" s="152"/>
      <c r="BL39" s="152"/>
      <c r="BM39" s="152"/>
    </row>
    <row r="40" spans="2:65" s="72" customFormat="1" ht="18" x14ac:dyDescent="0.35">
      <c r="B40" s="7" t="s">
        <v>292</v>
      </c>
      <c r="C40" s="173">
        <v>1000</v>
      </c>
      <c r="D40" s="173">
        <v>1045</v>
      </c>
      <c r="E40" s="173">
        <v>1020</v>
      </c>
      <c r="F40" s="173">
        <v>1055</v>
      </c>
      <c r="G40" s="173">
        <v>974</v>
      </c>
      <c r="H40" s="173">
        <v>895</v>
      </c>
      <c r="I40" s="173">
        <v>903</v>
      </c>
      <c r="J40" s="173">
        <v>918</v>
      </c>
      <c r="K40" s="173">
        <v>930</v>
      </c>
      <c r="L40" s="173">
        <v>922.5</v>
      </c>
      <c r="M40" s="173">
        <v>900</v>
      </c>
      <c r="N40" s="173">
        <v>900</v>
      </c>
      <c r="O40" s="173">
        <v>930</v>
      </c>
      <c r="P40" s="173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810</v>
      </c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3"/>
      <c r="BB40" s="153"/>
      <c r="BC40" s="73"/>
      <c r="BD40" s="73"/>
      <c r="BE40" s="73"/>
      <c r="BF40" s="73"/>
      <c r="BG40" s="73"/>
      <c r="BH40" s="73"/>
      <c r="BI40" s="73"/>
      <c r="BJ40" s="153"/>
      <c r="BK40" s="153"/>
      <c r="BL40" s="153"/>
      <c r="BM40" s="153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3"/>
      <c r="BB41" s="153"/>
      <c r="BC41" s="73"/>
      <c r="BD41" s="73"/>
      <c r="BE41" s="73"/>
      <c r="BF41" s="73"/>
      <c r="BG41" s="73"/>
      <c r="BH41" s="73"/>
      <c r="BI41" s="73"/>
      <c r="BJ41" s="153"/>
      <c r="BK41" s="153"/>
      <c r="BL41" s="153"/>
      <c r="BM41" s="153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3"/>
      <c r="BB42" s="153"/>
      <c r="BC42" s="73"/>
      <c r="BD42" s="73"/>
      <c r="BE42" s="73"/>
      <c r="BF42" s="73"/>
      <c r="BG42" s="73"/>
      <c r="BH42" s="73"/>
      <c r="BI42" s="73"/>
      <c r="BJ42" s="153"/>
      <c r="BK42" s="153"/>
      <c r="BL42" s="153"/>
      <c r="BM42" s="153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3"/>
      <c r="BB43" s="153"/>
      <c r="BC43" s="73"/>
      <c r="BD43" s="73"/>
      <c r="BE43" s="73"/>
      <c r="BF43" s="73"/>
      <c r="BG43" s="73"/>
      <c r="BH43" s="73"/>
      <c r="BI43" s="73"/>
      <c r="BJ43" s="153"/>
      <c r="BK43" s="153"/>
      <c r="BL43" s="153"/>
      <c r="BM43" s="153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5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232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320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6">
    <tabColor theme="9"/>
    <pageSetUpPr fitToPage="1"/>
  </sheetPr>
  <dimension ref="B3:BR38"/>
  <sheetViews>
    <sheetView showGridLines="0" topLeftCell="A19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22812.16</v>
      </c>
    </row>
    <row r="6" spans="15:7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</row>
    <row r="7" spans="15:70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>BO6</f>
        <v>21500</v>
      </c>
      <c r="BP7" s="55">
        <f>BP6</f>
        <v>21500</v>
      </c>
      <c r="BQ7" s="55">
        <f>BQ6</f>
        <v>21500</v>
      </c>
      <c r="BR7" s="55">
        <f>BR6</f>
        <v>21500</v>
      </c>
    </row>
    <row r="8" spans="15:70" s="27" customFormat="1" x14ac:dyDescent="0.35">
      <c r="AP8" s="27" t="s">
        <v>231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1">
        <v>21713.979499742134</v>
      </c>
      <c r="BN8" s="281">
        <v>19595.344229816739</v>
      </c>
      <c r="BO8" s="191">
        <v>21500</v>
      </c>
      <c r="BP8" s="191">
        <v>21500</v>
      </c>
      <c r="BQ8" s="217">
        <v>21500</v>
      </c>
      <c r="BR8" s="217">
        <v>21500</v>
      </c>
    </row>
    <row r="9" spans="15:70" x14ac:dyDescent="0.35">
      <c r="AP9" s="52" t="s">
        <v>79</v>
      </c>
      <c r="AQ9" s="57">
        <f>AQ5/AQ6-1</f>
        <v>0.10031976744186055</v>
      </c>
      <c r="AR9" s="57">
        <f t="shared" ref="AR9:AX9" si="9">AR5/AR6-1</f>
        <v>0.19768488372093018</v>
      </c>
      <c r="AS9" s="57">
        <f t="shared" si="9"/>
        <v>0.1602953488372092</v>
      </c>
      <c r="AT9" s="57">
        <f t="shared" si="9"/>
        <v>0.13595348837209298</v>
      </c>
      <c r="AU9" s="57">
        <f t="shared" si="9"/>
        <v>0.13116186046511635</v>
      </c>
      <c r="AV9" s="57">
        <f t="shared" si="9"/>
        <v>-1.6082608695652256E-2</v>
      </c>
      <c r="AW9" s="57">
        <f t="shared" si="9"/>
        <v>-2.4139130434782663E-2</v>
      </c>
      <c r="AX9" s="57">
        <f t="shared" si="9"/>
        <v>6.8032000000000092E-2</v>
      </c>
      <c r="AY9" s="57">
        <f t="shared" ref="AY9:BA9" si="10">AY5/AY6-1</f>
        <v>9.4173333333333442E-2</v>
      </c>
      <c r="AZ9" s="57">
        <f t="shared" si="10"/>
        <v>0.1006933333333333</v>
      </c>
      <c r="BA9" s="57">
        <f t="shared" si="10"/>
        <v>4.965111111111109E-2</v>
      </c>
      <c r="BB9" s="57">
        <f t="shared" ref="BB9:BC9" si="11">BB5/BB6-1</f>
        <v>2.8224000000000027E-2</v>
      </c>
      <c r="BC9" s="57">
        <f t="shared" si="11"/>
        <v>1.1440000000000117E-2</v>
      </c>
      <c r="BD9" s="57">
        <f t="shared" ref="BD9:BE9" si="12">BD5/BD6-1</f>
        <v>6.6999999999999948E-2</v>
      </c>
      <c r="BE9" s="57">
        <f t="shared" si="12"/>
        <v>9.6484090909090936E-2</v>
      </c>
      <c r="BF9" s="57">
        <f t="shared" ref="BF9:BG9" si="13">BF5/BF6-1</f>
        <v>8.0748636363636495E-2</v>
      </c>
      <c r="BG9" s="57">
        <f t="shared" si="13"/>
        <v>0.13711136363636367</v>
      </c>
      <c r="BH9" s="57">
        <f t="shared" ref="BH9:BI9" si="14">BH5/BH6-1</f>
        <v>0.14772727272727271</v>
      </c>
      <c r="BI9" s="57">
        <f t="shared" si="14"/>
        <v>0.14863636363636368</v>
      </c>
      <c r="BJ9" s="57">
        <f t="shared" ref="BJ9:BK9" si="15">BJ5/BJ6-1</f>
        <v>0.12399636363636346</v>
      </c>
      <c r="BK9" s="57">
        <f t="shared" si="15"/>
        <v>8.1520000000000037E-2</v>
      </c>
      <c r="BL9" s="57">
        <f t="shared" ref="BL9:BM9" si="16">BL5/BL6-1</f>
        <v>7.0711363636363656E-2</v>
      </c>
      <c r="BM9" s="57">
        <f t="shared" si="16"/>
        <v>0.13799441860465111</v>
      </c>
      <c r="BN9" s="57">
        <f t="shared" ref="BN9" si="17">BN5/BN6-1</f>
        <v>0.11785302325581393</v>
      </c>
      <c r="BO9" s="57">
        <f>BO5/BO6-1</f>
        <v>0.10570232558139536</v>
      </c>
      <c r="BP9" s="57">
        <f>BP5/BP6-1</f>
        <v>6.9576744186046646E-2</v>
      </c>
      <c r="BQ9" s="57">
        <f>BQ5/BQ6-1</f>
        <v>5.8530232558139605E-2</v>
      </c>
      <c r="BR9" s="57">
        <f>BR5/BR6-1</f>
        <v>6.1030697674418599E-2</v>
      </c>
    </row>
    <row r="10" spans="15:70" x14ac:dyDescent="0.35">
      <c r="AP10" s="52" t="s">
        <v>61</v>
      </c>
      <c r="AQ10" s="56">
        <f>AQ5-AQ6</f>
        <v>2156.875</v>
      </c>
      <c r="AR10" s="56">
        <f t="shared" ref="AR10:AV10" si="18">AR5-AR6</f>
        <v>4250.2249999999985</v>
      </c>
      <c r="AS10" s="56">
        <f t="shared" si="18"/>
        <v>3446.3499999999985</v>
      </c>
      <c r="AT10" s="56">
        <f t="shared" si="18"/>
        <v>2923</v>
      </c>
      <c r="AU10" s="56">
        <f t="shared" si="18"/>
        <v>2819.9799999999996</v>
      </c>
      <c r="AV10" s="56">
        <f t="shared" si="18"/>
        <v>-369.90000000000146</v>
      </c>
      <c r="AW10" s="56">
        <f t="shared" ref="AW10:AX10" si="19">AW5-AW6</f>
        <v>-555.20000000000073</v>
      </c>
      <c r="AX10" s="55">
        <f t="shared" si="19"/>
        <v>1530.7200000000012</v>
      </c>
      <c r="AY10" s="55">
        <f t="shared" ref="AY10:AZ10" si="20">AY5-AY6</f>
        <v>2118.9000000000015</v>
      </c>
      <c r="AZ10" s="55">
        <f t="shared" si="20"/>
        <v>2265.5999999999985</v>
      </c>
      <c r="BA10" s="55">
        <f t="shared" ref="BA10:BB10" si="21">BA5-BA6</f>
        <v>1117.1500000000015</v>
      </c>
      <c r="BB10" s="55">
        <f t="shared" si="21"/>
        <v>635.04000000000087</v>
      </c>
      <c r="BC10" s="55">
        <f t="shared" ref="BC10:BD10" si="22">BC5-BC6</f>
        <v>257.40000000000146</v>
      </c>
      <c r="BD10" s="55">
        <f t="shared" si="22"/>
        <v>1507.5</v>
      </c>
      <c r="BE10" s="55">
        <f t="shared" ref="BE10:BF10" si="23">BE5-BE6</f>
        <v>2122.6500000000015</v>
      </c>
      <c r="BF10" s="55">
        <f t="shared" si="23"/>
        <v>1776.4700000000012</v>
      </c>
      <c r="BG10" s="55">
        <f t="shared" ref="BG10:BH10" si="24">BG5-BG6</f>
        <v>3016.4500000000007</v>
      </c>
      <c r="BH10" s="55">
        <f t="shared" si="24"/>
        <v>3250</v>
      </c>
      <c r="BI10" s="55">
        <f t="shared" ref="BI10:BJ10" si="25">BI5-BI6</f>
        <v>3270</v>
      </c>
      <c r="BJ10" s="55">
        <f t="shared" si="25"/>
        <v>2727.9199999999983</v>
      </c>
      <c r="BK10" s="55">
        <f t="shared" ref="BK10:BL10" si="26">BK5-BK6</f>
        <v>1793.4399999999987</v>
      </c>
      <c r="BL10" s="55">
        <f t="shared" si="26"/>
        <v>1555.6500000000015</v>
      </c>
      <c r="BM10" s="55">
        <f t="shared" ref="BM10:BN10" si="27">BM5-BM6</f>
        <v>2966.880000000001</v>
      </c>
      <c r="BN10" s="55">
        <f t="shared" si="27"/>
        <v>2533.84</v>
      </c>
      <c r="BO10" s="55">
        <f>BO5-BO6</f>
        <v>2272.5999999999985</v>
      </c>
      <c r="BP10" s="55">
        <f>BP5-BP6</f>
        <v>1495.9000000000015</v>
      </c>
      <c r="BQ10" s="55">
        <f>BQ5-BQ6</f>
        <v>1258.4000000000015</v>
      </c>
      <c r="BR10" s="55">
        <f>BR5-BR6</f>
        <v>1312.1599999999999</v>
      </c>
    </row>
    <row r="11" spans="15:70" ht="14.5" customHeight="1" x14ac:dyDescent="0.35">
      <c r="O11" s="388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>
        <v>1400</v>
      </c>
      <c r="BP11" s="55">
        <v>1400</v>
      </c>
      <c r="BQ11" s="55">
        <v>1400</v>
      </c>
      <c r="BR11" s="55">
        <v>1400</v>
      </c>
    </row>
    <row r="12" spans="15:70" ht="14.5" customHeight="1" x14ac:dyDescent="0.35">
      <c r="O12" s="388"/>
      <c r="P12" s="11"/>
      <c r="AP12" s="62" t="s">
        <v>69</v>
      </c>
      <c r="AQ12" s="63">
        <f>AQ5</f>
        <v>23656.875</v>
      </c>
      <c r="AR12" s="63">
        <f t="shared" ref="AR12:AZ12" si="28">AR5</f>
        <v>25750.224999999999</v>
      </c>
      <c r="AS12" s="63">
        <f t="shared" si="28"/>
        <v>24946.35</v>
      </c>
      <c r="AT12" s="63">
        <f t="shared" si="28"/>
        <v>24423</v>
      </c>
      <c r="AU12" s="63">
        <f t="shared" si="28"/>
        <v>24319.98</v>
      </c>
      <c r="AV12" s="63">
        <f t="shared" si="28"/>
        <v>22630.1</v>
      </c>
      <c r="AW12" s="63">
        <f t="shared" si="28"/>
        <v>22444.799999999999</v>
      </c>
      <c r="AX12" s="63">
        <f t="shared" si="28"/>
        <v>24030.720000000001</v>
      </c>
      <c r="AY12" s="63">
        <f t="shared" si="28"/>
        <v>24618.9</v>
      </c>
      <c r="AZ12" s="63">
        <f t="shared" si="28"/>
        <v>24765.599999999999</v>
      </c>
      <c r="BA12" s="63">
        <f t="shared" ref="BA12:BF12" si="29">BA5</f>
        <v>23617.15</v>
      </c>
      <c r="BB12" s="63">
        <f t="shared" si="29"/>
        <v>23135.040000000001</v>
      </c>
      <c r="BC12" s="63">
        <f t="shared" si="29"/>
        <v>22757.4</v>
      </c>
      <c r="BD12" s="63">
        <f t="shared" si="29"/>
        <v>24007.5</v>
      </c>
      <c r="BE12" s="63">
        <f t="shared" si="29"/>
        <v>24122.65</v>
      </c>
      <c r="BF12" s="63">
        <f t="shared" si="29"/>
        <v>23776.47</v>
      </c>
      <c r="BG12" s="63">
        <f t="shared" ref="BG12:BH12" si="30">BG5</f>
        <v>25016.45</v>
      </c>
      <c r="BH12" s="63">
        <f t="shared" si="30"/>
        <v>25250</v>
      </c>
      <c r="BI12" s="63">
        <f t="shared" ref="BI12:BJ12" si="31">BI5</f>
        <v>25270</v>
      </c>
      <c r="BJ12" s="63">
        <f t="shared" si="31"/>
        <v>24727.919999999998</v>
      </c>
      <c r="BK12" s="63">
        <f t="shared" ref="BK12" si="32">BK5</f>
        <v>23793.439999999999</v>
      </c>
      <c r="BL12" s="63">
        <f t="shared" ref="BL12:BQ12" si="33">BL5</f>
        <v>23555.65</v>
      </c>
      <c r="BM12" s="63">
        <f t="shared" si="33"/>
        <v>24466.880000000001</v>
      </c>
      <c r="BN12" s="63">
        <f t="shared" si="33"/>
        <v>24033.84</v>
      </c>
      <c r="BO12" s="63">
        <f t="shared" si="33"/>
        <v>23772.6</v>
      </c>
      <c r="BP12" s="63">
        <f t="shared" si="33"/>
        <v>22995.9</v>
      </c>
      <c r="BQ12" s="63">
        <f t="shared" si="33"/>
        <v>22758.400000000001</v>
      </c>
      <c r="BR12" s="63">
        <f t="shared" ref="BR12" si="34">BR5</f>
        <v>22812.16</v>
      </c>
    </row>
    <row r="13" spans="15:70" ht="14.5" customHeight="1" x14ac:dyDescent="0.35">
      <c r="AP13" s="52" t="s">
        <v>233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5:70" ht="14.5" customHeight="1" x14ac:dyDescent="0.35"/>
    <row r="15" spans="15:7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8"/>
      <c r="AY26" s="148"/>
      <c r="AZ26" s="148"/>
      <c r="BA26" s="148"/>
      <c r="BB26" s="148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49"/>
      <c r="AY27" s="149"/>
      <c r="AZ27" s="149"/>
      <c r="BA27" s="149"/>
      <c r="BB27" s="149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49"/>
      <c r="AY28" s="149"/>
      <c r="AZ28" s="149"/>
      <c r="BA28" s="149"/>
      <c r="BB28" s="149"/>
    </row>
    <row r="31" spans="2:54" ht="18" x14ac:dyDescent="0.4">
      <c r="B31" s="150"/>
      <c r="C31" s="151"/>
      <c r="D31" s="151"/>
      <c r="E31" s="151"/>
      <c r="F31" s="151"/>
      <c r="G31" s="151"/>
      <c r="H31" s="151"/>
      <c r="I31" s="151"/>
      <c r="J31" s="151"/>
      <c r="P31" s="8"/>
    </row>
    <row r="36" spans="2:54" s="177" customFormat="1" ht="17.5" x14ac:dyDescent="0.35">
      <c r="B36" s="183" t="s">
        <v>25</v>
      </c>
      <c r="C36" s="175" t="s">
        <v>81</v>
      </c>
      <c r="D36" s="174">
        <v>2</v>
      </c>
      <c r="E36" s="174">
        <v>3</v>
      </c>
      <c r="F36" s="174">
        <v>4</v>
      </c>
      <c r="G36" s="174">
        <v>5</v>
      </c>
      <c r="H36" s="174">
        <v>6</v>
      </c>
      <c r="I36" s="174">
        <v>7</v>
      </c>
      <c r="J36" s="174">
        <v>8</v>
      </c>
      <c r="K36" s="174">
        <v>9</v>
      </c>
      <c r="L36" s="174">
        <v>10</v>
      </c>
      <c r="M36" s="174">
        <v>11</v>
      </c>
      <c r="N36" s="174">
        <v>12</v>
      </c>
      <c r="O36" s="176" t="s">
        <v>265</v>
      </c>
      <c r="P36" s="176">
        <v>2</v>
      </c>
      <c r="Q36" s="176">
        <v>3</v>
      </c>
      <c r="R36" s="176">
        <v>4</v>
      </c>
      <c r="S36" s="176">
        <v>5</v>
      </c>
      <c r="T36" s="176">
        <v>6</v>
      </c>
      <c r="U36" s="176">
        <v>7</v>
      </c>
      <c r="V36" s="176">
        <v>8</v>
      </c>
      <c r="W36" s="176">
        <v>9</v>
      </c>
      <c r="X36" s="176">
        <v>10</v>
      </c>
      <c r="Y36" s="176">
        <v>11</v>
      </c>
      <c r="Z36" s="176">
        <v>12</v>
      </c>
      <c r="AA36" s="176" t="s">
        <v>413</v>
      </c>
      <c r="AB36" s="176">
        <v>2</v>
      </c>
      <c r="AC36" s="176">
        <v>3</v>
      </c>
      <c r="AD36" s="176">
        <v>4</v>
      </c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178"/>
      <c r="AQ36" s="178"/>
      <c r="AR36" s="178"/>
      <c r="AS36" s="178"/>
      <c r="AT36" s="178"/>
      <c r="AU36" s="178"/>
      <c r="AV36" s="178"/>
      <c r="AW36" s="178"/>
      <c r="AX36" s="179"/>
      <c r="AY36" s="179"/>
      <c r="AZ36" s="179"/>
      <c r="BA36" s="179"/>
      <c r="BB36" s="179"/>
    </row>
    <row r="37" spans="2:54" ht="18" x14ac:dyDescent="0.35">
      <c r="B37" s="7" t="s">
        <v>292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896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</row>
    <row r="38" spans="2:54" ht="18" x14ac:dyDescent="0.35">
      <c r="B38" s="193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7"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231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391"/>
      <c r="AA57" s="391"/>
      <c r="AK57" t="s">
        <v>320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391"/>
      <c r="AA58" s="391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8">
    <tabColor theme="9"/>
    <pageSetUpPr fitToPage="1"/>
  </sheetPr>
  <dimension ref="B3:BR40"/>
  <sheetViews>
    <sheetView showGridLines="0" topLeftCell="A11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0" width="9.81640625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7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24950.799999999999</v>
      </c>
    </row>
    <row r="6" spans="15:7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</row>
    <row r="7" spans="15:70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0" s="27" customFormat="1" x14ac:dyDescent="0.35">
      <c r="AP8" s="27" t="s">
        <v>235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217">
        <v>16000</v>
      </c>
      <c r="BM8" s="217">
        <v>16000</v>
      </c>
      <c r="BN8" s="217">
        <v>16000</v>
      </c>
      <c r="BO8" s="217">
        <f>BO6</f>
        <v>18500</v>
      </c>
      <c r="BP8" s="217">
        <v>18500</v>
      </c>
      <c r="BQ8" s="217">
        <v>19000</v>
      </c>
      <c r="BR8" s="217">
        <f>BR6</f>
        <v>19000</v>
      </c>
    </row>
    <row r="9" spans="15:70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>BO6</f>
        <v>18500</v>
      </c>
      <c r="BP9" s="55">
        <f>BP6</f>
        <v>19000</v>
      </c>
      <c r="BQ9" s="55">
        <f>BQ6</f>
        <v>19000</v>
      </c>
      <c r="BR9" s="55">
        <f>BR6</f>
        <v>19000</v>
      </c>
    </row>
    <row r="10" spans="15:70" x14ac:dyDescent="0.35">
      <c r="AP10" s="52" t="s">
        <v>170</v>
      </c>
      <c r="AQ10" s="57">
        <f t="shared" ref="AQ10:AV10" si="9">AQ11/AQ13</f>
        <v>0.34146215979832278</v>
      </c>
      <c r="AR10" s="57">
        <f t="shared" si="9"/>
        <v>0.37578940695117014</v>
      </c>
      <c r="AS10" s="57">
        <f t="shared" si="9"/>
        <v>0.3385805939546267</v>
      </c>
      <c r="AT10" s="57">
        <f t="shared" si="9"/>
        <v>0.33053412916088731</v>
      </c>
      <c r="AU10" s="57">
        <f t="shared" si="9"/>
        <v>0.29008509550296635</v>
      </c>
      <c r="AV10" s="57">
        <f t="shared" si="9"/>
        <v>0.22725379279534905</v>
      </c>
      <c r="AW10" s="57">
        <f t="shared" ref="AW10:AX10" si="10">AW11/AW13</f>
        <v>0.23961600608307196</v>
      </c>
      <c r="AX10" s="57">
        <f t="shared" si="10"/>
        <v>0.29943534488797974</v>
      </c>
      <c r="AY10" s="57">
        <f t="shared" ref="AY10:BD10" si="11">AY11/AY13</f>
        <v>0.31859221150897754</v>
      </c>
      <c r="AZ10" s="57">
        <f t="shared" si="11"/>
        <v>0.31888518532708415</v>
      </c>
      <c r="BA10" s="57">
        <f t="shared" si="11"/>
        <v>0.30243939124757629</v>
      </c>
      <c r="BB10" s="57">
        <f t="shared" si="11"/>
        <v>0.306914652603965</v>
      </c>
      <c r="BC10" s="57">
        <f t="shared" si="11"/>
        <v>0.31336734310712006</v>
      </c>
      <c r="BD10" s="57">
        <f t="shared" si="11"/>
        <v>0.33129005293953739</v>
      </c>
      <c r="BE10" s="57">
        <f t="shared" ref="BE10:BF10" si="12">BE11/BE13</f>
        <v>0.3400728394603445</v>
      </c>
      <c r="BF10" s="57">
        <f t="shared" si="12"/>
        <v>0.34739613095638683</v>
      </c>
      <c r="BG10" s="57">
        <f t="shared" ref="BG10:BH10" si="13">BG11/BG13</f>
        <v>0.37318689412147249</v>
      </c>
      <c r="BH10" s="57">
        <f t="shared" si="13"/>
        <v>0.38179183772035741</v>
      </c>
      <c r="BI10" s="57">
        <f t="shared" ref="BI10:BJ10" si="14">BI11/BI13</f>
        <v>0.37925308627606169</v>
      </c>
      <c r="BJ10" s="57">
        <f t="shared" si="14"/>
        <v>0.34361936486968792</v>
      </c>
      <c r="BK10" s="57">
        <f t="shared" ref="BK10:BL10" si="15">BK11/BK13</f>
        <v>0.31839191612812534</v>
      </c>
      <c r="BL10" s="57">
        <f t="shared" si="15"/>
        <v>0.31507934163714013</v>
      </c>
      <c r="BM10" s="57">
        <f t="shared" ref="BM10:BN10" si="16">BM11/BM13</f>
        <v>0.34200136863715325</v>
      </c>
      <c r="BN10" s="57">
        <f t="shared" si="16"/>
        <v>0.33704587642535139</v>
      </c>
      <c r="BO10" s="57">
        <f>BO11/BO13</f>
        <v>0.2458614097092286</v>
      </c>
      <c r="BP10" s="57">
        <f>BP11/BP13</f>
        <v>0.22996646301306017</v>
      </c>
      <c r="BQ10" s="57">
        <f>BQ11/BQ13</f>
        <v>0.23670255503776313</v>
      </c>
      <c r="BR10" s="57">
        <f>BR11/BR13</f>
        <v>0.23850137069753272</v>
      </c>
    </row>
    <row r="11" spans="15:70" x14ac:dyDescent="0.35">
      <c r="AP11" s="52" t="s">
        <v>61</v>
      </c>
      <c r="AQ11" s="56">
        <f>AQ5-AQ6</f>
        <v>8296.25</v>
      </c>
      <c r="AR11" s="56">
        <f t="shared" ref="AR11:AV11" si="17">AR5-AR6</f>
        <v>9632.375</v>
      </c>
      <c r="AS11" s="56">
        <f t="shared" si="17"/>
        <v>8190.4000000000015</v>
      </c>
      <c r="AT11" s="56">
        <f t="shared" si="17"/>
        <v>7899.6500000000015</v>
      </c>
      <c r="AU11" s="56">
        <f t="shared" si="17"/>
        <v>6537.9124999999985</v>
      </c>
      <c r="AV11" s="56">
        <f t="shared" si="17"/>
        <v>4705.375</v>
      </c>
      <c r="AW11" s="55">
        <f t="shared" ref="AW11:AX11" si="18">AW5-AW6</f>
        <v>5042</v>
      </c>
      <c r="AX11" s="55">
        <f t="shared" si="18"/>
        <v>6838.7200000000012</v>
      </c>
      <c r="AY11" s="55">
        <f t="shared" ref="AY11:AZ11" si="19">AY5-AY6</f>
        <v>7480.7999999999993</v>
      </c>
      <c r="AZ11" s="55">
        <f t="shared" si="19"/>
        <v>7490.9000000000015</v>
      </c>
      <c r="BA11" s="55">
        <f t="shared" ref="BA11:BB11" si="20">BA5-BA6</f>
        <v>6937.0750000000007</v>
      </c>
      <c r="BB11" s="55">
        <f t="shared" si="20"/>
        <v>7085.18</v>
      </c>
      <c r="BC11" s="55">
        <f t="shared" ref="BC11:BD11" si="21">BC5-BC6</f>
        <v>7302.125</v>
      </c>
      <c r="BD11" s="55">
        <f t="shared" si="21"/>
        <v>7926.6666666666642</v>
      </c>
      <c r="BE11" s="55">
        <f t="shared" ref="BE11:BF11" si="22">BE5-BE6</f>
        <v>8245.0999999999985</v>
      </c>
      <c r="BF11" s="55">
        <f t="shared" si="22"/>
        <v>8517.1699999999983</v>
      </c>
      <c r="BG11" s="55">
        <f t="shared" ref="BG11:BH11" si="23">BG5-BG6</f>
        <v>9525.9500000000007</v>
      </c>
      <c r="BH11" s="55">
        <f t="shared" si="23"/>
        <v>9881.25</v>
      </c>
      <c r="BI11" s="55">
        <f t="shared" ref="BI11:BJ11" si="24">BI5-BI6</f>
        <v>9775.4000000000015</v>
      </c>
      <c r="BJ11" s="55">
        <f t="shared" si="24"/>
        <v>8376.0999999999985</v>
      </c>
      <c r="BK11" s="55">
        <f t="shared" ref="BK11:BL11" si="25">BK5-BK6</f>
        <v>7473.9000000000015</v>
      </c>
      <c r="BL11" s="55">
        <f t="shared" si="25"/>
        <v>7360.369999999999</v>
      </c>
      <c r="BM11" s="55">
        <f t="shared" ref="BM11:BN11" si="26">BM5-BM6</f>
        <v>8316.16</v>
      </c>
      <c r="BN11" s="55">
        <f t="shared" si="26"/>
        <v>8134.4000000000015</v>
      </c>
      <c r="BO11" s="55">
        <f>BO5-BO6</f>
        <v>6031.2999999999993</v>
      </c>
      <c r="BP11" s="55">
        <f>BP5-BP6</f>
        <v>5674.25</v>
      </c>
      <c r="BQ11" s="55">
        <f>BQ5-BQ6</f>
        <v>5892</v>
      </c>
      <c r="BR11" s="55">
        <f>BR5-BR6</f>
        <v>5950.7999999999993</v>
      </c>
    </row>
    <row r="12" spans="15:70" ht="14.5" customHeight="1" x14ac:dyDescent="0.35">
      <c r="O12" s="388"/>
      <c r="P12" s="388"/>
      <c r="Q12" s="388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1">
        <v>930</v>
      </c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</row>
    <row r="13" spans="15:70" ht="14.5" customHeight="1" x14ac:dyDescent="0.35">
      <c r="O13" s="388"/>
      <c r="P13" s="388"/>
      <c r="Q13" s="388"/>
      <c r="AP13" s="62" t="s">
        <v>69</v>
      </c>
      <c r="AQ13" s="63">
        <f>AQ5</f>
        <v>24296.25</v>
      </c>
      <c r="AR13" s="63">
        <f t="shared" ref="AR13:BC13" si="27">AR5</f>
        <v>25632.375</v>
      </c>
      <c r="AS13" s="63">
        <f t="shared" si="27"/>
        <v>24190.400000000001</v>
      </c>
      <c r="AT13" s="63">
        <f t="shared" si="27"/>
        <v>23899.65</v>
      </c>
      <c r="AU13" s="63">
        <f t="shared" si="27"/>
        <v>22537.912499999999</v>
      </c>
      <c r="AV13" s="63">
        <f t="shared" si="27"/>
        <v>20705.375</v>
      </c>
      <c r="AW13" s="63">
        <f t="shared" si="27"/>
        <v>21042</v>
      </c>
      <c r="AX13" s="63">
        <f t="shared" si="27"/>
        <v>22838.720000000001</v>
      </c>
      <c r="AY13" s="63">
        <f t="shared" si="27"/>
        <v>23480.799999999999</v>
      </c>
      <c r="AZ13" s="63">
        <f t="shared" si="27"/>
        <v>23490.9</v>
      </c>
      <c r="BA13" s="63">
        <f>BA5</f>
        <v>22937.075000000001</v>
      </c>
      <c r="BB13" s="63">
        <f t="shared" si="27"/>
        <v>23085.18</v>
      </c>
      <c r="BC13" s="63">
        <f t="shared" si="27"/>
        <v>23302.125</v>
      </c>
      <c r="BD13" s="63">
        <f t="shared" ref="BD13:BE13" si="28">BD5</f>
        <v>23926.666666666664</v>
      </c>
      <c r="BE13" s="63">
        <f t="shared" si="28"/>
        <v>24245.1</v>
      </c>
      <c r="BF13" s="63">
        <f t="shared" ref="BF13" si="29">BF5</f>
        <v>24517.17</v>
      </c>
      <c r="BG13" s="63">
        <f>BG5</f>
        <v>25525.95</v>
      </c>
      <c r="BH13" s="63">
        <f t="shared" ref="BH13:BI13" si="30">BH5</f>
        <v>25881.25</v>
      </c>
      <c r="BI13" s="63">
        <f t="shared" si="30"/>
        <v>25775.4</v>
      </c>
      <c r="BJ13" s="63">
        <f t="shared" ref="BJ13:BK13" si="31">BJ5</f>
        <v>24376.1</v>
      </c>
      <c r="BK13" s="63">
        <f t="shared" si="31"/>
        <v>23473.9</v>
      </c>
      <c r="BL13" s="63">
        <f t="shared" ref="BL13:BM13" si="32">BL5</f>
        <v>23360.37</v>
      </c>
      <c r="BM13" s="63">
        <f t="shared" si="32"/>
        <v>24316.16</v>
      </c>
      <c r="BN13" s="63">
        <f t="shared" ref="BN13" si="33">BN5</f>
        <v>24134.400000000001</v>
      </c>
      <c r="BO13" s="63">
        <f>BO5</f>
        <v>24531.3</v>
      </c>
      <c r="BP13" s="63">
        <f>BP5</f>
        <v>24674.25</v>
      </c>
      <c r="BQ13" s="63">
        <f>BQ5</f>
        <v>24892</v>
      </c>
      <c r="BR13" s="63">
        <f>BR5</f>
        <v>24950.799999999999</v>
      </c>
    </row>
    <row r="14" spans="15:70" ht="14.5" hidden="1" customHeight="1" x14ac:dyDescent="0.35">
      <c r="O14" s="388"/>
      <c r="P14" s="388"/>
      <c r="Q14" s="388"/>
      <c r="AP14" s="52" t="s">
        <v>234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0" x14ac:dyDescent="0.35">
      <c r="O15" s="388"/>
      <c r="P15" s="388"/>
      <c r="Q15" s="388"/>
      <c r="AQ15" s="55"/>
      <c r="AR15" s="55"/>
      <c r="AS15" s="55"/>
      <c r="AT15" s="55"/>
      <c r="AU15" s="55"/>
      <c r="AV15" s="55"/>
    </row>
    <row r="16" spans="15:7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5"/>
      <c r="AX28" s="155"/>
      <c r="AY28" s="155"/>
      <c r="AZ28" s="155"/>
      <c r="BA28" s="155"/>
      <c r="BB28" s="155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5"/>
      <c r="AX29" s="155"/>
      <c r="AY29" s="155"/>
      <c r="AZ29" s="155"/>
      <c r="BA29" s="155"/>
      <c r="BB29" s="155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5"/>
      <c r="AX30" s="155"/>
      <c r="AY30" s="155"/>
      <c r="AZ30" s="155"/>
      <c r="BA30" s="155"/>
      <c r="BB30" s="155"/>
    </row>
    <row r="36" spans="2:54" s="180" customFormat="1" ht="17.5" x14ac:dyDescent="0.3">
      <c r="B36" s="183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265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413</v>
      </c>
      <c r="AB36" s="140">
        <v>2</v>
      </c>
      <c r="AC36" s="140">
        <v>3</v>
      </c>
      <c r="AD36" s="140">
        <v>4</v>
      </c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181"/>
      <c r="AQ36" s="181"/>
      <c r="AR36" s="181"/>
      <c r="AS36" s="181"/>
      <c r="AT36" s="181"/>
      <c r="AU36" s="181"/>
      <c r="AV36" s="181"/>
      <c r="AW36" s="182"/>
      <c r="AX36" s="182"/>
      <c r="AY36" s="182"/>
      <c r="AZ36" s="182"/>
      <c r="BA36" s="182"/>
      <c r="BB36" s="182"/>
    </row>
    <row r="37" spans="2:54" s="121" customFormat="1" ht="18" x14ac:dyDescent="0.3">
      <c r="B37" s="7" t="s">
        <v>292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980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6"/>
      <c r="AX37" s="156"/>
      <c r="AY37" s="156"/>
      <c r="AZ37" s="156"/>
      <c r="BA37" s="156"/>
      <c r="BB37" s="156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9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235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08"/>
      <c r="P12" s="208"/>
      <c r="Q12" s="208"/>
      <c r="Z12" s="52" t="s">
        <v>321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5"/>
      <c r="AH25" s="155"/>
      <c r="AI25" s="155"/>
      <c r="AJ25" s="155"/>
      <c r="AK25" s="155"/>
      <c r="AL25" s="155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5"/>
      <c r="AH26" s="155"/>
      <c r="AI26" s="155"/>
      <c r="AJ26" s="155"/>
      <c r="AK26" s="155"/>
      <c r="AL26" s="155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5"/>
      <c r="AH27" s="155"/>
      <c r="AI27" s="155"/>
      <c r="AJ27" s="155"/>
      <c r="AK27" s="155"/>
      <c r="AL27" s="155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0"/>
  <dimension ref="A2:AD69"/>
  <sheetViews>
    <sheetView showGridLines="0" topLeftCell="A9" zoomScale="65" zoomScaleNormal="65" workbookViewId="0">
      <selection activeCell="AS75" sqref="AS75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392"/>
      <c r="B2" s="392"/>
    </row>
    <row r="48" spans="1:30" s="102" customFormat="1" ht="15" x14ac:dyDescent="0.35">
      <c r="A48" s="92" t="s">
        <v>3</v>
      </c>
      <c r="B48" s="92" t="s">
        <v>4</v>
      </c>
      <c r="C48" s="263" t="s">
        <v>132</v>
      </c>
      <c r="D48" s="263">
        <v>2</v>
      </c>
      <c r="E48" s="263">
        <v>3</v>
      </c>
      <c r="F48" s="263">
        <v>4</v>
      </c>
      <c r="G48" s="263">
        <v>5</v>
      </c>
      <c r="H48" s="263">
        <v>6</v>
      </c>
      <c r="I48" s="263">
        <v>7</v>
      </c>
      <c r="J48" s="263">
        <v>8</v>
      </c>
      <c r="K48" s="263">
        <v>9</v>
      </c>
      <c r="L48" s="263">
        <v>10</v>
      </c>
      <c r="M48" s="263">
        <v>11</v>
      </c>
      <c r="N48" s="263">
        <v>12</v>
      </c>
      <c r="O48" s="263" t="s">
        <v>268</v>
      </c>
      <c r="P48" s="263">
        <v>2</v>
      </c>
      <c r="Q48" s="263">
        <v>3</v>
      </c>
      <c r="R48" s="264">
        <v>4</v>
      </c>
      <c r="S48" s="264">
        <v>5</v>
      </c>
      <c r="T48" s="264">
        <v>6</v>
      </c>
      <c r="U48" s="264">
        <v>7</v>
      </c>
      <c r="V48" s="264">
        <v>8</v>
      </c>
      <c r="W48" s="264">
        <v>9</v>
      </c>
      <c r="X48" s="265">
        <v>10</v>
      </c>
      <c r="Y48" s="264">
        <v>11</v>
      </c>
      <c r="Z48" s="264">
        <v>12</v>
      </c>
      <c r="AA48" s="264" t="s">
        <v>416</v>
      </c>
      <c r="AB48" s="264">
        <v>2</v>
      </c>
      <c r="AC48" s="264">
        <v>3</v>
      </c>
      <c r="AD48" s="264">
        <v>4</v>
      </c>
    </row>
    <row r="49" spans="1:30" x14ac:dyDescent="0.35">
      <c r="A49" s="82" t="s">
        <v>5</v>
      </c>
      <c r="B49" s="83" t="s">
        <v>198</v>
      </c>
      <c r="C49" s="184">
        <v>8708.4661839765395</v>
      </c>
      <c r="D49" s="185">
        <v>9206.5026628156465</v>
      </c>
      <c r="E49" s="185">
        <v>10350.583350731875</v>
      </c>
      <c r="F49" s="185">
        <v>10630.800578172872</v>
      </c>
      <c r="G49" s="185">
        <v>9861.484043253442</v>
      </c>
      <c r="H49" s="185">
        <v>9199.095034332342</v>
      </c>
      <c r="I49" s="185">
        <v>8896.036510365795</v>
      </c>
      <c r="J49" s="185">
        <v>9246.397757923467</v>
      </c>
      <c r="K49" s="185">
        <v>9607.8930976795309</v>
      </c>
      <c r="L49" s="185">
        <v>10586.188429821323</v>
      </c>
      <c r="M49" s="185">
        <v>11153.125423850262</v>
      </c>
      <c r="N49" s="185">
        <v>11113.720138938117</v>
      </c>
      <c r="O49" s="185">
        <v>11099.75498909093</v>
      </c>
      <c r="P49" s="185">
        <v>11015.602352349617</v>
      </c>
      <c r="Q49" s="185">
        <v>11145.195532618884</v>
      </c>
      <c r="R49" s="188">
        <v>12500</v>
      </c>
      <c r="S49" s="188">
        <v>13000</v>
      </c>
      <c r="T49" s="188">
        <v>13000</v>
      </c>
      <c r="U49" s="188">
        <v>11500</v>
      </c>
      <c r="V49" s="188">
        <v>11449.41</v>
      </c>
      <c r="W49" s="188">
        <v>11668.66</v>
      </c>
      <c r="X49" s="218">
        <v>11469.02</v>
      </c>
      <c r="Y49" s="188">
        <v>12047.76</v>
      </c>
      <c r="Z49" s="188">
        <v>11779</v>
      </c>
      <c r="AA49" s="188">
        <v>12089.892444643825</v>
      </c>
      <c r="AB49" s="188">
        <v>12125.1402204693</v>
      </c>
      <c r="AC49" s="218">
        <v>12552.367759875062</v>
      </c>
      <c r="AD49" s="188">
        <v>13500</v>
      </c>
    </row>
    <row r="50" spans="1:30" ht="16" customHeight="1" x14ac:dyDescent="0.35">
      <c r="A50" s="82" t="s">
        <v>6</v>
      </c>
      <c r="B50" s="83" t="s">
        <v>199</v>
      </c>
      <c r="C50" s="186">
        <v>14486.456197440659</v>
      </c>
      <c r="D50" s="186">
        <v>14337.016338214797</v>
      </c>
      <c r="E50" s="186">
        <v>15026.1244163548</v>
      </c>
      <c r="F50" s="186">
        <v>14967.788142213756</v>
      </c>
      <c r="G50" s="186">
        <v>14928.983739547253</v>
      </c>
      <c r="H50" s="186">
        <v>13867.306020348295</v>
      </c>
      <c r="I50" s="186">
        <v>13867.306020348295</v>
      </c>
      <c r="J50" s="186">
        <f>14477.3636167707-1500</f>
        <v>12977.363616770701</v>
      </c>
      <c r="K50" s="186">
        <v>13575.725741772436</v>
      </c>
      <c r="L50" s="186">
        <v>14413.010778809772</v>
      </c>
      <c r="M50" s="187">
        <v>14972.882203326792</v>
      </c>
      <c r="N50" s="187">
        <v>16047.219742963362</v>
      </c>
      <c r="O50" s="187">
        <v>16099.441401013357</v>
      </c>
      <c r="P50" s="187">
        <v>16332.331012743272</v>
      </c>
      <c r="Q50" s="187">
        <f>16233.8475760353+377</f>
        <v>16610.847576035299</v>
      </c>
      <c r="R50" s="189">
        <v>17424.101140297877</v>
      </c>
      <c r="S50" s="189">
        <v>17263.632977783622</v>
      </c>
      <c r="T50" s="189">
        <v>17500</v>
      </c>
      <c r="U50" s="189">
        <v>16000</v>
      </c>
      <c r="V50" s="188">
        <v>16527.438994347231</v>
      </c>
      <c r="W50" s="188">
        <v>17591.063191411195</v>
      </c>
      <c r="X50" s="218">
        <v>16991.396455607519</v>
      </c>
      <c r="Y50" s="188">
        <v>17312.462454629207</v>
      </c>
      <c r="Z50" s="188">
        <v>17291.335732896798</v>
      </c>
      <c r="AA50" s="188">
        <v>17345.810823818952</v>
      </c>
      <c r="AB50" s="188">
        <v>17386.588449020193</v>
      </c>
      <c r="AC50" s="218">
        <v>18223.779017738947</v>
      </c>
      <c r="AD50" s="188">
        <v>18255.804058905182</v>
      </c>
    </row>
    <row r="51" spans="1:30" x14ac:dyDescent="0.35">
      <c r="A51" s="82" t="s">
        <v>316</v>
      </c>
      <c r="B51" s="83" t="s">
        <v>294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7"/>
      <c r="N51" s="187"/>
      <c r="O51" s="187"/>
      <c r="P51" s="187"/>
      <c r="Q51" s="187"/>
      <c r="R51" s="189"/>
      <c r="S51" s="189"/>
      <c r="T51" s="189"/>
      <c r="U51" s="189"/>
      <c r="V51" s="188">
        <v>16531.009620351346</v>
      </c>
      <c r="W51" s="188">
        <v>15736.354964174043</v>
      </c>
      <c r="X51" s="218">
        <v>15142.877524222948</v>
      </c>
      <c r="Y51" s="188">
        <v>15388.660011701764</v>
      </c>
      <c r="Z51" s="188">
        <v>15426.978928616752</v>
      </c>
      <c r="AA51" s="188">
        <v>15758.759798976707</v>
      </c>
      <c r="AB51" s="188">
        <v>16078.36418797298</v>
      </c>
      <c r="AC51" s="218">
        <v>16453.862940114985</v>
      </c>
      <c r="AD51" s="188">
        <v>16500</v>
      </c>
    </row>
    <row r="52" spans="1:30" x14ac:dyDescent="0.35">
      <c r="A52" s="82" t="s">
        <v>488</v>
      </c>
      <c r="B52" s="83" t="s">
        <v>489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/>
      <c r="W52" s="188"/>
      <c r="X52" s="218"/>
      <c r="Y52" s="188"/>
      <c r="Z52" s="188"/>
      <c r="AA52" s="188">
        <v>15391.180174572615</v>
      </c>
      <c r="AB52" s="188">
        <v>15570.497125494956</v>
      </c>
      <c r="AC52" s="218">
        <v>16077.80605131712</v>
      </c>
      <c r="AD52" s="188">
        <v>16000</v>
      </c>
    </row>
    <row r="53" spans="1:30" x14ac:dyDescent="0.35">
      <c r="A53" s="82" t="s">
        <v>251</v>
      </c>
      <c r="B53" s="83" t="s">
        <v>200</v>
      </c>
      <c r="C53" s="186">
        <v>10500</v>
      </c>
      <c r="D53" s="187">
        <v>10500</v>
      </c>
      <c r="E53" s="187">
        <v>11000</v>
      </c>
      <c r="F53" s="187">
        <v>11000</v>
      </c>
      <c r="G53" s="187">
        <v>11000.245754121759</v>
      </c>
      <c r="H53" s="187">
        <v>9980.5578196131446</v>
      </c>
      <c r="I53" s="187">
        <v>9000</v>
      </c>
      <c r="J53" s="187">
        <v>9000</v>
      </c>
      <c r="K53" s="187">
        <v>9394.7875672636728</v>
      </c>
      <c r="L53" s="187"/>
      <c r="M53" s="187"/>
      <c r="N53" s="187"/>
      <c r="O53" s="187"/>
      <c r="P53" s="187"/>
      <c r="Q53" s="187"/>
      <c r="R53" s="189"/>
      <c r="S53" s="189"/>
      <c r="T53" s="189"/>
      <c r="U53" s="189"/>
      <c r="V53" s="188"/>
      <c r="W53" s="188"/>
      <c r="X53" s="218"/>
      <c r="Y53" s="188">
        <v>11000</v>
      </c>
      <c r="Z53" s="188">
        <v>11709.60458452722</v>
      </c>
      <c r="AA53" s="188">
        <v>12300</v>
      </c>
      <c r="AB53" s="188">
        <v>16394</v>
      </c>
      <c r="AC53" s="218"/>
      <c r="AD53" s="188"/>
    </row>
    <row r="54" spans="1:30" x14ac:dyDescent="0.35">
      <c r="A54" s="82" t="s">
        <v>252</v>
      </c>
      <c r="B54" s="83" t="s">
        <v>295</v>
      </c>
      <c r="C54" s="186"/>
      <c r="D54" s="187"/>
      <c r="E54" s="187"/>
      <c r="F54" s="187"/>
      <c r="G54" s="187"/>
      <c r="H54" s="187"/>
      <c r="I54" s="187"/>
      <c r="J54" s="187"/>
      <c r="K54" s="187"/>
      <c r="L54" s="187"/>
      <c r="M54" s="187">
        <v>12500</v>
      </c>
      <c r="N54" s="187">
        <v>12500</v>
      </c>
      <c r="O54" s="187">
        <v>13000</v>
      </c>
      <c r="P54" s="187">
        <v>13000</v>
      </c>
      <c r="Q54" s="187">
        <v>13000</v>
      </c>
      <c r="R54" s="189">
        <v>13000</v>
      </c>
      <c r="S54" s="189">
        <v>13500</v>
      </c>
      <c r="T54" s="189">
        <v>15000</v>
      </c>
      <c r="U54" s="189">
        <v>12000</v>
      </c>
      <c r="V54" s="188">
        <v>11996.599943004825</v>
      </c>
      <c r="W54" s="188">
        <v>14000</v>
      </c>
      <c r="X54" s="218">
        <v>13700</v>
      </c>
      <c r="Y54" s="188">
        <v>13909.495533200905</v>
      </c>
      <c r="Z54" s="188">
        <v>13991.675615308621</v>
      </c>
      <c r="AA54" s="188">
        <v>15469.628043102301</v>
      </c>
      <c r="AB54" s="188">
        <v>16866.231983166756</v>
      </c>
      <c r="AC54" s="218">
        <v>17274.018343481202</v>
      </c>
      <c r="AD54" s="188">
        <v>18147.910956148586</v>
      </c>
    </row>
    <row r="55" spans="1:30" x14ac:dyDescent="0.35">
      <c r="A55" s="82" t="s">
        <v>8</v>
      </c>
      <c r="B55" s="83" t="s">
        <v>201</v>
      </c>
      <c r="C55" s="186">
        <v>14465.460942178455</v>
      </c>
      <c r="D55" s="187">
        <v>14509.576053349499</v>
      </c>
      <c r="E55" s="187">
        <v>15025.379353965638</v>
      </c>
      <c r="F55" s="187">
        <v>14910.678301970647</v>
      </c>
      <c r="G55" s="187">
        <v>14831.035909967355</v>
      </c>
      <c r="H55" s="187">
        <v>14808.45006473676</v>
      </c>
      <c r="I55" s="187">
        <f>15519.2770426906-1500</f>
        <v>14019.277042690601</v>
      </c>
      <c r="J55" s="187">
        <f>15979.3954889592-1500</f>
        <v>14479.395488959201</v>
      </c>
      <c r="K55" s="187">
        <v>14998.538825334661</v>
      </c>
      <c r="L55" s="187">
        <v>14535.256313245962</v>
      </c>
      <c r="M55" s="187">
        <v>14855.14784201781</v>
      </c>
      <c r="N55" s="187">
        <v>15392.891160782321</v>
      </c>
      <c r="O55" s="187">
        <v>15365.225970719288</v>
      </c>
      <c r="P55" s="187">
        <v>15345.865349432857</v>
      </c>
      <c r="Q55" s="187">
        <v>15465.2092644124</v>
      </c>
      <c r="R55" s="189">
        <v>16247.50430292599</v>
      </c>
      <c r="S55" s="189">
        <v>16000</v>
      </c>
      <c r="T55" s="189"/>
      <c r="U55" s="189"/>
      <c r="V55" s="188"/>
      <c r="W55" s="188">
        <v>16000</v>
      </c>
      <c r="X55" s="218">
        <v>16447.587409896623</v>
      </c>
      <c r="Y55" s="188">
        <v>16464.667351656819</v>
      </c>
      <c r="Z55" s="188">
        <v>16000</v>
      </c>
      <c r="AA55" s="188"/>
      <c r="AB55" s="188">
        <v>17008.321948860546</v>
      </c>
      <c r="AC55" s="218"/>
      <c r="AD55" s="188"/>
    </row>
    <row r="56" spans="1:30" x14ac:dyDescent="0.35">
      <c r="A56" s="82" t="s">
        <v>214</v>
      </c>
      <c r="B56" s="83" t="s">
        <v>296</v>
      </c>
      <c r="C56" s="186"/>
      <c r="D56" s="187"/>
      <c r="E56" s="187"/>
      <c r="F56" s="187"/>
      <c r="G56" s="187"/>
      <c r="H56" s="187"/>
      <c r="I56" s="187">
        <v>9000</v>
      </c>
      <c r="J56" s="187">
        <v>9000</v>
      </c>
      <c r="K56" s="187">
        <v>9594.9788263762857</v>
      </c>
      <c r="L56" s="187">
        <v>10500</v>
      </c>
      <c r="M56" s="187">
        <v>12341.137363910122</v>
      </c>
      <c r="N56" s="187">
        <v>12441.933603836223</v>
      </c>
      <c r="O56" s="187"/>
      <c r="P56" s="187">
        <v>13000</v>
      </c>
      <c r="Q56" s="187">
        <v>12851.445001474491</v>
      </c>
      <c r="R56" s="189">
        <v>12994.024053185927</v>
      </c>
      <c r="S56" s="189">
        <v>13500</v>
      </c>
      <c r="T56" s="189">
        <v>13500</v>
      </c>
      <c r="U56" s="189">
        <v>12000</v>
      </c>
      <c r="V56" s="188">
        <v>12000</v>
      </c>
      <c r="W56" s="188">
        <v>14000</v>
      </c>
      <c r="X56" s="218">
        <v>13700</v>
      </c>
      <c r="Y56" s="188">
        <v>14000</v>
      </c>
      <c r="Z56" s="188">
        <v>13970.906163753451</v>
      </c>
      <c r="AA56" s="188">
        <v>14300</v>
      </c>
      <c r="AB56" s="188">
        <v>17098.761629644388</v>
      </c>
      <c r="AC56" s="218">
        <v>17143.564650803612</v>
      </c>
      <c r="AD56" s="188">
        <v>18161.280357489799</v>
      </c>
    </row>
    <row r="57" spans="1:30" x14ac:dyDescent="0.35">
      <c r="A57" s="82" t="s">
        <v>10</v>
      </c>
      <c r="B57" s="83" t="s">
        <v>202</v>
      </c>
      <c r="C57" s="186">
        <v>10563.824965132497</v>
      </c>
      <c r="D57" s="187">
        <v>10507.26778217939</v>
      </c>
      <c r="E57" s="187">
        <v>10891.883029655908</v>
      </c>
      <c r="F57" s="187">
        <v>11017.156022207953</v>
      </c>
      <c r="G57" s="187">
        <v>11015.531143914253</v>
      </c>
      <c r="H57" s="187">
        <v>9991.5837104072398</v>
      </c>
      <c r="I57" s="187">
        <v>9000</v>
      </c>
      <c r="J57" s="187">
        <v>9000</v>
      </c>
      <c r="K57" s="187">
        <v>9837.9698135543058</v>
      </c>
      <c r="L57" s="187">
        <v>10500</v>
      </c>
      <c r="M57" s="187">
        <v>12500</v>
      </c>
      <c r="N57" s="187">
        <v>12500</v>
      </c>
      <c r="O57" s="187">
        <v>13000</v>
      </c>
      <c r="P57" s="187">
        <v>13000</v>
      </c>
      <c r="Q57" s="187">
        <v>13000</v>
      </c>
      <c r="R57" s="189">
        <v>12990.833148517779</v>
      </c>
      <c r="S57" s="189">
        <v>13391.563712227402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13943.331751305173</v>
      </c>
      <c r="Z57" s="188">
        <v>13949.370319945541</v>
      </c>
      <c r="AA57" s="188">
        <v>15373.678800856531</v>
      </c>
      <c r="AB57" s="188">
        <v>17075.291661900948</v>
      </c>
      <c r="AC57" s="218">
        <v>17383.623888852308</v>
      </c>
      <c r="AD57" s="188">
        <v>17817.113134390362</v>
      </c>
    </row>
    <row r="58" spans="1:30" x14ac:dyDescent="0.35">
      <c r="A58" s="82" t="s">
        <v>404</v>
      </c>
      <c r="B58" s="83" t="s">
        <v>405</v>
      </c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9"/>
      <c r="S58" s="189"/>
      <c r="T58" s="189"/>
      <c r="U58" s="189"/>
      <c r="V58" s="188"/>
      <c r="W58" s="188"/>
      <c r="X58" s="218"/>
      <c r="Y58" s="188">
        <v>12000</v>
      </c>
      <c r="Z58" s="188">
        <v>12000</v>
      </c>
      <c r="AA58" s="188"/>
      <c r="AB58" s="188">
        <v>12300</v>
      </c>
      <c r="AC58" s="218">
        <v>12300</v>
      </c>
      <c r="AD58" s="188"/>
    </row>
    <row r="59" spans="1:30" x14ac:dyDescent="0.35">
      <c r="A59" s="82" t="s">
        <v>250</v>
      </c>
      <c r="B59" s="83" t="s">
        <v>297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>
        <v>12500</v>
      </c>
      <c r="Q59" s="187">
        <v>10000</v>
      </c>
      <c r="R59" s="189">
        <v>10000</v>
      </c>
      <c r="S59" s="188">
        <v>10000</v>
      </c>
      <c r="T59" s="188">
        <v>10000</v>
      </c>
      <c r="U59" s="188">
        <v>10000</v>
      </c>
      <c r="V59" s="188">
        <v>10000</v>
      </c>
      <c r="W59" s="188">
        <v>10000</v>
      </c>
      <c r="X59" s="218">
        <v>10000</v>
      </c>
      <c r="Y59" s="188"/>
      <c r="Z59" s="188">
        <v>16000</v>
      </c>
      <c r="AA59" s="188">
        <v>16000</v>
      </c>
      <c r="AB59" s="188">
        <v>17587.441360197077</v>
      </c>
      <c r="AC59" s="218">
        <v>18055.742870049842</v>
      </c>
      <c r="AD59" s="188">
        <v>18117.554309844363</v>
      </c>
    </row>
    <row r="60" spans="1:30" x14ac:dyDescent="0.35">
      <c r="A60" s="82" t="s">
        <v>97</v>
      </c>
      <c r="B60" s="83" t="s">
        <v>298</v>
      </c>
      <c r="C60" s="186">
        <v>17439.4869367479</v>
      </c>
      <c r="D60" s="187">
        <v>17645.06592923859</v>
      </c>
      <c r="E60" s="187">
        <v>17973.426193214265</v>
      </c>
      <c r="F60" s="187">
        <v>17990.90990565269</v>
      </c>
      <c r="G60" s="187">
        <v>18000</v>
      </c>
      <c r="H60" s="187">
        <v>17169.676668595173</v>
      </c>
      <c r="I60" s="187">
        <v>16000</v>
      </c>
      <c r="J60" s="187">
        <v>16000</v>
      </c>
      <c r="K60" s="187">
        <v>16512.641147663944</v>
      </c>
      <c r="L60" s="187">
        <v>16986.563472149839</v>
      </c>
      <c r="M60" s="187">
        <v>17463.277160096557</v>
      </c>
      <c r="N60" s="187">
        <v>17515.85076498787</v>
      </c>
      <c r="O60" s="187">
        <v>17984.850948699437</v>
      </c>
      <c r="P60" s="187">
        <v>18548.936533799628</v>
      </c>
      <c r="Q60" s="187">
        <v>19187.722861119484</v>
      </c>
      <c r="R60" s="189">
        <v>19300</v>
      </c>
      <c r="S60" s="189">
        <v>19862.190901665035</v>
      </c>
      <c r="T60" s="189">
        <v>19800</v>
      </c>
      <c r="U60" s="189">
        <v>18300</v>
      </c>
      <c r="V60" s="188">
        <v>18000</v>
      </c>
      <c r="W60" s="188">
        <v>18300</v>
      </c>
      <c r="X60" s="218">
        <v>18002.191596786055</v>
      </c>
      <c r="Y60" s="188">
        <v>18194.591833469989</v>
      </c>
      <c r="Z60" s="188">
        <v>18200</v>
      </c>
      <c r="AA60" s="188">
        <v>18200</v>
      </c>
      <c r="AB60" s="188">
        <v>18746.117798933101</v>
      </c>
      <c r="AC60" s="218">
        <v>19197.787365012809</v>
      </c>
      <c r="AD60" s="188">
        <v>19917.064728908575</v>
      </c>
    </row>
    <row r="61" spans="1:30" x14ac:dyDescent="0.35">
      <c r="A61" s="82" t="s">
        <v>98</v>
      </c>
      <c r="B61" s="83" t="s">
        <v>299</v>
      </c>
      <c r="C61" s="186">
        <v>16955.378703445713</v>
      </c>
      <c r="D61" s="187">
        <v>17082.559186604507</v>
      </c>
      <c r="E61" s="187">
        <v>17500</v>
      </c>
      <c r="F61" s="187">
        <v>17500</v>
      </c>
      <c r="G61" s="187">
        <v>17500</v>
      </c>
      <c r="H61" s="187">
        <v>16603.494647053703</v>
      </c>
      <c r="I61" s="187">
        <v>15500</v>
      </c>
      <c r="J61" s="187">
        <v>15500</v>
      </c>
      <c r="K61" s="187">
        <v>16000</v>
      </c>
      <c r="L61" s="187">
        <v>16000</v>
      </c>
      <c r="M61" s="187">
        <v>16726.574166052487</v>
      </c>
      <c r="N61" s="187">
        <v>17000</v>
      </c>
      <c r="O61" s="187">
        <v>17476.901785778588</v>
      </c>
      <c r="P61" s="187">
        <v>18000</v>
      </c>
      <c r="Q61" s="187">
        <v>18430.84712917127</v>
      </c>
      <c r="R61" s="189">
        <v>18800</v>
      </c>
      <c r="S61" s="189">
        <v>19376.799792316055</v>
      </c>
      <c r="T61" s="189">
        <v>19300</v>
      </c>
      <c r="U61" s="189">
        <v>17800</v>
      </c>
      <c r="V61" s="188">
        <v>17500</v>
      </c>
      <c r="W61" s="188">
        <v>17800</v>
      </c>
      <c r="X61" s="218">
        <v>17500</v>
      </c>
      <c r="Y61" s="188">
        <v>17700</v>
      </c>
      <c r="Z61" s="188">
        <v>17700</v>
      </c>
      <c r="AA61" s="188">
        <v>17700</v>
      </c>
      <c r="AB61" s="188">
        <v>18041.536915204677</v>
      </c>
      <c r="AC61" s="218">
        <v>18700</v>
      </c>
      <c r="AD61" s="188">
        <v>19646.239972601656</v>
      </c>
    </row>
    <row r="62" spans="1:30" x14ac:dyDescent="0.35">
      <c r="A62" s="82" t="s">
        <v>24</v>
      </c>
      <c r="B62" s="83" t="s">
        <v>300</v>
      </c>
      <c r="C62" s="186">
        <v>16500</v>
      </c>
      <c r="D62" s="187">
        <v>16830</v>
      </c>
      <c r="E62" s="187">
        <v>16949.308471918921</v>
      </c>
      <c r="F62" s="187">
        <v>17000</v>
      </c>
      <c r="G62" s="187">
        <v>17000</v>
      </c>
      <c r="H62" s="187">
        <v>16000</v>
      </c>
      <c r="I62" s="187"/>
      <c r="J62" s="187"/>
      <c r="K62" s="187"/>
      <c r="L62" s="187"/>
      <c r="M62" s="187"/>
      <c r="N62" s="187"/>
      <c r="O62" s="187"/>
      <c r="P62" s="187"/>
      <c r="Q62" s="187"/>
      <c r="R62" s="189"/>
      <c r="S62" s="189"/>
      <c r="T62" s="189"/>
      <c r="U62" s="189"/>
      <c r="V62" s="188">
        <v>16667.318802218797</v>
      </c>
      <c r="W62" s="188">
        <v>16200</v>
      </c>
      <c r="X62" s="218"/>
      <c r="Y62" s="188"/>
      <c r="Z62" s="188"/>
      <c r="AA62" s="188">
        <v>11293.478260869566</v>
      </c>
      <c r="AB62" s="188"/>
      <c r="AC62" s="218"/>
      <c r="AD62" s="188">
        <v>20051.40472061931</v>
      </c>
    </row>
    <row r="63" spans="1:30" x14ac:dyDescent="0.35">
      <c r="A63" s="82" t="s">
        <v>217</v>
      </c>
      <c r="B63" s="83" t="s">
        <v>301</v>
      </c>
      <c r="C63" s="186"/>
      <c r="D63" s="187"/>
      <c r="E63" s="187"/>
      <c r="F63" s="187"/>
      <c r="G63" s="187"/>
      <c r="H63" s="187"/>
      <c r="I63" s="187">
        <v>17000</v>
      </c>
      <c r="J63" s="187"/>
      <c r="K63" s="187">
        <v>17500</v>
      </c>
      <c r="L63" s="187">
        <v>18000</v>
      </c>
      <c r="M63" s="187"/>
      <c r="N63" s="187"/>
      <c r="O63" s="187"/>
      <c r="P63" s="187"/>
      <c r="Q63" s="187"/>
      <c r="R63" s="189"/>
      <c r="S63" s="189"/>
      <c r="T63" s="189"/>
      <c r="U63" s="189"/>
      <c r="V63" s="188"/>
      <c r="W63" s="188"/>
      <c r="X63" s="218"/>
      <c r="Y63" s="188"/>
      <c r="Z63" s="188"/>
      <c r="AA63" s="188"/>
      <c r="AB63" s="188"/>
      <c r="AC63" s="218"/>
      <c r="AD63" s="188"/>
    </row>
    <row r="64" spans="1:30" x14ac:dyDescent="0.35">
      <c r="A64" s="82" t="s">
        <v>216</v>
      </c>
      <c r="B64" s="83" t="s">
        <v>302</v>
      </c>
      <c r="C64" s="186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</row>
    <row r="65" spans="1:30" x14ac:dyDescent="0.35">
      <c r="A65" s="89" t="s">
        <v>24</v>
      </c>
      <c r="B65" s="83" t="s">
        <v>303</v>
      </c>
      <c r="C65" s="187">
        <v>16000</v>
      </c>
      <c r="D65" s="187">
        <v>16320</v>
      </c>
      <c r="E65" s="187">
        <v>16323.885525591635</v>
      </c>
      <c r="F65" s="187"/>
      <c r="G65" s="187"/>
      <c r="H65" s="187">
        <v>16000</v>
      </c>
      <c r="I65" s="187">
        <v>16000</v>
      </c>
      <c r="J65" s="187">
        <v>16000</v>
      </c>
      <c r="K65" s="187">
        <v>16344.566285152949</v>
      </c>
      <c r="L65" s="187">
        <v>16500</v>
      </c>
      <c r="M65" s="187">
        <v>16800</v>
      </c>
      <c r="N65" s="187">
        <v>16800</v>
      </c>
      <c r="O65" s="187">
        <v>17300</v>
      </c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</row>
    <row r="66" spans="1:30" x14ac:dyDescent="0.35">
      <c r="A66" s="89" t="s">
        <v>7</v>
      </c>
      <c r="B66" s="83" t="s">
        <v>262</v>
      </c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>
        <v>17000</v>
      </c>
      <c r="O66" s="187">
        <v>18750</v>
      </c>
      <c r="P66" s="187">
        <v>18750</v>
      </c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</row>
    <row r="67" spans="1:30" x14ac:dyDescent="0.35">
      <c r="A67" s="89" t="s">
        <v>11</v>
      </c>
      <c r="B67" s="83" t="s">
        <v>254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>
        <v>16000</v>
      </c>
      <c r="M67" s="187">
        <v>16000</v>
      </c>
      <c r="N67" s="187">
        <v>17000</v>
      </c>
      <c r="O67" s="187"/>
      <c r="P67" s="187"/>
      <c r="Q67" s="187">
        <v>18750</v>
      </c>
      <c r="R67" s="189">
        <v>18750</v>
      </c>
      <c r="S67" s="189">
        <v>18750</v>
      </c>
      <c r="T67" s="189">
        <v>18250</v>
      </c>
      <c r="U67" s="189">
        <v>18250</v>
      </c>
      <c r="V67" s="188">
        <v>18250</v>
      </c>
      <c r="W67" s="188">
        <v>18250</v>
      </c>
      <c r="X67" s="218">
        <v>18250</v>
      </c>
      <c r="Y67" s="188">
        <v>18250</v>
      </c>
      <c r="Z67" s="188">
        <v>18250</v>
      </c>
      <c r="AA67" s="188">
        <v>18250</v>
      </c>
      <c r="AB67" s="188" t="s">
        <v>94</v>
      </c>
      <c r="AC67" s="218">
        <v>19674.730444049732</v>
      </c>
      <c r="AD67" s="188">
        <v>19830.849992046238</v>
      </c>
    </row>
    <row r="68" spans="1:30" x14ac:dyDescent="0.35">
      <c r="A68" s="82" t="s">
        <v>13</v>
      </c>
      <c r="B68" s="83" t="s">
        <v>304</v>
      </c>
      <c r="C68" s="187">
        <v>9355</v>
      </c>
      <c r="D68" s="187">
        <v>9355</v>
      </c>
      <c r="E68" s="187">
        <v>9355</v>
      </c>
      <c r="F68" s="187">
        <v>9354.8387096774186</v>
      </c>
      <c r="G68" s="187">
        <v>9354.8387096774186</v>
      </c>
      <c r="H68" s="186">
        <v>9355</v>
      </c>
      <c r="I68" s="187">
        <v>8548</v>
      </c>
      <c r="J68" s="187">
        <v>8548</v>
      </c>
      <c r="K68" s="186">
        <v>8548.3870967741932</v>
      </c>
      <c r="L68" s="186">
        <v>8548.3870967741932</v>
      </c>
      <c r="M68" s="186">
        <v>8548.3870967741932</v>
      </c>
      <c r="N68" s="187">
        <v>8548.3870967741932</v>
      </c>
      <c r="O68" s="187">
        <v>8548.3870967741932</v>
      </c>
      <c r="P68" s="187">
        <v>8548.3870967741932</v>
      </c>
      <c r="Q68" s="187">
        <v>8548.3870967741932</v>
      </c>
      <c r="R68" s="189">
        <v>8548.3870967741932</v>
      </c>
      <c r="S68" s="189">
        <v>8548.3870967741932</v>
      </c>
      <c r="T68" s="189">
        <v>8548.3870967741932</v>
      </c>
      <c r="U68" s="189">
        <v>8548.3870967741932</v>
      </c>
      <c r="V68" s="188">
        <f>5300/0.62</f>
        <v>8548.3870967741932</v>
      </c>
      <c r="W68" s="188">
        <f>5300/0.62</f>
        <v>8548.3870967741932</v>
      </c>
      <c r="X68" s="218">
        <f>4605.26327891469/0.66</f>
        <v>6977.6716347192269</v>
      </c>
      <c r="Y68" s="188">
        <f>4450/0.66</f>
        <v>6742.424242424242</v>
      </c>
      <c r="Z68" s="188">
        <f>4450/0.66</f>
        <v>6742.424242424242</v>
      </c>
      <c r="AA68" s="188">
        <f>4450/0.66</f>
        <v>6742.424242424242</v>
      </c>
      <c r="AB68" s="188">
        <v>6742.424242424242</v>
      </c>
      <c r="AC68" s="218">
        <v>6742.424242424242</v>
      </c>
      <c r="AD68" s="188">
        <v>6742.424242424242</v>
      </c>
    </row>
    <row r="69" spans="1:30" x14ac:dyDescent="0.35">
      <c r="AC69" s="334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1814-7B64-480C-9C22-6BBA110B08F8}">
  <sheetPr codeName="Sheet11">
    <tabColor rgb="FF92D050"/>
  </sheetPr>
  <dimension ref="A2:AL90"/>
  <sheetViews>
    <sheetView showGridLines="0" view="pageBreakPreview" zoomScale="80" zoomScaleNormal="65" zoomScaleSheetLayoutView="80" workbookViewId="0">
      <selection activeCell="C93" sqref="C93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8" width="10.6328125" style="6" customWidth="1"/>
    <col min="39" max="16384" width="7.54296875" style="6"/>
  </cols>
  <sheetData>
    <row r="2" spans="1:2" ht="20" x14ac:dyDescent="0.35">
      <c r="A2" s="392"/>
      <c r="B2" s="392"/>
    </row>
    <row r="49" spans="1:38" s="102" customFormat="1" ht="20" customHeight="1" x14ac:dyDescent="0.35">
      <c r="A49" s="429" t="s">
        <v>3</v>
      </c>
      <c r="B49" s="429" t="s">
        <v>4</v>
      </c>
      <c r="C49" s="430" t="s">
        <v>132</v>
      </c>
      <c r="D49" s="430">
        <v>2</v>
      </c>
      <c r="E49" s="430">
        <v>3</v>
      </c>
      <c r="F49" s="430">
        <v>4</v>
      </c>
      <c r="G49" s="430">
        <v>5</v>
      </c>
      <c r="H49" s="430">
        <v>6</v>
      </c>
      <c r="I49" s="430">
        <v>7</v>
      </c>
      <c r="J49" s="430">
        <v>8</v>
      </c>
      <c r="K49" s="430">
        <v>9</v>
      </c>
      <c r="L49" s="430">
        <v>10</v>
      </c>
      <c r="M49" s="430">
        <v>11</v>
      </c>
      <c r="N49" s="430">
        <v>12</v>
      </c>
      <c r="O49" s="430" t="s">
        <v>268</v>
      </c>
      <c r="P49" s="430">
        <v>2</v>
      </c>
      <c r="Q49" s="430">
        <v>3</v>
      </c>
      <c r="R49" s="431">
        <v>4</v>
      </c>
      <c r="S49" s="431">
        <v>5</v>
      </c>
      <c r="T49" s="431">
        <v>6</v>
      </c>
      <c r="U49" s="431">
        <v>7</v>
      </c>
      <c r="V49" s="431">
        <v>8</v>
      </c>
      <c r="W49" s="431">
        <v>9</v>
      </c>
      <c r="X49" s="432">
        <v>10</v>
      </c>
      <c r="Y49" s="431">
        <v>11</v>
      </c>
      <c r="Z49" s="431">
        <v>12</v>
      </c>
      <c r="AA49" s="430" t="s">
        <v>416</v>
      </c>
      <c r="AB49" s="431">
        <v>2</v>
      </c>
      <c r="AC49" s="431">
        <v>3</v>
      </c>
      <c r="AD49" s="431">
        <v>4</v>
      </c>
      <c r="AE49" s="431">
        <v>5</v>
      </c>
      <c r="AF49" s="431">
        <v>6</v>
      </c>
      <c r="AG49" s="431">
        <v>7</v>
      </c>
      <c r="AH49" s="431">
        <v>8</v>
      </c>
      <c r="AI49" s="431">
        <v>9</v>
      </c>
      <c r="AJ49" s="431">
        <v>10</v>
      </c>
      <c r="AK49" s="431">
        <v>11</v>
      </c>
      <c r="AL49" s="431">
        <v>12</v>
      </c>
    </row>
    <row r="50" spans="1:38" x14ac:dyDescent="0.35">
      <c r="A50" s="422" t="s">
        <v>5</v>
      </c>
      <c r="B50" s="423" t="s">
        <v>198</v>
      </c>
      <c r="C50" s="424">
        <v>8708.4661839765395</v>
      </c>
      <c r="D50" s="424">
        <v>9206.5026628156465</v>
      </c>
      <c r="E50" s="424">
        <v>10350.583350731875</v>
      </c>
      <c r="F50" s="424">
        <v>10630.800578172872</v>
      </c>
      <c r="G50" s="424">
        <v>9861.484043253442</v>
      </c>
      <c r="H50" s="424">
        <v>9199.095034332342</v>
      </c>
      <c r="I50" s="424">
        <v>8896.036510365795</v>
      </c>
      <c r="J50" s="424">
        <v>9246.397757923467</v>
      </c>
      <c r="K50" s="424">
        <v>9607.8930976795309</v>
      </c>
      <c r="L50" s="424">
        <v>10586.188429821323</v>
      </c>
      <c r="M50" s="424">
        <v>11153.125423850262</v>
      </c>
      <c r="N50" s="424">
        <v>11113.720138938117</v>
      </c>
      <c r="O50" s="424">
        <v>11099.75498909093</v>
      </c>
      <c r="P50" s="424">
        <v>11015.602352349617</v>
      </c>
      <c r="Q50" s="424">
        <v>11145.195532618884</v>
      </c>
      <c r="R50" s="425">
        <v>12500</v>
      </c>
      <c r="S50" s="425">
        <v>13000</v>
      </c>
      <c r="T50" s="425">
        <v>13000</v>
      </c>
      <c r="U50" s="425">
        <v>11500</v>
      </c>
      <c r="V50" s="425">
        <v>11449.41</v>
      </c>
      <c r="W50" s="425">
        <v>11668.66</v>
      </c>
      <c r="X50" s="426">
        <v>11469.02</v>
      </c>
      <c r="Y50" s="425">
        <v>12047.76</v>
      </c>
      <c r="Z50" s="425">
        <v>11779</v>
      </c>
      <c r="AA50" s="425">
        <v>12060.749044568583</v>
      </c>
      <c r="AB50" s="425">
        <v>12125.30520627686</v>
      </c>
      <c r="AC50" s="426">
        <v>12519.735678207491</v>
      </c>
      <c r="AD50" s="425">
        <v>13075.123142406088</v>
      </c>
      <c r="AE50" s="425">
        <v>12848.71613254449</v>
      </c>
      <c r="AF50" s="425">
        <v>13370.127303138097</v>
      </c>
      <c r="AG50" s="425">
        <v>13565.086207572547</v>
      </c>
      <c r="AH50" s="425">
        <v>12327.305958623994</v>
      </c>
      <c r="AI50" s="425">
        <v>9962.9822884596651</v>
      </c>
      <c r="AJ50" s="425">
        <v>9535.2548102432702</v>
      </c>
      <c r="AK50" s="425">
        <v>9556.9816456471362</v>
      </c>
      <c r="AL50" s="425"/>
    </row>
    <row r="51" spans="1:38" x14ac:dyDescent="0.35">
      <c r="A51" s="422" t="s">
        <v>446</v>
      </c>
      <c r="B51" s="423" t="s">
        <v>498</v>
      </c>
      <c r="C51" s="427">
        <v>14486.456197440659</v>
      </c>
      <c r="D51" s="427">
        <v>14337.016338214797</v>
      </c>
      <c r="E51" s="427">
        <v>15026.1244163548</v>
      </c>
      <c r="F51" s="427">
        <v>14967.788142213756</v>
      </c>
      <c r="G51" s="427">
        <v>14928.983739547253</v>
      </c>
      <c r="H51" s="427">
        <v>13867.306020348295</v>
      </c>
      <c r="I51" s="427">
        <v>14400.366674797786</v>
      </c>
      <c r="J51" s="427">
        <v>14477.36361677069</v>
      </c>
      <c r="K51" s="427">
        <v>14998.820223077044</v>
      </c>
      <c r="L51" s="427">
        <v>16161.708769139126</v>
      </c>
      <c r="M51" s="427">
        <v>15459.442573656896</v>
      </c>
      <c r="N51" s="427">
        <v>15359.342326915314</v>
      </c>
      <c r="O51" s="427">
        <v>15583.784770971863</v>
      </c>
      <c r="P51" s="427">
        <v>15797.135558911417</v>
      </c>
      <c r="Q51" s="427">
        <v>15815.178162911614</v>
      </c>
      <c r="R51" s="428">
        <v>16623.126766688412</v>
      </c>
      <c r="S51" s="428">
        <v>17000</v>
      </c>
      <c r="T51" s="428">
        <v>16751.643985298499</v>
      </c>
      <c r="U51" s="428">
        <v>15000</v>
      </c>
      <c r="V51" s="425">
        <v>14000</v>
      </c>
      <c r="W51" s="425">
        <v>17591.063191411195</v>
      </c>
      <c r="X51" s="426">
        <v>16991.396455607519</v>
      </c>
      <c r="Y51" s="425">
        <v>17312.462454629207</v>
      </c>
      <c r="Z51" s="425">
        <v>17285.991915327904</v>
      </c>
      <c r="AA51" s="425">
        <v>17403.262805340953</v>
      </c>
      <c r="AB51" s="425">
        <v>17590.560788479928</v>
      </c>
      <c r="AC51" s="426">
        <v>18228.237794545938</v>
      </c>
      <c r="AD51" s="425">
        <v>18384.378392575101</v>
      </c>
      <c r="AE51" s="425">
        <v>18589.09457338291</v>
      </c>
      <c r="AF51" s="425">
        <v>18500.483572155383</v>
      </c>
      <c r="AG51" s="425">
        <v>18590.918357976963</v>
      </c>
      <c r="AH51" s="425">
        <v>18034.642926745462</v>
      </c>
      <c r="AI51" s="425">
        <v>15376.19034789577</v>
      </c>
      <c r="AJ51" s="425">
        <v>14775.020828893066</v>
      </c>
      <c r="AK51" s="425">
        <v>14842.864383174638</v>
      </c>
      <c r="AL51" s="425"/>
    </row>
    <row r="52" spans="1:38" hidden="1" outlineLevel="1" x14ac:dyDescent="0.35">
      <c r="A52" s="417" t="s">
        <v>316</v>
      </c>
      <c r="B52" s="418" t="s">
        <v>499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419">
        <v>16531.009620351346</v>
      </c>
      <c r="W52" s="419">
        <v>15736.354964174043</v>
      </c>
      <c r="X52" s="420">
        <v>15142.877524222948</v>
      </c>
      <c r="Y52" s="419">
        <v>15388.660011701764</v>
      </c>
      <c r="Z52" s="419">
        <v>15426.978928616752</v>
      </c>
      <c r="AA52" s="419">
        <v>15926.472477439407</v>
      </c>
      <c r="AB52" s="419">
        <v>16078.36418797298</v>
      </c>
      <c r="AC52" s="420">
        <v>16453.862940114988</v>
      </c>
      <c r="AD52" s="419">
        <v>16477.614840217026</v>
      </c>
      <c r="AE52" s="419">
        <v>15813.537878306926</v>
      </c>
      <c r="AF52" s="419">
        <v>19152.512522544679</v>
      </c>
      <c r="AG52" s="419">
        <v>19335.815115118345</v>
      </c>
      <c r="AH52" s="419">
        <v>19254.754403471998</v>
      </c>
      <c r="AI52" s="419">
        <v>16570.656278011789</v>
      </c>
      <c r="AJ52" s="419">
        <v>15000</v>
      </c>
      <c r="AK52" s="419">
        <v>15000</v>
      </c>
      <c r="AL52" s="419"/>
    </row>
    <row r="53" spans="1:38" s="368" customFormat="1" hidden="1" outlineLevel="1" x14ac:dyDescent="0.35">
      <c r="A53" s="417" t="s">
        <v>488</v>
      </c>
      <c r="B53" s="418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419"/>
      <c r="W53" s="419"/>
      <c r="X53" s="420"/>
      <c r="Y53" s="419"/>
      <c r="Z53" s="419"/>
      <c r="AA53" s="419">
        <v>15391.180174572615</v>
      </c>
      <c r="AB53" s="419">
        <v>15570.497125494956</v>
      </c>
      <c r="AC53" s="420">
        <v>16077.80605131712</v>
      </c>
      <c r="AD53" s="419">
        <v>16000</v>
      </c>
      <c r="AE53" s="419">
        <v>16000</v>
      </c>
      <c r="AF53" s="419">
        <v>16000</v>
      </c>
      <c r="AG53" s="419"/>
      <c r="AH53" s="419"/>
      <c r="AI53" s="419"/>
      <c r="AJ53" s="419"/>
      <c r="AK53" s="419"/>
      <c r="AL53" s="419"/>
    </row>
    <row r="54" spans="1:38" hidden="1" outlineLevel="1" x14ac:dyDescent="0.35">
      <c r="A54" s="417" t="s">
        <v>251</v>
      </c>
      <c r="B54" s="418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419"/>
      <c r="W54" s="419"/>
      <c r="X54" s="420"/>
      <c r="Y54" s="419">
        <v>11000</v>
      </c>
      <c r="Z54" s="419">
        <v>11709.60458452722</v>
      </c>
      <c r="AA54" s="419">
        <v>12300</v>
      </c>
      <c r="AB54" s="419">
        <v>16394</v>
      </c>
      <c r="AC54" s="420"/>
      <c r="AD54" s="419"/>
      <c r="AE54" s="419">
        <v>16000</v>
      </c>
      <c r="AF54" s="419"/>
      <c r="AG54" s="419"/>
      <c r="AH54" s="419"/>
      <c r="AI54" s="419"/>
      <c r="AJ54" s="419"/>
      <c r="AK54" s="419"/>
      <c r="AL54" s="419"/>
    </row>
    <row r="55" spans="1:38" hidden="1" outlineLevel="1" x14ac:dyDescent="0.35">
      <c r="A55" s="417" t="s">
        <v>252</v>
      </c>
      <c r="B55" s="418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419">
        <v>11996.599943004825</v>
      </c>
      <c r="W55" s="419">
        <v>14000</v>
      </c>
      <c r="X55" s="420">
        <v>13700</v>
      </c>
      <c r="Y55" s="419">
        <v>13909.495533200905</v>
      </c>
      <c r="Z55" s="419">
        <v>13991.675615308621</v>
      </c>
      <c r="AA55" s="419">
        <v>15469.628043102301</v>
      </c>
      <c r="AB55" s="419">
        <v>16866.231983166756</v>
      </c>
      <c r="AC55" s="420">
        <v>17274.018343481202</v>
      </c>
      <c r="AD55" s="419">
        <v>18147.910956148586</v>
      </c>
      <c r="AE55" s="419">
        <v>18398.163310621458</v>
      </c>
      <c r="AF55" s="419">
        <v>18498.438366566839</v>
      </c>
      <c r="AG55" s="419"/>
      <c r="AH55" s="419"/>
      <c r="AI55" s="419"/>
      <c r="AJ55" s="419"/>
      <c r="AK55" s="419"/>
      <c r="AL55" s="419"/>
    </row>
    <row r="56" spans="1:38" hidden="1" outlineLevel="1" x14ac:dyDescent="0.35">
      <c r="A56" s="417" t="s">
        <v>8</v>
      </c>
      <c r="B56" s="418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419"/>
      <c r="W56" s="419">
        <v>16000</v>
      </c>
      <c r="X56" s="420">
        <v>16447.587409896623</v>
      </c>
      <c r="Y56" s="419">
        <v>16464.667351656819</v>
      </c>
      <c r="Z56" s="419">
        <v>16000</v>
      </c>
      <c r="AA56" s="419"/>
      <c r="AB56" s="419">
        <v>17008.321948860546</v>
      </c>
      <c r="AC56" s="420"/>
      <c r="AD56" s="419"/>
      <c r="AE56" s="419">
        <v>17500</v>
      </c>
      <c r="AF56" s="419">
        <v>17500</v>
      </c>
      <c r="AG56" s="419"/>
      <c r="AH56" s="419"/>
      <c r="AI56" s="419"/>
      <c r="AJ56" s="419"/>
      <c r="AK56" s="419"/>
      <c r="AL56" s="419"/>
    </row>
    <row r="57" spans="1:38" hidden="1" outlineLevel="1" x14ac:dyDescent="0.35">
      <c r="A57" s="417" t="s">
        <v>214</v>
      </c>
      <c r="B57" s="418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419">
        <v>12000</v>
      </c>
      <c r="W57" s="419">
        <v>14000</v>
      </c>
      <c r="X57" s="420">
        <v>13700</v>
      </c>
      <c r="Y57" s="419">
        <v>14000</v>
      </c>
      <c r="Z57" s="419">
        <v>13970.906163753451</v>
      </c>
      <c r="AA57" s="419">
        <v>14300</v>
      </c>
      <c r="AB57" s="419">
        <v>17098.761629644388</v>
      </c>
      <c r="AC57" s="420">
        <v>17143.564650803612</v>
      </c>
      <c r="AD57" s="419">
        <v>18161.280357489799</v>
      </c>
      <c r="AE57" s="419">
        <v>18565.78264962196</v>
      </c>
      <c r="AF57" s="419">
        <v>18738.859451209395</v>
      </c>
      <c r="AG57" s="419"/>
      <c r="AH57" s="419"/>
      <c r="AI57" s="419"/>
      <c r="AJ57" s="419"/>
      <c r="AK57" s="419"/>
      <c r="AL57" s="419"/>
    </row>
    <row r="58" spans="1:38" hidden="1" outlineLevel="1" x14ac:dyDescent="0.35">
      <c r="A58" s="417" t="s">
        <v>10</v>
      </c>
      <c r="B58" s="418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419">
        <v>12000</v>
      </c>
      <c r="W58" s="419">
        <v>14000</v>
      </c>
      <c r="X58" s="420">
        <v>13700</v>
      </c>
      <c r="Y58" s="419">
        <v>13943.331751305173</v>
      </c>
      <c r="Z58" s="419">
        <v>13949.370319945541</v>
      </c>
      <c r="AA58" s="419">
        <v>15373.678800856531</v>
      </c>
      <c r="AB58" s="419">
        <v>17075.291661900948</v>
      </c>
      <c r="AC58" s="420">
        <v>17383.623888852308</v>
      </c>
      <c r="AD58" s="419">
        <v>17817.113134390362</v>
      </c>
      <c r="AE58" s="419">
        <v>18606.748262380537</v>
      </c>
      <c r="AF58" s="419">
        <v>18588.058430156536</v>
      </c>
      <c r="AG58" s="419"/>
      <c r="AH58" s="419"/>
      <c r="AI58" s="419"/>
      <c r="AJ58" s="419"/>
      <c r="AK58" s="419"/>
      <c r="AL58" s="419"/>
    </row>
    <row r="59" spans="1:38" hidden="1" outlineLevel="1" x14ac:dyDescent="0.35">
      <c r="A59" s="417" t="s">
        <v>404</v>
      </c>
      <c r="B59" s="418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419"/>
      <c r="W59" s="419"/>
      <c r="X59" s="420"/>
      <c r="Y59" s="419">
        <v>12000</v>
      </c>
      <c r="Z59" s="419">
        <v>12000</v>
      </c>
      <c r="AA59" s="419"/>
      <c r="AB59" s="419">
        <v>12300</v>
      </c>
      <c r="AC59" s="420">
        <v>12300</v>
      </c>
      <c r="AD59" s="419"/>
      <c r="AE59" s="419">
        <v>12300</v>
      </c>
      <c r="AF59" s="419">
        <v>12300</v>
      </c>
      <c r="AG59" s="419"/>
      <c r="AH59" s="419"/>
      <c r="AI59" s="419"/>
      <c r="AJ59" s="419"/>
      <c r="AK59" s="419"/>
      <c r="AL59" s="419"/>
    </row>
    <row r="60" spans="1:38" hidden="1" outlineLevel="1" x14ac:dyDescent="0.35">
      <c r="A60" s="417" t="s">
        <v>250</v>
      </c>
      <c r="B60" s="418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419">
        <v>10000</v>
      </c>
      <c r="T60" s="419">
        <v>10000</v>
      </c>
      <c r="U60" s="419">
        <v>10000</v>
      </c>
      <c r="V60" s="419">
        <v>10000</v>
      </c>
      <c r="W60" s="419">
        <v>10000</v>
      </c>
      <c r="X60" s="420">
        <v>10000</v>
      </c>
      <c r="Y60" s="419"/>
      <c r="Z60" s="419">
        <v>16000</v>
      </c>
      <c r="AA60" s="419">
        <v>16000</v>
      </c>
      <c r="AB60" s="419">
        <v>17587.441360197077</v>
      </c>
      <c r="AC60" s="420">
        <v>18055.742870049842</v>
      </c>
      <c r="AD60" s="419">
        <v>18117.554309844363</v>
      </c>
      <c r="AE60" s="419">
        <v>18776.241412249565</v>
      </c>
      <c r="AF60" s="419">
        <v>18836.575152500682</v>
      </c>
      <c r="AG60" s="419"/>
      <c r="AH60" s="419"/>
      <c r="AI60" s="419"/>
      <c r="AJ60" s="419"/>
      <c r="AK60" s="419"/>
      <c r="AL60" s="419"/>
    </row>
    <row r="61" spans="1:38" hidden="1" outlineLevel="1" x14ac:dyDescent="0.35">
      <c r="A61" s="417" t="s">
        <v>97</v>
      </c>
      <c r="B61" s="418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419">
        <v>18000</v>
      </c>
      <c r="W61" s="419">
        <v>18300</v>
      </c>
      <c r="X61" s="420">
        <v>18002.191596786055</v>
      </c>
      <c r="Y61" s="419">
        <v>18194.591833469989</v>
      </c>
      <c r="Z61" s="419">
        <v>18200</v>
      </c>
      <c r="AA61" s="419">
        <v>18380.106730189174</v>
      </c>
      <c r="AB61" s="419">
        <v>19051.959408024035</v>
      </c>
      <c r="AC61" s="420">
        <v>19580.029117326318</v>
      </c>
      <c r="AD61" s="419">
        <v>20282.386217249299</v>
      </c>
      <c r="AE61" s="419">
        <v>19546.070161766973</v>
      </c>
      <c r="AF61" s="419">
        <v>20355.359582911649</v>
      </c>
      <c r="AG61" s="419">
        <v>20339.853346218166</v>
      </c>
      <c r="AH61" s="419">
        <v>19342.628291244389</v>
      </c>
      <c r="AI61" s="419">
        <v>16728.955236194914</v>
      </c>
      <c r="AJ61" s="419">
        <v>16041.349095785541</v>
      </c>
      <c r="AK61" s="419">
        <v>16027.580781948138</v>
      </c>
      <c r="AL61" s="419"/>
    </row>
    <row r="62" spans="1:38" hidden="1" outlineLevel="1" x14ac:dyDescent="0.35">
      <c r="A62" s="417" t="s">
        <v>98</v>
      </c>
      <c r="B62" s="418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419">
        <v>17500</v>
      </c>
      <c r="W62" s="419">
        <v>17800</v>
      </c>
      <c r="X62" s="420">
        <v>17500</v>
      </c>
      <c r="Y62" s="419">
        <v>17700</v>
      </c>
      <c r="Z62" s="419">
        <v>17700</v>
      </c>
      <c r="AA62" s="419">
        <v>18120.206021015918</v>
      </c>
      <c r="AB62" s="419">
        <v>18344.625365497075</v>
      </c>
      <c r="AC62" s="420">
        <v>18952.432249457397</v>
      </c>
      <c r="AD62" s="419">
        <v>19780.994225099759</v>
      </c>
      <c r="AE62" s="419">
        <v>18857.268215417109</v>
      </c>
      <c r="AF62" s="419">
        <v>19732.976604221411</v>
      </c>
      <c r="AG62" s="419">
        <v>19747.750789982547</v>
      </c>
      <c r="AH62" s="419">
        <v>18919.842930367791</v>
      </c>
      <c r="AI62" s="419">
        <v>16260.177089097953</v>
      </c>
      <c r="AJ62" s="419">
        <v>15609.633365444553</v>
      </c>
      <c r="AK62" s="419">
        <v>15642.643189905964</v>
      </c>
      <c r="AL62" s="419"/>
    </row>
    <row r="63" spans="1:38" hidden="1" outlineLevel="1" x14ac:dyDescent="0.35">
      <c r="A63" s="417" t="s">
        <v>24</v>
      </c>
      <c r="B63" s="418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419">
        <v>16667.318802218797</v>
      </c>
      <c r="W63" s="419">
        <v>16200</v>
      </c>
      <c r="X63" s="420"/>
      <c r="Y63" s="419"/>
      <c r="Z63" s="419"/>
      <c r="AA63" s="419">
        <v>11293.478260869566</v>
      </c>
      <c r="AB63" s="419"/>
      <c r="AC63" s="420"/>
      <c r="AD63" s="419">
        <v>19872.020068771319</v>
      </c>
      <c r="AE63" s="419">
        <v>19800</v>
      </c>
      <c r="AF63" s="419">
        <v>19760.263633136277</v>
      </c>
      <c r="AG63" s="419">
        <v>19855.616636775521</v>
      </c>
      <c r="AH63" s="419">
        <v>19314.982218713321</v>
      </c>
      <c r="AI63" s="419">
        <v>17762.57059967285</v>
      </c>
      <c r="AJ63" s="419"/>
      <c r="AK63" s="419">
        <v>14519.268146814682</v>
      </c>
      <c r="AL63" s="419"/>
    </row>
    <row r="64" spans="1:38" hidden="1" outlineLevel="1" x14ac:dyDescent="0.35">
      <c r="A64" s="417" t="s">
        <v>217</v>
      </c>
      <c r="B64" s="418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419"/>
      <c r="W64" s="419"/>
      <c r="X64" s="420"/>
      <c r="Y64" s="419"/>
      <c r="Z64" s="419"/>
      <c r="AA64" s="419"/>
      <c r="AB64" s="419"/>
      <c r="AC64" s="420"/>
      <c r="AD64" s="419"/>
      <c r="AE64" s="419"/>
      <c r="AF64" s="419"/>
      <c r="AG64" s="419"/>
      <c r="AH64" s="419"/>
      <c r="AI64" s="419"/>
      <c r="AJ64" s="419"/>
      <c r="AK64" s="419"/>
      <c r="AL64" s="419"/>
    </row>
    <row r="65" spans="1:38" hidden="1" outlineLevel="1" x14ac:dyDescent="0.35">
      <c r="A65" s="417" t="s">
        <v>216</v>
      </c>
      <c r="B65" s="418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419"/>
      <c r="W65" s="419"/>
      <c r="X65" s="420"/>
      <c r="Y65" s="419"/>
      <c r="Z65" s="419"/>
      <c r="AA65" s="419"/>
      <c r="AB65" s="419"/>
      <c r="AC65" s="420"/>
      <c r="AD65" s="419"/>
      <c r="AE65" s="419"/>
      <c r="AF65" s="419"/>
      <c r="AG65" s="419"/>
      <c r="AH65" s="419"/>
      <c r="AI65" s="419"/>
      <c r="AJ65" s="419"/>
      <c r="AK65" s="419"/>
      <c r="AL65" s="419"/>
    </row>
    <row r="66" spans="1:38" hidden="1" outlineLevel="1" x14ac:dyDescent="0.35">
      <c r="A66" s="421" t="s">
        <v>24</v>
      </c>
      <c r="B66" s="418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419"/>
      <c r="W66" s="419"/>
      <c r="X66" s="420"/>
      <c r="Y66" s="419"/>
      <c r="Z66" s="419"/>
      <c r="AA66" s="419"/>
      <c r="AB66" s="419"/>
      <c r="AC66" s="420"/>
      <c r="AD66" s="419"/>
      <c r="AE66" s="419"/>
      <c r="AF66" s="419"/>
      <c r="AG66" s="419"/>
      <c r="AH66" s="419"/>
      <c r="AI66" s="419"/>
      <c r="AJ66" s="419"/>
      <c r="AK66" s="419"/>
      <c r="AL66" s="419"/>
    </row>
    <row r="67" spans="1:38" hidden="1" outlineLevel="1" x14ac:dyDescent="0.35">
      <c r="A67" s="421" t="s">
        <v>7</v>
      </c>
      <c r="B67" s="418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419"/>
      <c r="W67" s="419"/>
      <c r="X67" s="420"/>
      <c r="Y67" s="419"/>
      <c r="Z67" s="419"/>
      <c r="AA67" s="419"/>
      <c r="AB67" s="419"/>
      <c r="AC67" s="420"/>
      <c r="AD67" s="419"/>
      <c r="AE67" s="419"/>
      <c r="AF67" s="419"/>
      <c r="AG67" s="419"/>
      <c r="AH67" s="419"/>
      <c r="AI67" s="419"/>
      <c r="AJ67" s="419"/>
      <c r="AK67" s="419"/>
      <c r="AL67" s="419"/>
    </row>
    <row r="68" spans="1:38" hidden="1" outlineLevel="1" x14ac:dyDescent="0.35">
      <c r="A68" s="421" t="s">
        <v>11</v>
      </c>
      <c r="B68" s="418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419">
        <v>18250</v>
      </c>
      <c r="W68" s="419">
        <v>18250</v>
      </c>
      <c r="X68" s="420">
        <v>18250</v>
      </c>
      <c r="Y68" s="419">
        <v>18250</v>
      </c>
      <c r="Z68" s="419">
        <v>18250</v>
      </c>
      <c r="AA68" s="419">
        <v>18250</v>
      </c>
      <c r="AB68" s="419"/>
      <c r="AC68" s="420">
        <v>19674.730444049732</v>
      </c>
      <c r="AD68" s="419">
        <v>19890.026545316647</v>
      </c>
      <c r="AE68" s="419">
        <v>19467.027715833068</v>
      </c>
      <c r="AF68" s="419">
        <v>19801.351052965692</v>
      </c>
      <c r="AG68" s="419">
        <v>20231.893821607551</v>
      </c>
      <c r="AH68" s="419">
        <v>20330</v>
      </c>
      <c r="AI68" s="419">
        <v>18120.950471390413</v>
      </c>
      <c r="AJ68" s="419">
        <v>16500</v>
      </c>
      <c r="AK68" s="419">
        <v>16500</v>
      </c>
      <c r="AL68" s="419"/>
    </row>
    <row r="69" spans="1:38" hidden="1" outlineLevel="1" x14ac:dyDescent="0.35">
      <c r="A69" s="417" t="s">
        <v>13</v>
      </c>
      <c r="B69" s="418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419">
        <f>5300/0.62</f>
        <v>8548.3870967741932</v>
      </c>
      <c r="W69" s="419">
        <f>5300/0.62</f>
        <v>8548.3870967741932</v>
      </c>
      <c r="X69" s="420">
        <f>4605.26327891469/0.66</f>
        <v>6977.6716347192269</v>
      </c>
      <c r="Y69" s="419">
        <f>4450/0.66</f>
        <v>6742.424242424242</v>
      </c>
      <c r="Z69" s="419">
        <f>4450/0.66</f>
        <v>6742.424242424242</v>
      </c>
      <c r="AA69" s="419">
        <v>6742.424242424242</v>
      </c>
      <c r="AB69" s="419">
        <v>6742.424242424242</v>
      </c>
      <c r="AC69" s="420">
        <v>6742.424242424242</v>
      </c>
      <c r="AD69" s="419">
        <v>6742.424242424242</v>
      </c>
      <c r="AE69" s="419">
        <v>6449.275362318841</v>
      </c>
      <c r="AF69" s="419">
        <v>6449.275362318841</v>
      </c>
      <c r="AG69" s="419">
        <v>6449.275362318841</v>
      </c>
      <c r="AH69" s="419">
        <v>8417.5479827653744</v>
      </c>
      <c r="AI69" s="419">
        <v>8816.544952187267</v>
      </c>
      <c r="AJ69" s="419">
        <v>8569.4288913773798</v>
      </c>
      <c r="AK69" s="419">
        <v>7971.0144927536239</v>
      </c>
      <c r="AL69" s="419"/>
    </row>
    <row r="70" spans="1:38" collapsed="1" x14ac:dyDescent="0.35">
      <c r="A70" s="371"/>
      <c r="B70" s="372" t="s">
        <v>491</v>
      </c>
      <c r="C70" s="373">
        <f>(C72-C71)/2+C71</f>
        <v>11597.4611907086</v>
      </c>
      <c r="D70" s="373">
        <f t="shared" ref="D70:AD70" si="0">(D72-D71)/2+D71</f>
        <v>11771.759500515222</v>
      </c>
      <c r="E70" s="373">
        <f t="shared" si="0"/>
        <v>12688.353883543337</v>
      </c>
      <c r="F70" s="373">
        <f t="shared" si="0"/>
        <v>12799.294360193315</v>
      </c>
      <c r="G70" s="373">
        <f t="shared" si="0"/>
        <v>12395.233891400349</v>
      </c>
      <c r="H70" s="373">
        <f t="shared" si="0"/>
        <v>11533.200527340319</v>
      </c>
      <c r="I70" s="373">
        <f t="shared" si="0"/>
        <v>11648.20159258179</v>
      </c>
      <c r="J70" s="373">
        <f t="shared" si="0"/>
        <v>11861.880687347078</v>
      </c>
      <c r="K70" s="373">
        <f t="shared" si="0"/>
        <v>12303.356660378287</v>
      </c>
      <c r="L70" s="373">
        <f t="shared" si="0"/>
        <v>13373.948599480223</v>
      </c>
      <c r="M70" s="373">
        <f t="shared" si="0"/>
        <v>13306.283998753579</v>
      </c>
      <c r="N70" s="373">
        <f t="shared" si="0"/>
        <v>13236.531232926714</v>
      </c>
      <c r="O70" s="373">
        <f t="shared" si="0"/>
        <v>13341.769880031396</v>
      </c>
      <c r="P70" s="373">
        <f t="shared" si="0"/>
        <v>13406.368955630518</v>
      </c>
      <c r="Q70" s="373">
        <f t="shared" si="0"/>
        <v>13480.18684776525</v>
      </c>
      <c r="R70" s="373">
        <f t="shared" si="0"/>
        <v>14561.563383344206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14629.861595705597</v>
      </c>
      <c r="X70" s="375">
        <f t="shared" si="0"/>
        <v>14230.20822780376</v>
      </c>
      <c r="Y70" s="374">
        <f t="shared" si="0"/>
        <v>14680.111227314603</v>
      </c>
      <c r="Z70" s="374">
        <f t="shared" si="0"/>
        <v>14532.495957663952</v>
      </c>
      <c r="AA70" s="374">
        <f t="shared" si="0"/>
        <v>14732.005924954768</v>
      </c>
      <c r="AB70" s="374">
        <f t="shared" ref="AB70:AL70" si="1">(AB72-AB71)/2+AB71</f>
        <v>14857.932997378393</v>
      </c>
      <c r="AC70" s="374">
        <f t="shared" si="1"/>
        <v>15373.986736376715</v>
      </c>
      <c r="AD70" s="374">
        <f t="shared" si="1"/>
        <v>15729.750767490594</v>
      </c>
      <c r="AE70" s="374">
        <f t="shared" si="1"/>
        <v>15718.9053529637</v>
      </c>
      <c r="AF70" s="374">
        <f t="shared" si="1"/>
        <v>15935.305437646741</v>
      </c>
      <c r="AG70" s="374">
        <f t="shared" si="1"/>
        <v>16078.002282774756</v>
      </c>
      <c r="AH70" s="374">
        <f t="shared" si="1"/>
        <v>15180.974442684728</v>
      </c>
      <c r="AI70" s="374">
        <f t="shared" si="1"/>
        <v>12669.586318177717</v>
      </c>
      <c r="AJ70" s="374">
        <f t="shared" si="1"/>
        <v>12155.137819568168</v>
      </c>
      <c r="AK70" s="374">
        <f t="shared" si="1"/>
        <v>12199.923014410888</v>
      </c>
      <c r="AL70" s="374">
        <f t="shared" si="1"/>
        <v>0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E71" si="2">D50</f>
        <v>9206.5026628156465</v>
      </c>
      <c r="E71" s="376">
        <f t="shared" si="2"/>
        <v>10350.583350731875</v>
      </c>
      <c r="F71" s="376">
        <f t="shared" si="2"/>
        <v>10630.800578172872</v>
      </c>
      <c r="G71" s="376">
        <f t="shared" si="2"/>
        <v>9861.484043253442</v>
      </c>
      <c r="H71" s="376">
        <f t="shared" si="2"/>
        <v>9199.095034332342</v>
      </c>
      <c r="I71" s="376">
        <f t="shared" si="2"/>
        <v>8896.036510365795</v>
      </c>
      <c r="J71" s="376">
        <f t="shared" si="2"/>
        <v>9246.397757923467</v>
      </c>
      <c r="K71" s="376">
        <f t="shared" si="2"/>
        <v>9607.8930976795309</v>
      </c>
      <c r="L71" s="376">
        <f t="shared" si="2"/>
        <v>10586.188429821323</v>
      </c>
      <c r="M71" s="376">
        <f t="shared" si="2"/>
        <v>11153.125423850262</v>
      </c>
      <c r="N71" s="376">
        <f t="shared" si="2"/>
        <v>11113.720138938117</v>
      </c>
      <c r="O71" s="376">
        <f t="shared" si="2"/>
        <v>11099.75498909093</v>
      </c>
      <c r="P71" s="376">
        <f t="shared" si="2"/>
        <v>11015.602352349617</v>
      </c>
      <c r="Q71" s="376">
        <f t="shared" si="2"/>
        <v>11145.195532618884</v>
      </c>
      <c r="R71" s="376">
        <f t="shared" si="2"/>
        <v>12500</v>
      </c>
      <c r="S71" s="376">
        <f t="shared" si="2"/>
        <v>13000</v>
      </c>
      <c r="T71" s="376">
        <f t="shared" si="2"/>
        <v>13000</v>
      </c>
      <c r="U71" s="376">
        <f t="shared" si="2"/>
        <v>11500</v>
      </c>
      <c r="V71" s="376">
        <f t="shared" si="2"/>
        <v>11449.41</v>
      </c>
      <c r="W71" s="376">
        <f t="shared" si="2"/>
        <v>11668.66</v>
      </c>
      <c r="X71" s="376">
        <f t="shared" si="2"/>
        <v>11469.02</v>
      </c>
      <c r="Y71" s="376">
        <f t="shared" si="2"/>
        <v>12047.76</v>
      </c>
      <c r="Z71" s="376">
        <f t="shared" si="2"/>
        <v>11779</v>
      </c>
      <c r="AA71" s="376">
        <f t="shared" si="2"/>
        <v>12060.749044568583</v>
      </c>
      <c r="AB71" s="376">
        <f t="shared" ref="AB71:AL71" si="3">AB50</f>
        <v>12125.30520627686</v>
      </c>
      <c r="AC71" s="376">
        <f t="shared" si="3"/>
        <v>12519.735678207491</v>
      </c>
      <c r="AD71" s="376">
        <f t="shared" si="3"/>
        <v>13075.123142406088</v>
      </c>
      <c r="AE71" s="376">
        <f t="shared" si="3"/>
        <v>12848.71613254449</v>
      </c>
      <c r="AF71" s="376">
        <f t="shared" si="3"/>
        <v>13370.127303138097</v>
      </c>
      <c r="AG71" s="376">
        <f t="shared" si="3"/>
        <v>13565.086207572547</v>
      </c>
      <c r="AH71" s="376">
        <f t="shared" si="3"/>
        <v>12327.305958623994</v>
      </c>
      <c r="AI71" s="376">
        <f t="shared" si="3"/>
        <v>9962.9822884596651</v>
      </c>
      <c r="AJ71" s="376">
        <f t="shared" si="3"/>
        <v>9535.2548102432702</v>
      </c>
      <c r="AK71" s="376">
        <f t="shared" si="3"/>
        <v>9556.9816456471362</v>
      </c>
      <c r="AL71" s="376">
        <f t="shared" si="3"/>
        <v>0</v>
      </c>
    </row>
    <row r="72" spans="1:38" x14ac:dyDescent="0.35">
      <c r="A72" s="371" t="s">
        <v>492</v>
      </c>
      <c r="B72" s="372" t="s">
        <v>498</v>
      </c>
      <c r="C72" s="376">
        <f>C51</f>
        <v>14486.456197440659</v>
      </c>
      <c r="D72" s="376">
        <f t="shared" ref="D72:AE72" si="4">D51</f>
        <v>14337.016338214797</v>
      </c>
      <c r="E72" s="376">
        <f t="shared" si="4"/>
        <v>15026.1244163548</v>
      </c>
      <c r="F72" s="376">
        <f t="shared" si="4"/>
        <v>14967.788142213756</v>
      </c>
      <c r="G72" s="376">
        <f t="shared" si="4"/>
        <v>14928.983739547253</v>
      </c>
      <c r="H72" s="376">
        <f t="shared" si="4"/>
        <v>13867.306020348295</v>
      </c>
      <c r="I72" s="376">
        <f t="shared" si="4"/>
        <v>14400.366674797786</v>
      </c>
      <c r="J72" s="376">
        <f t="shared" si="4"/>
        <v>14477.36361677069</v>
      </c>
      <c r="K72" s="376">
        <f t="shared" si="4"/>
        <v>14998.820223077044</v>
      </c>
      <c r="L72" s="376">
        <f t="shared" si="4"/>
        <v>16161.708769139126</v>
      </c>
      <c r="M72" s="376">
        <f t="shared" si="4"/>
        <v>15459.442573656896</v>
      </c>
      <c r="N72" s="376">
        <f t="shared" si="4"/>
        <v>15359.342326915314</v>
      </c>
      <c r="O72" s="376">
        <f t="shared" si="4"/>
        <v>15583.784770971863</v>
      </c>
      <c r="P72" s="376">
        <f t="shared" si="4"/>
        <v>15797.135558911417</v>
      </c>
      <c r="Q72" s="376">
        <f t="shared" si="4"/>
        <v>15815.178162911614</v>
      </c>
      <c r="R72" s="376">
        <f t="shared" si="4"/>
        <v>16623.126766688412</v>
      </c>
      <c r="S72" s="376">
        <f t="shared" si="4"/>
        <v>17000</v>
      </c>
      <c r="T72" s="376">
        <f t="shared" si="4"/>
        <v>16751.643985298499</v>
      </c>
      <c r="U72" s="376">
        <f t="shared" si="4"/>
        <v>15000</v>
      </c>
      <c r="V72" s="376">
        <f t="shared" si="4"/>
        <v>14000</v>
      </c>
      <c r="W72" s="376">
        <f t="shared" si="4"/>
        <v>17591.063191411195</v>
      </c>
      <c r="X72" s="376">
        <f t="shared" si="4"/>
        <v>16991.396455607519</v>
      </c>
      <c r="Y72" s="376">
        <f t="shared" si="4"/>
        <v>17312.462454629207</v>
      </c>
      <c r="Z72" s="376">
        <f t="shared" si="4"/>
        <v>17285.991915327904</v>
      </c>
      <c r="AA72" s="376">
        <f t="shared" si="4"/>
        <v>17403.262805340953</v>
      </c>
      <c r="AB72" s="376">
        <f t="shared" ref="AB72:AL72" si="5">AB51</f>
        <v>17590.560788479928</v>
      </c>
      <c r="AC72" s="376">
        <f t="shared" si="5"/>
        <v>18228.237794545938</v>
      </c>
      <c r="AD72" s="376">
        <f t="shared" si="5"/>
        <v>18384.378392575101</v>
      </c>
      <c r="AE72" s="376">
        <f t="shared" si="5"/>
        <v>18589.09457338291</v>
      </c>
      <c r="AF72" s="376">
        <f t="shared" si="5"/>
        <v>18500.483572155383</v>
      </c>
      <c r="AG72" s="376">
        <f t="shared" si="5"/>
        <v>18590.918357976963</v>
      </c>
      <c r="AH72" s="376">
        <f t="shared" si="5"/>
        <v>18034.642926745462</v>
      </c>
      <c r="AI72" s="376">
        <f t="shared" si="5"/>
        <v>15376.19034789577</v>
      </c>
      <c r="AJ72" s="376">
        <f>AJ51</f>
        <v>14775.020828893066</v>
      </c>
      <c r="AK72" s="376">
        <f>AK51</f>
        <v>14842.864383174638</v>
      </c>
      <c r="AL72" s="376">
        <f>AL51</f>
        <v>0</v>
      </c>
    </row>
    <row r="73" spans="1:38" s="383" customFormat="1" x14ac:dyDescent="0.35">
      <c r="A73" s="382"/>
      <c r="B73" s="382" t="s">
        <v>490</v>
      </c>
      <c r="C73" s="382">
        <f>C72/C71-1</f>
        <v>0.66349112362582785</v>
      </c>
      <c r="D73" s="382">
        <f t="shared" ref="D73:AL73" si="6">D72/D71-1</f>
        <v>0.55727064481509347</v>
      </c>
      <c r="E73" s="382">
        <f t="shared" si="6"/>
        <v>0.45171763824232425</v>
      </c>
      <c r="F73" s="382">
        <f t="shared" si="6"/>
        <v>0.4079643421160184</v>
      </c>
      <c r="G73" s="382">
        <f t="shared" si="6"/>
        <v>0.51386785944866498</v>
      </c>
      <c r="H73" s="382">
        <f t="shared" si="6"/>
        <v>0.50746415474495254</v>
      </c>
      <c r="I73" s="382">
        <f t="shared" si="6"/>
        <v>0.61873961038921799</v>
      </c>
      <c r="J73" s="382">
        <f t="shared" si="6"/>
        <v>0.56573013575634667</v>
      </c>
      <c r="K73" s="382">
        <f t="shared" si="6"/>
        <v>0.56109357905944157</v>
      </c>
      <c r="L73" s="382">
        <f t="shared" si="6"/>
        <v>0.52667873581501223</v>
      </c>
      <c r="M73" s="382">
        <f t="shared" si="6"/>
        <v>0.38610855577736469</v>
      </c>
      <c r="N73" s="382">
        <f t="shared" si="6"/>
        <v>0.38201629471505227</v>
      </c>
      <c r="O73" s="382">
        <f t="shared" si="6"/>
        <v>0.40397556399109069</v>
      </c>
      <c r="P73" s="382">
        <f t="shared" si="6"/>
        <v>0.43406915515082156</v>
      </c>
      <c r="Q73" s="382">
        <f t="shared" si="6"/>
        <v>0.41901307308830882</v>
      </c>
      <c r="R73" s="382">
        <f t="shared" si="6"/>
        <v>0.32985014133507295</v>
      </c>
      <c r="S73" s="382">
        <f t="shared" si="6"/>
        <v>0.30769230769230771</v>
      </c>
      <c r="T73" s="382">
        <f t="shared" si="6"/>
        <v>0.28858799886911535</v>
      </c>
      <c r="U73" s="382">
        <f t="shared" si="6"/>
        <v>0.30434782608695654</v>
      </c>
      <c r="V73" s="382">
        <f t="shared" si="6"/>
        <v>0.22277043096543836</v>
      </c>
      <c r="W73" s="382">
        <f t="shared" si="6"/>
        <v>0.50754784108982487</v>
      </c>
      <c r="X73" s="382">
        <f t="shared" si="6"/>
        <v>0.48150377762071384</v>
      </c>
      <c r="Y73" s="382">
        <f t="shared" si="6"/>
        <v>0.43698600027135392</v>
      </c>
      <c r="Z73" s="382">
        <f t="shared" si="6"/>
        <v>0.46752626838678202</v>
      </c>
      <c r="AA73" s="382">
        <f t="shared" si="6"/>
        <v>0.44296699492129044</v>
      </c>
      <c r="AB73" s="382">
        <f t="shared" si="6"/>
        <v>0.45073138277574154</v>
      </c>
      <c r="AC73" s="382">
        <f t="shared" si="6"/>
        <v>0.45596027448686183</v>
      </c>
      <c r="AD73" s="382">
        <f t="shared" si="6"/>
        <v>0.40605776269515137</v>
      </c>
      <c r="AE73" s="382">
        <f t="shared" si="6"/>
        <v>0.44676669494616861</v>
      </c>
      <c r="AF73" s="382">
        <f t="shared" si="6"/>
        <v>0.38371783250060321</v>
      </c>
      <c r="AG73" s="382">
        <f t="shared" si="6"/>
        <v>0.37049761966118622</v>
      </c>
      <c r="AH73" s="382">
        <f t="shared" si="6"/>
        <v>0.46298331421949523</v>
      </c>
      <c r="AI73" s="382">
        <f t="shared" si="6"/>
        <v>0.54333209702744734</v>
      </c>
      <c r="AJ73" s="382">
        <f>AJ72/AJ71-1</f>
        <v>0.54951504945845442</v>
      </c>
      <c r="AK73" s="382">
        <f t="shared" si="6"/>
        <v>0.55309123042368014</v>
      </c>
      <c r="AL73" s="382" t="e">
        <f t="shared" si="6"/>
        <v>#DIV/0!</v>
      </c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43849.596952010252</v>
      </c>
      <c r="F81" s="361">
        <f>F51+G51+H51</f>
        <v>43764.077902109304</v>
      </c>
      <c r="I81" s="361">
        <f>I51+J51+K51</f>
        <v>43876.550514645525</v>
      </c>
      <c r="L81" s="361">
        <f>L51+M51+N51</f>
        <v>46980.493669711337</v>
      </c>
      <c r="O81" s="361">
        <f>O51+P51+Q51</f>
        <v>47196.098492794896</v>
      </c>
      <c r="R81" s="361">
        <f>R51+S51+T51</f>
        <v>50374.770751986907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15584.044754486189</v>
      </c>
      <c r="F82" s="359">
        <f>F81-F74</f>
        <v>14072.69824635065</v>
      </c>
      <c r="I82" s="359">
        <f>I81-I74</f>
        <v>16126.223148676734</v>
      </c>
      <c r="L82" s="359">
        <f>L81-L74</f>
        <v>14127.459677101637</v>
      </c>
      <c r="O82" s="359">
        <f>O81-O74</f>
        <v>13935.545618735465</v>
      </c>
      <c r="R82" s="359">
        <f>R81-R74</f>
        <v>11874.770751986907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5194.6815848287297</v>
      </c>
      <c r="F83" s="6">
        <f>F82/3</f>
        <v>4690.899415450217</v>
      </c>
      <c r="I83" s="6">
        <f>I82/3</f>
        <v>5375.407716225578</v>
      </c>
      <c r="L83" s="6">
        <f>L82/3</f>
        <v>4709.1532257005456</v>
      </c>
      <c r="O83" s="6">
        <f>O82/3</f>
        <v>4645.1818729118213</v>
      </c>
      <c r="R83" s="6">
        <f>R82/3</f>
        <v>3958.2569173289689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1.5513440758412385</v>
      </c>
      <c r="F84" s="6">
        <f>F81/F74</f>
        <v>1.4739657910649242</v>
      </c>
      <c r="I84" s="6">
        <f>I81/I74</f>
        <v>1.5811183030746114</v>
      </c>
      <c r="L84" s="6">
        <f>L81/L74</f>
        <v>1.4300199391106347</v>
      </c>
      <c r="O84" s="6">
        <f>O81/O74</f>
        <v>1.4189811778385704</v>
      </c>
      <c r="R84" s="6">
        <f>R81/R74</f>
        <v>1.3084356039477119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0196-B66A-4B85-B71B-7FC6D3901029}">
  <sheetPr codeName="Sheet12">
    <tabColor rgb="FF92D050"/>
  </sheetPr>
  <dimension ref="A2:AL90"/>
  <sheetViews>
    <sheetView showGridLines="0" tabSelected="1" view="pageBreakPreview" zoomScale="80" zoomScaleNormal="65" zoomScaleSheetLayoutView="80" workbookViewId="0">
      <selection activeCell="U16" sqref="U16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8" width="10.6328125" style="6" customWidth="1"/>
    <col min="39" max="16384" width="7.54296875" style="6"/>
  </cols>
  <sheetData>
    <row r="2" spans="1:2" ht="20" x14ac:dyDescent="0.35">
      <c r="A2" s="392"/>
      <c r="B2" s="392"/>
    </row>
    <row r="49" spans="1:38" s="102" customFormat="1" ht="20" customHeight="1" x14ac:dyDescent="0.35">
      <c r="A49" s="429" t="s">
        <v>3</v>
      </c>
      <c r="B49" s="429" t="s">
        <v>4</v>
      </c>
      <c r="C49" s="430" t="s">
        <v>132</v>
      </c>
      <c r="D49" s="430">
        <v>2</v>
      </c>
      <c r="E49" s="430">
        <v>3</v>
      </c>
      <c r="F49" s="430">
        <v>4</v>
      </c>
      <c r="G49" s="430">
        <v>5</v>
      </c>
      <c r="H49" s="430">
        <v>6</v>
      </c>
      <c r="I49" s="430">
        <v>7</v>
      </c>
      <c r="J49" s="430">
        <v>8</v>
      </c>
      <c r="K49" s="430">
        <v>9</v>
      </c>
      <c r="L49" s="430">
        <v>10</v>
      </c>
      <c r="M49" s="430">
        <v>11</v>
      </c>
      <c r="N49" s="430">
        <v>12</v>
      </c>
      <c r="O49" s="430" t="s">
        <v>268</v>
      </c>
      <c r="P49" s="430">
        <v>2</v>
      </c>
      <c r="Q49" s="430">
        <v>3</v>
      </c>
      <c r="R49" s="431">
        <v>4</v>
      </c>
      <c r="S49" s="431">
        <v>5</v>
      </c>
      <c r="T49" s="431">
        <v>6</v>
      </c>
      <c r="U49" s="431">
        <v>7</v>
      </c>
      <c r="V49" s="431">
        <v>8</v>
      </c>
      <c r="W49" s="431">
        <v>9</v>
      </c>
      <c r="X49" s="432">
        <v>10</v>
      </c>
      <c r="Y49" s="431">
        <v>11</v>
      </c>
      <c r="Z49" s="431">
        <v>12</v>
      </c>
      <c r="AA49" s="430" t="s">
        <v>416</v>
      </c>
      <c r="AB49" s="431">
        <v>2</v>
      </c>
      <c r="AC49" s="431">
        <v>3</v>
      </c>
      <c r="AD49" s="431">
        <v>4</v>
      </c>
      <c r="AE49" s="431">
        <v>5</v>
      </c>
      <c r="AF49" s="431">
        <v>6</v>
      </c>
      <c r="AG49" s="431">
        <v>7</v>
      </c>
      <c r="AH49" s="431">
        <v>8</v>
      </c>
      <c r="AI49" s="431">
        <v>9</v>
      </c>
      <c r="AJ49" s="431">
        <v>10</v>
      </c>
      <c r="AK49" s="431">
        <v>11</v>
      </c>
      <c r="AL49" s="431">
        <v>12</v>
      </c>
    </row>
    <row r="50" spans="1:38" x14ac:dyDescent="0.35">
      <c r="A50" s="422" t="s">
        <v>5</v>
      </c>
      <c r="B50" s="423" t="s">
        <v>198</v>
      </c>
      <c r="C50" s="424">
        <f>'Chênh lệch B1 &amp; B0'!C50</f>
        <v>8708.4661839765395</v>
      </c>
      <c r="D50" s="424">
        <f>'Chênh lệch B1 &amp; B0'!D50</f>
        <v>9206.5026628156465</v>
      </c>
      <c r="E50" s="424">
        <f>'Chênh lệch B1 &amp; B0'!E50</f>
        <v>10350.583350731875</v>
      </c>
      <c r="F50" s="424">
        <f>'Chênh lệch B1 &amp; B0'!F50</f>
        <v>10630.800578172872</v>
      </c>
      <c r="G50" s="424">
        <f>'Chênh lệch B1 &amp; B0'!G50</f>
        <v>9861.484043253442</v>
      </c>
      <c r="H50" s="424">
        <f>'Chênh lệch B1 &amp; B0'!H50</f>
        <v>9199.095034332342</v>
      </c>
      <c r="I50" s="424">
        <f>'Chênh lệch B1 &amp; B0'!I50</f>
        <v>8896.036510365795</v>
      </c>
      <c r="J50" s="424">
        <f>'Chênh lệch B1 &amp; B0'!J50</f>
        <v>9246.397757923467</v>
      </c>
      <c r="K50" s="424">
        <f>'Chênh lệch B1 &amp; B0'!K50</f>
        <v>9607.8930976795309</v>
      </c>
      <c r="L50" s="424">
        <f>'Chênh lệch B1 &amp; B0'!L50</f>
        <v>10586.188429821323</v>
      </c>
      <c r="M50" s="424">
        <f>'Chênh lệch B1 &amp; B0'!M50</f>
        <v>11153.125423850262</v>
      </c>
      <c r="N50" s="424">
        <f>'Chênh lệch B1 &amp; B0'!N50</f>
        <v>11113.720138938117</v>
      </c>
      <c r="O50" s="424">
        <f>'Chênh lệch B1 &amp; B0'!O50</f>
        <v>11099.75498909093</v>
      </c>
      <c r="P50" s="424">
        <f>'Chênh lệch B1 &amp; B0'!P50</f>
        <v>11015.602352349617</v>
      </c>
      <c r="Q50" s="424">
        <f>'Chênh lệch B1 &amp; B0'!Q50</f>
        <v>11145.195532618884</v>
      </c>
      <c r="R50" s="424">
        <f>'Chênh lệch B1 &amp; B0'!R50</f>
        <v>12500</v>
      </c>
      <c r="S50" s="424">
        <f>'Chênh lệch B1 &amp; B0'!S50</f>
        <v>13000</v>
      </c>
      <c r="T50" s="424">
        <f>'Chênh lệch B1 &amp; B0'!T50</f>
        <v>13000</v>
      </c>
      <c r="U50" s="424">
        <f>'Chênh lệch B1 &amp; B0'!U50</f>
        <v>11500</v>
      </c>
      <c r="V50" s="424">
        <f>'Chênh lệch B1 &amp; B0'!V50</f>
        <v>11449.41</v>
      </c>
      <c r="W50" s="424">
        <f>'Chênh lệch B1 &amp; B0'!W50</f>
        <v>11668.66</v>
      </c>
      <c r="X50" s="424">
        <f>'Chênh lệch B1 &amp; B0'!X50</f>
        <v>11469.02</v>
      </c>
      <c r="Y50" s="424">
        <f>'Chênh lệch B1 &amp; B0'!Y50</f>
        <v>12047.76</v>
      </c>
      <c r="Z50" s="424">
        <f>'Chênh lệch B1 &amp; B0'!Z50</f>
        <v>11779</v>
      </c>
      <c r="AA50" s="424">
        <f>'Chênh lệch B1 &amp; B0'!AA50</f>
        <v>12060.749044568583</v>
      </c>
      <c r="AB50" s="424">
        <f>'Chênh lệch B1 &amp; B0'!AB50</f>
        <v>12125.30520627686</v>
      </c>
      <c r="AC50" s="424">
        <f>'Chênh lệch B1 &amp; B0'!AC50</f>
        <v>12519.735678207491</v>
      </c>
      <c r="AD50" s="424">
        <f>'Chênh lệch B1 &amp; B0'!AD50</f>
        <v>13075.123142406088</v>
      </c>
      <c r="AE50" s="424">
        <f>'Chênh lệch B1 &amp; B0'!AE50</f>
        <v>12848.71613254449</v>
      </c>
      <c r="AF50" s="424">
        <f>'Chênh lệch B1 &amp; B0'!AF50</f>
        <v>13370.127303138097</v>
      </c>
      <c r="AG50" s="424">
        <f>'Chênh lệch B1 &amp; B0'!AG50</f>
        <v>13565.086207572547</v>
      </c>
      <c r="AH50" s="424">
        <f>'Chênh lệch B1 &amp; B0'!AH50</f>
        <v>12327.305958623994</v>
      </c>
      <c r="AI50" s="424">
        <f>'Chênh lệch B1 &amp; B0'!AI50</f>
        <v>9962.9822884596651</v>
      </c>
      <c r="AJ50" s="424">
        <f>'Chênh lệch B1 &amp; B0'!AJ50</f>
        <v>9535.2548102432702</v>
      </c>
      <c r="AK50" s="424">
        <f>'Chênh lệch B1 &amp; B0'!AK50</f>
        <v>9556.9816456471362</v>
      </c>
      <c r="AL50" s="424">
        <f>'Chênh lệch B1 &amp; B0'!AL50</f>
        <v>0</v>
      </c>
    </row>
    <row r="51" spans="1:38" x14ac:dyDescent="0.35">
      <c r="A51" s="422" t="s">
        <v>6</v>
      </c>
      <c r="B51" s="423" t="s">
        <v>500</v>
      </c>
      <c r="C51" s="427">
        <v>14500</v>
      </c>
      <c r="D51" s="427">
        <v>14500</v>
      </c>
      <c r="E51" s="427">
        <v>15000</v>
      </c>
      <c r="F51" s="427">
        <v>15000</v>
      </c>
      <c r="G51" s="427">
        <v>15000</v>
      </c>
      <c r="H51" s="427">
        <v>14010.229835330065</v>
      </c>
      <c r="I51" s="427">
        <v>14495.742384182875</v>
      </c>
      <c r="J51" s="427">
        <v>14477.36361677069</v>
      </c>
      <c r="K51" s="427">
        <v>14998.820223077044</v>
      </c>
      <c r="L51" s="427">
        <v>16161.708769139126</v>
      </c>
      <c r="M51" s="427">
        <v>16392.00190514831</v>
      </c>
      <c r="N51" s="427">
        <v>16433.077141692102</v>
      </c>
      <c r="O51" s="427">
        <v>16500</v>
      </c>
      <c r="P51" s="427">
        <v>16500</v>
      </c>
      <c r="Q51" s="427">
        <v>16566.350030119087</v>
      </c>
      <c r="R51" s="428">
        <v>18000</v>
      </c>
      <c r="S51" s="438">
        <v>18000</v>
      </c>
      <c r="T51" s="438">
        <v>17000</v>
      </c>
      <c r="U51" s="438">
        <v>16000</v>
      </c>
      <c r="V51" s="439">
        <v>16500</v>
      </c>
      <c r="W51" s="425">
        <v>17609.208475967076</v>
      </c>
      <c r="X51" s="426">
        <v>17323.129190840649</v>
      </c>
      <c r="Y51" s="425">
        <v>17609.340879504391</v>
      </c>
      <c r="Z51" s="425">
        <v>17588.991533515244</v>
      </c>
      <c r="AA51" s="425">
        <v>17571.820267370855</v>
      </c>
      <c r="AB51" s="425">
        <v>17826.736043303627</v>
      </c>
      <c r="AC51" s="426">
        <v>18667.034642081057</v>
      </c>
      <c r="AD51" s="425">
        <v>19051.337407841402</v>
      </c>
      <c r="AE51" s="425">
        <v>18854.534810942831</v>
      </c>
      <c r="AF51" s="425">
        <v>18812.013215987805</v>
      </c>
      <c r="AG51" s="425">
        <v>19062.902897119999</v>
      </c>
      <c r="AH51" s="425">
        <v>18741.138296926474</v>
      </c>
      <c r="AI51" s="425">
        <v>15698.730392568124</v>
      </c>
      <c r="AJ51" s="425">
        <v>15000</v>
      </c>
      <c r="AK51" s="425">
        <v>15000</v>
      </c>
      <c r="AL51" s="425">
        <v>0</v>
      </c>
    </row>
    <row r="52" spans="1:38" hidden="1" outlineLevel="1" x14ac:dyDescent="0.35">
      <c r="A52" s="417" t="s">
        <v>316</v>
      </c>
      <c r="B52" s="418" t="s">
        <v>499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419">
        <v>16531.009620351346</v>
      </c>
      <c r="W52" s="419">
        <v>15736.354964174043</v>
      </c>
      <c r="X52" s="420">
        <v>15142.877524222948</v>
      </c>
      <c r="Y52" s="419">
        <v>15388.660011701764</v>
      </c>
      <c r="Z52" s="419">
        <v>15426.978928616752</v>
      </c>
      <c r="AA52" s="419">
        <v>15926.472477439407</v>
      </c>
      <c r="AB52" s="419">
        <v>16078.36418797298</v>
      </c>
      <c r="AC52" s="420">
        <v>16453.862940114988</v>
      </c>
      <c r="AD52" s="419">
        <v>16477.614840217026</v>
      </c>
      <c r="AE52" s="419">
        <v>15813.537878306926</v>
      </c>
      <c r="AF52" s="419">
        <v>19152.512522544679</v>
      </c>
      <c r="AG52" s="419">
        <v>19335.815115118345</v>
      </c>
      <c r="AH52" s="419">
        <v>19254.754403471998</v>
      </c>
      <c r="AI52" s="419">
        <v>16570.656278011789</v>
      </c>
      <c r="AJ52" s="419">
        <v>15000</v>
      </c>
      <c r="AK52" s="419">
        <v>15000</v>
      </c>
      <c r="AL52" s="419"/>
    </row>
    <row r="53" spans="1:38" s="368" customFormat="1" hidden="1" outlineLevel="1" x14ac:dyDescent="0.35">
      <c r="A53" s="417" t="s">
        <v>488</v>
      </c>
      <c r="B53" s="418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419"/>
      <c r="W53" s="419"/>
      <c r="X53" s="420"/>
      <c r="Y53" s="419"/>
      <c r="Z53" s="419"/>
      <c r="AA53" s="419">
        <v>15391.180174572615</v>
      </c>
      <c r="AB53" s="419">
        <v>15570.497125494956</v>
      </c>
      <c r="AC53" s="420">
        <v>16077.80605131712</v>
      </c>
      <c r="AD53" s="419">
        <v>16000</v>
      </c>
      <c r="AE53" s="419">
        <v>16000</v>
      </c>
      <c r="AF53" s="419">
        <v>16000</v>
      </c>
      <c r="AG53" s="419"/>
      <c r="AH53" s="419"/>
      <c r="AI53" s="419"/>
      <c r="AJ53" s="419"/>
      <c r="AK53" s="419"/>
      <c r="AL53" s="419"/>
    </row>
    <row r="54" spans="1:38" hidden="1" outlineLevel="1" x14ac:dyDescent="0.35">
      <c r="A54" s="417" t="s">
        <v>251</v>
      </c>
      <c r="B54" s="418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419"/>
      <c r="W54" s="419"/>
      <c r="X54" s="420"/>
      <c r="Y54" s="419">
        <v>11000</v>
      </c>
      <c r="Z54" s="419">
        <v>11709.60458452722</v>
      </c>
      <c r="AA54" s="419">
        <v>12300</v>
      </c>
      <c r="AB54" s="419">
        <v>16394</v>
      </c>
      <c r="AC54" s="420"/>
      <c r="AD54" s="419"/>
      <c r="AE54" s="419">
        <v>16000</v>
      </c>
      <c r="AF54" s="419"/>
      <c r="AG54" s="419"/>
      <c r="AH54" s="419"/>
      <c r="AI54" s="419"/>
      <c r="AJ54" s="419"/>
      <c r="AK54" s="419"/>
      <c r="AL54" s="419"/>
    </row>
    <row r="55" spans="1:38" hidden="1" outlineLevel="1" x14ac:dyDescent="0.35">
      <c r="A55" s="417" t="s">
        <v>252</v>
      </c>
      <c r="B55" s="418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419">
        <v>11996.599943004825</v>
      </c>
      <c r="W55" s="419">
        <v>14000</v>
      </c>
      <c r="X55" s="420">
        <v>13700</v>
      </c>
      <c r="Y55" s="419">
        <v>13909.495533200905</v>
      </c>
      <c r="Z55" s="419">
        <v>13991.675615308621</v>
      </c>
      <c r="AA55" s="419">
        <v>15469.628043102301</v>
      </c>
      <c r="AB55" s="419">
        <v>16866.231983166756</v>
      </c>
      <c r="AC55" s="420">
        <v>17274.018343481202</v>
      </c>
      <c r="AD55" s="419">
        <v>18147.910956148586</v>
      </c>
      <c r="AE55" s="419">
        <v>18398.163310621458</v>
      </c>
      <c r="AF55" s="419">
        <v>18498.438366566839</v>
      </c>
      <c r="AG55" s="419"/>
      <c r="AH55" s="419"/>
      <c r="AI55" s="419"/>
      <c r="AJ55" s="419"/>
      <c r="AK55" s="419"/>
      <c r="AL55" s="419"/>
    </row>
    <row r="56" spans="1:38" hidden="1" outlineLevel="1" x14ac:dyDescent="0.35">
      <c r="A56" s="417" t="s">
        <v>8</v>
      </c>
      <c r="B56" s="418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419"/>
      <c r="W56" s="419">
        <v>16000</v>
      </c>
      <c r="X56" s="420">
        <v>16447.587409896623</v>
      </c>
      <c r="Y56" s="419">
        <v>16464.667351656819</v>
      </c>
      <c r="Z56" s="419">
        <v>16000</v>
      </c>
      <c r="AA56" s="419"/>
      <c r="AB56" s="419">
        <v>17008.321948860546</v>
      </c>
      <c r="AC56" s="420"/>
      <c r="AD56" s="419"/>
      <c r="AE56" s="419">
        <v>17500</v>
      </c>
      <c r="AF56" s="419">
        <v>17500</v>
      </c>
      <c r="AG56" s="419"/>
      <c r="AH56" s="419"/>
      <c r="AI56" s="419"/>
      <c r="AJ56" s="419"/>
      <c r="AK56" s="419"/>
      <c r="AL56" s="419"/>
    </row>
    <row r="57" spans="1:38" hidden="1" outlineLevel="1" x14ac:dyDescent="0.35">
      <c r="A57" s="417" t="s">
        <v>214</v>
      </c>
      <c r="B57" s="418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419">
        <v>12000</v>
      </c>
      <c r="W57" s="419">
        <v>14000</v>
      </c>
      <c r="X57" s="420">
        <v>13700</v>
      </c>
      <c r="Y57" s="419">
        <v>14000</v>
      </c>
      <c r="Z57" s="419">
        <v>13970.906163753451</v>
      </c>
      <c r="AA57" s="419">
        <v>14300</v>
      </c>
      <c r="AB57" s="419">
        <v>17098.761629644388</v>
      </c>
      <c r="AC57" s="420">
        <v>17143.564650803612</v>
      </c>
      <c r="AD57" s="419">
        <v>18161.280357489799</v>
      </c>
      <c r="AE57" s="419">
        <v>18565.78264962196</v>
      </c>
      <c r="AF57" s="419">
        <v>18738.859451209395</v>
      </c>
      <c r="AG57" s="419"/>
      <c r="AH57" s="419"/>
      <c r="AI57" s="419"/>
      <c r="AJ57" s="419"/>
      <c r="AK57" s="419"/>
      <c r="AL57" s="419"/>
    </row>
    <row r="58" spans="1:38" hidden="1" outlineLevel="1" x14ac:dyDescent="0.35">
      <c r="A58" s="417" t="s">
        <v>10</v>
      </c>
      <c r="B58" s="418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419">
        <v>12000</v>
      </c>
      <c r="W58" s="419">
        <v>14000</v>
      </c>
      <c r="X58" s="420">
        <v>13700</v>
      </c>
      <c r="Y58" s="419">
        <v>13943.331751305173</v>
      </c>
      <c r="Z58" s="419">
        <v>13949.370319945541</v>
      </c>
      <c r="AA58" s="419">
        <v>15373.678800856531</v>
      </c>
      <c r="AB58" s="419">
        <v>17075.291661900948</v>
      </c>
      <c r="AC58" s="420">
        <v>17383.623888852308</v>
      </c>
      <c r="AD58" s="419">
        <v>17817.113134390362</v>
      </c>
      <c r="AE58" s="419">
        <v>18606.748262380537</v>
      </c>
      <c r="AF58" s="419">
        <v>18588.058430156536</v>
      </c>
      <c r="AG58" s="419"/>
      <c r="AH58" s="419"/>
      <c r="AI58" s="419"/>
      <c r="AJ58" s="419"/>
      <c r="AK58" s="419"/>
      <c r="AL58" s="419"/>
    </row>
    <row r="59" spans="1:38" hidden="1" outlineLevel="1" x14ac:dyDescent="0.35">
      <c r="A59" s="417" t="s">
        <v>404</v>
      </c>
      <c r="B59" s="418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419"/>
      <c r="W59" s="419"/>
      <c r="X59" s="420"/>
      <c r="Y59" s="419">
        <v>12000</v>
      </c>
      <c r="Z59" s="419">
        <v>12000</v>
      </c>
      <c r="AA59" s="419"/>
      <c r="AB59" s="419">
        <v>12300</v>
      </c>
      <c r="AC59" s="420">
        <v>12300</v>
      </c>
      <c r="AD59" s="419"/>
      <c r="AE59" s="419">
        <v>12300</v>
      </c>
      <c r="AF59" s="419">
        <v>12300</v>
      </c>
      <c r="AG59" s="419"/>
      <c r="AH59" s="419"/>
      <c r="AI59" s="419"/>
      <c r="AJ59" s="419"/>
      <c r="AK59" s="419"/>
      <c r="AL59" s="419"/>
    </row>
    <row r="60" spans="1:38" hidden="1" outlineLevel="1" x14ac:dyDescent="0.35">
      <c r="A60" s="417" t="s">
        <v>250</v>
      </c>
      <c r="B60" s="418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419">
        <v>10000</v>
      </c>
      <c r="T60" s="419">
        <v>10000</v>
      </c>
      <c r="U60" s="419">
        <v>10000</v>
      </c>
      <c r="V60" s="419">
        <v>10000</v>
      </c>
      <c r="W60" s="419">
        <v>10000</v>
      </c>
      <c r="X60" s="420">
        <v>10000</v>
      </c>
      <c r="Y60" s="419"/>
      <c r="Z60" s="419">
        <v>16000</v>
      </c>
      <c r="AA60" s="419">
        <v>16000</v>
      </c>
      <c r="AB60" s="419">
        <v>17587.441360197077</v>
      </c>
      <c r="AC60" s="420">
        <v>18055.742870049842</v>
      </c>
      <c r="AD60" s="419">
        <v>18117.554309844363</v>
      </c>
      <c r="AE60" s="419">
        <v>18776.241412249565</v>
      </c>
      <c r="AF60" s="419">
        <v>18836.575152500682</v>
      </c>
      <c r="AG60" s="419"/>
      <c r="AH60" s="419"/>
      <c r="AI60" s="419"/>
      <c r="AJ60" s="419"/>
      <c r="AK60" s="419"/>
      <c r="AL60" s="419"/>
    </row>
    <row r="61" spans="1:38" hidden="1" outlineLevel="1" x14ac:dyDescent="0.35">
      <c r="A61" s="417" t="s">
        <v>97</v>
      </c>
      <c r="B61" s="418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419">
        <v>18000</v>
      </c>
      <c r="W61" s="419">
        <v>18300</v>
      </c>
      <c r="X61" s="420">
        <v>18002.191596786055</v>
      </c>
      <c r="Y61" s="419">
        <v>18194.591833469989</v>
      </c>
      <c r="Z61" s="419">
        <v>18200</v>
      </c>
      <c r="AA61" s="419">
        <v>18380.106730189174</v>
      </c>
      <c r="AB61" s="419">
        <v>19051.959408024035</v>
      </c>
      <c r="AC61" s="420">
        <v>19580.029117326318</v>
      </c>
      <c r="AD61" s="419">
        <v>20282.386217249299</v>
      </c>
      <c r="AE61" s="419">
        <v>19546.070161766973</v>
      </c>
      <c r="AF61" s="419">
        <v>20355.359582911649</v>
      </c>
      <c r="AG61" s="419">
        <v>20339.853346218166</v>
      </c>
      <c r="AH61" s="419">
        <v>19342.628291244389</v>
      </c>
      <c r="AI61" s="419">
        <v>16728.955236194914</v>
      </c>
      <c r="AJ61" s="419">
        <v>16041.349095785541</v>
      </c>
      <c r="AK61" s="419">
        <v>16027.580781948138</v>
      </c>
      <c r="AL61" s="419"/>
    </row>
    <row r="62" spans="1:38" hidden="1" outlineLevel="1" x14ac:dyDescent="0.35">
      <c r="A62" s="417" t="s">
        <v>98</v>
      </c>
      <c r="B62" s="418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419">
        <v>17500</v>
      </c>
      <c r="W62" s="419">
        <v>17800</v>
      </c>
      <c r="X62" s="420">
        <v>17500</v>
      </c>
      <c r="Y62" s="419">
        <v>17700</v>
      </c>
      <c r="Z62" s="419">
        <v>17700</v>
      </c>
      <c r="AA62" s="419">
        <v>18120.206021015918</v>
      </c>
      <c r="AB62" s="419">
        <v>18344.625365497075</v>
      </c>
      <c r="AC62" s="420">
        <v>18952.432249457397</v>
      </c>
      <c r="AD62" s="419">
        <v>19780.994225099759</v>
      </c>
      <c r="AE62" s="419">
        <v>18857.268215417109</v>
      </c>
      <c r="AF62" s="419">
        <v>19732.976604221411</v>
      </c>
      <c r="AG62" s="419">
        <v>19747.750789982547</v>
      </c>
      <c r="AH62" s="419">
        <v>18919.842930367791</v>
      </c>
      <c r="AI62" s="419">
        <v>16260.177089097953</v>
      </c>
      <c r="AJ62" s="419">
        <v>15609.633365444553</v>
      </c>
      <c r="AK62" s="419">
        <v>15642.643189905964</v>
      </c>
      <c r="AL62" s="419"/>
    </row>
    <row r="63" spans="1:38" hidden="1" outlineLevel="1" x14ac:dyDescent="0.35">
      <c r="A63" s="417" t="s">
        <v>24</v>
      </c>
      <c r="B63" s="418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419">
        <v>16667.318802218797</v>
      </c>
      <c r="W63" s="419">
        <v>16200</v>
      </c>
      <c r="X63" s="420"/>
      <c r="Y63" s="419"/>
      <c r="Z63" s="419"/>
      <c r="AA63" s="419">
        <v>11293.478260869566</v>
      </c>
      <c r="AB63" s="419"/>
      <c r="AC63" s="420"/>
      <c r="AD63" s="419">
        <v>19872.020068771319</v>
      </c>
      <c r="AE63" s="419">
        <v>19800</v>
      </c>
      <c r="AF63" s="419">
        <v>19760.263633136277</v>
      </c>
      <c r="AG63" s="419">
        <v>19855.616636775521</v>
      </c>
      <c r="AH63" s="419">
        <v>19314.982218713321</v>
      </c>
      <c r="AI63" s="419">
        <v>17762.57059967285</v>
      </c>
      <c r="AJ63" s="419"/>
      <c r="AK63" s="419">
        <v>14519.268146814682</v>
      </c>
      <c r="AL63" s="419"/>
    </row>
    <row r="64" spans="1:38" hidden="1" outlineLevel="1" x14ac:dyDescent="0.35">
      <c r="A64" s="417" t="s">
        <v>217</v>
      </c>
      <c r="B64" s="418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419"/>
      <c r="W64" s="419"/>
      <c r="X64" s="420"/>
      <c r="Y64" s="419"/>
      <c r="Z64" s="419"/>
      <c r="AA64" s="419"/>
      <c r="AB64" s="419"/>
      <c r="AC64" s="420"/>
      <c r="AD64" s="419"/>
      <c r="AE64" s="419"/>
      <c r="AF64" s="419"/>
      <c r="AG64" s="419"/>
      <c r="AH64" s="419"/>
      <c r="AI64" s="419"/>
      <c r="AJ64" s="419"/>
      <c r="AK64" s="419"/>
      <c r="AL64" s="419"/>
    </row>
    <row r="65" spans="1:38" hidden="1" outlineLevel="1" x14ac:dyDescent="0.35">
      <c r="A65" s="417" t="s">
        <v>216</v>
      </c>
      <c r="B65" s="418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419"/>
      <c r="W65" s="419"/>
      <c r="X65" s="420"/>
      <c r="Y65" s="419"/>
      <c r="Z65" s="419"/>
      <c r="AA65" s="419"/>
      <c r="AB65" s="419"/>
      <c r="AC65" s="420"/>
      <c r="AD65" s="419"/>
      <c r="AE65" s="419"/>
      <c r="AF65" s="419"/>
      <c r="AG65" s="419"/>
      <c r="AH65" s="419"/>
      <c r="AI65" s="419"/>
      <c r="AJ65" s="419"/>
      <c r="AK65" s="419"/>
      <c r="AL65" s="419"/>
    </row>
    <row r="66" spans="1:38" hidden="1" outlineLevel="1" x14ac:dyDescent="0.35">
      <c r="A66" s="421" t="s">
        <v>24</v>
      </c>
      <c r="B66" s="418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419"/>
      <c r="W66" s="419"/>
      <c r="X66" s="420"/>
      <c r="Y66" s="419"/>
      <c r="Z66" s="419"/>
      <c r="AA66" s="419"/>
      <c r="AB66" s="419"/>
      <c r="AC66" s="420"/>
      <c r="AD66" s="419"/>
      <c r="AE66" s="419"/>
      <c r="AF66" s="419"/>
      <c r="AG66" s="419"/>
      <c r="AH66" s="419"/>
      <c r="AI66" s="419"/>
      <c r="AJ66" s="419"/>
      <c r="AK66" s="419"/>
      <c r="AL66" s="419"/>
    </row>
    <row r="67" spans="1:38" hidden="1" outlineLevel="1" x14ac:dyDescent="0.35">
      <c r="A67" s="421" t="s">
        <v>7</v>
      </c>
      <c r="B67" s="418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419"/>
      <c r="W67" s="419"/>
      <c r="X67" s="420"/>
      <c r="Y67" s="419"/>
      <c r="Z67" s="419"/>
      <c r="AA67" s="419"/>
      <c r="AB67" s="419"/>
      <c r="AC67" s="420"/>
      <c r="AD67" s="419"/>
      <c r="AE67" s="419"/>
      <c r="AF67" s="419"/>
      <c r="AG67" s="419"/>
      <c r="AH67" s="419"/>
      <c r="AI67" s="419"/>
      <c r="AJ67" s="419"/>
      <c r="AK67" s="419"/>
      <c r="AL67" s="419"/>
    </row>
    <row r="68" spans="1:38" hidden="1" outlineLevel="1" x14ac:dyDescent="0.35">
      <c r="A68" s="421" t="s">
        <v>11</v>
      </c>
      <c r="B68" s="418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419">
        <v>18250</v>
      </c>
      <c r="W68" s="419">
        <v>18250</v>
      </c>
      <c r="X68" s="420">
        <v>18250</v>
      </c>
      <c r="Y68" s="419">
        <v>18250</v>
      </c>
      <c r="Z68" s="419">
        <v>18250</v>
      </c>
      <c r="AA68" s="419">
        <v>18250</v>
      </c>
      <c r="AB68" s="419"/>
      <c r="AC68" s="420">
        <v>19674.730444049732</v>
      </c>
      <c r="AD68" s="419">
        <v>19890.026545316647</v>
      </c>
      <c r="AE68" s="419">
        <v>19467.027715833068</v>
      </c>
      <c r="AF68" s="419">
        <v>19801.351052965692</v>
      </c>
      <c r="AG68" s="419">
        <v>20231.893821607551</v>
      </c>
      <c r="AH68" s="419">
        <v>20330</v>
      </c>
      <c r="AI68" s="419">
        <v>18120.950471390413</v>
      </c>
      <c r="AJ68" s="419">
        <v>16500</v>
      </c>
      <c r="AK68" s="419">
        <v>16500</v>
      </c>
      <c r="AL68" s="419"/>
    </row>
    <row r="69" spans="1:38" hidden="1" outlineLevel="1" x14ac:dyDescent="0.35">
      <c r="A69" s="417" t="s">
        <v>13</v>
      </c>
      <c r="B69" s="418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419">
        <f>5300/0.62</f>
        <v>8548.3870967741932</v>
      </c>
      <c r="W69" s="419">
        <f>5300/0.62</f>
        <v>8548.3870967741932</v>
      </c>
      <c r="X69" s="420">
        <f>4605.26327891469/0.66</f>
        <v>6977.6716347192269</v>
      </c>
      <c r="Y69" s="419">
        <f>4450/0.66</f>
        <v>6742.424242424242</v>
      </c>
      <c r="Z69" s="419">
        <f>4450/0.66</f>
        <v>6742.424242424242</v>
      </c>
      <c r="AA69" s="419">
        <v>6742.424242424242</v>
      </c>
      <c r="AB69" s="419">
        <v>6742.424242424242</v>
      </c>
      <c r="AC69" s="420">
        <v>6742.424242424242</v>
      </c>
      <c r="AD69" s="419">
        <v>6742.424242424242</v>
      </c>
      <c r="AE69" s="419">
        <v>6449.275362318841</v>
      </c>
      <c r="AF69" s="419">
        <v>6449.275362318841</v>
      </c>
      <c r="AG69" s="419">
        <v>6449.275362318841</v>
      </c>
      <c r="AH69" s="419">
        <v>8417.5479827653744</v>
      </c>
      <c r="AI69" s="419">
        <v>8816.544952187267</v>
      </c>
      <c r="AJ69" s="419">
        <v>8569.4288913773798</v>
      </c>
      <c r="AK69" s="419">
        <v>7971.0144927536239</v>
      </c>
      <c r="AL69" s="419"/>
    </row>
    <row r="70" spans="1:38" collapsed="1" x14ac:dyDescent="0.35">
      <c r="A70" s="371"/>
      <c r="B70" s="372" t="s">
        <v>491</v>
      </c>
      <c r="C70" s="373">
        <f>(C72-C71)/2+C71</f>
        <v>11604.23309198827</v>
      </c>
      <c r="D70" s="373">
        <f t="shared" ref="D70:AL70" si="0">(D72-D71)/2+D71</f>
        <v>11853.251331407824</v>
      </c>
      <c r="E70" s="373">
        <f t="shared" si="0"/>
        <v>12675.291675365937</v>
      </c>
      <c r="F70" s="373">
        <f t="shared" si="0"/>
        <v>12815.400289086436</v>
      </c>
      <c r="G70" s="373">
        <f t="shared" si="0"/>
        <v>12430.74202162672</v>
      </c>
      <c r="H70" s="373">
        <f t="shared" si="0"/>
        <v>11604.662434831203</v>
      </c>
      <c r="I70" s="373">
        <f t="shared" si="0"/>
        <v>11695.889447274334</v>
      </c>
      <c r="J70" s="373">
        <f t="shared" si="0"/>
        <v>11861.880687347078</v>
      </c>
      <c r="K70" s="373">
        <f t="shared" si="0"/>
        <v>12303.356660378287</v>
      </c>
      <c r="L70" s="373">
        <f t="shared" si="0"/>
        <v>13373.948599480223</v>
      </c>
      <c r="M70" s="373">
        <f t="shared" si="0"/>
        <v>13772.563664499286</v>
      </c>
      <c r="N70" s="373">
        <f t="shared" si="0"/>
        <v>13773.39864031511</v>
      </c>
      <c r="O70" s="373">
        <f t="shared" si="0"/>
        <v>13799.877494545464</v>
      </c>
      <c r="P70" s="373">
        <f t="shared" si="0"/>
        <v>13757.801176174809</v>
      </c>
      <c r="Q70" s="373">
        <f t="shared" si="0"/>
        <v>13855.772781368985</v>
      </c>
      <c r="R70" s="373">
        <f t="shared" si="0"/>
        <v>15250</v>
      </c>
      <c r="S70" s="373">
        <f t="shared" si="0"/>
        <v>15500</v>
      </c>
      <c r="T70" s="373">
        <f t="shared" si="0"/>
        <v>15000</v>
      </c>
      <c r="U70" s="373">
        <f t="shared" si="0"/>
        <v>13750</v>
      </c>
      <c r="V70" s="374">
        <f t="shared" si="0"/>
        <v>13974.705</v>
      </c>
      <c r="W70" s="374">
        <f t="shared" si="0"/>
        <v>14638.934237983538</v>
      </c>
      <c r="X70" s="375">
        <f t="shared" si="0"/>
        <v>14396.074595420325</v>
      </c>
      <c r="Y70" s="374">
        <f t="shared" si="0"/>
        <v>14828.550439752195</v>
      </c>
      <c r="Z70" s="374">
        <f t="shared" si="0"/>
        <v>14683.995766757622</v>
      </c>
      <c r="AA70" s="374">
        <f t="shared" si="0"/>
        <v>14816.284655969719</v>
      </c>
      <c r="AB70" s="374">
        <f t="shared" si="0"/>
        <v>14976.020624790242</v>
      </c>
      <c r="AC70" s="374">
        <f t="shared" si="0"/>
        <v>15593.385160144273</v>
      </c>
      <c r="AD70" s="374">
        <f t="shared" si="0"/>
        <v>16063.230275123744</v>
      </c>
      <c r="AE70" s="374">
        <f t="shared" si="0"/>
        <v>15851.62547174366</v>
      </c>
      <c r="AF70" s="374">
        <f t="shared" si="0"/>
        <v>16091.070259562952</v>
      </c>
      <c r="AG70" s="374">
        <f t="shared" si="0"/>
        <v>16313.994552346274</v>
      </c>
      <c r="AH70" s="374">
        <f t="shared" si="0"/>
        <v>15534.222127775234</v>
      </c>
      <c r="AI70" s="374">
        <f t="shared" si="0"/>
        <v>12830.856340513896</v>
      </c>
      <c r="AJ70" s="374">
        <f t="shared" si="0"/>
        <v>12267.627405121635</v>
      </c>
      <c r="AK70" s="374">
        <f t="shared" si="0"/>
        <v>12278.490822823569</v>
      </c>
      <c r="AL70" s="374">
        <f t="shared" si="0"/>
        <v>0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12060.749044568583</v>
      </c>
      <c r="AB71" s="376">
        <f t="shared" si="1"/>
        <v>12125.30520627686</v>
      </c>
      <c r="AC71" s="376">
        <f t="shared" si="1"/>
        <v>12519.735678207491</v>
      </c>
      <c r="AD71" s="376">
        <f t="shared" si="1"/>
        <v>13075.123142406088</v>
      </c>
      <c r="AE71" s="376">
        <f t="shared" si="1"/>
        <v>12848.71613254449</v>
      </c>
      <c r="AF71" s="376">
        <f t="shared" si="1"/>
        <v>13370.127303138097</v>
      </c>
      <c r="AG71" s="376">
        <f t="shared" si="1"/>
        <v>13565.086207572547</v>
      </c>
      <c r="AH71" s="376">
        <f t="shared" si="1"/>
        <v>12327.305958623994</v>
      </c>
      <c r="AI71" s="376">
        <f t="shared" si="1"/>
        <v>9962.9822884596651</v>
      </c>
      <c r="AJ71" s="376">
        <f t="shared" si="1"/>
        <v>9535.2548102432702</v>
      </c>
      <c r="AK71" s="376">
        <f t="shared" si="1"/>
        <v>9556.9816456471362</v>
      </c>
      <c r="AL71" s="376">
        <f t="shared" si="1"/>
        <v>0</v>
      </c>
    </row>
    <row r="72" spans="1:38" x14ac:dyDescent="0.35">
      <c r="A72" s="371" t="s">
        <v>492</v>
      </c>
      <c r="B72" s="372" t="s">
        <v>500</v>
      </c>
      <c r="C72" s="376">
        <f>C51</f>
        <v>14500</v>
      </c>
      <c r="D72" s="376">
        <f t="shared" si="1"/>
        <v>14500</v>
      </c>
      <c r="E72" s="376">
        <f t="shared" si="1"/>
        <v>15000</v>
      </c>
      <c r="F72" s="376">
        <f t="shared" si="1"/>
        <v>15000</v>
      </c>
      <c r="G72" s="376">
        <f t="shared" si="1"/>
        <v>15000</v>
      </c>
      <c r="H72" s="376">
        <f t="shared" si="1"/>
        <v>14010.229835330065</v>
      </c>
      <c r="I72" s="376">
        <f t="shared" si="1"/>
        <v>14495.742384182875</v>
      </c>
      <c r="J72" s="376">
        <f t="shared" si="1"/>
        <v>14477.36361677069</v>
      </c>
      <c r="K72" s="376">
        <f t="shared" si="1"/>
        <v>14998.820223077044</v>
      </c>
      <c r="L72" s="376">
        <f t="shared" si="1"/>
        <v>16161.708769139126</v>
      </c>
      <c r="M72" s="376">
        <f t="shared" si="1"/>
        <v>16392.00190514831</v>
      </c>
      <c r="N72" s="376">
        <f t="shared" si="1"/>
        <v>16433.077141692102</v>
      </c>
      <c r="O72" s="376">
        <f t="shared" si="1"/>
        <v>16500</v>
      </c>
      <c r="P72" s="376">
        <f t="shared" si="1"/>
        <v>16500</v>
      </c>
      <c r="Q72" s="376">
        <f t="shared" si="1"/>
        <v>16566.350030119087</v>
      </c>
      <c r="R72" s="376">
        <f t="shared" si="1"/>
        <v>18000</v>
      </c>
      <c r="S72" s="376">
        <f t="shared" si="1"/>
        <v>18000</v>
      </c>
      <c r="T72" s="376">
        <f t="shared" si="1"/>
        <v>17000</v>
      </c>
      <c r="U72" s="376">
        <f t="shared" si="1"/>
        <v>16000</v>
      </c>
      <c r="V72" s="376">
        <f t="shared" si="1"/>
        <v>16500</v>
      </c>
      <c r="W72" s="376">
        <f t="shared" si="1"/>
        <v>17609.208475967076</v>
      </c>
      <c r="X72" s="376">
        <f t="shared" si="1"/>
        <v>17323.129190840649</v>
      </c>
      <c r="Y72" s="376">
        <f t="shared" si="1"/>
        <v>17609.340879504391</v>
      </c>
      <c r="Z72" s="376">
        <f t="shared" si="1"/>
        <v>17588.991533515244</v>
      </c>
      <c r="AA72" s="376">
        <f t="shared" si="1"/>
        <v>17571.820267370855</v>
      </c>
      <c r="AB72" s="376">
        <f t="shared" si="1"/>
        <v>17826.736043303627</v>
      </c>
      <c r="AC72" s="376">
        <f t="shared" si="1"/>
        <v>18667.034642081057</v>
      </c>
      <c r="AD72" s="376">
        <f t="shared" si="1"/>
        <v>19051.337407841402</v>
      </c>
      <c r="AE72" s="376">
        <f t="shared" si="1"/>
        <v>18854.534810942831</v>
      </c>
      <c r="AF72" s="376">
        <f t="shared" si="1"/>
        <v>18812.013215987805</v>
      </c>
      <c r="AG72" s="376">
        <f t="shared" si="1"/>
        <v>19062.902897119999</v>
      </c>
      <c r="AH72" s="376">
        <f t="shared" si="1"/>
        <v>18741.138296926474</v>
      </c>
      <c r="AI72" s="376">
        <f t="shared" si="1"/>
        <v>15698.730392568124</v>
      </c>
      <c r="AJ72" s="376">
        <f t="shared" si="1"/>
        <v>15000</v>
      </c>
      <c r="AK72" s="376">
        <f t="shared" si="1"/>
        <v>15000</v>
      </c>
      <c r="AL72" s="376">
        <f t="shared" si="1"/>
        <v>0</v>
      </c>
    </row>
    <row r="73" spans="1:38" s="383" customFormat="1" x14ac:dyDescent="0.35">
      <c r="A73" s="382"/>
      <c r="B73" s="382" t="s">
        <v>490</v>
      </c>
      <c r="C73" s="382">
        <f>C72/C71-1</f>
        <v>0.66504636909307924</v>
      </c>
      <c r="D73" s="382">
        <f t="shared" ref="D73:AL73" si="2">D72/D71-1</f>
        <v>0.57497374747572505</v>
      </c>
      <c r="E73" s="382">
        <f t="shared" si="2"/>
        <v>0.44919368229998091</v>
      </c>
      <c r="F73" s="382">
        <f t="shared" si="2"/>
        <v>0.41099439216252032</v>
      </c>
      <c r="G73" s="382">
        <f t="shared" si="2"/>
        <v>0.52106923605093503</v>
      </c>
      <c r="H73" s="382">
        <f t="shared" si="2"/>
        <v>0.52300088030853886</v>
      </c>
      <c r="I73" s="382">
        <f t="shared" si="2"/>
        <v>0.62946075674174873</v>
      </c>
      <c r="J73" s="382">
        <f t="shared" si="2"/>
        <v>0.56573013575634667</v>
      </c>
      <c r="K73" s="382">
        <f t="shared" si="2"/>
        <v>0.56109357905944157</v>
      </c>
      <c r="L73" s="382">
        <f t="shared" si="2"/>
        <v>0.52667873581501223</v>
      </c>
      <c r="M73" s="382">
        <f t="shared" si="2"/>
        <v>0.4697227263395638</v>
      </c>
      <c r="N73" s="382">
        <f t="shared" si="2"/>
        <v>0.47862974199944475</v>
      </c>
      <c r="O73" s="382">
        <f t="shared" si="2"/>
        <v>0.48651929850852937</v>
      </c>
      <c r="P73" s="382">
        <f t="shared" si="2"/>
        <v>0.49787541999285834</v>
      </c>
      <c r="Q73" s="382">
        <f t="shared" si="2"/>
        <v>0.48641178897525794</v>
      </c>
      <c r="R73" s="382">
        <f t="shared" si="2"/>
        <v>0.43999999999999995</v>
      </c>
      <c r="S73" s="382">
        <f t="shared" si="2"/>
        <v>0.38461538461538458</v>
      </c>
      <c r="T73" s="382">
        <f t="shared" si="2"/>
        <v>0.30769230769230771</v>
      </c>
      <c r="U73" s="382">
        <f t="shared" si="2"/>
        <v>0.39130434782608692</v>
      </c>
      <c r="V73" s="382">
        <f t="shared" si="2"/>
        <v>0.44112229363783806</v>
      </c>
      <c r="W73" s="382">
        <f t="shared" si="2"/>
        <v>0.50910288550416904</v>
      </c>
      <c r="X73" s="382">
        <f t="shared" si="2"/>
        <v>0.51042802182232205</v>
      </c>
      <c r="Y73" s="382">
        <f t="shared" si="2"/>
        <v>0.46162779466924886</v>
      </c>
      <c r="Z73" s="382">
        <f t="shared" si="2"/>
        <v>0.49324998162112599</v>
      </c>
      <c r="AA73" s="382">
        <f t="shared" si="2"/>
        <v>0.45694269920027208</v>
      </c>
      <c r="AB73" s="382">
        <f t="shared" si="2"/>
        <v>0.47020926401715046</v>
      </c>
      <c r="AC73" s="382">
        <f t="shared" si="2"/>
        <v>0.49100868595603631</v>
      </c>
      <c r="AD73" s="382">
        <f t="shared" si="2"/>
        <v>0.45706753201068273</v>
      </c>
      <c r="AE73" s="382">
        <f t="shared" si="2"/>
        <v>0.46742558684024571</v>
      </c>
      <c r="AF73" s="382">
        <f t="shared" si="2"/>
        <v>0.40701825715394979</v>
      </c>
      <c r="AG73" s="382">
        <f t="shared" si="2"/>
        <v>0.40529168819276373</v>
      </c>
      <c r="AH73" s="382">
        <f t="shared" si="2"/>
        <v>0.5202947310491195</v>
      </c>
      <c r="AI73" s="382">
        <f t="shared" si="2"/>
        <v>0.57570594206037073</v>
      </c>
      <c r="AJ73" s="382">
        <f>AJ72/AJ71-1</f>
        <v>0.57310950766477831</v>
      </c>
      <c r="AK73" s="382">
        <f t="shared" si="2"/>
        <v>0.56953320160784915</v>
      </c>
      <c r="AL73" s="382" t="e">
        <f t="shared" si="2"/>
        <v>#DIV/0!</v>
      </c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44000</v>
      </c>
      <c r="F81" s="361">
        <f>F51+G51+H51</f>
        <v>44010.229835330065</v>
      </c>
      <c r="I81" s="361">
        <f>I51+J51+K51</f>
        <v>43971.926224030613</v>
      </c>
      <c r="L81" s="361">
        <f>L51+M51+N51</f>
        <v>48986.787815979536</v>
      </c>
      <c r="O81" s="361">
        <f>O51+P51+Q51</f>
        <v>49566.350030119087</v>
      </c>
      <c r="R81" s="361">
        <f>R51+S51+T51</f>
        <v>53000</v>
      </c>
      <c r="U81" s="361">
        <f>U51+V51+W51</f>
        <v>50109.208475967076</v>
      </c>
      <c r="X81" s="361">
        <f>X51+Y51+Z51</f>
        <v>52521.461603860284</v>
      </c>
      <c r="AA81" s="361">
        <f>AA51+AB51+AC51</f>
        <v>54065.590952755534</v>
      </c>
      <c r="AD81" s="361">
        <f>AD51+AE51+AF51</f>
        <v>56717.885434772041</v>
      </c>
    </row>
    <row r="82" spans="3:30" hidden="1" outlineLevel="1" x14ac:dyDescent="0.35">
      <c r="C82" s="359">
        <f>C81-C74</f>
        <v>15734.447802475937</v>
      </c>
      <c r="F82" s="359">
        <f>F81-F74</f>
        <v>14318.850179571411</v>
      </c>
      <c r="I82" s="359">
        <f>I81-I74</f>
        <v>16221.598858061821</v>
      </c>
      <c r="L82" s="359">
        <f>L81-L74</f>
        <v>16133.753823369836</v>
      </c>
      <c r="O82" s="359">
        <f>O81-O74</f>
        <v>16305.797156059656</v>
      </c>
      <c r="R82" s="359">
        <f>R81-R74</f>
        <v>14500</v>
      </c>
      <c r="U82" s="359">
        <f>U81-U74</f>
        <v>15491.138475967076</v>
      </c>
      <c r="X82" s="359">
        <f>X81-X74</f>
        <v>17225.681603860285</v>
      </c>
      <c r="AA82" s="359">
        <f>AA81-AA74</f>
        <v>17359.801023702596</v>
      </c>
      <c r="AD82" s="359">
        <f>AD81-AD74</f>
        <v>17423.918856683362</v>
      </c>
    </row>
    <row r="83" spans="3:30" hidden="1" outlineLevel="1" x14ac:dyDescent="0.35">
      <c r="C83" s="6">
        <f>C82/3</f>
        <v>5244.8159341586461</v>
      </c>
      <c r="F83" s="6">
        <f>F82/3</f>
        <v>4772.9500598571367</v>
      </c>
      <c r="I83" s="6">
        <f>I82/3</f>
        <v>5407.1996193539408</v>
      </c>
      <c r="L83" s="6">
        <f>L82/3</f>
        <v>5377.917941123279</v>
      </c>
      <c r="O83" s="6">
        <f>O82/3</f>
        <v>5435.2657186865517</v>
      </c>
      <c r="R83" s="6">
        <f>R82/3</f>
        <v>4833.333333333333</v>
      </c>
      <c r="U83" s="6">
        <f>U82/3</f>
        <v>5163.7128253223591</v>
      </c>
      <c r="X83" s="6">
        <f>X82/3</f>
        <v>5741.8938679534285</v>
      </c>
      <c r="AA83" s="6">
        <f>AA82/3</f>
        <v>5786.6003412341988</v>
      </c>
      <c r="AD83" s="6">
        <f>AD82/3</f>
        <v>5807.9729522277876</v>
      </c>
    </row>
    <row r="84" spans="3:30" hidden="1" outlineLevel="1" x14ac:dyDescent="0.35">
      <c r="C84" s="6">
        <f>C81/C74</f>
        <v>1.5566651481818283</v>
      </c>
      <c r="F84" s="6">
        <f>F81/F74</f>
        <v>1.482256141195994</v>
      </c>
      <c r="I84" s="6">
        <f>I81/I74</f>
        <v>1.5845552250297033</v>
      </c>
      <c r="L84" s="6">
        <f>L81/L74</f>
        <v>1.4910887020967114</v>
      </c>
      <c r="O84" s="6">
        <f>O81/O74</f>
        <v>1.4902443208867064</v>
      </c>
      <c r="R84" s="6">
        <f>R81/R74</f>
        <v>1.3766233766233766</v>
      </c>
      <c r="U84" s="6">
        <f>U81/U74</f>
        <v>1.4474870631426615</v>
      </c>
      <c r="X84" s="6">
        <f>X81/X74</f>
        <v>1.4880379921866094</v>
      </c>
      <c r="AA84" s="6">
        <f>AA81/AA74</f>
        <v>1.4729444879746934</v>
      </c>
      <c r="AD84" s="6">
        <f>AD81/AD74</f>
        <v>1.4434247894535388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7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FA64-CC8E-45FF-8851-A8D0DC4E9F8D}">
  <sheetPr codeName="Sheet13">
    <tabColor rgb="FF92D050"/>
  </sheetPr>
  <dimension ref="A2:AL90"/>
  <sheetViews>
    <sheetView showGridLines="0" view="pageBreakPreview" zoomScale="80" zoomScaleNormal="65" zoomScaleSheetLayoutView="80" workbookViewId="0">
      <selection activeCell="U13" sqref="U13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8" width="10.6328125" style="6" customWidth="1"/>
    <col min="39" max="16384" width="7.54296875" style="6"/>
  </cols>
  <sheetData>
    <row r="2" spans="1:2" ht="20" x14ac:dyDescent="0.35">
      <c r="A2" s="392"/>
      <c r="B2" s="392"/>
    </row>
    <row r="49" spans="1:38" s="102" customFormat="1" ht="20" customHeight="1" x14ac:dyDescent="0.35">
      <c r="A49" s="429" t="s">
        <v>3</v>
      </c>
      <c r="B49" s="429" t="s">
        <v>4</v>
      </c>
      <c r="C49" s="430" t="s">
        <v>132</v>
      </c>
      <c r="D49" s="430">
        <v>2</v>
      </c>
      <c r="E49" s="430">
        <v>3</v>
      </c>
      <c r="F49" s="430">
        <v>4</v>
      </c>
      <c r="G49" s="430">
        <v>5</v>
      </c>
      <c r="H49" s="430">
        <v>6</v>
      </c>
      <c r="I49" s="430">
        <v>7</v>
      </c>
      <c r="J49" s="430">
        <v>8</v>
      </c>
      <c r="K49" s="430">
        <v>9</v>
      </c>
      <c r="L49" s="430">
        <v>10</v>
      </c>
      <c r="M49" s="430">
        <v>11</v>
      </c>
      <c r="N49" s="430">
        <v>12</v>
      </c>
      <c r="O49" s="430" t="s">
        <v>268</v>
      </c>
      <c r="P49" s="430">
        <v>2</v>
      </c>
      <c r="Q49" s="430">
        <v>3</v>
      </c>
      <c r="R49" s="431">
        <v>4</v>
      </c>
      <c r="S49" s="431">
        <v>5</v>
      </c>
      <c r="T49" s="431">
        <v>6</v>
      </c>
      <c r="U49" s="431">
        <v>7</v>
      </c>
      <c r="V49" s="431">
        <v>8</v>
      </c>
      <c r="W49" s="431">
        <v>9</v>
      </c>
      <c r="X49" s="432">
        <v>10</v>
      </c>
      <c r="Y49" s="431">
        <v>11</v>
      </c>
      <c r="Z49" s="431">
        <v>12</v>
      </c>
      <c r="AA49" s="430" t="s">
        <v>416</v>
      </c>
      <c r="AB49" s="431">
        <v>2</v>
      </c>
      <c r="AC49" s="431">
        <v>3</v>
      </c>
      <c r="AD49" s="431">
        <v>4</v>
      </c>
      <c r="AE49" s="431">
        <v>5</v>
      </c>
      <c r="AF49" s="431">
        <v>6</v>
      </c>
      <c r="AG49" s="431">
        <v>7</v>
      </c>
      <c r="AH49" s="431">
        <v>8</v>
      </c>
      <c r="AI49" s="431">
        <v>9</v>
      </c>
      <c r="AJ49" s="431">
        <v>10</v>
      </c>
      <c r="AK49" s="431">
        <v>11</v>
      </c>
      <c r="AL49" s="431">
        <v>12</v>
      </c>
    </row>
    <row r="50" spans="1:38" x14ac:dyDescent="0.35">
      <c r="A50" s="422" t="s">
        <v>5</v>
      </c>
      <c r="B50" s="423" t="s">
        <v>198</v>
      </c>
      <c r="C50" s="424">
        <f>'Chênh lệch B1 &amp; B0'!C50</f>
        <v>8708.4661839765395</v>
      </c>
      <c r="D50" s="424">
        <f>'Chênh lệch B1 &amp; B0'!D50</f>
        <v>9206.5026628156465</v>
      </c>
      <c r="E50" s="424">
        <f>'Chênh lệch B1 &amp; B0'!E50</f>
        <v>10350.583350731875</v>
      </c>
      <c r="F50" s="424">
        <f>'Chênh lệch B1 &amp; B0'!F50</f>
        <v>10630.800578172872</v>
      </c>
      <c r="G50" s="424">
        <f>'Chênh lệch B1 &amp; B0'!G50</f>
        <v>9861.484043253442</v>
      </c>
      <c r="H50" s="424">
        <f>'Chênh lệch B1 &amp; B0'!H50</f>
        <v>9199.095034332342</v>
      </c>
      <c r="I50" s="424">
        <f>'Chênh lệch B1 &amp; B0'!I50</f>
        <v>8896.036510365795</v>
      </c>
      <c r="J50" s="424">
        <f>'Chênh lệch B1 &amp; B0'!J50</f>
        <v>9246.397757923467</v>
      </c>
      <c r="K50" s="424">
        <f>'Chênh lệch B1 &amp; B0'!K50</f>
        <v>9607.8930976795309</v>
      </c>
      <c r="L50" s="424">
        <f>'Chênh lệch B1 &amp; B0'!L50</f>
        <v>10586.188429821323</v>
      </c>
      <c r="M50" s="424">
        <f>'Chênh lệch B1 &amp; B0'!M50</f>
        <v>11153.125423850262</v>
      </c>
      <c r="N50" s="424">
        <f>'Chênh lệch B1 &amp; B0'!N50</f>
        <v>11113.720138938117</v>
      </c>
      <c r="O50" s="424">
        <f>'Chênh lệch B1 &amp; B0'!O50</f>
        <v>11099.75498909093</v>
      </c>
      <c r="P50" s="424">
        <f>'Chênh lệch B1 &amp; B0'!P50</f>
        <v>11015.602352349617</v>
      </c>
      <c r="Q50" s="424">
        <f>'Chênh lệch B1 &amp; B0'!Q50</f>
        <v>11145.195532618884</v>
      </c>
      <c r="R50" s="424">
        <f>'Chênh lệch B1 &amp; B0'!R50</f>
        <v>12500</v>
      </c>
      <c r="S50" s="424">
        <f>'Chênh lệch B1 &amp; B0'!S50</f>
        <v>13000</v>
      </c>
      <c r="T50" s="424">
        <f>'Chênh lệch B1 &amp; B0'!T50</f>
        <v>13000</v>
      </c>
      <c r="U50" s="424">
        <f>'Chênh lệch B1 &amp; B0'!U50</f>
        <v>11500</v>
      </c>
      <c r="V50" s="424">
        <f>'Chênh lệch B1 &amp; B0'!V50</f>
        <v>11449.41</v>
      </c>
      <c r="W50" s="424">
        <f>'Chênh lệch B1 &amp; B0'!W50</f>
        <v>11668.66</v>
      </c>
      <c r="X50" s="424">
        <f>'Chênh lệch B1 &amp; B0'!X50</f>
        <v>11469.02</v>
      </c>
      <c r="Y50" s="424">
        <f>'Chênh lệch B1 &amp; B0'!Y50</f>
        <v>12047.76</v>
      </c>
      <c r="Z50" s="424">
        <f>'Chênh lệch B1 &amp; B0'!Z50</f>
        <v>11779</v>
      </c>
      <c r="AA50" s="424">
        <f>'Chênh lệch B1 &amp; B0'!AA50</f>
        <v>12060.749044568583</v>
      </c>
      <c r="AB50" s="424">
        <f>'Chênh lệch B1 &amp; B0'!AB50</f>
        <v>12125.30520627686</v>
      </c>
      <c r="AC50" s="424">
        <f>'Chênh lệch B1 &amp; B0'!AC50</f>
        <v>12519.735678207491</v>
      </c>
      <c r="AD50" s="424">
        <f>'Chênh lệch B1 &amp; B0'!AD50</f>
        <v>13075.123142406088</v>
      </c>
      <c r="AE50" s="424">
        <f>'Chênh lệch B1 &amp; B0'!AE50</f>
        <v>12848.71613254449</v>
      </c>
      <c r="AF50" s="424">
        <f>'Chênh lệch B1 &amp; B0'!AF50</f>
        <v>13370.127303138097</v>
      </c>
      <c r="AG50" s="424">
        <f>'Chênh lệch B1 &amp; B0'!AG50</f>
        <v>13565.086207572547</v>
      </c>
      <c r="AH50" s="424">
        <f>'Chênh lệch B1 &amp; B0'!AH50</f>
        <v>12327.305958623994</v>
      </c>
      <c r="AI50" s="424">
        <f>'Chênh lệch B1 &amp; B0'!AI50</f>
        <v>9962.9822884596651</v>
      </c>
      <c r="AJ50" s="424">
        <f>'Chênh lệch B1 &amp; B0'!AJ50</f>
        <v>9535.2548102432702</v>
      </c>
      <c r="AK50" s="424">
        <f>'Chênh lệch B1 &amp; B0'!AK50</f>
        <v>9556.9816456471362</v>
      </c>
      <c r="AL50" s="424">
        <f>'Chênh lệch B1 &amp; B0'!AL50</f>
        <v>0</v>
      </c>
    </row>
    <row r="51" spans="1:38" x14ac:dyDescent="0.35">
      <c r="A51" s="422" t="s">
        <v>6</v>
      </c>
      <c r="B51" s="423" t="s">
        <v>501</v>
      </c>
      <c r="C51" s="427">
        <v>14455.482252677341</v>
      </c>
      <c r="D51" s="427">
        <v>14038.068839071399</v>
      </c>
      <c r="E51" s="427">
        <v>15057.017898291471</v>
      </c>
      <c r="F51" s="427">
        <v>14924.560969565027</v>
      </c>
      <c r="G51" s="427">
        <v>14835.58321254385</v>
      </c>
      <c r="H51" s="427">
        <v>13384.367421888692</v>
      </c>
      <c r="I51" s="427">
        <v>12774.641326625675</v>
      </c>
      <c r="J51" s="437">
        <v>13000</v>
      </c>
      <c r="K51" s="437">
        <v>13500</v>
      </c>
      <c r="L51" s="437">
        <v>14500</v>
      </c>
      <c r="M51" s="427">
        <v>15011.71347327323</v>
      </c>
      <c r="N51" s="427">
        <v>15047.008439485868</v>
      </c>
      <c r="O51" s="427">
        <v>15311.553020059642</v>
      </c>
      <c r="P51" s="427">
        <v>15639.703756064646</v>
      </c>
      <c r="Q51" s="427">
        <v>15245.246100519931</v>
      </c>
      <c r="R51" s="428">
        <v>16501.165470754513</v>
      </c>
      <c r="S51" s="428">
        <v>17000</v>
      </c>
      <c r="T51" s="428">
        <v>16751.643985298499</v>
      </c>
      <c r="U51" s="428">
        <v>15000</v>
      </c>
      <c r="V51" s="425">
        <v>14000</v>
      </c>
      <c r="W51" s="425">
        <v>17591.063191411195</v>
      </c>
      <c r="X51" s="426">
        <v>16991.396455607519</v>
      </c>
      <c r="Y51" s="425">
        <v>17312.462454629207</v>
      </c>
      <c r="Z51" s="425">
        <v>17285.991915327904</v>
      </c>
      <c r="AA51" s="425">
        <v>17403.262805340953</v>
      </c>
      <c r="AB51" s="425">
        <v>17590.560788479928</v>
      </c>
      <c r="AC51" s="426">
        <v>18228.237794545938</v>
      </c>
      <c r="AD51" s="425">
        <v>18384.378392575101</v>
      </c>
      <c r="AE51" s="425">
        <v>18589.09457338291</v>
      </c>
      <c r="AF51" s="425">
        <v>18500.483572155383</v>
      </c>
      <c r="AG51" s="425">
        <v>18590.918357976963</v>
      </c>
      <c r="AH51" s="425">
        <v>18034.642926745462</v>
      </c>
      <c r="AI51" s="425">
        <v>15376.19034789577</v>
      </c>
      <c r="AJ51" s="425">
        <v>14775.020828893066</v>
      </c>
      <c r="AK51" s="425">
        <v>14842.864383174638</v>
      </c>
      <c r="AL51" s="425"/>
    </row>
    <row r="52" spans="1:38" hidden="1" outlineLevel="1" x14ac:dyDescent="0.35">
      <c r="A52" s="417" t="s">
        <v>316</v>
      </c>
      <c r="B52" s="418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419">
        <v>16531.009620351346</v>
      </c>
      <c r="W52" s="419">
        <v>15736.354964174043</v>
      </c>
      <c r="X52" s="420">
        <v>15142.877524222948</v>
      </c>
      <c r="Y52" s="419">
        <v>15388.660011701764</v>
      </c>
      <c r="Z52" s="419">
        <v>15426.978928616752</v>
      </c>
      <c r="AA52" s="419">
        <v>15926.472477439407</v>
      </c>
      <c r="AB52" s="419">
        <v>16078.36418797298</v>
      </c>
      <c r="AC52" s="420">
        <v>16453.862940114988</v>
      </c>
      <c r="AD52" s="419">
        <v>16477.614840217026</v>
      </c>
      <c r="AE52" s="419">
        <v>15813.537878306926</v>
      </c>
      <c r="AF52" s="419">
        <v>19152.512522544679</v>
      </c>
      <c r="AG52" s="419">
        <v>19335.815115118345</v>
      </c>
      <c r="AH52" s="419">
        <v>19254.754403471998</v>
      </c>
      <c r="AI52" s="419">
        <v>16570.656278011789</v>
      </c>
      <c r="AJ52" s="419">
        <v>15000</v>
      </c>
      <c r="AK52" s="419">
        <v>15000</v>
      </c>
      <c r="AL52" s="419"/>
    </row>
    <row r="53" spans="1:38" s="368" customFormat="1" hidden="1" outlineLevel="1" x14ac:dyDescent="0.35">
      <c r="A53" s="417" t="s">
        <v>488</v>
      </c>
      <c r="B53" s="418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419"/>
      <c r="W53" s="419"/>
      <c r="X53" s="420"/>
      <c r="Y53" s="419"/>
      <c r="Z53" s="419"/>
      <c r="AA53" s="419">
        <v>15391.180174572615</v>
      </c>
      <c r="AB53" s="419">
        <v>15570.497125494956</v>
      </c>
      <c r="AC53" s="420">
        <v>16077.80605131712</v>
      </c>
      <c r="AD53" s="419">
        <v>16000</v>
      </c>
      <c r="AE53" s="419">
        <v>16000</v>
      </c>
      <c r="AF53" s="419">
        <v>16000</v>
      </c>
      <c r="AG53" s="419"/>
      <c r="AH53" s="419"/>
      <c r="AI53" s="419"/>
      <c r="AJ53" s="419"/>
      <c r="AK53" s="419"/>
      <c r="AL53" s="419"/>
    </row>
    <row r="54" spans="1:38" hidden="1" outlineLevel="1" x14ac:dyDescent="0.35">
      <c r="A54" s="417" t="s">
        <v>251</v>
      </c>
      <c r="B54" s="418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419"/>
      <c r="W54" s="419"/>
      <c r="X54" s="420"/>
      <c r="Y54" s="419">
        <v>11000</v>
      </c>
      <c r="Z54" s="419">
        <v>11709.60458452722</v>
      </c>
      <c r="AA54" s="419">
        <v>12300</v>
      </c>
      <c r="AB54" s="419">
        <v>16394</v>
      </c>
      <c r="AC54" s="420"/>
      <c r="AD54" s="419"/>
      <c r="AE54" s="419">
        <v>16000</v>
      </c>
      <c r="AF54" s="419"/>
      <c r="AG54" s="419"/>
      <c r="AH54" s="419"/>
      <c r="AI54" s="419"/>
      <c r="AJ54" s="419"/>
      <c r="AK54" s="419"/>
      <c r="AL54" s="419"/>
    </row>
    <row r="55" spans="1:38" hidden="1" outlineLevel="1" x14ac:dyDescent="0.35">
      <c r="A55" s="417" t="s">
        <v>252</v>
      </c>
      <c r="B55" s="418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419">
        <v>11996.599943004825</v>
      </c>
      <c r="W55" s="419">
        <v>14000</v>
      </c>
      <c r="X55" s="420">
        <v>13700</v>
      </c>
      <c r="Y55" s="419">
        <v>13909.495533200905</v>
      </c>
      <c r="Z55" s="419">
        <v>13991.675615308621</v>
      </c>
      <c r="AA55" s="419">
        <v>15469.628043102301</v>
      </c>
      <c r="AB55" s="419">
        <v>16866.231983166756</v>
      </c>
      <c r="AC55" s="420">
        <v>17274.018343481202</v>
      </c>
      <c r="AD55" s="419">
        <v>18147.910956148586</v>
      </c>
      <c r="AE55" s="419">
        <v>18398.163310621458</v>
      </c>
      <c r="AF55" s="419">
        <v>18498.438366566839</v>
      </c>
      <c r="AG55" s="419"/>
      <c r="AH55" s="419"/>
      <c r="AI55" s="419"/>
      <c r="AJ55" s="419"/>
      <c r="AK55" s="419"/>
      <c r="AL55" s="419"/>
    </row>
    <row r="56" spans="1:38" hidden="1" outlineLevel="1" x14ac:dyDescent="0.35">
      <c r="A56" s="417" t="s">
        <v>8</v>
      </c>
      <c r="B56" s="418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419"/>
      <c r="W56" s="419">
        <v>16000</v>
      </c>
      <c r="X56" s="420">
        <v>16447.587409896623</v>
      </c>
      <c r="Y56" s="419">
        <v>16464.667351656819</v>
      </c>
      <c r="Z56" s="419">
        <v>16000</v>
      </c>
      <c r="AA56" s="419"/>
      <c r="AB56" s="419">
        <v>17008.321948860546</v>
      </c>
      <c r="AC56" s="420"/>
      <c r="AD56" s="419"/>
      <c r="AE56" s="419">
        <v>17500</v>
      </c>
      <c r="AF56" s="419">
        <v>17500</v>
      </c>
      <c r="AG56" s="419"/>
      <c r="AH56" s="419"/>
      <c r="AI56" s="419"/>
      <c r="AJ56" s="419"/>
      <c r="AK56" s="419"/>
      <c r="AL56" s="419"/>
    </row>
    <row r="57" spans="1:38" hidden="1" outlineLevel="1" x14ac:dyDescent="0.35">
      <c r="A57" s="417" t="s">
        <v>214</v>
      </c>
      <c r="B57" s="418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419">
        <v>12000</v>
      </c>
      <c r="W57" s="419">
        <v>14000</v>
      </c>
      <c r="X57" s="420">
        <v>13700</v>
      </c>
      <c r="Y57" s="419">
        <v>14000</v>
      </c>
      <c r="Z57" s="419">
        <v>13970.906163753451</v>
      </c>
      <c r="AA57" s="419">
        <v>14300</v>
      </c>
      <c r="AB57" s="419">
        <v>17098.761629644388</v>
      </c>
      <c r="AC57" s="420">
        <v>17143.564650803612</v>
      </c>
      <c r="AD57" s="419">
        <v>18161.280357489799</v>
      </c>
      <c r="AE57" s="419">
        <v>18565.78264962196</v>
      </c>
      <c r="AF57" s="419">
        <v>18738.859451209395</v>
      </c>
      <c r="AG57" s="419"/>
      <c r="AH57" s="419"/>
      <c r="AI57" s="419"/>
      <c r="AJ57" s="419"/>
      <c r="AK57" s="419"/>
      <c r="AL57" s="419"/>
    </row>
    <row r="58" spans="1:38" hidden="1" outlineLevel="1" x14ac:dyDescent="0.35">
      <c r="A58" s="417" t="s">
        <v>10</v>
      </c>
      <c r="B58" s="418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419">
        <v>12000</v>
      </c>
      <c r="W58" s="419">
        <v>14000</v>
      </c>
      <c r="X58" s="420">
        <v>13700</v>
      </c>
      <c r="Y58" s="419">
        <v>13943.331751305173</v>
      </c>
      <c r="Z58" s="419">
        <v>13949.370319945541</v>
      </c>
      <c r="AA58" s="419">
        <v>15373.678800856531</v>
      </c>
      <c r="AB58" s="419">
        <v>17075.291661900948</v>
      </c>
      <c r="AC58" s="420">
        <v>17383.623888852308</v>
      </c>
      <c r="AD58" s="419">
        <v>17817.113134390362</v>
      </c>
      <c r="AE58" s="419">
        <v>18606.748262380537</v>
      </c>
      <c r="AF58" s="419">
        <v>18588.058430156536</v>
      </c>
      <c r="AG58" s="419"/>
      <c r="AH58" s="419"/>
      <c r="AI58" s="419"/>
      <c r="AJ58" s="419"/>
      <c r="AK58" s="419"/>
      <c r="AL58" s="419"/>
    </row>
    <row r="59" spans="1:38" hidden="1" outlineLevel="1" x14ac:dyDescent="0.35">
      <c r="A59" s="417" t="s">
        <v>404</v>
      </c>
      <c r="B59" s="418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419"/>
      <c r="W59" s="419"/>
      <c r="X59" s="420"/>
      <c r="Y59" s="419">
        <v>12000</v>
      </c>
      <c r="Z59" s="419">
        <v>12000</v>
      </c>
      <c r="AA59" s="419"/>
      <c r="AB59" s="419">
        <v>12300</v>
      </c>
      <c r="AC59" s="420">
        <v>12300</v>
      </c>
      <c r="AD59" s="419"/>
      <c r="AE59" s="419">
        <v>12300</v>
      </c>
      <c r="AF59" s="419">
        <v>12300</v>
      </c>
      <c r="AG59" s="419"/>
      <c r="AH59" s="419"/>
      <c r="AI59" s="419"/>
      <c r="AJ59" s="419"/>
      <c r="AK59" s="419"/>
      <c r="AL59" s="419"/>
    </row>
    <row r="60" spans="1:38" hidden="1" outlineLevel="1" x14ac:dyDescent="0.35">
      <c r="A60" s="417" t="s">
        <v>250</v>
      </c>
      <c r="B60" s="418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419">
        <v>10000</v>
      </c>
      <c r="T60" s="419">
        <v>10000</v>
      </c>
      <c r="U60" s="419">
        <v>10000</v>
      </c>
      <c r="V60" s="419">
        <v>10000</v>
      </c>
      <c r="W60" s="419">
        <v>10000</v>
      </c>
      <c r="X60" s="420">
        <v>10000</v>
      </c>
      <c r="Y60" s="419"/>
      <c r="Z60" s="419">
        <v>16000</v>
      </c>
      <c r="AA60" s="419">
        <v>16000</v>
      </c>
      <c r="AB60" s="419">
        <v>17587.441360197077</v>
      </c>
      <c r="AC60" s="420">
        <v>18055.742870049842</v>
      </c>
      <c r="AD60" s="419">
        <v>18117.554309844363</v>
      </c>
      <c r="AE60" s="419">
        <v>18776.241412249565</v>
      </c>
      <c r="AF60" s="419">
        <v>18836.575152500682</v>
      </c>
      <c r="AG60" s="419"/>
      <c r="AH60" s="419"/>
      <c r="AI60" s="419"/>
      <c r="AJ60" s="419"/>
      <c r="AK60" s="419"/>
      <c r="AL60" s="419"/>
    </row>
    <row r="61" spans="1:38" hidden="1" outlineLevel="1" x14ac:dyDescent="0.35">
      <c r="A61" s="417" t="s">
        <v>97</v>
      </c>
      <c r="B61" s="418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419">
        <v>18000</v>
      </c>
      <c r="W61" s="419">
        <v>18300</v>
      </c>
      <c r="X61" s="420">
        <v>18002.191596786055</v>
      </c>
      <c r="Y61" s="419">
        <v>18194.591833469989</v>
      </c>
      <c r="Z61" s="419">
        <v>18200</v>
      </c>
      <c r="AA61" s="419">
        <v>18380.106730189174</v>
      </c>
      <c r="AB61" s="419">
        <v>19051.959408024035</v>
      </c>
      <c r="AC61" s="420">
        <v>19580.029117326318</v>
      </c>
      <c r="AD61" s="419">
        <v>20282.386217249299</v>
      </c>
      <c r="AE61" s="419">
        <v>19546.070161766973</v>
      </c>
      <c r="AF61" s="419">
        <v>20355.359582911649</v>
      </c>
      <c r="AG61" s="419">
        <v>20339.853346218166</v>
      </c>
      <c r="AH61" s="419">
        <v>19342.628291244389</v>
      </c>
      <c r="AI61" s="419">
        <v>16728.955236194914</v>
      </c>
      <c r="AJ61" s="419">
        <v>16041.349095785541</v>
      </c>
      <c r="AK61" s="419">
        <v>16027.580781948138</v>
      </c>
      <c r="AL61" s="419"/>
    </row>
    <row r="62" spans="1:38" hidden="1" outlineLevel="1" x14ac:dyDescent="0.35">
      <c r="A62" s="417" t="s">
        <v>98</v>
      </c>
      <c r="B62" s="418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419">
        <v>17500</v>
      </c>
      <c r="W62" s="419">
        <v>17800</v>
      </c>
      <c r="X62" s="420">
        <v>17500</v>
      </c>
      <c r="Y62" s="419">
        <v>17700</v>
      </c>
      <c r="Z62" s="419">
        <v>17700</v>
      </c>
      <c r="AA62" s="419">
        <v>18120.206021015918</v>
      </c>
      <c r="AB62" s="419">
        <v>18344.625365497075</v>
      </c>
      <c r="AC62" s="420">
        <v>18952.432249457397</v>
      </c>
      <c r="AD62" s="419">
        <v>19780.994225099759</v>
      </c>
      <c r="AE62" s="419">
        <v>18857.268215417109</v>
      </c>
      <c r="AF62" s="419">
        <v>19732.976604221411</v>
      </c>
      <c r="AG62" s="419">
        <v>19747.750789982547</v>
      </c>
      <c r="AH62" s="419">
        <v>18919.842930367791</v>
      </c>
      <c r="AI62" s="419">
        <v>16260.177089097953</v>
      </c>
      <c r="AJ62" s="419">
        <v>15609.633365444553</v>
      </c>
      <c r="AK62" s="419">
        <v>15642.643189905964</v>
      </c>
      <c r="AL62" s="419"/>
    </row>
    <row r="63" spans="1:38" hidden="1" outlineLevel="1" x14ac:dyDescent="0.35">
      <c r="A63" s="417" t="s">
        <v>24</v>
      </c>
      <c r="B63" s="418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419">
        <v>16667.318802218797</v>
      </c>
      <c r="W63" s="419">
        <v>16200</v>
      </c>
      <c r="X63" s="420"/>
      <c r="Y63" s="419"/>
      <c r="Z63" s="419"/>
      <c r="AA63" s="419">
        <v>11293.478260869566</v>
      </c>
      <c r="AB63" s="419"/>
      <c r="AC63" s="420"/>
      <c r="AD63" s="419">
        <v>19872.020068771319</v>
      </c>
      <c r="AE63" s="419">
        <v>19800</v>
      </c>
      <c r="AF63" s="419">
        <v>19760.263633136277</v>
      </c>
      <c r="AG63" s="419">
        <v>19855.616636775521</v>
      </c>
      <c r="AH63" s="419">
        <v>19314.982218713321</v>
      </c>
      <c r="AI63" s="419">
        <v>17762.57059967285</v>
      </c>
      <c r="AJ63" s="419"/>
      <c r="AK63" s="419">
        <v>14519.268146814682</v>
      </c>
      <c r="AL63" s="419"/>
    </row>
    <row r="64" spans="1:38" hidden="1" outlineLevel="1" x14ac:dyDescent="0.35">
      <c r="A64" s="417" t="s">
        <v>217</v>
      </c>
      <c r="B64" s="418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419"/>
      <c r="W64" s="419"/>
      <c r="X64" s="420"/>
      <c r="Y64" s="419"/>
      <c r="Z64" s="419"/>
      <c r="AA64" s="419"/>
      <c r="AB64" s="419"/>
      <c r="AC64" s="420"/>
      <c r="AD64" s="419"/>
      <c r="AE64" s="419"/>
      <c r="AF64" s="419"/>
      <c r="AG64" s="419"/>
      <c r="AH64" s="419"/>
      <c r="AI64" s="419"/>
      <c r="AJ64" s="419"/>
      <c r="AK64" s="419"/>
      <c r="AL64" s="419"/>
    </row>
    <row r="65" spans="1:38" hidden="1" outlineLevel="1" x14ac:dyDescent="0.35">
      <c r="A65" s="417" t="s">
        <v>216</v>
      </c>
      <c r="B65" s="418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419"/>
      <c r="W65" s="419"/>
      <c r="X65" s="420"/>
      <c r="Y65" s="419"/>
      <c r="Z65" s="419"/>
      <c r="AA65" s="419"/>
      <c r="AB65" s="419"/>
      <c r="AC65" s="420"/>
      <c r="AD65" s="419"/>
      <c r="AE65" s="419"/>
      <c r="AF65" s="419"/>
      <c r="AG65" s="419"/>
      <c r="AH65" s="419"/>
      <c r="AI65" s="419"/>
      <c r="AJ65" s="419"/>
      <c r="AK65" s="419"/>
      <c r="AL65" s="419"/>
    </row>
    <row r="66" spans="1:38" hidden="1" outlineLevel="1" x14ac:dyDescent="0.35">
      <c r="A66" s="421" t="s">
        <v>24</v>
      </c>
      <c r="B66" s="418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419"/>
      <c r="W66" s="419"/>
      <c r="X66" s="420"/>
      <c r="Y66" s="419"/>
      <c r="Z66" s="419"/>
      <c r="AA66" s="419"/>
      <c r="AB66" s="419"/>
      <c r="AC66" s="420"/>
      <c r="AD66" s="419"/>
      <c r="AE66" s="419"/>
      <c r="AF66" s="419"/>
      <c r="AG66" s="419"/>
      <c r="AH66" s="419"/>
      <c r="AI66" s="419"/>
      <c r="AJ66" s="419"/>
      <c r="AK66" s="419"/>
      <c r="AL66" s="419"/>
    </row>
    <row r="67" spans="1:38" hidden="1" outlineLevel="1" x14ac:dyDescent="0.35">
      <c r="A67" s="421" t="s">
        <v>7</v>
      </c>
      <c r="B67" s="418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419"/>
      <c r="W67" s="419"/>
      <c r="X67" s="420"/>
      <c r="Y67" s="419"/>
      <c r="Z67" s="419"/>
      <c r="AA67" s="419"/>
      <c r="AB67" s="419"/>
      <c r="AC67" s="420"/>
      <c r="AD67" s="419"/>
      <c r="AE67" s="419"/>
      <c r="AF67" s="419"/>
      <c r="AG67" s="419"/>
      <c r="AH67" s="419"/>
      <c r="AI67" s="419"/>
      <c r="AJ67" s="419"/>
      <c r="AK67" s="419"/>
      <c r="AL67" s="419"/>
    </row>
    <row r="68" spans="1:38" hidden="1" outlineLevel="1" x14ac:dyDescent="0.35">
      <c r="A68" s="421" t="s">
        <v>11</v>
      </c>
      <c r="B68" s="418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419">
        <v>18250</v>
      </c>
      <c r="W68" s="419">
        <v>18250</v>
      </c>
      <c r="X68" s="420">
        <v>18250</v>
      </c>
      <c r="Y68" s="419">
        <v>18250</v>
      </c>
      <c r="Z68" s="419">
        <v>18250</v>
      </c>
      <c r="AA68" s="419">
        <v>18250</v>
      </c>
      <c r="AB68" s="419"/>
      <c r="AC68" s="420">
        <v>19674.730444049732</v>
      </c>
      <c r="AD68" s="419">
        <v>19890.026545316647</v>
      </c>
      <c r="AE68" s="419">
        <v>19467.027715833068</v>
      </c>
      <c r="AF68" s="419">
        <v>19801.351052965692</v>
      </c>
      <c r="AG68" s="419">
        <v>20231.893821607551</v>
      </c>
      <c r="AH68" s="419">
        <v>20330</v>
      </c>
      <c r="AI68" s="419">
        <v>18120.950471390413</v>
      </c>
      <c r="AJ68" s="419">
        <v>16500</v>
      </c>
      <c r="AK68" s="419">
        <v>16500</v>
      </c>
      <c r="AL68" s="419"/>
    </row>
    <row r="69" spans="1:38" hidden="1" outlineLevel="1" x14ac:dyDescent="0.35">
      <c r="A69" s="417" t="s">
        <v>13</v>
      </c>
      <c r="B69" s="418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419">
        <f>5300/0.62</f>
        <v>8548.3870967741932</v>
      </c>
      <c r="W69" s="419">
        <f>5300/0.62</f>
        <v>8548.3870967741932</v>
      </c>
      <c r="X69" s="420">
        <f>4605.26327891469/0.66</f>
        <v>6977.6716347192269</v>
      </c>
      <c r="Y69" s="419">
        <f>4450/0.66</f>
        <v>6742.424242424242</v>
      </c>
      <c r="Z69" s="419">
        <f>4450/0.66</f>
        <v>6742.424242424242</v>
      </c>
      <c r="AA69" s="419">
        <v>6742.424242424242</v>
      </c>
      <c r="AB69" s="419">
        <v>6742.424242424242</v>
      </c>
      <c r="AC69" s="420">
        <v>6742.424242424242</v>
      </c>
      <c r="AD69" s="419">
        <v>6742.424242424242</v>
      </c>
      <c r="AE69" s="419">
        <v>6449.275362318841</v>
      </c>
      <c r="AF69" s="419">
        <v>6449.275362318841</v>
      </c>
      <c r="AG69" s="419">
        <v>6449.275362318841</v>
      </c>
      <c r="AH69" s="419">
        <v>8417.5479827653744</v>
      </c>
      <c r="AI69" s="419">
        <v>8816.544952187267</v>
      </c>
      <c r="AJ69" s="419">
        <v>8569.4288913773798</v>
      </c>
      <c r="AK69" s="419">
        <v>7971.0144927536239</v>
      </c>
      <c r="AL69" s="419"/>
    </row>
    <row r="70" spans="1:38" collapsed="1" x14ac:dyDescent="0.35">
      <c r="A70" s="371"/>
      <c r="B70" s="372" t="s">
        <v>491</v>
      </c>
      <c r="C70" s="373">
        <f>(C72-C71)/2+C71</f>
        <v>11581.974218326941</v>
      </c>
      <c r="D70" s="373">
        <f t="shared" ref="D70:AL70" si="0">(D72-D71)/2+D71</f>
        <v>11622.285750943523</v>
      </c>
      <c r="E70" s="373">
        <f t="shared" si="0"/>
        <v>12703.800624511674</v>
      </c>
      <c r="F70" s="373">
        <f t="shared" si="0"/>
        <v>12777.680773868949</v>
      </c>
      <c r="G70" s="373">
        <f t="shared" si="0"/>
        <v>12348.533627898647</v>
      </c>
      <c r="H70" s="373">
        <f t="shared" si="0"/>
        <v>11291.731228110517</v>
      </c>
      <c r="I70" s="373">
        <f t="shared" si="0"/>
        <v>10835.338918495734</v>
      </c>
      <c r="J70" s="373">
        <f t="shared" si="0"/>
        <v>11123.198878961733</v>
      </c>
      <c r="K70" s="373">
        <f t="shared" si="0"/>
        <v>11553.946548839765</v>
      </c>
      <c r="L70" s="373">
        <f t="shared" si="0"/>
        <v>12543.094214910661</v>
      </c>
      <c r="M70" s="373">
        <f t="shared" si="0"/>
        <v>13082.419448561746</v>
      </c>
      <c r="N70" s="373">
        <f t="shared" si="0"/>
        <v>13080.364289211993</v>
      </c>
      <c r="O70" s="373">
        <f t="shared" si="0"/>
        <v>13205.654004575286</v>
      </c>
      <c r="P70" s="373">
        <f t="shared" si="0"/>
        <v>13327.65305420713</v>
      </c>
      <c r="Q70" s="373">
        <f t="shared" si="0"/>
        <v>13195.220816569406</v>
      </c>
      <c r="R70" s="373">
        <f t="shared" si="0"/>
        <v>14500.582735377257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14629.861595705597</v>
      </c>
      <c r="X70" s="375">
        <f t="shared" si="0"/>
        <v>14230.20822780376</v>
      </c>
      <c r="Y70" s="374">
        <f t="shared" si="0"/>
        <v>14680.111227314603</v>
      </c>
      <c r="Z70" s="374">
        <f t="shared" si="0"/>
        <v>14532.495957663952</v>
      </c>
      <c r="AA70" s="374">
        <f t="shared" si="0"/>
        <v>14732.005924954768</v>
      </c>
      <c r="AB70" s="374">
        <f t="shared" si="0"/>
        <v>14857.932997378393</v>
      </c>
      <c r="AC70" s="374">
        <f t="shared" si="0"/>
        <v>15373.986736376715</v>
      </c>
      <c r="AD70" s="374">
        <f t="shared" si="0"/>
        <v>15729.750767490594</v>
      </c>
      <c r="AE70" s="374">
        <f t="shared" si="0"/>
        <v>15718.9053529637</v>
      </c>
      <c r="AF70" s="374">
        <f t="shared" si="0"/>
        <v>15935.305437646741</v>
      </c>
      <c r="AG70" s="374">
        <f t="shared" si="0"/>
        <v>16078.002282774756</v>
      </c>
      <c r="AH70" s="374">
        <f t="shared" si="0"/>
        <v>15180.974442684728</v>
      </c>
      <c r="AI70" s="374">
        <f t="shared" si="0"/>
        <v>12669.586318177717</v>
      </c>
      <c r="AJ70" s="374">
        <f t="shared" si="0"/>
        <v>12155.137819568168</v>
      </c>
      <c r="AK70" s="374">
        <f t="shared" si="0"/>
        <v>12199.923014410888</v>
      </c>
      <c r="AL70" s="374">
        <f t="shared" si="0"/>
        <v>0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12060.749044568583</v>
      </c>
      <c r="AB71" s="376">
        <f t="shared" si="1"/>
        <v>12125.30520627686</v>
      </c>
      <c r="AC71" s="376">
        <f t="shared" si="1"/>
        <v>12519.735678207491</v>
      </c>
      <c r="AD71" s="376">
        <f t="shared" si="1"/>
        <v>13075.123142406088</v>
      </c>
      <c r="AE71" s="376">
        <f t="shared" si="1"/>
        <v>12848.71613254449</v>
      </c>
      <c r="AF71" s="376">
        <f t="shared" si="1"/>
        <v>13370.127303138097</v>
      </c>
      <c r="AG71" s="376">
        <f t="shared" si="1"/>
        <v>13565.086207572547</v>
      </c>
      <c r="AH71" s="376">
        <f t="shared" si="1"/>
        <v>12327.305958623994</v>
      </c>
      <c r="AI71" s="376">
        <f t="shared" si="1"/>
        <v>9962.9822884596651</v>
      </c>
      <c r="AJ71" s="376">
        <f t="shared" si="1"/>
        <v>9535.2548102432702</v>
      </c>
      <c r="AK71" s="376">
        <f t="shared" si="1"/>
        <v>9556.9816456471362</v>
      </c>
      <c r="AL71" s="376">
        <f t="shared" si="1"/>
        <v>0</v>
      </c>
    </row>
    <row r="72" spans="1:38" x14ac:dyDescent="0.35">
      <c r="A72" s="371" t="s">
        <v>492</v>
      </c>
      <c r="B72" s="372" t="s">
        <v>501</v>
      </c>
      <c r="C72" s="376">
        <f>C51</f>
        <v>14455.482252677341</v>
      </c>
      <c r="D72" s="376">
        <f t="shared" si="1"/>
        <v>14038.068839071399</v>
      </c>
      <c r="E72" s="376">
        <f t="shared" si="1"/>
        <v>15057.017898291471</v>
      </c>
      <c r="F72" s="376">
        <f t="shared" si="1"/>
        <v>14924.560969565027</v>
      </c>
      <c r="G72" s="376">
        <f t="shared" si="1"/>
        <v>14835.58321254385</v>
      </c>
      <c r="H72" s="376">
        <f t="shared" si="1"/>
        <v>13384.367421888692</v>
      </c>
      <c r="I72" s="376">
        <f t="shared" si="1"/>
        <v>12774.641326625675</v>
      </c>
      <c r="J72" s="376">
        <f t="shared" si="1"/>
        <v>13000</v>
      </c>
      <c r="K72" s="376">
        <f t="shared" si="1"/>
        <v>13500</v>
      </c>
      <c r="L72" s="376">
        <f t="shared" si="1"/>
        <v>14500</v>
      </c>
      <c r="M72" s="376">
        <f t="shared" si="1"/>
        <v>15011.71347327323</v>
      </c>
      <c r="N72" s="376">
        <f t="shared" si="1"/>
        <v>15047.008439485868</v>
      </c>
      <c r="O72" s="376">
        <f t="shared" si="1"/>
        <v>15311.553020059642</v>
      </c>
      <c r="P72" s="376">
        <f t="shared" si="1"/>
        <v>15639.703756064646</v>
      </c>
      <c r="Q72" s="376">
        <f t="shared" si="1"/>
        <v>15245.246100519931</v>
      </c>
      <c r="R72" s="376">
        <f t="shared" si="1"/>
        <v>16501.165470754513</v>
      </c>
      <c r="S72" s="376">
        <f t="shared" si="1"/>
        <v>17000</v>
      </c>
      <c r="T72" s="376">
        <f t="shared" si="1"/>
        <v>16751.643985298499</v>
      </c>
      <c r="U72" s="376">
        <f t="shared" si="1"/>
        <v>15000</v>
      </c>
      <c r="V72" s="376">
        <f t="shared" si="1"/>
        <v>14000</v>
      </c>
      <c r="W72" s="376">
        <f t="shared" si="1"/>
        <v>17591.063191411195</v>
      </c>
      <c r="X72" s="376">
        <f t="shared" si="1"/>
        <v>16991.396455607519</v>
      </c>
      <c r="Y72" s="376">
        <f t="shared" si="1"/>
        <v>17312.462454629207</v>
      </c>
      <c r="Z72" s="376">
        <f t="shared" si="1"/>
        <v>17285.991915327904</v>
      </c>
      <c r="AA72" s="376">
        <f t="shared" si="1"/>
        <v>17403.262805340953</v>
      </c>
      <c r="AB72" s="376">
        <f t="shared" si="1"/>
        <v>17590.560788479928</v>
      </c>
      <c r="AC72" s="376">
        <f t="shared" si="1"/>
        <v>18228.237794545938</v>
      </c>
      <c r="AD72" s="376">
        <f t="shared" si="1"/>
        <v>18384.378392575101</v>
      </c>
      <c r="AE72" s="376">
        <f t="shared" si="1"/>
        <v>18589.09457338291</v>
      </c>
      <c r="AF72" s="376">
        <f t="shared" si="1"/>
        <v>18500.483572155383</v>
      </c>
      <c r="AG72" s="376">
        <f t="shared" si="1"/>
        <v>18590.918357976963</v>
      </c>
      <c r="AH72" s="376">
        <f t="shared" si="1"/>
        <v>18034.642926745462</v>
      </c>
      <c r="AI72" s="376">
        <f t="shared" si="1"/>
        <v>15376.19034789577</v>
      </c>
      <c r="AJ72" s="376">
        <f t="shared" si="1"/>
        <v>14775.020828893066</v>
      </c>
      <c r="AK72" s="376">
        <f t="shared" si="1"/>
        <v>14842.864383174638</v>
      </c>
      <c r="AL72" s="376">
        <f t="shared" si="1"/>
        <v>0</v>
      </c>
    </row>
    <row r="73" spans="1:38" s="383" customFormat="1" x14ac:dyDescent="0.35">
      <c r="A73" s="382"/>
      <c r="B73" s="382" t="s">
        <v>490</v>
      </c>
      <c r="C73" s="382">
        <f>C72/C71-1</f>
        <v>0.6599343612627484</v>
      </c>
      <c r="D73" s="382">
        <f t="shared" ref="D73:AL73" si="2">D72/D71-1</f>
        <v>0.52479930253755036</v>
      </c>
      <c r="E73" s="382">
        <f t="shared" si="2"/>
        <v>0.45470234749878236</v>
      </c>
      <c r="F73" s="382">
        <f t="shared" si="2"/>
        <v>0.40389812223625876</v>
      </c>
      <c r="G73" s="382">
        <f t="shared" si="2"/>
        <v>0.50439661489827681</v>
      </c>
      <c r="H73" s="382">
        <f t="shared" si="2"/>
        <v>0.45496566476770961</v>
      </c>
      <c r="I73" s="382">
        <f t="shared" si="2"/>
        <v>0.43599245706112733</v>
      </c>
      <c r="J73" s="382">
        <f t="shared" si="2"/>
        <v>0.40595292786966453</v>
      </c>
      <c r="K73" s="382">
        <f t="shared" si="2"/>
        <v>0.40509473437630961</v>
      </c>
      <c r="L73" s="382">
        <f t="shared" si="2"/>
        <v>0.36970922973120901</v>
      </c>
      <c r="M73" s="382">
        <f t="shared" si="2"/>
        <v>0.34596473210743395</v>
      </c>
      <c r="N73" s="382">
        <f t="shared" si="2"/>
        <v>0.35391284388807409</v>
      </c>
      <c r="O73" s="382">
        <f t="shared" si="2"/>
        <v>0.3794496396639524</v>
      </c>
      <c r="P73" s="382">
        <f t="shared" si="2"/>
        <v>0.41977744437449793</v>
      </c>
      <c r="Q73" s="382">
        <f t="shared" si="2"/>
        <v>0.3678760552833138</v>
      </c>
      <c r="R73" s="382">
        <f t="shared" si="2"/>
        <v>0.32009323766036113</v>
      </c>
      <c r="S73" s="382">
        <f t="shared" si="2"/>
        <v>0.30769230769230771</v>
      </c>
      <c r="T73" s="382">
        <f t="shared" si="2"/>
        <v>0.28858799886911535</v>
      </c>
      <c r="U73" s="382">
        <f t="shared" si="2"/>
        <v>0.30434782608695654</v>
      </c>
      <c r="V73" s="382">
        <f t="shared" si="2"/>
        <v>0.22277043096543836</v>
      </c>
      <c r="W73" s="382">
        <f t="shared" si="2"/>
        <v>0.50754784108982487</v>
      </c>
      <c r="X73" s="382">
        <f t="shared" si="2"/>
        <v>0.48150377762071384</v>
      </c>
      <c r="Y73" s="382">
        <f t="shared" si="2"/>
        <v>0.43698600027135392</v>
      </c>
      <c r="Z73" s="382">
        <f t="shared" si="2"/>
        <v>0.46752626838678202</v>
      </c>
      <c r="AA73" s="382">
        <f t="shared" si="2"/>
        <v>0.44296699492129044</v>
      </c>
      <c r="AB73" s="382">
        <f t="shared" si="2"/>
        <v>0.45073138277574154</v>
      </c>
      <c r="AC73" s="382">
        <f t="shared" si="2"/>
        <v>0.45596027448686183</v>
      </c>
      <c r="AD73" s="382">
        <f t="shared" si="2"/>
        <v>0.40605776269515137</v>
      </c>
      <c r="AE73" s="382">
        <f t="shared" si="2"/>
        <v>0.44676669494616861</v>
      </c>
      <c r="AF73" s="382">
        <f t="shared" si="2"/>
        <v>0.38371783250060321</v>
      </c>
      <c r="AG73" s="382">
        <f t="shared" si="2"/>
        <v>0.37049761966118622</v>
      </c>
      <c r="AH73" s="382">
        <f t="shared" si="2"/>
        <v>0.46298331421949523</v>
      </c>
      <c r="AI73" s="382">
        <f t="shared" si="2"/>
        <v>0.54333209702744734</v>
      </c>
      <c r="AJ73" s="382">
        <f>AJ72/AJ71-1</f>
        <v>0.54951504945845442</v>
      </c>
      <c r="AK73" s="382">
        <f t="shared" si="2"/>
        <v>0.55309123042368014</v>
      </c>
      <c r="AL73" s="382" t="e">
        <f t="shared" si="2"/>
        <v>#DIV/0!</v>
      </c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46196.502876644219</v>
      </c>
      <c r="R81" s="361">
        <f>R51+S51+T51</f>
        <v>50252.809456053008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12935.950002584788</v>
      </c>
      <c r="R82" s="359">
        <f>R81-R74</f>
        <v>11752.809456053008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C14-C505-4B65-978C-3C3C502CF88D}">
  <sheetPr codeName="Sheet14"/>
  <dimension ref="A2:AF89"/>
  <sheetViews>
    <sheetView showGridLines="0" view="pageBreakPreview" zoomScale="80" zoomScaleNormal="65" zoomScaleSheetLayoutView="80" workbookViewId="0">
      <selection activeCell="A50" sqref="A50:AF51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9.08984375" style="6" bestFit="1" customWidth="1"/>
    <col min="33" max="16384" width="7.54296875" style="6"/>
  </cols>
  <sheetData>
    <row r="2" spans="1:2" ht="20" x14ac:dyDescent="0.35">
      <c r="A2" s="392"/>
      <c r="B2" s="392"/>
    </row>
    <row r="49" spans="1:32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</row>
    <row r="50" spans="1:32" x14ac:dyDescent="0.35">
      <c r="A50" s="433" t="s">
        <v>5</v>
      </c>
      <c r="B50" s="434" t="s">
        <v>198</v>
      </c>
      <c r="C50" s="424">
        <v>8708.4661839765395</v>
      </c>
      <c r="D50" s="424">
        <v>9206.5026628156465</v>
      </c>
      <c r="E50" s="424">
        <v>10350.583350731875</v>
      </c>
      <c r="F50" s="424">
        <v>10630.800578172872</v>
      </c>
      <c r="G50" s="424">
        <v>9861.484043253442</v>
      </c>
      <c r="H50" s="424">
        <v>9199.095034332342</v>
      </c>
      <c r="I50" s="424">
        <v>8896.036510365795</v>
      </c>
      <c r="J50" s="424">
        <v>9246.397757923467</v>
      </c>
      <c r="K50" s="424">
        <v>9607.8930976795309</v>
      </c>
      <c r="L50" s="424">
        <v>10586.188429821323</v>
      </c>
      <c r="M50" s="424">
        <v>11153.125423850262</v>
      </c>
      <c r="N50" s="424">
        <v>11113.720138938117</v>
      </c>
      <c r="O50" s="424">
        <v>11099.75498909093</v>
      </c>
      <c r="P50" s="424">
        <v>11015.602352349617</v>
      </c>
      <c r="Q50" s="424">
        <v>11145.195532618884</v>
      </c>
      <c r="R50" s="425">
        <v>12500</v>
      </c>
      <c r="S50" s="425">
        <v>13000</v>
      </c>
      <c r="T50" s="425">
        <v>13000</v>
      </c>
      <c r="U50" s="425">
        <v>11500</v>
      </c>
      <c r="V50" s="425">
        <v>11449.41</v>
      </c>
      <c r="W50" s="425">
        <v>11668.66</v>
      </c>
      <c r="X50" s="426">
        <v>11469.02</v>
      </c>
      <c r="Y50" s="425">
        <v>12047.76</v>
      </c>
      <c r="Z50" s="425">
        <v>11779</v>
      </c>
      <c r="AA50" s="425">
        <v>12030</v>
      </c>
      <c r="AB50" s="425">
        <v>12135</v>
      </c>
      <c r="AC50" s="426">
        <v>12463</v>
      </c>
      <c r="AD50" s="425">
        <v>12924</v>
      </c>
      <c r="AE50" s="425">
        <v>12767</v>
      </c>
      <c r="AF50" s="425">
        <f>'Chênh lệch B1 &amp; B0'!AF50</f>
        <v>13370.127303138097</v>
      </c>
    </row>
    <row r="51" spans="1:32" ht="16" customHeight="1" x14ac:dyDescent="0.35">
      <c r="A51" s="433" t="s">
        <v>6</v>
      </c>
      <c r="B51" s="434" t="s">
        <v>199</v>
      </c>
      <c r="C51" s="384">
        <v>14455.482252677341</v>
      </c>
      <c r="D51" s="384">
        <v>14038.068839071399</v>
      </c>
      <c r="E51" s="384">
        <v>15057.017898291471</v>
      </c>
      <c r="F51" s="384">
        <v>14924.560969565027</v>
      </c>
      <c r="G51" s="384">
        <v>14835.58321254385</v>
      </c>
      <c r="H51" s="384">
        <v>13384.367421888692</v>
      </c>
      <c r="I51" s="384">
        <v>12774.641326625675</v>
      </c>
      <c r="J51" s="435">
        <v>13000</v>
      </c>
      <c r="K51" s="435">
        <v>13500</v>
      </c>
      <c r="L51" s="435">
        <v>14500</v>
      </c>
      <c r="M51" s="384">
        <v>15011.71347327323</v>
      </c>
      <c r="N51" s="384">
        <v>15047.008439485868</v>
      </c>
      <c r="O51" s="384">
        <v>15136.383528571672</v>
      </c>
      <c r="P51" s="384">
        <v>15362.646815198692</v>
      </c>
      <c r="Q51" s="384">
        <v>15024.498854641351</v>
      </c>
      <c r="R51" s="385">
        <v>16178.925572299551</v>
      </c>
      <c r="S51" s="385">
        <v>17000</v>
      </c>
      <c r="T51" s="385">
        <v>16751.643985298499</v>
      </c>
      <c r="U51" s="436">
        <v>15000</v>
      </c>
      <c r="V51" s="385">
        <v>14000</v>
      </c>
      <c r="W51" s="386">
        <v>16400</v>
      </c>
      <c r="X51" s="386">
        <v>16030.120868295297</v>
      </c>
      <c r="Y51" s="387">
        <v>16715.368170271555</v>
      </c>
      <c r="Z51" s="386">
        <v>16768.143731608194</v>
      </c>
      <c r="AA51" s="386">
        <v>16839.281424895464</v>
      </c>
      <c r="AB51" s="386">
        <v>16800</v>
      </c>
      <c r="AC51" s="387">
        <v>16890.797644310118</v>
      </c>
      <c r="AD51" s="386">
        <v>17857.024653166671</v>
      </c>
      <c r="AE51" s="386">
        <v>17431.808778102339</v>
      </c>
      <c r="AF51" s="386">
        <v>17736.314420245017</v>
      </c>
    </row>
    <row r="52" spans="1:32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</row>
    <row r="53" spans="1:32" s="368" customFormat="1" outlineLevel="1" x14ac:dyDescent="0.35">
      <c r="A53" s="362" t="s">
        <v>488</v>
      </c>
      <c r="B53" s="363" t="s">
        <v>489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5"/>
      <c r="S53" s="365"/>
      <c r="T53" s="365"/>
      <c r="U53" s="365"/>
      <c r="V53" s="366"/>
      <c r="W53" s="366"/>
      <c r="X53" s="367"/>
      <c r="Y53" s="366"/>
      <c r="Z53" s="366"/>
      <c r="AA53" s="366">
        <v>15391.180174572615</v>
      </c>
      <c r="AB53" s="366">
        <v>15570.497125494956</v>
      </c>
      <c r="AC53" s="367">
        <v>16077.80605131712</v>
      </c>
      <c r="AD53" s="366">
        <v>16000</v>
      </c>
      <c r="AE53" s="188">
        <v>16000</v>
      </c>
      <c r="AF53" s="188">
        <v>16000</v>
      </c>
    </row>
    <row r="54" spans="1:32" outlineLevel="1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188"/>
      <c r="AF54" s="188"/>
    </row>
    <row r="55" spans="1:32" outlineLevel="1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</row>
    <row r="56" spans="1:32" outlineLevel="1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</row>
    <row r="57" spans="1:32" outlineLevel="1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</row>
    <row r="58" spans="1:32" outlineLevel="1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</row>
    <row r="59" spans="1:32" outlineLevel="1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</row>
    <row r="60" spans="1:32" outlineLevel="1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</row>
    <row r="61" spans="1:32" outlineLevel="1" x14ac:dyDescent="0.35">
      <c r="A61" s="82" t="s">
        <v>97</v>
      </c>
      <c r="B61" s="83" t="s">
        <v>298</v>
      </c>
      <c r="C61" s="355">
        <v>17439.4869367479</v>
      </c>
      <c r="D61" s="355">
        <v>17645.06592923859</v>
      </c>
      <c r="E61" s="355">
        <v>17973.426193214265</v>
      </c>
      <c r="F61" s="355">
        <v>17990.90990565269</v>
      </c>
      <c r="G61" s="355">
        <v>18000</v>
      </c>
      <c r="H61" s="355">
        <v>17169.676668595173</v>
      </c>
      <c r="I61" s="355">
        <v>16000</v>
      </c>
      <c r="J61" s="355">
        <v>16000</v>
      </c>
      <c r="K61" s="355">
        <v>16512.641147663944</v>
      </c>
      <c r="L61" s="355">
        <v>16986.563472149839</v>
      </c>
      <c r="M61" s="355">
        <v>17463.277160096557</v>
      </c>
      <c r="N61" s="355">
        <v>17515.85076498787</v>
      </c>
      <c r="O61" s="355">
        <v>17984.850948699437</v>
      </c>
      <c r="P61" s="355">
        <v>18548.936533799628</v>
      </c>
      <c r="Q61" s="355">
        <v>19187.722861119484</v>
      </c>
      <c r="R61" s="356">
        <v>19300</v>
      </c>
      <c r="S61" s="356">
        <v>19862.190901665035</v>
      </c>
      <c r="T61" s="356">
        <v>19800</v>
      </c>
      <c r="U61" s="356">
        <v>18300</v>
      </c>
      <c r="V61" s="357">
        <v>18000</v>
      </c>
      <c r="W61" s="357">
        <v>18300</v>
      </c>
      <c r="X61" s="358">
        <v>18002.191596786055</v>
      </c>
      <c r="Y61" s="357">
        <v>18194.591833469989</v>
      </c>
      <c r="Z61" s="357">
        <v>18200</v>
      </c>
      <c r="AA61" s="357">
        <v>18200</v>
      </c>
      <c r="AB61" s="357">
        <v>18746.117798933101</v>
      </c>
      <c r="AC61" s="358">
        <v>19197.787365012809</v>
      </c>
      <c r="AD61" s="357">
        <v>19917.064728908575</v>
      </c>
      <c r="AE61" s="188">
        <v>19071.61304515888</v>
      </c>
      <c r="AF61" s="188">
        <v>19873.330820084269</v>
      </c>
    </row>
    <row r="62" spans="1:32" outlineLevel="1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</row>
    <row r="63" spans="1:32" outlineLevel="1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</row>
    <row r="64" spans="1:32" outlineLevel="1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</row>
    <row r="65" spans="1:32" outlineLevel="1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</row>
    <row r="66" spans="1:32" outlineLevel="1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</row>
    <row r="67" spans="1:32" outlineLevel="1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</row>
    <row r="68" spans="1:32" outlineLevel="1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</row>
    <row r="69" spans="1:32" outlineLevel="1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</row>
    <row r="70" spans="1:32" x14ac:dyDescent="0.35">
      <c r="A70" s="371"/>
      <c r="B70" s="372" t="s">
        <v>491</v>
      </c>
      <c r="C70" s="373">
        <f>(C72-C71)/2+C71</f>
        <v>11581.974218326941</v>
      </c>
      <c r="D70" s="373">
        <f t="shared" ref="D70:AE70" si="0">(D72-D71)/2+D71</f>
        <v>11622.285750943523</v>
      </c>
      <c r="E70" s="373">
        <f t="shared" si="0"/>
        <v>12703.800624511674</v>
      </c>
      <c r="F70" s="373">
        <f t="shared" si="0"/>
        <v>12777.680773868949</v>
      </c>
      <c r="G70" s="373">
        <f t="shared" si="0"/>
        <v>12348.533627898647</v>
      </c>
      <c r="H70" s="373">
        <f t="shared" si="0"/>
        <v>11291.731228110517</v>
      </c>
      <c r="I70" s="373">
        <f t="shared" si="0"/>
        <v>10835.338918495734</v>
      </c>
      <c r="J70" s="373">
        <f t="shared" si="0"/>
        <v>11123.198878961733</v>
      </c>
      <c r="K70" s="373">
        <f t="shared" si="0"/>
        <v>11553.946548839765</v>
      </c>
      <c r="L70" s="373">
        <f t="shared" si="0"/>
        <v>12543.094214910661</v>
      </c>
      <c r="M70" s="373">
        <f t="shared" si="0"/>
        <v>13082.419448561746</v>
      </c>
      <c r="N70" s="373">
        <f t="shared" si="0"/>
        <v>13080.364289211993</v>
      </c>
      <c r="O70" s="373">
        <f t="shared" si="0"/>
        <v>13118.069258831301</v>
      </c>
      <c r="P70" s="373">
        <f t="shared" si="0"/>
        <v>13189.124583774155</v>
      </c>
      <c r="Q70" s="373">
        <f t="shared" si="0"/>
        <v>13084.847193630118</v>
      </c>
      <c r="R70" s="373">
        <f t="shared" si="0"/>
        <v>14339.462786149776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14034.33</v>
      </c>
      <c r="X70" s="375">
        <f t="shared" si="0"/>
        <v>13749.570434147648</v>
      </c>
      <c r="Y70" s="374">
        <f t="shared" si="0"/>
        <v>14381.564085135778</v>
      </c>
      <c r="Z70" s="374">
        <f t="shared" si="0"/>
        <v>14273.571865804097</v>
      </c>
      <c r="AA70" s="374">
        <f t="shared" si="0"/>
        <v>14434.640712447732</v>
      </c>
      <c r="AB70" s="374">
        <f t="shared" si="0"/>
        <v>14467.5</v>
      </c>
      <c r="AC70" s="375">
        <f t="shared" si="0"/>
        <v>14676.898822155059</v>
      </c>
      <c r="AD70" s="374">
        <f t="shared" si="0"/>
        <v>15390.512326583335</v>
      </c>
      <c r="AE70" s="374">
        <f t="shared" si="0"/>
        <v>15099.404389051169</v>
      </c>
      <c r="AF70" s="374">
        <f>(AF72-AF71)/2+AF71</f>
        <v>15553.220861691556</v>
      </c>
    </row>
    <row r="71" spans="1:32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E72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12030</v>
      </c>
      <c r="AB71" s="376">
        <f t="shared" si="1"/>
        <v>12135</v>
      </c>
      <c r="AC71" s="376">
        <f t="shared" si="1"/>
        <v>12463</v>
      </c>
      <c r="AD71" s="376">
        <f t="shared" si="1"/>
        <v>12924</v>
      </c>
      <c r="AE71" s="376">
        <f t="shared" si="1"/>
        <v>12767</v>
      </c>
      <c r="AF71" s="376">
        <f t="shared" ref="AF71" si="2">AF50</f>
        <v>13370.127303138097</v>
      </c>
    </row>
    <row r="72" spans="1:32" x14ac:dyDescent="0.35">
      <c r="A72" s="371" t="s">
        <v>492</v>
      </c>
      <c r="B72" s="372" t="s">
        <v>199</v>
      </c>
      <c r="C72" s="376">
        <f>C51</f>
        <v>14455.482252677341</v>
      </c>
      <c r="D72" s="376">
        <f t="shared" si="1"/>
        <v>14038.068839071399</v>
      </c>
      <c r="E72" s="376">
        <f t="shared" si="1"/>
        <v>15057.017898291471</v>
      </c>
      <c r="F72" s="376">
        <f t="shared" si="1"/>
        <v>14924.560969565027</v>
      </c>
      <c r="G72" s="376">
        <f t="shared" si="1"/>
        <v>14835.58321254385</v>
      </c>
      <c r="H72" s="376">
        <f t="shared" si="1"/>
        <v>13384.367421888692</v>
      </c>
      <c r="I72" s="376">
        <f t="shared" si="1"/>
        <v>12774.641326625675</v>
      </c>
      <c r="J72" s="376">
        <f t="shared" si="1"/>
        <v>13000</v>
      </c>
      <c r="K72" s="376">
        <f t="shared" si="1"/>
        <v>13500</v>
      </c>
      <c r="L72" s="376">
        <f t="shared" si="1"/>
        <v>14500</v>
      </c>
      <c r="M72" s="376">
        <f t="shared" si="1"/>
        <v>15011.71347327323</v>
      </c>
      <c r="N72" s="376">
        <f t="shared" si="1"/>
        <v>15047.008439485868</v>
      </c>
      <c r="O72" s="376">
        <f t="shared" si="1"/>
        <v>15136.383528571672</v>
      </c>
      <c r="P72" s="376">
        <f t="shared" si="1"/>
        <v>15362.646815198692</v>
      </c>
      <c r="Q72" s="376">
        <f t="shared" si="1"/>
        <v>15024.498854641351</v>
      </c>
      <c r="R72" s="376">
        <f t="shared" si="1"/>
        <v>16178.925572299551</v>
      </c>
      <c r="S72" s="376">
        <f t="shared" si="1"/>
        <v>17000</v>
      </c>
      <c r="T72" s="376">
        <f t="shared" si="1"/>
        <v>16751.643985298499</v>
      </c>
      <c r="U72" s="376">
        <f t="shared" si="1"/>
        <v>15000</v>
      </c>
      <c r="V72" s="376">
        <f t="shared" si="1"/>
        <v>14000</v>
      </c>
      <c r="W72" s="376">
        <f t="shared" si="1"/>
        <v>16400</v>
      </c>
      <c r="X72" s="376">
        <f t="shared" si="1"/>
        <v>16030.120868295297</v>
      </c>
      <c r="Y72" s="376">
        <f t="shared" si="1"/>
        <v>16715.368170271555</v>
      </c>
      <c r="Z72" s="376">
        <f t="shared" si="1"/>
        <v>16768.143731608194</v>
      </c>
      <c r="AA72" s="376">
        <f t="shared" si="1"/>
        <v>16839.281424895464</v>
      </c>
      <c r="AB72" s="376">
        <f t="shared" si="1"/>
        <v>16800</v>
      </c>
      <c r="AC72" s="376">
        <f t="shared" si="1"/>
        <v>16890.797644310118</v>
      </c>
      <c r="AD72" s="376">
        <f t="shared" si="1"/>
        <v>17857.024653166671</v>
      </c>
      <c r="AE72" s="376">
        <f t="shared" si="1"/>
        <v>17431.808778102339</v>
      </c>
      <c r="AF72" s="376">
        <f t="shared" ref="AF72" si="3">AF51</f>
        <v>17736.314420245017</v>
      </c>
    </row>
    <row r="73" spans="1:32" s="383" customFormat="1" x14ac:dyDescent="0.35">
      <c r="A73" s="382"/>
      <c r="B73" s="382" t="s">
        <v>490</v>
      </c>
      <c r="C73" s="382">
        <f>C72/C71-1</f>
        <v>0.6599343612627484</v>
      </c>
      <c r="D73" s="382">
        <f t="shared" ref="D73:AE73" si="4">D72/D71-1</f>
        <v>0.52479930253755036</v>
      </c>
      <c r="E73" s="382">
        <f t="shared" si="4"/>
        <v>0.45470234749878236</v>
      </c>
      <c r="F73" s="382">
        <f t="shared" si="4"/>
        <v>0.40389812223625876</v>
      </c>
      <c r="G73" s="382">
        <f t="shared" si="4"/>
        <v>0.50439661489827681</v>
      </c>
      <c r="H73" s="382">
        <f t="shared" si="4"/>
        <v>0.45496566476770961</v>
      </c>
      <c r="I73" s="382">
        <f t="shared" si="4"/>
        <v>0.43599245706112733</v>
      </c>
      <c r="J73" s="382">
        <f t="shared" si="4"/>
        <v>0.40595292786966453</v>
      </c>
      <c r="K73" s="382">
        <f t="shared" si="4"/>
        <v>0.40509473437630961</v>
      </c>
      <c r="L73" s="382">
        <f t="shared" si="4"/>
        <v>0.36970922973120901</v>
      </c>
      <c r="M73" s="382">
        <f t="shared" si="4"/>
        <v>0.34596473210743395</v>
      </c>
      <c r="N73" s="382">
        <f t="shared" si="4"/>
        <v>0.35391284388807409</v>
      </c>
      <c r="O73" s="382">
        <f t="shared" si="4"/>
        <v>0.3636682560514195</v>
      </c>
      <c r="P73" s="382">
        <f t="shared" si="4"/>
        <v>0.39462612427379917</v>
      </c>
      <c r="Q73" s="382">
        <f t="shared" si="4"/>
        <v>0.3480695615136431</v>
      </c>
      <c r="R73" s="382">
        <f t="shared" si="4"/>
        <v>0.29431404578396414</v>
      </c>
      <c r="S73" s="382">
        <f t="shared" si="4"/>
        <v>0.30769230769230771</v>
      </c>
      <c r="T73" s="382">
        <f t="shared" si="4"/>
        <v>0.28858799886911535</v>
      </c>
      <c r="U73" s="382">
        <f t="shared" si="4"/>
        <v>0.30434782608695654</v>
      </c>
      <c r="V73" s="382">
        <f t="shared" si="4"/>
        <v>0.22277043096543836</v>
      </c>
      <c r="W73" s="382">
        <f t="shared" si="4"/>
        <v>0.40547415041658597</v>
      </c>
      <c r="X73" s="382">
        <f t="shared" si="4"/>
        <v>0.39768880586966415</v>
      </c>
      <c r="Y73" s="382">
        <f t="shared" si="4"/>
        <v>0.38742539445270774</v>
      </c>
      <c r="Z73" s="382">
        <f t="shared" si="4"/>
        <v>0.4235625886414971</v>
      </c>
      <c r="AA73" s="382">
        <f t="shared" si="4"/>
        <v>0.39977401703204185</v>
      </c>
      <c r="AB73" s="382">
        <f t="shared" si="4"/>
        <v>0.38442521631644011</v>
      </c>
      <c r="AC73" s="382">
        <f t="shared" si="4"/>
        <v>0.35527542680816149</v>
      </c>
      <c r="AD73" s="382">
        <f t="shared" si="4"/>
        <v>0.38169488186062139</v>
      </c>
      <c r="AE73" s="382">
        <f t="shared" si="4"/>
        <v>0.36538018156985497</v>
      </c>
      <c r="AF73" s="382">
        <f t="shared" ref="AF73" si="5">AF72/AF71-1</f>
        <v>0.32656286796028744</v>
      </c>
    </row>
    <row r="74" spans="1:32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36628</v>
      </c>
      <c r="AD74" s="359">
        <f>AD50+AE50+AF50</f>
        <v>39061.127303138099</v>
      </c>
    </row>
    <row r="75" spans="1:32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56143.905163945914</v>
      </c>
      <c r="AB75" s="359"/>
      <c r="AC75" s="359"/>
      <c r="AD75" s="359">
        <f>AD61+AE61+AF61</f>
        <v>58862.008594151732</v>
      </c>
    </row>
    <row r="76" spans="1:32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19515.905163945914</v>
      </c>
      <c r="AD76" s="359">
        <f>AD75-AD74</f>
        <v>19800.881291013633</v>
      </c>
    </row>
    <row r="77" spans="1:32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6600.2937636712113</v>
      </c>
    </row>
    <row r="78" spans="1:32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1.5069203747589452</v>
      </c>
    </row>
    <row r="81" spans="3:30" s="360" customFormat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45523.529198411714</v>
      </c>
      <c r="R81" s="361">
        <f>R51+S51+T51</f>
        <v>49930.56955759805</v>
      </c>
      <c r="U81" s="361">
        <f>U51+V51+W51</f>
        <v>45400</v>
      </c>
      <c r="X81" s="361">
        <f>X51+Y51+Z51</f>
        <v>49513.632770175042</v>
      </c>
      <c r="AA81" s="361">
        <f>AA51+AB51+AC51</f>
        <v>50530.079069205589</v>
      </c>
      <c r="AD81" s="361">
        <f>AD51+AE51+AF51</f>
        <v>53025.147851514033</v>
      </c>
    </row>
    <row r="82" spans="3:30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12262.976324352283</v>
      </c>
      <c r="R82" s="359">
        <f>R81-R74</f>
        <v>11430.56955759805</v>
      </c>
      <c r="U82" s="359">
        <f>U81-U74</f>
        <v>10781.93</v>
      </c>
      <c r="X82" s="359">
        <f>X81-X74</f>
        <v>14217.852770175043</v>
      </c>
      <c r="AA82" s="359">
        <f>AA81-AA74</f>
        <v>13902.079069205589</v>
      </c>
      <c r="AD82" s="359">
        <f>AD81-AD74</f>
        <v>13964.020548375935</v>
      </c>
    </row>
    <row r="83" spans="3:30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4087.6587747840945</v>
      </c>
      <c r="R83" s="6">
        <f>R82/3</f>
        <v>3810.1898525326833</v>
      </c>
      <c r="U83" s="6">
        <f>U82/3</f>
        <v>3593.9766666666669</v>
      </c>
      <c r="X83" s="6">
        <f>X82/3</f>
        <v>4739.2842567250145</v>
      </c>
      <c r="AA83" s="6">
        <f>AA82/3</f>
        <v>4634.0263564018633</v>
      </c>
      <c r="AD83" s="6">
        <f>AD82/3</f>
        <v>4654.6735161253118</v>
      </c>
    </row>
    <row r="84" spans="3:30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1.3686943019493949</v>
      </c>
      <c r="R84" s="6">
        <f>R81/R74</f>
        <v>1.2968979105869622</v>
      </c>
      <c r="U84" s="6">
        <f>U81/U74</f>
        <v>1.3114538158828613</v>
      </c>
      <c r="X84" s="6">
        <f>X81/X74</f>
        <v>1.4028201889907248</v>
      </c>
      <c r="AA84" s="6">
        <f>AA81/AA74</f>
        <v>1.3795478614504093</v>
      </c>
      <c r="AD84" s="6">
        <f>AD81/AD74</f>
        <v>1.3574914886610068</v>
      </c>
    </row>
    <row r="86" spans="3:30" s="368" customFormat="1" x14ac:dyDescent="0.35">
      <c r="AA86" s="369">
        <f>AA53+AB53+AC53</f>
        <v>47039.48335138469</v>
      </c>
      <c r="AD86" s="369">
        <f>AD53</f>
        <v>16000</v>
      </c>
    </row>
    <row r="87" spans="3:30" x14ac:dyDescent="0.35">
      <c r="AA87" s="370">
        <f>AA86-AA74</f>
        <v>10411.48335138469</v>
      </c>
      <c r="AD87" s="370">
        <f>AD86-AD74</f>
        <v>-23061.127303138099</v>
      </c>
    </row>
    <row r="88" spans="3:30" x14ac:dyDescent="0.35">
      <c r="AA88" s="370">
        <f>AA87/3</f>
        <v>3470.4944504615632</v>
      </c>
      <c r="AD88" s="370">
        <f>AD86/AD74</f>
        <v>0.40961439427567647</v>
      </c>
    </row>
    <row r="89" spans="3:30" x14ac:dyDescent="0.35">
      <c r="AA89" s="370">
        <f>AA86/AA74</f>
        <v>1.2842492997538684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C1F6-11BD-443B-A157-72B007E7ECAC}">
  <sheetPr codeName="Sheet27">
    <tabColor rgb="FF92D050"/>
  </sheetPr>
  <dimension ref="A2:AL90"/>
  <sheetViews>
    <sheetView showGridLines="0" view="pageBreakPreview" zoomScale="80" zoomScaleNormal="65" zoomScaleSheetLayoutView="80" workbookViewId="0">
      <selection activeCell="B96" sqref="B96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8" width="10.6328125" style="6" customWidth="1"/>
    <col min="39" max="16384" width="7.54296875" style="6"/>
  </cols>
  <sheetData>
    <row r="2" spans="1:2" ht="20" x14ac:dyDescent="0.35">
      <c r="A2" s="392"/>
      <c r="B2" s="392"/>
    </row>
    <row r="49" spans="1:38" s="102" customFormat="1" ht="20" customHeight="1" x14ac:dyDescent="0.35">
      <c r="A49" s="429" t="s">
        <v>3</v>
      </c>
      <c r="B49" s="429" t="s">
        <v>4</v>
      </c>
      <c r="C49" s="430" t="s">
        <v>132</v>
      </c>
      <c r="D49" s="430">
        <v>2</v>
      </c>
      <c r="E49" s="430">
        <v>3</v>
      </c>
      <c r="F49" s="430">
        <v>4</v>
      </c>
      <c r="G49" s="430">
        <v>5</v>
      </c>
      <c r="H49" s="430">
        <v>6</v>
      </c>
      <c r="I49" s="430">
        <v>7</v>
      </c>
      <c r="J49" s="430">
        <v>8</v>
      </c>
      <c r="K49" s="430">
        <v>9</v>
      </c>
      <c r="L49" s="430">
        <v>10</v>
      </c>
      <c r="M49" s="430">
        <v>11</v>
      </c>
      <c r="N49" s="430">
        <v>12</v>
      </c>
      <c r="O49" s="430" t="s">
        <v>268</v>
      </c>
      <c r="P49" s="430">
        <v>2</v>
      </c>
      <c r="Q49" s="430">
        <v>3</v>
      </c>
      <c r="R49" s="431">
        <v>4</v>
      </c>
      <c r="S49" s="431">
        <v>5</v>
      </c>
      <c r="T49" s="431">
        <v>6</v>
      </c>
      <c r="U49" s="431">
        <v>7</v>
      </c>
      <c r="V49" s="431">
        <v>8</v>
      </c>
      <c r="W49" s="431">
        <v>9</v>
      </c>
      <c r="X49" s="432">
        <v>10</v>
      </c>
      <c r="Y49" s="431">
        <v>11</v>
      </c>
      <c r="Z49" s="431">
        <v>12</v>
      </c>
      <c r="AA49" s="430" t="s">
        <v>416</v>
      </c>
      <c r="AB49" s="431">
        <v>2</v>
      </c>
      <c r="AC49" s="431">
        <v>3</v>
      </c>
      <c r="AD49" s="431">
        <v>4</v>
      </c>
      <c r="AE49" s="431">
        <v>5</v>
      </c>
      <c r="AF49" s="431">
        <v>6</v>
      </c>
      <c r="AG49" s="431">
        <v>7</v>
      </c>
      <c r="AH49" s="431">
        <v>8</v>
      </c>
      <c r="AI49" s="431">
        <v>9</v>
      </c>
      <c r="AJ49" s="431">
        <v>10</v>
      </c>
      <c r="AK49" s="431">
        <v>11</v>
      </c>
      <c r="AL49" s="431">
        <v>12</v>
      </c>
    </row>
    <row r="50" spans="1:38" x14ac:dyDescent="0.35">
      <c r="A50" s="422" t="s">
        <v>5</v>
      </c>
      <c r="B50" s="423" t="s">
        <v>198</v>
      </c>
      <c r="C50" s="424">
        <f>'Chênh lệch B1 &amp; B0'!C50</f>
        <v>8708.4661839765395</v>
      </c>
      <c r="D50" s="424">
        <f>'Chênh lệch B1 &amp; B0'!D50</f>
        <v>9206.5026628156465</v>
      </c>
      <c r="E50" s="424">
        <f>'Chênh lệch B1 &amp; B0'!E50</f>
        <v>10350.583350731875</v>
      </c>
      <c r="F50" s="424">
        <f>'Chênh lệch B1 &amp; B0'!F50</f>
        <v>10630.800578172872</v>
      </c>
      <c r="G50" s="424">
        <f>'Chênh lệch B1 &amp; B0'!G50</f>
        <v>9861.484043253442</v>
      </c>
      <c r="H50" s="424">
        <f>'Chênh lệch B1 &amp; B0'!H50</f>
        <v>9199.095034332342</v>
      </c>
      <c r="I50" s="424">
        <f>'Chênh lệch B1 &amp; B0'!I50</f>
        <v>8896.036510365795</v>
      </c>
      <c r="J50" s="424">
        <f>'Chênh lệch B1 &amp; B0'!J50</f>
        <v>9246.397757923467</v>
      </c>
      <c r="K50" s="424">
        <f>'Chênh lệch B1 &amp; B0'!K50</f>
        <v>9607.8930976795309</v>
      </c>
      <c r="L50" s="424">
        <f>'Chênh lệch B1 &amp; B0'!L50</f>
        <v>10586.188429821323</v>
      </c>
      <c r="M50" s="424">
        <f>'Chênh lệch B1 &amp; B0'!M50</f>
        <v>11153.125423850262</v>
      </c>
      <c r="N50" s="424">
        <f>'Chênh lệch B1 &amp; B0'!N50</f>
        <v>11113.720138938117</v>
      </c>
      <c r="O50" s="424">
        <f>'Chênh lệch B1 &amp; B0'!O50</f>
        <v>11099.75498909093</v>
      </c>
      <c r="P50" s="424">
        <f>'Chênh lệch B1 &amp; B0'!P50</f>
        <v>11015.602352349617</v>
      </c>
      <c r="Q50" s="424">
        <f>'Chênh lệch B1 &amp; B0'!Q50</f>
        <v>11145.195532618884</v>
      </c>
      <c r="R50" s="424">
        <f>'Chênh lệch B1 &amp; B0'!R50</f>
        <v>12500</v>
      </c>
      <c r="S50" s="424">
        <f>'Chênh lệch B1 &amp; B0'!S50</f>
        <v>13000</v>
      </c>
      <c r="T50" s="424">
        <f>'Chênh lệch B1 &amp; B0'!T50</f>
        <v>13000</v>
      </c>
      <c r="U50" s="424">
        <f>'Chênh lệch B1 &amp; B0'!U50</f>
        <v>11500</v>
      </c>
      <c r="V50" s="424">
        <f>'Chênh lệch B1 &amp; B0'!V50</f>
        <v>11449.41</v>
      </c>
      <c r="W50" s="424">
        <f>'Chênh lệch B1 &amp; B0'!W50</f>
        <v>11668.66</v>
      </c>
      <c r="X50" s="424">
        <f>'Chênh lệch B1 &amp; B0'!X50</f>
        <v>11469.02</v>
      </c>
      <c r="Y50" s="424">
        <f>'Chênh lệch B1 &amp; B0'!Y50</f>
        <v>12047.76</v>
      </c>
      <c r="Z50" s="424">
        <f>'Chênh lệch B1 &amp; B0'!Z50</f>
        <v>11779</v>
      </c>
      <c r="AA50" s="424">
        <f>'Chênh lệch B1 &amp; B0'!AA50</f>
        <v>12060.749044568583</v>
      </c>
      <c r="AB50" s="424">
        <f>'Chênh lệch B1 &amp; B0'!AB50</f>
        <v>12125.30520627686</v>
      </c>
      <c r="AC50" s="424">
        <f>'Chênh lệch B1 &amp; B0'!AC50</f>
        <v>12519.735678207491</v>
      </c>
      <c r="AD50" s="424">
        <f>'Chênh lệch B1 &amp; B0'!AD50</f>
        <v>13075.123142406088</v>
      </c>
      <c r="AE50" s="424">
        <f>'Chênh lệch B1 &amp; B0'!AE50</f>
        <v>12848.71613254449</v>
      </c>
      <c r="AF50" s="424">
        <f>'Chênh lệch B1 &amp; B0'!AF50</f>
        <v>13370.127303138097</v>
      </c>
      <c r="AG50" s="424">
        <f>'Chênh lệch B1 &amp; B0'!AG50</f>
        <v>13565.086207572547</v>
      </c>
      <c r="AH50" s="424">
        <f>'Chênh lệch B1 &amp; B0'!AH50</f>
        <v>12327.305958623994</v>
      </c>
      <c r="AI50" s="424">
        <f>'Chênh lệch B1 &amp; B0'!AI50</f>
        <v>9962.9822884596651</v>
      </c>
      <c r="AJ50" s="424">
        <f>'Chênh lệch B1 &amp; B0'!AJ50</f>
        <v>9535.2548102432702</v>
      </c>
      <c r="AK50" s="424">
        <f>'Chênh lệch B1 &amp; B0'!AK50</f>
        <v>9556.9816456471362</v>
      </c>
      <c r="AL50" s="424">
        <f>'Chênh lệch B1 &amp; B0'!AL50</f>
        <v>0</v>
      </c>
    </row>
    <row r="51" spans="1:38" x14ac:dyDescent="0.35">
      <c r="A51" s="422" t="s">
        <v>488</v>
      </c>
      <c r="B51" s="423" t="s">
        <v>489</v>
      </c>
      <c r="C51" s="427"/>
      <c r="D51" s="427"/>
      <c r="E51" s="427"/>
      <c r="F51" s="427"/>
      <c r="G51" s="427"/>
      <c r="H51" s="427"/>
      <c r="I51" s="427"/>
      <c r="J51" s="437"/>
      <c r="K51" s="437"/>
      <c r="L51" s="437"/>
      <c r="M51" s="427"/>
      <c r="N51" s="427"/>
      <c r="O51" s="427">
        <v>15000</v>
      </c>
      <c r="P51" s="427">
        <v>15000</v>
      </c>
      <c r="Q51" s="427">
        <v>14557.882310534378</v>
      </c>
      <c r="R51" s="428">
        <v>15919.649121937315</v>
      </c>
      <c r="S51" s="428">
        <v>16000</v>
      </c>
      <c r="T51" s="428">
        <v>15727.328450389497</v>
      </c>
      <c r="U51" s="428">
        <v>14000</v>
      </c>
      <c r="V51" s="425">
        <v>13800</v>
      </c>
      <c r="W51" s="425"/>
      <c r="X51" s="426"/>
      <c r="Y51" s="425"/>
      <c r="Z51" s="425"/>
      <c r="AA51" s="425">
        <v>15501.697348992833</v>
      </c>
      <c r="AB51" s="425">
        <v>15783.828663081424</v>
      </c>
      <c r="AC51" s="426">
        <v>16040.037754489653</v>
      </c>
      <c r="AD51" s="425">
        <v>16272.465661456939</v>
      </c>
      <c r="AE51" s="425">
        <v>15883.314127982949</v>
      </c>
      <c r="AF51" s="425">
        <v>16274.595987408464</v>
      </c>
      <c r="AG51" s="425">
        <v>16115.415766664937</v>
      </c>
      <c r="AH51" s="425">
        <v>15895.486813162397</v>
      </c>
      <c r="AI51" s="425">
        <v>13000</v>
      </c>
      <c r="AJ51" s="425"/>
      <c r="AK51" s="425"/>
      <c r="AL51" s="425"/>
    </row>
    <row r="52" spans="1:38" hidden="1" outlineLevel="1" x14ac:dyDescent="0.35">
      <c r="A52" s="417"/>
      <c r="B52" s="418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419"/>
      <c r="W52" s="419"/>
      <c r="X52" s="420"/>
      <c r="Y52" s="419"/>
      <c r="Z52" s="419"/>
      <c r="AA52" s="419"/>
      <c r="AB52" s="419"/>
      <c r="AC52" s="420"/>
      <c r="AD52" s="419"/>
      <c r="AE52" s="419"/>
      <c r="AF52" s="419"/>
      <c r="AG52" s="419"/>
      <c r="AH52" s="419"/>
      <c r="AI52" s="419"/>
      <c r="AJ52" s="419"/>
      <c r="AK52" s="419"/>
      <c r="AL52" s="419"/>
    </row>
    <row r="53" spans="1:38" s="368" customFormat="1" hidden="1" outlineLevel="1" x14ac:dyDescent="0.35">
      <c r="A53" s="417"/>
      <c r="B53" s="418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419"/>
      <c r="W53" s="419"/>
      <c r="X53" s="420"/>
      <c r="Y53" s="419"/>
      <c r="Z53" s="419"/>
      <c r="AA53" s="419"/>
      <c r="AB53" s="419"/>
      <c r="AC53" s="420"/>
      <c r="AD53" s="419"/>
      <c r="AE53" s="419"/>
      <c r="AF53" s="419"/>
      <c r="AG53" s="419"/>
      <c r="AH53" s="419"/>
      <c r="AI53" s="419"/>
      <c r="AJ53" s="419"/>
      <c r="AK53" s="419"/>
      <c r="AL53" s="419"/>
    </row>
    <row r="54" spans="1:38" hidden="1" outlineLevel="1" x14ac:dyDescent="0.35">
      <c r="A54" s="417" t="s">
        <v>251</v>
      </c>
      <c r="B54" s="418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419"/>
      <c r="W54" s="419"/>
      <c r="X54" s="420"/>
      <c r="Y54" s="419">
        <v>11000</v>
      </c>
      <c r="Z54" s="419">
        <v>11709.60458452722</v>
      </c>
      <c r="AA54" s="419">
        <v>12300</v>
      </c>
      <c r="AB54" s="419">
        <v>16394</v>
      </c>
      <c r="AC54" s="420"/>
      <c r="AD54" s="419"/>
      <c r="AE54" s="419">
        <v>16000</v>
      </c>
      <c r="AF54" s="419"/>
      <c r="AG54" s="419"/>
      <c r="AH54" s="419"/>
      <c r="AI54" s="419"/>
      <c r="AJ54" s="419"/>
      <c r="AK54" s="419"/>
      <c r="AL54" s="419"/>
    </row>
    <row r="55" spans="1:38" hidden="1" outlineLevel="1" x14ac:dyDescent="0.35">
      <c r="A55" s="417" t="s">
        <v>252</v>
      </c>
      <c r="B55" s="418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419">
        <v>11996.599943004825</v>
      </c>
      <c r="W55" s="419">
        <v>14000</v>
      </c>
      <c r="X55" s="420">
        <v>13700</v>
      </c>
      <c r="Y55" s="419">
        <v>13909.495533200905</v>
      </c>
      <c r="Z55" s="419">
        <v>13991.675615308621</v>
      </c>
      <c r="AA55" s="419">
        <v>15469.628043102301</v>
      </c>
      <c r="AB55" s="419">
        <v>16866.231983166756</v>
      </c>
      <c r="AC55" s="420">
        <v>17274.018343481202</v>
      </c>
      <c r="AD55" s="419">
        <v>18147.910956148586</v>
      </c>
      <c r="AE55" s="419">
        <v>18398.163310621458</v>
      </c>
      <c r="AF55" s="419">
        <v>18498.438366566839</v>
      </c>
      <c r="AG55" s="419"/>
      <c r="AH55" s="419"/>
      <c r="AI55" s="419"/>
      <c r="AJ55" s="419"/>
      <c r="AK55" s="419"/>
      <c r="AL55" s="419"/>
    </row>
    <row r="56" spans="1:38" hidden="1" outlineLevel="1" x14ac:dyDescent="0.35">
      <c r="A56" s="417" t="s">
        <v>8</v>
      </c>
      <c r="B56" s="418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419"/>
      <c r="W56" s="419">
        <v>16000</v>
      </c>
      <c r="X56" s="420">
        <v>16447.587409896623</v>
      </c>
      <c r="Y56" s="419">
        <v>16464.667351656819</v>
      </c>
      <c r="Z56" s="419">
        <v>16000</v>
      </c>
      <c r="AA56" s="419"/>
      <c r="AB56" s="419">
        <v>17008.321948860546</v>
      </c>
      <c r="AC56" s="420"/>
      <c r="AD56" s="419"/>
      <c r="AE56" s="419">
        <v>17500</v>
      </c>
      <c r="AF56" s="419">
        <v>17500</v>
      </c>
      <c r="AG56" s="419"/>
      <c r="AH56" s="419"/>
      <c r="AI56" s="419"/>
      <c r="AJ56" s="419"/>
      <c r="AK56" s="419"/>
      <c r="AL56" s="419"/>
    </row>
    <row r="57" spans="1:38" hidden="1" outlineLevel="1" x14ac:dyDescent="0.35">
      <c r="A57" s="417" t="s">
        <v>214</v>
      </c>
      <c r="B57" s="418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419">
        <v>12000</v>
      </c>
      <c r="W57" s="419">
        <v>14000</v>
      </c>
      <c r="X57" s="420">
        <v>13700</v>
      </c>
      <c r="Y57" s="419">
        <v>14000</v>
      </c>
      <c r="Z57" s="419">
        <v>13970.906163753451</v>
      </c>
      <c r="AA57" s="419">
        <v>14300</v>
      </c>
      <c r="AB57" s="419">
        <v>17098.761629644388</v>
      </c>
      <c r="AC57" s="420">
        <v>17143.564650803612</v>
      </c>
      <c r="AD57" s="419">
        <v>18161.280357489799</v>
      </c>
      <c r="AE57" s="419">
        <v>18565.78264962196</v>
      </c>
      <c r="AF57" s="419">
        <v>18738.859451209395</v>
      </c>
      <c r="AG57" s="419"/>
      <c r="AH57" s="419"/>
      <c r="AI57" s="419"/>
      <c r="AJ57" s="419"/>
      <c r="AK57" s="419"/>
      <c r="AL57" s="419"/>
    </row>
    <row r="58" spans="1:38" hidden="1" outlineLevel="1" x14ac:dyDescent="0.35">
      <c r="A58" s="417" t="s">
        <v>10</v>
      </c>
      <c r="B58" s="418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419">
        <v>12000</v>
      </c>
      <c r="W58" s="419">
        <v>14000</v>
      </c>
      <c r="X58" s="420">
        <v>13700</v>
      </c>
      <c r="Y58" s="419">
        <v>13943.331751305173</v>
      </c>
      <c r="Z58" s="419">
        <v>13949.370319945541</v>
      </c>
      <c r="AA58" s="419">
        <v>15373.678800856531</v>
      </c>
      <c r="AB58" s="419">
        <v>17075.291661900948</v>
      </c>
      <c r="AC58" s="420">
        <v>17383.623888852308</v>
      </c>
      <c r="AD58" s="419">
        <v>17817.113134390362</v>
      </c>
      <c r="AE58" s="419">
        <v>18606.748262380537</v>
      </c>
      <c r="AF58" s="419">
        <v>18588.058430156536</v>
      </c>
      <c r="AG58" s="419"/>
      <c r="AH58" s="419"/>
      <c r="AI58" s="419"/>
      <c r="AJ58" s="419"/>
      <c r="AK58" s="419"/>
      <c r="AL58" s="419"/>
    </row>
    <row r="59" spans="1:38" hidden="1" outlineLevel="1" x14ac:dyDescent="0.35">
      <c r="A59" s="417" t="s">
        <v>404</v>
      </c>
      <c r="B59" s="418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419"/>
      <c r="W59" s="419"/>
      <c r="X59" s="420"/>
      <c r="Y59" s="419">
        <v>12000</v>
      </c>
      <c r="Z59" s="419">
        <v>12000</v>
      </c>
      <c r="AA59" s="419"/>
      <c r="AB59" s="419">
        <v>12300</v>
      </c>
      <c r="AC59" s="420">
        <v>12300</v>
      </c>
      <c r="AD59" s="419"/>
      <c r="AE59" s="419">
        <v>12300</v>
      </c>
      <c r="AF59" s="419">
        <v>12300</v>
      </c>
      <c r="AG59" s="419"/>
      <c r="AH59" s="419"/>
      <c r="AI59" s="419"/>
      <c r="AJ59" s="419"/>
      <c r="AK59" s="419"/>
      <c r="AL59" s="419"/>
    </row>
    <row r="60" spans="1:38" hidden="1" outlineLevel="1" x14ac:dyDescent="0.35">
      <c r="A60" s="417" t="s">
        <v>250</v>
      </c>
      <c r="B60" s="418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419">
        <v>10000</v>
      </c>
      <c r="T60" s="419">
        <v>10000</v>
      </c>
      <c r="U60" s="419">
        <v>10000</v>
      </c>
      <c r="V60" s="419">
        <v>10000</v>
      </c>
      <c r="W60" s="419">
        <v>10000</v>
      </c>
      <c r="X60" s="420">
        <v>10000</v>
      </c>
      <c r="Y60" s="419"/>
      <c r="Z60" s="419">
        <v>16000</v>
      </c>
      <c r="AA60" s="419">
        <v>16000</v>
      </c>
      <c r="AB60" s="419">
        <v>17587.441360197077</v>
      </c>
      <c r="AC60" s="420">
        <v>18055.742870049842</v>
      </c>
      <c r="AD60" s="419">
        <v>18117.554309844363</v>
      </c>
      <c r="AE60" s="419">
        <v>18776.241412249565</v>
      </c>
      <c r="AF60" s="419">
        <v>18836.575152500682</v>
      </c>
      <c r="AG60" s="419"/>
      <c r="AH60" s="419"/>
      <c r="AI60" s="419"/>
      <c r="AJ60" s="419"/>
      <c r="AK60" s="419"/>
      <c r="AL60" s="419"/>
    </row>
    <row r="61" spans="1:38" hidden="1" outlineLevel="1" x14ac:dyDescent="0.35">
      <c r="A61" s="417" t="s">
        <v>97</v>
      </c>
      <c r="B61" s="418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419">
        <v>18000</v>
      </c>
      <c r="W61" s="419">
        <v>18300</v>
      </c>
      <c r="X61" s="420">
        <v>18002.191596786055</v>
      </c>
      <c r="Y61" s="419">
        <v>18194.591833469989</v>
      </c>
      <c r="Z61" s="419">
        <v>18200</v>
      </c>
      <c r="AA61" s="419">
        <v>18380.106730189174</v>
      </c>
      <c r="AB61" s="419">
        <v>19051.959408024035</v>
      </c>
      <c r="AC61" s="420">
        <v>19580.029117326318</v>
      </c>
      <c r="AD61" s="419">
        <v>20282.386217249299</v>
      </c>
      <c r="AE61" s="419">
        <v>19546.070161766973</v>
      </c>
      <c r="AF61" s="419">
        <v>20355.359582911649</v>
      </c>
      <c r="AG61" s="419">
        <v>20339.853346218166</v>
      </c>
      <c r="AH61" s="419">
        <v>19342.628291244389</v>
      </c>
      <c r="AI61" s="419">
        <v>16728.955236194914</v>
      </c>
      <c r="AJ61" s="419">
        <v>16041.349095785541</v>
      </c>
      <c r="AK61" s="419">
        <v>16027.580781948138</v>
      </c>
      <c r="AL61" s="419"/>
    </row>
    <row r="62" spans="1:38" hidden="1" outlineLevel="1" x14ac:dyDescent="0.35">
      <c r="A62" s="417" t="s">
        <v>98</v>
      </c>
      <c r="B62" s="418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419">
        <v>17500</v>
      </c>
      <c r="W62" s="419">
        <v>17800</v>
      </c>
      <c r="X62" s="420">
        <v>17500</v>
      </c>
      <c r="Y62" s="419">
        <v>17700</v>
      </c>
      <c r="Z62" s="419">
        <v>17700</v>
      </c>
      <c r="AA62" s="419">
        <v>18120.206021015918</v>
      </c>
      <c r="AB62" s="419">
        <v>18344.625365497075</v>
      </c>
      <c r="AC62" s="420">
        <v>18952.432249457397</v>
      </c>
      <c r="AD62" s="419">
        <v>19780.994225099759</v>
      </c>
      <c r="AE62" s="419">
        <v>18857.268215417109</v>
      </c>
      <c r="AF62" s="419">
        <v>19732.976604221411</v>
      </c>
      <c r="AG62" s="419">
        <v>19747.750789982547</v>
      </c>
      <c r="AH62" s="419">
        <v>18919.842930367791</v>
      </c>
      <c r="AI62" s="419">
        <v>16260.177089097953</v>
      </c>
      <c r="AJ62" s="419">
        <v>15609.633365444553</v>
      </c>
      <c r="AK62" s="419">
        <v>15642.643189905964</v>
      </c>
      <c r="AL62" s="419"/>
    </row>
    <row r="63" spans="1:38" hidden="1" outlineLevel="1" x14ac:dyDescent="0.35">
      <c r="A63" s="417" t="s">
        <v>24</v>
      </c>
      <c r="B63" s="418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419">
        <v>16667.318802218797</v>
      </c>
      <c r="W63" s="419">
        <v>16200</v>
      </c>
      <c r="X63" s="420"/>
      <c r="Y63" s="419"/>
      <c r="Z63" s="419"/>
      <c r="AA63" s="419">
        <v>11293.478260869566</v>
      </c>
      <c r="AB63" s="419"/>
      <c r="AC63" s="420"/>
      <c r="AD63" s="419">
        <v>19872.020068771319</v>
      </c>
      <c r="AE63" s="419">
        <v>19800</v>
      </c>
      <c r="AF63" s="419">
        <v>19760.263633136277</v>
      </c>
      <c r="AG63" s="419">
        <v>19855.616636775521</v>
      </c>
      <c r="AH63" s="419">
        <v>19314.982218713321</v>
      </c>
      <c r="AI63" s="419">
        <v>17762.57059967285</v>
      </c>
      <c r="AJ63" s="419"/>
      <c r="AK63" s="419">
        <v>14519.268146814682</v>
      </c>
      <c r="AL63" s="419"/>
    </row>
    <row r="64" spans="1:38" hidden="1" outlineLevel="1" x14ac:dyDescent="0.35">
      <c r="A64" s="417" t="s">
        <v>217</v>
      </c>
      <c r="B64" s="418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419"/>
      <c r="W64" s="419"/>
      <c r="X64" s="420"/>
      <c r="Y64" s="419"/>
      <c r="Z64" s="419"/>
      <c r="AA64" s="419"/>
      <c r="AB64" s="419"/>
      <c r="AC64" s="420"/>
      <c r="AD64" s="419"/>
      <c r="AE64" s="419"/>
      <c r="AF64" s="419"/>
      <c r="AG64" s="419"/>
      <c r="AH64" s="419"/>
      <c r="AI64" s="419"/>
      <c r="AJ64" s="419"/>
      <c r="AK64" s="419"/>
      <c r="AL64" s="419"/>
    </row>
    <row r="65" spans="1:38" hidden="1" outlineLevel="1" x14ac:dyDescent="0.35">
      <c r="A65" s="417" t="s">
        <v>216</v>
      </c>
      <c r="B65" s="418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419"/>
      <c r="W65" s="419"/>
      <c r="X65" s="420"/>
      <c r="Y65" s="419"/>
      <c r="Z65" s="419"/>
      <c r="AA65" s="419"/>
      <c r="AB65" s="419"/>
      <c r="AC65" s="420"/>
      <c r="AD65" s="419"/>
      <c r="AE65" s="419"/>
      <c r="AF65" s="419"/>
      <c r="AG65" s="419"/>
      <c r="AH65" s="419"/>
      <c r="AI65" s="419"/>
      <c r="AJ65" s="419"/>
      <c r="AK65" s="419"/>
      <c r="AL65" s="419"/>
    </row>
    <row r="66" spans="1:38" hidden="1" outlineLevel="1" x14ac:dyDescent="0.35">
      <c r="A66" s="421" t="s">
        <v>24</v>
      </c>
      <c r="B66" s="418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419"/>
      <c r="W66" s="419"/>
      <c r="X66" s="420"/>
      <c r="Y66" s="419"/>
      <c r="Z66" s="419"/>
      <c r="AA66" s="419"/>
      <c r="AB66" s="419"/>
      <c r="AC66" s="420"/>
      <c r="AD66" s="419"/>
      <c r="AE66" s="419"/>
      <c r="AF66" s="419"/>
      <c r="AG66" s="419"/>
      <c r="AH66" s="419"/>
      <c r="AI66" s="419"/>
      <c r="AJ66" s="419"/>
      <c r="AK66" s="419"/>
      <c r="AL66" s="419"/>
    </row>
    <row r="67" spans="1:38" hidden="1" outlineLevel="1" x14ac:dyDescent="0.35">
      <c r="A67" s="421" t="s">
        <v>7</v>
      </c>
      <c r="B67" s="418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419"/>
      <c r="W67" s="419"/>
      <c r="X67" s="420"/>
      <c r="Y67" s="419"/>
      <c r="Z67" s="419"/>
      <c r="AA67" s="419"/>
      <c r="AB67" s="419"/>
      <c r="AC67" s="420"/>
      <c r="AD67" s="419"/>
      <c r="AE67" s="419"/>
      <c r="AF67" s="419"/>
      <c r="AG67" s="419"/>
      <c r="AH67" s="419"/>
      <c r="AI67" s="419"/>
      <c r="AJ67" s="419"/>
      <c r="AK67" s="419"/>
      <c r="AL67" s="419"/>
    </row>
    <row r="68" spans="1:38" hidden="1" outlineLevel="1" x14ac:dyDescent="0.35">
      <c r="A68" s="421" t="s">
        <v>11</v>
      </c>
      <c r="B68" s="418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419">
        <v>18250</v>
      </c>
      <c r="W68" s="419">
        <v>18250</v>
      </c>
      <c r="X68" s="420">
        <v>18250</v>
      </c>
      <c r="Y68" s="419">
        <v>18250</v>
      </c>
      <c r="Z68" s="419">
        <v>18250</v>
      </c>
      <c r="AA68" s="419">
        <v>18250</v>
      </c>
      <c r="AB68" s="419"/>
      <c r="AC68" s="420">
        <v>19674.730444049732</v>
      </c>
      <c r="AD68" s="419">
        <v>19890.026545316647</v>
      </c>
      <c r="AE68" s="419">
        <v>19467.027715833068</v>
      </c>
      <c r="AF68" s="419">
        <v>19801.351052965692</v>
      </c>
      <c r="AG68" s="419">
        <v>20231.893821607551</v>
      </c>
      <c r="AH68" s="419">
        <v>20330</v>
      </c>
      <c r="AI68" s="419">
        <v>18120.950471390413</v>
      </c>
      <c r="AJ68" s="419">
        <v>16500</v>
      </c>
      <c r="AK68" s="419">
        <v>16500</v>
      </c>
      <c r="AL68" s="419"/>
    </row>
    <row r="69" spans="1:38" hidden="1" outlineLevel="1" x14ac:dyDescent="0.35">
      <c r="A69" s="417" t="s">
        <v>13</v>
      </c>
      <c r="B69" s="418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419">
        <f>5300/0.62</f>
        <v>8548.3870967741932</v>
      </c>
      <c r="W69" s="419">
        <f>5300/0.62</f>
        <v>8548.3870967741932</v>
      </c>
      <c r="X69" s="420">
        <f>4605.26327891469/0.66</f>
        <v>6977.6716347192269</v>
      </c>
      <c r="Y69" s="419">
        <f>4450/0.66</f>
        <v>6742.424242424242</v>
      </c>
      <c r="Z69" s="419">
        <f>4450/0.66</f>
        <v>6742.424242424242</v>
      </c>
      <c r="AA69" s="419">
        <v>6742.424242424242</v>
      </c>
      <c r="AB69" s="419">
        <v>6742.424242424242</v>
      </c>
      <c r="AC69" s="420">
        <v>6742.424242424242</v>
      </c>
      <c r="AD69" s="419">
        <v>6742.424242424242</v>
      </c>
      <c r="AE69" s="419">
        <v>6449.275362318841</v>
      </c>
      <c r="AF69" s="419">
        <v>6449.275362318841</v>
      </c>
      <c r="AG69" s="419">
        <v>6449.275362318841</v>
      </c>
      <c r="AH69" s="419">
        <v>8417.5479827653744</v>
      </c>
      <c r="AI69" s="419">
        <v>8816.544952187267</v>
      </c>
      <c r="AJ69" s="419">
        <v>8569.4288913773798</v>
      </c>
      <c r="AK69" s="419">
        <v>7971.0144927536239</v>
      </c>
      <c r="AL69" s="419"/>
    </row>
    <row r="70" spans="1:38" collapsed="1" x14ac:dyDescent="0.35">
      <c r="A70" s="371"/>
      <c r="B70" s="372" t="s">
        <v>502</v>
      </c>
      <c r="C70" s="373">
        <f>(C72-C71)/2+C71</f>
        <v>4354.2330919882697</v>
      </c>
      <c r="D70" s="373">
        <f t="shared" ref="D70:AL70" si="0">(D72-D71)/2+D71</f>
        <v>4603.2513314078233</v>
      </c>
      <c r="E70" s="373">
        <f t="shared" si="0"/>
        <v>5175.2916753659374</v>
      </c>
      <c r="F70" s="373">
        <f t="shared" si="0"/>
        <v>5315.4002890864358</v>
      </c>
      <c r="G70" s="373">
        <f t="shared" si="0"/>
        <v>4930.742021626721</v>
      </c>
      <c r="H70" s="373">
        <f t="shared" si="0"/>
        <v>4599.547517166171</v>
      </c>
      <c r="I70" s="373">
        <f t="shared" si="0"/>
        <v>4448.0182551828975</v>
      </c>
      <c r="J70" s="373">
        <f t="shared" si="0"/>
        <v>4623.1988789617335</v>
      </c>
      <c r="K70" s="373">
        <f t="shared" si="0"/>
        <v>4803.9465488397655</v>
      </c>
      <c r="L70" s="373">
        <f t="shared" si="0"/>
        <v>5293.0942149106613</v>
      </c>
      <c r="M70" s="373">
        <f t="shared" si="0"/>
        <v>5576.5627119251312</v>
      </c>
      <c r="N70" s="373">
        <f t="shared" si="0"/>
        <v>5556.8600694690585</v>
      </c>
      <c r="O70" s="373">
        <f t="shared" si="0"/>
        <v>13049.877494545464</v>
      </c>
      <c r="P70" s="373">
        <f t="shared" si="0"/>
        <v>13007.801176174809</v>
      </c>
      <c r="Q70" s="373">
        <f t="shared" si="0"/>
        <v>12851.53892157663</v>
      </c>
      <c r="R70" s="373">
        <f t="shared" si="0"/>
        <v>14209.824560968656</v>
      </c>
      <c r="S70" s="373">
        <f t="shared" si="0"/>
        <v>14500</v>
      </c>
      <c r="T70" s="373">
        <f t="shared" si="0"/>
        <v>14363.664225194749</v>
      </c>
      <c r="U70" s="373">
        <f t="shared" si="0"/>
        <v>12750</v>
      </c>
      <c r="V70" s="374">
        <f t="shared" si="0"/>
        <v>12624.705</v>
      </c>
      <c r="W70" s="374">
        <f t="shared" si="0"/>
        <v>5834.33</v>
      </c>
      <c r="X70" s="375">
        <f t="shared" si="0"/>
        <v>5734.51</v>
      </c>
      <c r="Y70" s="374">
        <f t="shared" si="0"/>
        <v>6023.88</v>
      </c>
      <c r="Z70" s="374">
        <f t="shared" si="0"/>
        <v>5889.5</v>
      </c>
      <c r="AA70" s="374">
        <f t="shared" si="0"/>
        <v>13781.223196780709</v>
      </c>
      <c r="AB70" s="374">
        <f t="shared" si="0"/>
        <v>13954.566934679142</v>
      </c>
      <c r="AC70" s="374">
        <f t="shared" si="0"/>
        <v>14279.886716348572</v>
      </c>
      <c r="AD70" s="374">
        <f t="shared" si="0"/>
        <v>14673.794401931515</v>
      </c>
      <c r="AE70" s="374">
        <f t="shared" si="0"/>
        <v>14366.01513026372</v>
      </c>
      <c r="AF70" s="374">
        <f t="shared" si="0"/>
        <v>14822.36164527328</v>
      </c>
      <c r="AG70" s="374">
        <f t="shared" si="0"/>
        <v>14840.250987118743</v>
      </c>
      <c r="AH70" s="374">
        <f t="shared" si="0"/>
        <v>14111.396385893197</v>
      </c>
      <c r="AI70" s="374">
        <f t="shared" si="0"/>
        <v>11481.491144229833</v>
      </c>
      <c r="AJ70" s="374">
        <f t="shared" si="0"/>
        <v>4767.6274051216351</v>
      </c>
      <c r="AK70" s="374">
        <f t="shared" si="0"/>
        <v>4778.4908228235681</v>
      </c>
      <c r="AL70" s="374">
        <f t="shared" si="0"/>
        <v>0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12060.749044568583</v>
      </c>
      <c r="AB71" s="376">
        <f t="shared" si="1"/>
        <v>12125.30520627686</v>
      </c>
      <c r="AC71" s="376">
        <f t="shared" si="1"/>
        <v>12519.735678207491</v>
      </c>
      <c r="AD71" s="376">
        <f t="shared" si="1"/>
        <v>13075.123142406088</v>
      </c>
      <c r="AE71" s="376">
        <f t="shared" si="1"/>
        <v>12848.71613254449</v>
      </c>
      <c r="AF71" s="376">
        <f t="shared" si="1"/>
        <v>13370.127303138097</v>
      </c>
      <c r="AG71" s="376">
        <f t="shared" si="1"/>
        <v>13565.086207572547</v>
      </c>
      <c r="AH71" s="376">
        <f t="shared" si="1"/>
        <v>12327.305958623994</v>
      </c>
      <c r="AI71" s="376">
        <f t="shared" si="1"/>
        <v>9962.9822884596651</v>
      </c>
      <c r="AJ71" s="376">
        <f t="shared" si="1"/>
        <v>9535.2548102432702</v>
      </c>
      <c r="AK71" s="376">
        <f t="shared" si="1"/>
        <v>9556.9816456471362</v>
      </c>
      <c r="AL71" s="376">
        <f t="shared" si="1"/>
        <v>0</v>
      </c>
    </row>
    <row r="72" spans="1:38" x14ac:dyDescent="0.35">
      <c r="A72" s="371" t="s">
        <v>492</v>
      </c>
      <c r="B72" s="372" t="str">
        <f>B51</f>
        <v>Chai tuyển xô (trạm)</v>
      </c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>
        <f t="shared" si="1"/>
        <v>15000</v>
      </c>
      <c r="P72" s="376">
        <f t="shared" si="1"/>
        <v>15000</v>
      </c>
      <c r="Q72" s="376">
        <f t="shared" si="1"/>
        <v>14557.882310534378</v>
      </c>
      <c r="R72" s="376">
        <f t="shared" si="1"/>
        <v>15919.649121937315</v>
      </c>
      <c r="S72" s="376">
        <f t="shared" si="1"/>
        <v>16000</v>
      </c>
      <c r="T72" s="376">
        <f t="shared" si="1"/>
        <v>15727.328450389497</v>
      </c>
      <c r="U72" s="376">
        <f t="shared" si="1"/>
        <v>14000</v>
      </c>
      <c r="V72" s="376">
        <f t="shared" si="1"/>
        <v>13800</v>
      </c>
      <c r="W72" s="376"/>
      <c r="X72" s="376"/>
      <c r="Y72" s="376"/>
      <c r="Z72" s="376"/>
      <c r="AA72" s="376">
        <f t="shared" si="1"/>
        <v>15501.697348992833</v>
      </c>
      <c r="AB72" s="376">
        <f t="shared" si="1"/>
        <v>15783.828663081424</v>
      </c>
      <c r="AC72" s="376">
        <f t="shared" si="1"/>
        <v>16040.037754489653</v>
      </c>
      <c r="AD72" s="376">
        <f t="shared" si="1"/>
        <v>16272.465661456939</v>
      </c>
      <c r="AE72" s="376">
        <f t="shared" si="1"/>
        <v>15883.314127982949</v>
      </c>
      <c r="AF72" s="376">
        <f t="shared" si="1"/>
        <v>16274.595987408464</v>
      </c>
      <c r="AG72" s="376">
        <f t="shared" si="1"/>
        <v>16115.415766664937</v>
      </c>
      <c r="AH72" s="376">
        <f t="shared" si="1"/>
        <v>15895.486813162397</v>
      </c>
      <c r="AI72" s="376">
        <f t="shared" si="1"/>
        <v>13000</v>
      </c>
      <c r="AJ72" s="376"/>
      <c r="AK72" s="376"/>
      <c r="AL72" s="376"/>
    </row>
    <row r="73" spans="1:38" s="383" customFormat="1" x14ac:dyDescent="0.35">
      <c r="A73" s="382"/>
      <c r="B73" s="382" t="s">
        <v>503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>
        <f t="shared" ref="D73:AL73" si="2">O72/O71-1</f>
        <v>0.35138118046229949</v>
      </c>
      <c r="P73" s="382">
        <f t="shared" si="2"/>
        <v>0.36170492726623471</v>
      </c>
      <c r="Q73" s="382">
        <f t="shared" si="2"/>
        <v>0.30620250384369752</v>
      </c>
      <c r="R73" s="382">
        <f t="shared" si="2"/>
        <v>0.27357192975498523</v>
      </c>
      <c r="S73" s="382">
        <f t="shared" si="2"/>
        <v>0.23076923076923084</v>
      </c>
      <c r="T73" s="382">
        <f t="shared" si="2"/>
        <v>0.20979449618380741</v>
      </c>
      <c r="U73" s="382">
        <f t="shared" si="2"/>
        <v>0.21739130434782616</v>
      </c>
      <c r="V73" s="382">
        <f t="shared" si="2"/>
        <v>0.20530228195164635</v>
      </c>
      <c r="W73" s="382"/>
      <c r="X73" s="382"/>
      <c r="Y73" s="382"/>
      <c r="Z73" s="382"/>
      <c r="AA73" s="382">
        <f t="shared" si="2"/>
        <v>0.28530137653215171</v>
      </c>
      <c r="AB73" s="382">
        <f t="shared" si="2"/>
        <v>0.30172629839541432</v>
      </c>
      <c r="AC73" s="382">
        <f t="shared" si="2"/>
        <v>0.28118022350981287</v>
      </c>
      <c r="AD73" s="382">
        <f t="shared" si="2"/>
        <v>0.24453632170247208</v>
      </c>
      <c r="AE73" s="382">
        <f t="shared" si="2"/>
        <v>0.23617908311882863</v>
      </c>
      <c r="AF73" s="382">
        <f t="shared" si="2"/>
        <v>0.21723567909399488</v>
      </c>
      <c r="AG73" s="382">
        <f t="shared" si="2"/>
        <v>0.18800688178956793</v>
      </c>
      <c r="AH73" s="382">
        <f t="shared" si="2"/>
        <v>0.28945341881793385</v>
      </c>
      <c r="AI73" s="382">
        <f t="shared" si="2"/>
        <v>0.3048301827313471</v>
      </c>
      <c r="AJ73" s="382"/>
      <c r="AK73" s="382"/>
      <c r="AL73" s="382"/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0</v>
      </c>
      <c r="F81" s="361">
        <f>F51+G51+H51</f>
        <v>0</v>
      </c>
      <c r="I81" s="361">
        <f>I51+J51+K51</f>
        <v>0</v>
      </c>
      <c r="L81" s="361">
        <f>L51+M51+N51</f>
        <v>0</v>
      </c>
      <c r="O81" s="361">
        <f>O51+P51+Q51</f>
        <v>44557.882310534376</v>
      </c>
      <c r="R81" s="361">
        <f>R51+S51+T51</f>
        <v>47646.97757232681</v>
      </c>
      <c r="U81" s="361">
        <f>U51+V51+W51</f>
        <v>27800</v>
      </c>
      <c r="X81" s="361">
        <f>X51+Y51+Z51</f>
        <v>0</v>
      </c>
      <c r="AA81" s="361">
        <f>AA51+AB51+AC51</f>
        <v>47325.563766563908</v>
      </c>
      <c r="AD81" s="361">
        <f>AD51+AE51+AF51</f>
        <v>48430.375776848356</v>
      </c>
    </row>
    <row r="82" spans="3:30" hidden="1" outlineLevel="1" x14ac:dyDescent="0.35">
      <c r="C82" s="359">
        <f>C81-C74</f>
        <v>-28265.552197524063</v>
      </c>
      <c r="F82" s="359">
        <f>F81-F74</f>
        <v>-29691.379655758654</v>
      </c>
      <c r="I82" s="359">
        <f>I81-I74</f>
        <v>-27750.327365968791</v>
      </c>
      <c r="L82" s="359">
        <f>L81-L74</f>
        <v>-32853.0339926097</v>
      </c>
      <c r="O82" s="359">
        <f>O81-O74</f>
        <v>11297.329436474945</v>
      </c>
      <c r="R82" s="359">
        <f>R81-R74</f>
        <v>9146.9775723268103</v>
      </c>
      <c r="U82" s="359">
        <f>U81-U74</f>
        <v>-6818.07</v>
      </c>
      <c r="X82" s="359">
        <f>X81-X74</f>
        <v>-35295.78</v>
      </c>
      <c r="AA82" s="359">
        <f>AA81-AA74</f>
        <v>10619.773837510969</v>
      </c>
      <c r="AD82" s="359">
        <f>AD81-AD74</f>
        <v>9136.4091987596767</v>
      </c>
    </row>
    <row r="83" spans="3:30" hidden="1" outlineLevel="1" x14ac:dyDescent="0.35">
      <c r="C83" s="6">
        <f>C82/3</f>
        <v>-9421.8507325080209</v>
      </c>
      <c r="F83" s="6">
        <f>F82/3</f>
        <v>-9897.1265519195513</v>
      </c>
      <c r="I83" s="6">
        <f>I82/3</f>
        <v>-9250.109121989597</v>
      </c>
      <c r="L83" s="6">
        <f>L82/3</f>
        <v>-10951.0113308699</v>
      </c>
      <c r="O83" s="6">
        <f>O82/3</f>
        <v>3765.776478824982</v>
      </c>
      <c r="R83" s="6">
        <f>R82/3</f>
        <v>3048.9925241089368</v>
      </c>
      <c r="U83" s="6">
        <f>U82/3</f>
        <v>-2272.69</v>
      </c>
      <c r="X83" s="6">
        <f>X82/3</f>
        <v>-11765.26</v>
      </c>
      <c r="AA83" s="6">
        <f>AA82/3</f>
        <v>3539.9246125036566</v>
      </c>
      <c r="AD83" s="6">
        <f>AD82/3</f>
        <v>3045.4697329198921</v>
      </c>
    </row>
    <row r="84" spans="3:30" hidden="1" outlineLevel="1" x14ac:dyDescent="0.35">
      <c r="C84" s="6">
        <f>C81/C74</f>
        <v>0</v>
      </c>
      <c r="F84" s="6">
        <f>F81/F74</f>
        <v>0</v>
      </c>
      <c r="I84" s="6">
        <f>I81/I74</f>
        <v>0</v>
      </c>
      <c r="L84" s="6">
        <f>L81/L74</f>
        <v>0</v>
      </c>
      <c r="O84" s="6">
        <f>O81/O74</f>
        <v>1.3396615047035481</v>
      </c>
      <c r="R84" s="6">
        <f>R81/R74</f>
        <v>1.2375838330474496</v>
      </c>
      <c r="U84" s="6">
        <f>U81/U74</f>
        <v>0.80304881236880044</v>
      </c>
      <c r="X84" s="6">
        <f>X81/X74</f>
        <v>0</v>
      </c>
      <c r="AA84" s="6">
        <f>AA81/AA74</f>
        <v>1.2893214900983598</v>
      </c>
      <c r="AD84" s="6">
        <f>AD81/AD74</f>
        <v>1.2325143016702818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0</v>
      </c>
      <c r="AD86" s="369">
        <f>AD53</f>
        <v>0</v>
      </c>
    </row>
    <row r="87" spans="3:30" hidden="1" outlineLevel="1" x14ac:dyDescent="0.35">
      <c r="AA87" s="370">
        <f>AA86-AA74</f>
        <v>-36705.789929052939</v>
      </c>
      <c r="AD87" s="370">
        <f>AD86-AD74</f>
        <v>-39293.966578088679</v>
      </c>
    </row>
    <row r="88" spans="3:30" hidden="1" outlineLevel="1" x14ac:dyDescent="0.35">
      <c r="AA88" s="370">
        <f>AA87/3</f>
        <v>-12235.263309684313</v>
      </c>
      <c r="AD88" s="370">
        <f>AD86/AD74</f>
        <v>0</v>
      </c>
    </row>
    <row r="89" spans="3:30" hidden="1" outlineLevel="1" x14ac:dyDescent="0.35">
      <c r="AA89" s="370">
        <f>AA86/AA74</f>
        <v>0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4B3D-4240-4800-9B78-88555A80B9F7}">
  <sheetPr codeName="Sheet16">
    <tabColor rgb="FF92D050"/>
  </sheetPr>
  <dimension ref="A2:AL101"/>
  <sheetViews>
    <sheetView showGridLines="0" view="pageBreakPreview" topLeftCell="A3" zoomScale="80" zoomScaleNormal="80" zoomScaleSheetLayoutView="80" workbookViewId="0">
      <selection activeCell="W17" sqref="W17"/>
    </sheetView>
  </sheetViews>
  <sheetFormatPr defaultColWidth="7.54296875" defaultRowHeight="15.5" outlineLevelRow="1" x14ac:dyDescent="0.35"/>
  <cols>
    <col min="1" max="1" width="9.54296875" style="6" customWidth="1"/>
    <col min="2" max="2" width="14.36328125" style="6" customWidth="1"/>
    <col min="3" max="38" width="10.6328125" style="6" customWidth="1"/>
    <col min="39" max="16384" width="7.54296875" style="6"/>
  </cols>
  <sheetData>
    <row r="2" spans="1:2" ht="20" x14ac:dyDescent="0.35">
      <c r="A2" s="392"/>
      <c r="B2" s="392"/>
    </row>
    <row r="68" spans="1:38" s="442" customFormat="1" ht="30" x14ac:dyDescent="0.35">
      <c r="A68" s="429" t="s">
        <v>3</v>
      </c>
      <c r="B68" s="429" t="s">
        <v>4</v>
      </c>
      <c r="C68" s="430" t="s">
        <v>132</v>
      </c>
      <c r="D68" s="430">
        <v>2</v>
      </c>
      <c r="E68" s="430">
        <v>3</v>
      </c>
      <c r="F68" s="430">
        <v>4</v>
      </c>
      <c r="G68" s="430">
        <v>5</v>
      </c>
      <c r="H68" s="430">
        <v>6</v>
      </c>
      <c r="I68" s="430">
        <v>7</v>
      </c>
      <c r="J68" s="430">
        <v>8</v>
      </c>
      <c r="K68" s="430">
        <v>9</v>
      </c>
      <c r="L68" s="430">
        <v>10</v>
      </c>
      <c r="M68" s="430">
        <v>11</v>
      </c>
      <c r="N68" s="430">
        <v>12</v>
      </c>
      <c r="O68" s="430" t="s">
        <v>268</v>
      </c>
      <c r="P68" s="430">
        <v>2</v>
      </c>
      <c r="Q68" s="430">
        <v>3</v>
      </c>
      <c r="R68" s="431">
        <v>4</v>
      </c>
      <c r="S68" s="431">
        <v>5</v>
      </c>
      <c r="T68" s="431">
        <v>6</v>
      </c>
      <c r="U68" s="431">
        <v>7</v>
      </c>
      <c r="V68" s="431">
        <v>8</v>
      </c>
      <c r="W68" s="431">
        <v>9</v>
      </c>
      <c r="X68" s="432">
        <v>10</v>
      </c>
      <c r="Y68" s="431">
        <v>11</v>
      </c>
      <c r="Z68" s="431">
        <v>12</v>
      </c>
      <c r="AA68" s="430" t="s">
        <v>416</v>
      </c>
      <c r="AB68" s="431">
        <v>2</v>
      </c>
      <c r="AC68" s="431">
        <v>3</v>
      </c>
      <c r="AD68" s="431">
        <v>4</v>
      </c>
      <c r="AE68" s="431">
        <v>5</v>
      </c>
      <c r="AF68" s="431">
        <v>6</v>
      </c>
      <c r="AG68" s="431">
        <v>7</v>
      </c>
      <c r="AH68" s="431">
        <v>8</v>
      </c>
      <c r="AI68" s="431">
        <v>9</v>
      </c>
      <c r="AJ68" s="431">
        <v>10</v>
      </c>
      <c r="AK68" s="431">
        <v>11</v>
      </c>
      <c r="AL68" s="431">
        <v>12</v>
      </c>
    </row>
    <row r="69" spans="1:38" s="441" customFormat="1" x14ac:dyDescent="0.35">
      <c r="A69" s="422" t="s">
        <v>5</v>
      </c>
      <c r="B69" s="423" t="s">
        <v>198</v>
      </c>
      <c r="C69" s="424">
        <f>'Chênh lệch B1 &amp; B0'!C50</f>
        <v>8708.4661839765395</v>
      </c>
      <c r="D69" s="424">
        <f>'Chênh lệch B1 &amp; B0'!D50</f>
        <v>9206.5026628156465</v>
      </c>
      <c r="E69" s="424">
        <f>'Chênh lệch B1 &amp; B0'!E50</f>
        <v>10350.583350731875</v>
      </c>
      <c r="F69" s="424">
        <f>'Chênh lệch B1 &amp; B0'!F50</f>
        <v>10630.800578172872</v>
      </c>
      <c r="G69" s="424">
        <f>'Chênh lệch B1 &amp; B0'!G50</f>
        <v>9861.484043253442</v>
      </c>
      <c r="H69" s="424">
        <f>'Chênh lệch B1 &amp; B0'!H50</f>
        <v>9199.095034332342</v>
      </c>
      <c r="I69" s="424">
        <f>'Chênh lệch B1 &amp; B0'!I50</f>
        <v>8896.036510365795</v>
      </c>
      <c r="J69" s="424">
        <f>'Chênh lệch B1 &amp; B0'!J50</f>
        <v>9246.397757923467</v>
      </c>
      <c r="K69" s="424">
        <f>'Chênh lệch B1 &amp; B0'!K50</f>
        <v>9607.8930976795309</v>
      </c>
      <c r="L69" s="424">
        <f>'Chênh lệch B1 &amp; B0'!L50</f>
        <v>10586.188429821323</v>
      </c>
      <c r="M69" s="424">
        <f>'Chênh lệch B1 &amp; B0'!M50</f>
        <v>11153.125423850262</v>
      </c>
      <c r="N69" s="424">
        <f>'Chênh lệch B1 &amp; B0'!N50</f>
        <v>11113.720138938117</v>
      </c>
      <c r="O69" s="424">
        <f>'Chênh lệch B1 &amp; B0'!O50</f>
        <v>11099.75498909093</v>
      </c>
      <c r="P69" s="424">
        <f>'Chênh lệch B1 &amp; B0'!P50</f>
        <v>11015.602352349617</v>
      </c>
      <c r="Q69" s="424">
        <f>'Chênh lệch B1 &amp; B0'!Q50</f>
        <v>11145.195532618884</v>
      </c>
      <c r="R69" s="424">
        <f>'Chênh lệch B1 &amp; B0'!R50</f>
        <v>12500</v>
      </c>
      <c r="S69" s="424">
        <f>'Chênh lệch B1 &amp; B0'!S50</f>
        <v>13000</v>
      </c>
      <c r="T69" s="424">
        <f>'Chênh lệch B1 &amp; B0'!T50</f>
        <v>13000</v>
      </c>
      <c r="U69" s="424">
        <f>'Chênh lệch B1 &amp; B0'!U50</f>
        <v>11500</v>
      </c>
      <c r="V69" s="424">
        <f>'Chênh lệch B1 &amp; B0'!V50</f>
        <v>11449.41</v>
      </c>
      <c r="W69" s="424">
        <f>'Chênh lệch B1 &amp; B0'!W50</f>
        <v>11668.66</v>
      </c>
      <c r="X69" s="424">
        <f>'Chênh lệch B1 &amp; B0'!X50</f>
        <v>11469.02</v>
      </c>
      <c r="Y69" s="424">
        <f>'Chênh lệch B1 &amp; B0'!Y50</f>
        <v>12047.76</v>
      </c>
      <c r="Z69" s="424">
        <f>'Chênh lệch B1 &amp; B0'!Z50</f>
        <v>11779</v>
      </c>
      <c r="AA69" s="424">
        <f>'Chênh lệch B1 &amp; B0'!AA50</f>
        <v>12060.749044568583</v>
      </c>
      <c r="AB69" s="424">
        <f>'Chênh lệch B1 &amp; B0'!AB50</f>
        <v>12125.30520627686</v>
      </c>
      <c r="AC69" s="424">
        <f>'Chênh lệch B1 &amp; B0'!AC50</f>
        <v>12519.735678207491</v>
      </c>
      <c r="AD69" s="424">
        <f>'Chênh lệch B1 &amp; B0'!AD50</f>
        <v>13075.123142406088</v>
      </c>
      <c r="AE69" s="424">
        <f>'Chênh lệch B1 &amp; B0'!AE50</f>
        <v>12848.71613254449</v>
      </c>
      <c r="AF69" s="424">
        <f>'Chênh lệch B1 &amp; B0'!AF50</f>
        <v>13370.127303138097</v>
      </c>
      <c r="AG69" s="424">
        <f>'Chênh lệch B1 &amp; B0'!AG50</f>
        <v>13565.086207572547</v>
      </c>
      <c r="AH69" s="424">
        <f>'Chênh lệch B1 &amp; B0'!AH50</f>
        <v>12327.305958623994</v>
      </c>
      <c r="AI69" s="424">
        <f>'Chênh lệch B1 &amp; B0'!AI50</f>
        <v>9962.9822884596651</v>
      </c>
      <c r="AJ69" s="424">
        <f>'Chênh lệch B1 &amp; B0'!AJ50</f>
        <v>9535.2548102432702</v>
      </c>
      <c r="AK69" s="424">
        <f>'Chênh lệch B1 &amp; B0'!AK50</f>
        <v>9556.9816456471362</v>
      </c>
      <c r="AL69" s="424">
        <f>'Chênh lệch B1 &amp; B0'!AL50</f>
        <v>0</v>
      </c>
    </row>
    <row r="70" spans="1:38" s="443" customFormat="1" ht="16" customHeight="1" x14ac:dyDescent="0.35">
      <c r="A70" s="422" t="s">
        <v>97</v>
      </c>
      <c r="B70" s="423" t="s">
        <v>504</v>
      </c>
      <c r="C70" s="427">
        <v>17439.4869367479</v>
      </c>
      <c r="D70" s="427">
        <v>17645.06592923859</v>
      </c>
      <c r="E70" s="427">
        <v>17973.426193214265</v>
      </c>
      <c r="F70" s="427">
        <v>17990.90990565269</v>
      </c>
      <c r="G70" s="427">
        <v>18000</v>
      </c>
      <c r="H70" s="427">
        <v>17169.676668595173</v>
      </c>
      <c r="I70" s="427">
        <v>16000</v>
      </c>
      <c r="J70" s="427">
        <v>16000</v>
      </c>
      <c r="K70" s="427">
        <v>16512.641147663944</v>
      </c>
      <c r="L70" s="427">
        <v>16986.563472149839</v>
      </c>
      <c r="M70" s="427">
        <v>17463.277160096557</v>
      </c>
      <c r="N70" s="427">
        <v>17515.85076498787</v>
      </c>
      <c r="O70" s="427">
        <v>18079.106533304363</v>
      </c>
      <c r="P70" s="427">
        <v>18687.314880720041</v>
      </c>
      <c r="Q70" s="427">
        <v>19368.428655671771</v>
      </c>
      <c r="R70" s="428">
        <v>19638.66678698326</v>
      </c>
      <c r="S70" s="428">
        <v>19875.003369693546</v>
      </c>
      <c r="T70" s="428">
        <v>19827.456526153295</v>
      </c>
      <c r="U70" s="428">
        <v>18009.735967778812</v>
      </c>
      <c r="V70" s="425">
        <v>18071.759198440013</v>
      </c>
      <c r="W70" s="425">
        <v>18638.220278907433</v>
      </c>
      <c r="X70" s="426">
        <v>18318.106702226545</v>
      </c>
      <c r="Y70" s="425">
        <v>18531.213367518943</v>
      </c>
      <c r="Z70" s="425">
        <v>18573.924747687332</v>
      </c>
      <c r="AA70" s="425">
        <v>18380.106730189174</v>
      </c>
      <c r="AB70" s="425">
        <v>19051.959408024035</v>
      </c>
      <c r="AC70" s="426">
        <v>19580.029117326318</v>
      </c>
      <c r="AD70" s="425">
        <v>20282.386217249299</v>
      </c>
      <c r="AE70" s="425">
        <v>19546.070161766973</v>
      </c>
      <c r="AF70" s="425">
        <v>20355.359582911649</v>
      </c>
      <c r="AG70" s="425">
        <v>20339.853346218166</v>
      </c>
      <c r="AH70" s="425">
        <v>19342.628291244389</v>
      </c>
      <c r="AI70" s="425">
        <v>16728.955236194914</v>
      </c>
      <c r="AJ70" s="425">
        <v>16041.349095785541</v>
      </c>
      <c r="AK70" s="425">
        <v>16027.580781948138</v>
      </c>
      <c r="AL70" s="425"/>
    </row>
    <row r="71" spans="1:38" s="441" customFormat="1" hidden="1" outlineLevel="1" x14ac:dyDescent="0.35">
      <c r="A71" s="417" t="s">
        <v>316</v>
      </c>
      <c r="B71" s="418" t="s">
        <v>294</v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204"/>
      <c r="S71" s="204"/>
      <c r="T71" s="204"/>
      <c r="U71" s="204"/>
      <c r="V71" s="419">
        <v>16531.009620351346</v>
      </c>
      <c r="W71" s="419">
        <v>15736.354964174043</v>
      </c>
      <c r="X71" s="420">
        <v>15142.877524222948</v>
      </c>
      <c r="Y71" s="419">
        <v>15388.660011701764</v>
      </c>
      <c r="Z71" s="419">
        <v>15426.978928616752</v>
      </c>
      <c r="AA71" s="419">
        <v>15758.759798976707</v>
      </c>
      <c r="AB71" s="419">
        <v>16078.36418797298</v>
      </c>
      <c r="AC71" s="420">
        <v>16453.862940114985</v>
      </c>
      <c r="AD71" s="419">
        <v>16500</v>
      </c>
      <c r="AE71" s="419"/>
      <c r="AF71" s="419"/>
      <c r="AG71" s="419"/>
      <c r="AH71" s="419"/>
      <c r="AI71" s="419"/>
      <c r="AJ71" s="419"/>
      <c r="AK71" s="419"/>
      <c r="AL71" s="419"/>
    </row>
    <row r="72" spans="1:38" s="441" customFormat="1" hidden="1" outlineLevel="1" x14ac:dyDescent="0.35">
      <c r="A72" s="417" t="s">
        <v>488</v>
      </c>
      <c r="B72" s="418" t="s">
        <v>489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204"/>
      <c r="S72" s="204"/>
      <c r="T72" s="204"/>
      <c r="U72" s="204"/>
      <c r="V72" s="419"/>
      <c r="W72" s="419"/>
      <c r="X72" s="420"/>
      <c r="Y72" s="419"/>
      <c r="Z72" s="419"/>
      <c r="AA72" s="419">
        <v>15391.180174572615</v>
      </c>
      <c r="AB72" s="419">
        <v>15570.497125494956</v>
      </c>
      <c r="AC72" s="420">
        <v>16077.80605131712</v>
      </c>
      <c r="AD72" s="419">
        <v>16000</v>
      </c>
      <c r="AE72" s="419"/>
      <c r="AF72" s="419"/>
      <c r="AG72" s="419"/>
      <c r="AH72" s="419"/>
      <c r="AI72" s="419"/>
      <c r="AJ72" s="419"/>
      <c r="AK72" s="419"/>
      <c r="AL72" s="419"/>
    </row>
    <row r="73" spans="1:38" s="441" customFormat="1" hidden="1" outlineLevel="1" x14ac:dyDescent="0.35">
      <c r="A73" s="417" t="s">
        <v>251</v>
      </c>
      <c r="B73" s="418" t="s">
        <v>200</v>
      </c>
      <c r="C73" s="186">
        <v>10500</v>
      </c>
      <c r="D73" s="186">
        <v>10500</v>
      </c>
      <c r="E73" s="186">
        <v>11000</v>
      </c>
      <c r="F73" s="186">
        <v>11000</v>
      </c>
      <c r="G73" s="186">
        <v>11000.245754121759</v>
      </c>
      <c r="H73" s="186">
        <v>9980.5578196131446</v>
      </c>
      <c r="I73" s="186">
        <v>9000</v>
      </c>
      <c r="J73" s="186">
        <v>9000</v>
      </c>
      <c r="K73" s="186">
        <v>9394.7875672636728</v>
      </c>
      <c r="L73" s="186"/>
      <c r="M73" s="186"/>
      <c r="N73" s="186"/>
      <c r="O73" s="186"/>
      <c r="P73" s="186"/>
      <c r="Q73" s="186"/>
      <c r="R73" s="204"/>
      <c r="S73" s="204"/>
      <c r="T73" s="204"/>
      <c r="U73" s="204"/>
      <c r="V73" s="419"/>
      <c r="W73" s="419"/>
      <c r="X73" s="420"/>
      <c r="Y73" s="419">
        <v>11000</v>
      </c>
      <c r="Z73" s="419">
        <v>11709.60458452722</v>
      </c>
      <c r="AA73" s="419">
        <v>12300</v>
      </c>
      <c r="AB73" s="419">
        <v>16394</v>
      </c>
      <c r="AC73" s="420"/>
      <c r="AD73" s="419"/>
      <c r="AE73" s="419"/>
      <c r="AF73" s="419"/>
      <c r="AG73" s="419"/>
      <c r="AH73" s="419"/>
      <c r="AI73" s="419"/>
      <c r="AJ73" s="419"/>
      <c r="AK73" s="419"/>
      <c r="AL73" s="419"/>
    </row>
    <row r="74" spans="1:38" s="441" customFormat="1" hidden="1" outlineLevel="1" x14ac:dyDescent="0.35">
      <c r="A74" s="417" t="s">
        <v>252</v>
      </c>
      <c r="B74" s="418" t="s">
        <v>295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>
        <v>12500</v>
      </c>
      <c r="N74" s="186">
        <v>12500</v>
      </c>
      <c r="O74" s="186">
        <v>13000</v>
      </c>
      <c r="P74" s="186">
        <v>13000</v>
      </c>
      <c r="Q74" s="186">
        <v>13000</v>
      </c>
      <c r="R74" s="204">
        <v>13000</v>
      </c>
      <c r="S74" s="204">
        <v>13500</v>
      </c>
      <c r="T74" s="204">
        <v>15000</v>
      </c>
      <c r="U74" s="204">
        <v>12000</v>
      </c>
      <c r="V74" s="419">
        <v>11996.599943004825</v>
      </c>
      <c r="W74" s="419">
        <v>14000</v>
      </c>
      <c r="X74" s="420">
        <v>13700</v>
      </c>
      <c r="Y74" s="419">
        <v>13909.495533200905</v>
      </c>
      <c r="Z74" s="419">
        <v>13991.675615308621</v>
      </c>
      <c r="AA74" s="419">
        <v>15469.628043102301</v>
      </c>
      <c r="AB74" s="419">
        <v>16866.231983166756</v>
      </c>
      <c r="AC74" s="420">
        <v>17274.018343481202</v>
      </c>
      <c r="AD74" s="419">
        <v>18147.910956148586</v>
      </c>
      <c r="AE74" s="419"/>
      <c r="AF74" s="419"/>
      <c r="AG74" s="419"/>
      <c r="AH74" s="419"/>
      <c r="AI74" s="419"/>
      <c r="AJ74" s="419"/>
      <c r="AK74" s="419"/>
      <c r="AL74" s="419"/>
    </row>
    <row r="75" spans="1:38" s="441" customFormat="1" hidden="1" outlineLevel="1" x14ac:dyDescent="0.35">
      <c r="A75" s="417" t="s">
        <v>8</v>
      </c>
      <c r="B75" s="418" t="s">
        <v>201</v>
      </c>
      <c r="C75" s="186">
        <v>14465.460942178455</v>
      </c>
      <c r="D75" s="186">
        <v>14509.576053349499</v>
      </c>
      <c r="E75" s="186">
        <v>15025.379353965638</v>
      </c>
      <c r="F75" s="186">
        <v>14910.678301970647</v>
      </c>
      <c r="G75" s="186">
        <v>14831.035909967355</v>
      </c>
      <c r="H75" s="186">
        <v>14808.45006473676</v>
      </c>
      <c r="I75" s="186">
        <f>15519.2770426906-1500</f>
        <v>14019.277042690601</v>
      </c>
      <c r="J75" s="186">
        <f>15979.3954889592-1500</f>
        <v>14479.395488959201</v>
      </c>
      <c r="K75" s="186">
        <v>14998.538825334661</v>
      </c>
      <c r="L75" s="186">
        <v>14535.256313245962</v>
      </c>
      <c r="M75" s="186">
        <v>14855.14784201781</v>
      </c>
      <c r="N75" s="186">
        <v>15392.891160782321</v>
      </c>
      <c r="O75" s="186">
        <v>15365.225970719288</v>
      </c>
      <c r="P75" s="186">
        <v>15345.865349432857</v>
      </c>
      <c r="Q75" s="186">
        <v>15465.2092644124</v>
      </c>
      <c r="R75" s="204">
        <v>16247.50430292599</v>
      </c>
      <c r="S75" s="204">
        <v>16000</v>
      </c>
      <c r="T75" s="204"/>
      <c r="U75" s="204"/>
      <c r="V75" s="419"/>
      <c r="W75" s="419">
        <v>16000</v>
      </c>
      <c r="X75" s="420">
        <v>16447.587409896623</v>
      </c>
      <c r="Y75" s="419">
        <v>16464.667351656819</v>
      </c>
      <c r="Z75" s="419">
        <v>16000</v>
      </c>
      <c r="AA75" s="419"/>
      <c r="AB75" s="419">
        <v>17008.321948860546</v>
      </c>
      <c r="AC75" s="420"/>
      <c r="AD75" s="419"/>
      <c r="AE75" s="419"/>
      <c r="AF75" s="419"/>
      <c r="AG75" s="419"/>
      <c r="AH75" s="419"/>
      <c r="AI75" s="419"/>
      <c r="AJ75" s="419"/>
      <c r="AK75" s="419"/>
      <c r="AL75" s="419"/>
    </row>
    <row r="76" spans="1:38" s="441" customFormat="1" hidden="1" outlineLevel="1" x14ac:dyDescent="0.35">
      <c r="A76" s="417" t="s">
        <v>214</v>
      </c>
      <c r="B76" s="418" t="s">
        <v>296</v>
      </c>
      <c r="C76" s="186"/>
      <c r="D76" s="186"/>
      <c r="E76" s="186"/>
      <c r="F76" s="186"/>
      <c r="G76" s="186"/>
      <c r="H76" s="186"/>
      <c r="I76" s="186">
        <v>9000</v>
      </c>
      <c r="J76" s="186">
        <v>9000</v>
      </c>
      <c r="K76" s="186">
        <v>9594.9788263762857</v>
      </c>
      <c r="L76" s="186">
        <v>10500</v>
      </c>
      <c r="M76" s="186">
        <v>12341.137363910122</v>
      </c>
      <c r="N76" s="186">
        <v>12441.933603836223</v>
      </c>
      <c r="O76" s="186"/>
      <c r="P76" s="186">
        <v>13000</v>
      </c>
      <c r="Q76" s="186">
        <v>12851.445001474491</v>
      </c>
      <c r="R76" s="204">
        <v>12994.024053185927</v>
      </c>
      <c r="S76" s="204">
        <v>13500</v>
      </c>
      <c r="T76" s="204">
        <v>13500</v>
      </c>
      <c r="U76" s="204">
        <v>12000</v>
      </c>
      <c r="V76" s="419">
        <v>12000</v>
      </c>
      <c r="W76" s="419">
        <v>14000</v>
      </c>
      <c r="X76" s="420">
        <v>13700</v>
      </c>
      <c r="Y76" s="419">
        <v>14000</v>
      </c>
      <c r="Z76" s="419">
        <v>13970.906163753451</v>
      </c>
      <c r="AA76" s="419">
        <v>14300</v>
      </c>
      <c r="AB76" s="419">
        <v>17098.761629644388</v>
      </c>
      <c r="AC76" s="420">
        <v>17143.564650803612</v>
      </c>
      <c r="AD76" s="419">
        <v>18161.280357489799</v>
      </c>
      <c r="AE76" s="419"/>
      <c r="AF76" s="419"/>
      <c r="AG76" s="419"/>
      <c r="AH76" s="419"/>
      <c r="AI76" s="419"/>
      <c r="AJ76" s="419"/>
      <c r="AK76" s="419"/>
      <c r="AL76" s="419"/>
    </row>
    <row r="77" spans="1:38" s="441" customFormat="1" hidden="1" outlineLevel="1" x14ac:dyDescent="0.35">
      <c r="A77" s="417" t="s">
        <v>10</v>
      </c>
      <c r="B77" s="418" t="s">
        <v>202</v>
      </c>
      <c r="C77" s="186">
        <v>10563.824965132497</v>
      </c>
      <c r="D77" s="186">
        <v>10507.26778217939</v>
      </c>
      <c r="E77" s="186">
        <v>10891.883029655908</v>
      </c>
      <c r="F77" s="186">
        <v>11017.156022207953</v>
      </c>
      <c r="G77" s="186">
        <v>11015.531143914253</v>
      </c>
      <c r="H77" s="186">
        <v>9991.5837104072398</v>
      </c>
      <c r="I77" s="186">
        <v>9000</v>
      </c>
      <c r="J77" s="186">
        <v>9000</v>
      </c>
      <c r="K77" s="186">
        <v>9837.9698135543058</v>
      </c>
      <c r="L77" s="186">
        <v>10500</v>
      </c>
      <c r="M77" s="186">
        <v>12500</v>
      </c>
      <c r="N77" s="186">
        <v>12500</v>
      </c>
      <c r="O77" s="186">
        <v>13000</v>
      </c>
      <c r="P77" s="186">
        <v>13000</v>
      </c>
      <c r="Q77" s="186">
        <v>13000</v>
      </c>
      <c r="R77" s="204">
        <v>12990.833148517779</v>
      </c>
      <c r="S77" s="204">
        <v>13391.563712227402</v>
      </c>
      <c r="T77" s="204">
        <v>13500</v>
      </c>
      <c r="U77" s="204">
        <v>12000</v>
      </c>
      <c r="V77" s="419">
        <v>12000</v>
      </c>
      <c r="W77" s="419">
        <v>14000</v>
      </c>
      <c r="X77" s="420">
        <v>13700</v>
      </c>
      <c r="Y77" s="419">
        <v>13943.331751305173</v>
      </c>
      <c r="Z77" s="419">
        <v>13949.370319945541</v>
      </c>
      <c r="AA77" s="419">
        <v>15373.678800856531</v>
      </c>
      <c r="AB77" s="419">
        <v>17075.291661900948</v>
      </c>
      <c r="AC77" s="420">
        <v>17383.623888852308</v>
      </c>
      <c r="AD77" s="419">
        <v>17817.113134390362</v>
      </c>
      <c r="AE77" s="419"/>
      <c r="AF77" s="419"/>
      <c r="AG77" s="419"/>
      <c r="AH77" s="419"/>
      <c r="AI77" s="419"/>
      <c r="AJ77" s="419"/>
      <c r="AK77" s="419"/>
      <c r="AL77" s="419"/>
    </row>
    <row r="78" spans="1:38" s="441" customFormat="1" hidden="1" outlineLevel="1" x14ac:dyDescent="0.35">
      <c r="A78" s="417" t="s">
        <v>404</v>
      </c>
      <c r="B78" s="418" t="s">
        <v>405</v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204"/>
      <c r="S78" s="204"/>
      <c r="T78" s="204"/>
      <c r="U78" s="204"/>
      <c r="V78" s="419"/>
      <c r="W78" s="419"/>
      <c r="X78" s="420"/>
      <c r="Y78" s="419">
        <v>12000</v>
      </c>
      <c r="Z78" s="419">
        <v>12000</v>
      </c>
      <c r="AA78" s="419"/>
      <c r="AB78" s="419">
        <v>12300</v>
      </c>
      <c r="AC78" s="420">
        <v>12300</v>
      </c>
      <c r="AD78" s="419"/>
      <c r="AE78" s="419"/>
      <c r="AF78" s="419"/>
      <c r="AG78" s="419"/>
      <c r="AH78" s="419"/>
      <c r="AI78" s="419"/>
      <c r="AJ78" s="419"/>
      <c r="AK78" s="419"/>
      <c r="AL78" s="419"/>
    </row>
    <row r="79" spans="1:38" s="441" customFormat="1" hidden="1" outlineLevel="1" x14ac:dyDescent="0.35">
      <c r="A79" s="417" t="s">
        <v>250</v>
      </c>
      <c r="B79" s="418" t="s">
        <v>297</v>
      </c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>
        <v>12500</v>
      </c>
      <c r="Q79" s="186">
        <v>10000</v>
      </c>
      <c r="R79" s="204">
        <v>10000</v>
      </c>
      <c r="S79" s="419">
        <v>10000</v>
      </c>
      <c r="T79" s="419">
        <v>10000</v>
      </c>
      <c r="U79" s="419">
        <v>10000</v>
      </c>
      <c r="V79" s="419">
        <v>10000</v>
      </c>
      <c r="W79" s="419">
        <v>10000</v>
      </c>
      <c r="X79" s="420">
        <v>10000</v>
      </c>
      <c r="Y79" s="419"/>
      <c r="Z79" s="419">
        <v>16000</v>
      </c>
      <c r="AA79" s="419">
        <v>16000</v>
      </c>
      <c r="AB79" s="419">
        <v>17587.441360197077</v>
      </c>
      <c r="AC79" s="420">
        <v>18055.742870049842</v>
      </c>
      <c r="AD79" s="419">
        <v>18117.554309844363</v>
      </c>
      <c r="AE79" s="419"/>
      <c r="AF79" s="419"/>
      <c r="AG79" s="419"/>
      <c r="AH79" s="419"/>
      <c r="AI79" s="419"/>
      <c r="AJ79" s="419"/>
      <c r="AK79" s="419"/>
      <c r="AL79" s="419"/>
    </row>
    <row r="80" spans="1:38" s="441" customFormat="1" hidden="1" outlineLevel="1" x14ac:dyDescent="0.35">
      <c r="A80" s="417" t="s">
        <v>97</v>
      </c>
      <c r="B80" s="418" t="s">
        <v>298</v>
      </c>
      <c r="C80" s="186">
        <f>C70</f>
        <v>17439.4869367479</v>
      </c>
      <c r="D80" s="186">
        <f t="shared" ref="D80:AL80" si="0">D70</f>
        <v>17645.06592923859</v>
      </c>
      <c r="E80" s="186">
        <f t="shared" si="0"/>
        <v>17973.426193214265</v>
      </c>
      <c r="F80" s="186">
        <f t="shared" si="0"/>
        <v>17990.90990565269</v>
      </c>
      <c r="G80" s="186">
        <f t="shared" si="0"/>
        <v>18000</v>
      </c>
      <c r="H80" s="186">
        <f t="shared" si="0"/>
        <v>17169.676668595173</v>
      </c>
      <c r="I80" s="186">
        <f t="shared" si="0"/>
        <v>16000</v>
      </c>
      <c r="J80" s="186">
        <f t="shared" si="0"/>
        <v>16000</v>
      </c>
      <c r="K80" s="186">
        <f t="shared" si="0"/>
        <v>16512.641147663944</v>
      </c>
      <c r="L80" s="186">
        <f t="shared" si="0"/>
        <v>16986.563472149839</v>
      </c>
      <c r="M80" s="186">
        <f t="shared" si="0"/>
        <v>17463.277160096557</v>
      </c>
      <c r="N80" s="186">
        <f t="shared" si="0"/>
        <v>17515.85076498787</v>
      </c>
      <c r="O80" s="186">
        <f t="shared" si="0"/>
        <v>18079.106533304363</v>
      </c>
      <c r="P80" s="186">
        <f t="shared" si="0"/>
        <v>18687.314880720041</v>
      </c>
      <c r="Q80" s="186">
        <f t="shared" si="0"/>
        <v>19368.428655671771</v>
      </c>
      <c r="R80" s="186">
        <f t="shared" si="0"/>
        <v>19638.66678698326</v>
      </c>
      <c r="S80" s="186">
        <f t="shared" si="0"/>
        <v>19875.003369693546</v>
      </c>
      <c r="T80" s="186">
        <f t="shared" si="0"/>
        <v>19827.456526153295</v>
      </c>
      <c r="U80" s="186">
        <f t="shared" si="0"/>
        <v>18009.735967778812</v>
      </c>
      <c r="V80" s="186">
        <f t="shared" si="0"/>
        <v>18071.759198440013</v>
      </c>
      <c r="W80" s="186">
        <f t="shared" si="0"/>
        <v>18638.220278907433</v>
      </c>
      <c r="X80" s="186">
        <f t="shared" si="0"/>
        <v>18318.106702226545</v>
      </c>
      <c r="Y80" s="186">
        <f t="shared" si="0"/>
        <v>18531.213367518943</v>
      </c>
      <c r="Z80" s="186">
        <f t="shared" si="0"/>
        <v>18573.924747687332</v>
      </c>
      <c r="AA80" s="186">
        <f t="shared" si="0"/>
        <v>18380.106730189174</v>
      </c>
      <c r="AB80" s="186">
        <f t="shared" si="0"/>
        <v>19051.959408024035</v>
      </c>
      <c r="AC80" s="186">
        <f t="shared" si="0"/>
        <v>19580.029117326318</v>
      </c>
      <c r="AD80" s="186">
        <f t="shared" si="0"/>
        <v>20282.386217249299</v>
      </c>
      <c r="AE80" s="186">
        <f t="shared" si="0"/>
        <v>19546.070161766973</v>
      </c>
      <c r="AF80" s="186">
        <f t="shared" si="0"/>
        <v>20355.359582911649</v>
      </c>
      <c r="AG80" s="186">
        <f t="shared" si="0"/>
        <v>20339.853346218166</v>
      </c>
      <c r="AH80" s="186">
        <f t="shared" si="0"/>
        <v>19342.628291244389</v>
      </c>
      <c r="AI80" s="186">
        <f t="shared" si="0"/>
        <v>16728.955236194914</v>
      </c>
      <c r="AJ80" s="186">
        <f t="shared" si="0"/>
        <v>16041.349095785541</v>
      </c>
      <c r="AK80" s="186">
        <f t="shared" si="0"/>
        <v>16027.580781948138</v>
      </c>
      <c r="AL80" s="186">
        <f t="shared" si="0"/>
        <v>0</v>
      </c>
    </row>
    <row r="81" spans="1:38" s="441" customFormat="1" hidden="1" outlineLevel="1" x14ac:dyDescent="0.35">
      <c r="A81" s="417" t="s">
        <v>98</v>
      </c>
      <c r="B81" s="418" t="s">
        <v>299</v>
      </c>
      <c r="C81" s="186">
        <v>16955.378703445713</v>
      </c>
      <c r="D81" s="186">
        <v>17082.559186604507</v>
      </c>
      <c r="E81" s="186">
        <v>17500</v>
      </c>
      <c r="F81" s="186">
        <v>17500</v>
      </c>
      <c r="G81" s="186">
        <v>17500</v>
      </c>
      <c r="H81" s="186">
        <v>16603.494647053703</v>
      </c>
      <c r="I81" s="186">
        <v>15500</v>
      </c>
      <c r="J81" s="186">
        <v>15500</v>
      </c>
      <c r="K81" s="186">
        <v>16000</v>
      </c>
      <c r="L81" s="186">
        <v>16000</v>
      </c>
      <c r="M81" s="186">
        <v>16726.574166052487</v>
      </c>
      <c r="N81" s="186">
        <v>17000</v>
      </c>
      <c r="O81" s="186">
        <v>17476.901785778588</v>
      </c>
      <c r="P81" s="186">
        <v>18000</v>
      </c>
      <c r="Q81" s="186">
        <v>18430.84712917127</v>
      </c>
      <c r="R81" s="204">
        <v>18800</v>
      </c>
      <c r="S81" s="204">
        <v>19376.799792316055</v>
      </c>
      <c r="T81" s="204">
        <v>19300</v>
      </c>
      <c r="U81" s="204">
        <v>17800</v>
      </c>
      <c r="V81" s="419">
        <v>17500</v>
      </c>
      <c r="W81" s="419">
        <v>17800</v>
      </c>
      <c r="X81" s="420">
        <v>17500</v>
      </c>
      <c r="Y81" s="419">
        <v>17700</v>
      </c>
      <c r="Z81" s="419">
        <v>17700</v>
      </c>
      <c r="AA81" s="419">
        <v>17700</v>
      </c>
      <c r="AB81" s="419">
        <v>18041.536915204677</v>
      </c>
      <c r="AC81" s="420">
        <v>18700</v>
      </c>
      <c r="AD81" s="419">
        <v>19646.239972601656</v>
      </c>
      <c r="AE81" s="419"/>
      <c r="AF81" s="419"/>
      <c r="AG81" s="419"/>
      <c r="AH81" s="419"/>
      <c r="AI81" s="419"/>
      <c r="AJ81" s="419"/>
      <c r="AK81" s="419"/>
      <c r="AL81" s="419"/>
    </row>
    <row r="82" spans="1:38" hidden="1" outlineLevel="1" x14ac:dyDescent="0.35">
      <c r="A82" s="417" t="s">
        <v>24</v>
      </c>
      <c r="B82" s="418" t="s">
        <v>300</v>
      </c>
      <c r="C82" s="186">
        <v>16500</v>
      </c>
      <c r="D82" s="186">
        <v>16830</v>
      </c>
      <c r="E82" s="186">
        <v>16949.308471918921</v>
      </c>
      <c r="F82" s="186">
        <v>17000</v>
      </c>
      <c r="G82" s="186">
        <v>17000</v>
      </c>
      <c r="H82" s="186">
        <v>16000</v>
      </c>
      <c r="I82" s="186"/>
      <c r="J82" s="186"/>
      <c r="K82" s="186"/>
      <c r="L82" s="186"/>
      <c r="M82" s="186"/>
      <c r="N82" s="186"/>
      <c r="O82" s="186"/>
      <c r="P82" s="186"/>
      <c r="Q82" s="186"/>
      <c r="R82" s="204"/>
      <c r="S82" s="204"/>
      <c r="T82" s="204"/>
      <c r="U82" s="204"/>
      <c r="V82" s="419">
        <v>16667.318802218797</v>
      </c>
      <c r="W82" s="419">
        <v>16200</v>
      </c>
      <c r="X82" s="420"/>
      <c r="Y82" s="419"/>
      <c r="Z82" s="419"/>
      <c r="AA82" s="419">
        <v>11293.478260869566</v>
      </c>
      <c r="AB82" s="419"/>
      <c r="AC82" s="420"/>
      <c r="AD82" s="419">
        <v>20051.40472061931</v>
      </c>
      <c r="AE82" s="419"/>
      <c r="AF82" s="419"/>
      <c r="AG82" s="419"/>
      <c r="AH82" s="419"/>
      <c r="AI82" s="419"/>
      <c r="AJ82" s="419"/>
      <c r="AK82" s="419"/>
      <c r="AL82" s="419"/>
    </row>
    <row r="83" spans="1:38" hidden="1" outlineLevel="1" x14ac:dyDescent="0.35">
      <c r="A83" s="417" t="s">
        <v>217</v>
      </c>
      <c r="B83" s="418" t="s">
        <v>301</v>
      </c>
      <c r="C83" s="186"/>
      <c r="D83" s="186"/>
      <c r="E83" s="186"/>
      <c r="F83" s="186"/>
      <c r="G83" s="186"/>
      <c r="H83" s="186"/>
      <c r="I83" s="186">
        <v>17000</v>
      </c>
      <c r="J83" s="186"/>
      <c r="K83" s="186">
        <v>17500</v>
      </c>
      <c r="L83" s="186">
        <v>18000</v>
      </c>
      <c r="M83" s="186"/>
      <c r="N83" s="186"/>
      <c r="O83" s="186"/>
      <c r="P83" s="186"/>
      <c r="Q83" s="186"/>
      <c r="R83" s="204"/>
      <c r="S83" s="204"/>
      <c r="T83" s="204"/>
      <c r="U83" s="204"/>
      <c r="V83" s="419"/>
      <c r="W83" s="419"/>
      <c r="X83" s="420"/>
      <c r="Y83" s="419"/>
      <c r="Z83" s="419"/>
      <c r="AA83" s="419"/>
      <c r="AB83" s="419"/>
      <c r="AC83" s="420"/>
      <c r="AD83" s="419"/>
      <c r="AE83" s="419"/>
      <c r="AF83" s="419"/>
      <c r="AG83" s="419"/>
      <c r="AH83" s="419"/>
      <c r="AI83" s="419"/>
      <c r="AJ83" s="419"/>
      <c r="AK83" s="419"/>
      <c r="AL83" s="419"/>
    </row>
    <row r="84" spans="1:38" hidden="1" outlineLevel="1" x14ac:dyDescent="0.35">
      <c r="A84" s="417" t="s">
        <v>216</v>
      </c>
      <c r="B84" s="418" t="s">
        <v>302</v>
      </c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204"/>
      <c r="S84" s="204"/>
      <c r="T84" s="204"/>
      <c r="U84" s="204"/>
      <c r="V84" s="419"/>
      <c r="W84" s="419"/>
      <c r="X84" s="420"/>
      <c r="Y84" s="419"/>
      <c r="Z84" s="419"/>
      <c r="AA84" s="419"/>
      <c r="AB84" s="419"/>
      <c r="AC84" s="420"/>
      <c r="AD84" s="419"/>
      <c r="AE84" s="419"/>
      <c r="AF84" s="419"/>
      <c r="AG84" s="419"/>
      <c r="AH84" s="419"/>
      <c r="AI84" s="419"/>
      <c r="AJ84" s="419"/>
      <c r="AK84" s="419"/>
      <c r="AL84" s="419"/>
    </row>
    <row r="85" spans="1:38" hidden="1" outlineLevel="1" x14ac:dyDescent="0.35">
      <c r="A85" s="421" t="s">
        <v>24</v>
      </c>
      <c r="B85" s="418" t="s">
        <v>303</v>
      </c>
      <c r="C85" s="186">
        <v>16000</v>
      </c>
      <c r="D85" s="186">
        <v>16320</v>
      </c>
      <c r="E85" s="186">
        <v>16323.885525591635</v>
      </c>
      <c r="F85" s="186"/>
      <c r="G85" s="186"/>
      <c r="H85" s="186">
        <v>16000</v>
      </c>
      <c r="I85" s="186">
        <v>16000</v>
      </c>
      <c r="J85" s="186">
        <v>16000</v>
      </c>
      <c r="K85" s="186">
        <v>16344.566285152949</v>
      </c>
      <c r="L85" s="186">
        <v>16500</v>
      </c>
      <c r="M85" s="186">
        <v>16800</v>
      </c>
      <c r="N85" s="186">
        <v>16800</v>
      </c>
      <c r="O85" s="186">
        <v>17300</v>
      </c>
      <c r="P85" s="186"/>
      <c r="Q85" s="186"/>
      <c r="R85" s="204"/>
      <c r="S85" s="204"/>
      <c r="T85" s="204"/>
      <c r="U85" s="204"/>
      <c r="V85" s="419"/>
      <c r="W85" s="419"/>
      <c r="X85" s="420"/>
      <c r="Y85" s="419"/>
      <c r="Z85" s="419"/>
      <c r="AA85" s="419"/>
      <c r="AB85" s="419"/>
      <c r="AC85" s="420"/>
      <c r="AD85" s="419"/>
      <c r="AE85" s="419"/>
      <c r="AF85" s="419"/>
      <c r="AG85" s="419"/>
      <c r="AH85" s="419"/>
      <c r="AI85" s="419"/>
      <c r="AJ85" s="419"/>
      <c r="AK85" s="419"/>
      <c r="AL85" s="419"/>
    </row>
    <row r="86" spans="1:38" hidden="1" outlineLevel="1" x14ac:dyDescent="0.35">
      <c r="A86" s="421" t="s">
        <v>7</v>
      </c>
      <c r="B86" s="418" t="s">
        <v>262</v>
      </c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>
        <v>17000</v>
      </c>
      <c r="O86" s="186">
        <v>18750</v>
      </c>
      <c r="P86" s="186">
        <v>18750</v>
      </c>
      <c r="Q86" s="186"/>
      <c r="R86" s="204"/>
      <c r="S86" s="204"/>
      <c r="T86" s="204"/>
      <c r="U86" s="204"/>
      <c r="V86" s="419"/>
      <c r="W86" s="419"/>
      <c r="X86" s="420"/>
      <c r="Y86" s="419"/>
      <c r="Z86" s="419"/>
      <c r="AA86" s="419"/>
      <c r="AB86" s="419"/>
      <c r="AC86" s="420"/>
      <c r="AD86" s="419"/>
      <c r="AE86" s="419"/>
      <c r="AF86" s="419"/>
      <c r="AG86" s="419"/>
      <c r="AH86" s="419"/>
      <c r="AI86" s="419"/>
      <c r="AJ86" s="419"/>
      <c r="AK86" s="419"/>
      <c r="AL86" s="419"/>
    </row>
    <row r="87" spans="1:38" hidden="1" outlineLevel="1" x14ac:dyDescent="0.35">
      <c r="A87" s="421" t="s">
        <v>11</v>
      </c>
      <c r="B87" s="418" t="s">
        <v>254</v>
      </c>
      <c r="C87" s="186"/>
      <c r="D87" s="186"/>
      <c r="E87" s="186"/>
      <c r="F87" s="186"/>
      <c r="G87" s="186"/>
      <c r="H87" s="186"/>
      <c r="I87" s="186"/>
      <c r="J87" s="186"/>
      <c r="K87" s="186"/>
      <c r="L87" s="186">
        <v>16000</v>
      </c>
      <c r="M87" s="186">
        <v>16000</v>
      </c>
      <c r="N87" s="186">
        <v>17000</v>
      </c>
      <c r="O87" s="186"/>
      <c r="P87" s="186"/>
      <c r="Q87" s="186">
        <v>18750</v>
      </c>
      <c r="R87" s="204">
        <v>18750</v>
      </c>
      <c r="S87" s="204">
        <v>18750</v>
      </c>
      <c r="T87" s="204">
        <v>18250</v>
      </c>
      <c r="U87" s="204">
        <v>18250</v>
      </c>
      <c r="V87" s="419">
        <v>18250</v>
      </c>
      <c r="W87" s="419">
        <v>18250</v>
      </c>
      <c r="X87" s="420">
        <v>18250</v>
      </c>
      <c r="Y87" s="419">
        <v>18250</v>
      </c>
      <c r="Z87" s="419">
        <v>18250</v>
      </c>
      <c r="AA87" s="419">
        <v>18250</v>
      </c>
      <c r="AB87" s="419" t="s">
        <v>94</v>
      </c>
      <c r="AC87" s="420">
        <v>19674.730444049732</v>
      </c>
      <c r="AD87" s="419">
        <v>19830.849992046238</v>
      </c>
      <c r="AE87" s="419"/>
      <c r="AF87" s="419"/>
      <c r="AG87" s="419"/>
      <c r="AH87" s="419"/>
      <c r="AI87" s="419"/>
      <c r="AJ87" s="419"/>
      <c r="AK87" s="419"/>
      <c r="AL87" s="419"/>
    </row>
    <row r="88" spans="1:38" hidden="1" outlineLevel="1" x14ac:dyDescent="0.35">
      <c r="A88" s="417" t="s">
        <v>13</v>
      </c>
      <c r="B88" s="418" t="s">
        <v>304</v>
      </c>
      <c r="C88" s="186">
        <v>9355</v>
      </c>
      <c r="D88" s="186">
        <v>9355</v>
      </c>
      <c r="E88" s="186">
        <v>9355</v>
      </c>
      <c r="F88" s="186">
        <v>9354.8387096774186</v>
      </c>
      <c r="G88" s="186">
        <v>9354.8387096774186</v>
      </c>
      <c r="H88" s="186">
        <v>9355</v>
      </c>
      <c r="I88" s="186">
        <v>8548</v>
      </c>
      <c r="J88" s="186">
        <v>8548</v>
      </c>
      <c r="K88" s="186">
        <v>8548.3870967741932</v>
      </c>
      <c r="L88" s="186">
        <v>8548.3870967741932</v>
      </c>
      <c r="M88" s="186">
        <v>8548.3870967741932</v>
      </c>
      <c r="N88" s="186">
        <v>8548.3870967741932</v>
      </c>
      <c r="O88" s="186">
        <v>8548.3870967741932</v>
      </c>
      <c r="P88" s="186">
        <v>8548.3870967741932</v>
      </c>
      <c r="Q88" s="186">
        <v>8548.3870967741932</v>
      </c>
      <c r="R88" s="204">
        <v>8548.3870967741932</v>
      </c>
      <c r="S88" s="204">
        <v>8548.3870967741932</v>
      </c>
      <c r="T88" s="204">
        <v>8548.3870967741932</v>
      </c>
      <c r="U88" s="204">
        <v>8548.3870967741932</v>
      </c>
      <c r="V88" s="419">
        <f>5300/0.62</f>
        <v>8548.3870967741932</v>
      </c>
      <c r="W88" s="419">
        <f>5300/0.62</f>
        <v>8548.3870967741932</v>
      </c>
      <c r="X88" s="420">
        <f>4605.26327891469/0.66</f>
        <v>6977.6716347192269</v>
      </c>
      <c r="Y88" s="419">
        <f>4450/0.66</f>
        <v>6742.424242424242</v>
      </c>
      <c r="Z88" s="419">
        <f>4450/0.66</f>
        <v>6742.424242424242</v>
      </c>
      <c r="AA88" s="419">
        <f>4450/0.66</f>
        <v>6742.424242424242</v>
      </c>
      <c r="AB88" s="419">
        <v>6742.424242424242</v>
      </c>
      <c r="AC88" s="420">
        <v>6742.424242424242</v>
      </c>
      <c r="AD88" s="419">
        <v>6742.424242424242</v>
      </c>
      <c r="AE88" s="419"/>
      <c r="AF88" s="419"/>
      <c r="AG88" s="419"/>
      <c r="AH88" s="419"/>
      <c r="AI88" s="419"/>
      <c r="AJ88" s="419"/>
      <c r="AK88" s="419"/>
      <c r="AL88" s="419"/>
    </row>
    <row r="89" spans="1:38" collapsed="1" x14ac:dyDescent="0.35">
      <c r="A89" s="371"/>
      <c r="B89" s="372" t="s">
        <v>505</v>
      </c>
      <c r="C89" s="373">
        <f>(C91-C90)/2+C90</f>
        <v>13073.97656036222</v>
      </c>
      <c r="D89" s="373">
        <f t="shared" ref="D89:AL89" si="1">(D91-D90)/2+D90</f>
        <v>13425.784296027119</v>
      </c>
      <c r="E89" s="373">
        <f t="shared" si="1"/>
        <v>14162.00477197307</v>
      </c>
      <c r="F89" s="373">
        <f t="shared" si="1"/>
        <v>14310.855241912781</v>
      </c>
      <c r="G89" s="373">
        <f t="shared" si="1"/>
        <v>13930.74202162672</v>
      </c>
      <c r="H89" s="373">
        <f t="shared" si="1"/>
        <v>13184.385851463758</v>
      </c>
      <c r="I89" s="373">
        <f t="shared" si="1"/>
        <v>12448.018255182898</v>
      </c>
      <c r="J89" s="373">
        <f t="shared" si="1"/>
        <v>12623.198878961733</v>
      </c>
      <c r="K89" s="373">
        <f t="shared" si="1"/>
        <v>13060.267122671738</v>
      </c>
      <c r="L89" s="373">
        <f t="shared" si="1"/>
        <v>13786.375950985581</v>
      </c>
      <c r="M89" s="373">
        <f t="shared" si="1"/>
        <v>14308.20129197341</v>
      </c>
      <c r="N89" s="373">
        <f t="shared" si="1"/>
        <v>14314.785451962995</v>
      </c>
      <c r="O89" s="373">
        <f t="shared" si="1"/>
        <v>14589.430761197647</v>
      </c>
      <c r="P89" s="373">
        <f t="shared" si="1"/>
        <v>14851.45861653483</v>
      </c>
      <c r="Q89" s="373">
        <f t="shared" si="1"/>
        <v>15256.812094145327</v>
      </c>
      <c r="R89" s="373">
        <f t="shared" si="1"/>
        <v>16069.33339349163</v>
      </c>
      <c r="S89" s="373">
        <f t="shared" si="1"/>
        <v>16437.501684846771</v>
      </c>
      <c r="T89" s="373">
        <f t="shared" si="1"/>
        <v>16413.728263076649</v>
      </c>
      <c r="U89" s="373">
        <f t="shared" si="1"/>
        <v>14754.867983889406</v>
      </c>
      <c r="V89" s="374">
        <f t="shared" si="1"/>
        <v>14760.584599220007</v>
      </c>
      <c r="W89" s="374">
        <f t="shared" si="1"/>
        <v>15153.440139453716</v>
      </c>
      <c r="X89" s="375">
        <f t="shared" si="1"/>
        <v>14893.563351113273</v>
      </c>
      <c r="Y89" s="374">
        <f t="shared" si="1"/>
        <v>15289.486683759471</v>
      </c>
      <c r="Z89" s="374">
        <f t="shared" si="1"/>
        <v>15176.462373843666</v>
      </c>
      <c r="AA89" s="374">
        <f t="shared" si="1"/>
        <v>15220.427887378879</v>
      </c>
      <c r="AB89" s="374">
        <f t="shared" si="1"/>
        <v>15588.632307150448</v>
      </c>
      <c r="AC89" s="374">
        <f t="shared" si="1"/>
        <v>16049.882397766905</v>
      </c>
      <c r="AD89" s="374">
        <f t="shared" si="1"/>
        <v>16678.754679827693</v>
      </c>
      <c r="AE89" s="374">
        <f t="shared" si="1"/>
        <v>16197.393147155732</v>
      </c>
      <c r="AF89" s="374">
        <f t="shared" si="1"/>
        <v>16862.743443024872</v>
      </c>
      <c r="AG89" s="374">
        <f t="shared" si="1"/>
        <v>16952.469776895356</v>
      </c>
      <c r="AH89" s="374">
        <f t="shared" si="1"/>
        <v>15834.967124934192</v>
      </c>
      <c r="AI89" s="374">
        <f t="shared" si="1"/>
        <v>13345.968762327289</v>
      </c>
      <c r="AJ89" s="374">
        <f t="shared" si="1"/>
        <v>12788.301953014405</v>
      </c>
      <c r="AK89" s="374">
        <f t="shared" si="1"/>
        <v>12792.281213797636</v>
      </c>
      <c r="AL89" s="374">
        <f t="shared" si="1"/>
        <v>0</v>
      </c>
    </row>
    <row r="90" spans="1:38" x14ac:dyDescent="0.35">
      <c r="A90" s="371" t="s">
        <v>493</v>
      </c>
      <c r="B90" s="372" t="s">
        <v>198</v>
      </c>
      <c r="C90" s="376">
        <f>C69</f>
        <v>8708.4661839765395</v>
      </c>
      <c r="D90" s="376">
        <f t="shared" ref="D90:AL90" si="2">D69</f>
        <v>9206.5026628156465</v>
      </c>
      <c r="E90" s="376">
        <f t="shared" si="2"/>
        <v>10350.583350731875</v>
      </c>
      <c r="F90" s="376">
        <f t="shared" si="2"/>
        <v>10630.800578172872</v>
      </c>
      <c r="G90" s="376">
        <f t="shared" si="2"/>
        <v>9861.484043253442</v>
      </c>
      <c r="H90" s="376">
        <f t="shared" si="2"/>
        <v>9199.095034332342</v>
      </c>
      <c r="I90" s="376">
        <f t="shared" si="2"/>
        <v>8896.036510365795</v>
      </c>
      <c r="J90" s="376">
        <f t="shared" si="2"/>
        <v>9246.397757923467</v>
      </c>
      <c r="K90" s="376">
        <f t="shared" si="2"/>
        <v>9607.8930976795309</v>
      </c>
      <c r="L90" s="376">
        <f t="shared" si="2"/>
        <v>10586.188429821323</v>
      </c>
      <c r="M90" s="376">
        <f t="shared" si="2"/>
        <v>11153.125423850262</v>
      </c>
      <c r="N90" s="376">
        <f t="shared" si="2"/>
        <v>11113.720138938117</v>
      </c>
      <c r="O90" s="376">
        <f t="shared" si="2"/>
        <v>11099.75498909093</v>
      </c>
      <c r="P90" s="376">
        <f t="shared" si="2"/>
        <v>11015.602352349617</v>
      </c>
      <c r="Q90" s="376">
        <f t="shared" si="2"/>
        <v>11145.195532618884</v>
      </c>
      <c r="R90" s="376">
        <f t="shared" si="2"/>
        <v>12500</v>
      </c>
      <c r="S90" s="376">
        <f t="shared" si="2"/>
        <v>13000</v>
      </c>
      <c r="T90" s="376">
        <f t="shared" si="2"/>
        <v>13000</v>
      </c>
      <c r="U90" s="376">
        <f t="shared" si="2"/>
        <v>11500</v>
      </c>
      <c r="V90" s="376">
        <f t="shared" si="2"/>
        <v>11449.41</v>
      </c>
      <c r="W90" s="376">
        <f t="shared" si="2"/>
        <v>11668.66</v>
      </c>
      <c r="X90" s="376">
        <f t="shared" si="2"/>
        <v>11469.02</v>
      </c>
      <c r="Y90" s="376">
        <f t="shared" si="2"/>
        <v>12047.76</v>
      </c>
      <c r="Z90" s="376">
        <f t="shared" si="2"/>
        <v>11779</v>
      </c>
      <c r="AA90" s="376">
        <f t="shared" si="2"/>
        <v>12060.749044568583</v>
      </c>
      <c r="AB90" s="376">
        <f t="shared" si="2"/>
        <v>12125.30520627686</v>
      </c>
      <c r="AC90" s="376">
        <f t="shared" si="2"/>
        <v>12519.735678207491</v>
      </c>
      <c r="AD90" s="376">
        <f t="shared" si="2"/>
        <v>13075.123142406088</v>
      </c>
      <c r="AE90" s="376">
        <f t="shared" si="2"/>
        <v>12848.71613254449</v>
      </c>
      <c r="AF90" s="376">
        <f t="shared" si="2"/>
        <v>13370.127303138097</v>
      </c>
      <c r="AG90" s="376">
        <f t="shared" si="2"/>
        <v>13565.086207572547</v>
      </c>
      <c r="AH90" s="376">
        <f t="shared" si="2"/>
        <v>12327.305958623994</v>
      </c>
      <c r="AI90" s="376">
        <f t="shared" si="2"/>
        <v>9962.9822884596651</v>
      </c>
      <c r="AJ90" s="376">
        <f t="shared" si="2"/>
        <v>9535.2548102432702</v>
      </c>
      <c r="AK90" s="376">
        <f t="shared" si="2"/>
        <v>9556.9816456471362</v>
      </c>
      <c r="AL90" s="376">
        <f t="shared" si="2"/>
        <v>0</v>
      </c>
    </row>
    <row r="91" spans="1:38" x14ac:dyDescent="0.35">
      <c r="A91" s="371" t="s">
        <v>492</v>
      </c>
      <c r="B91" s="372" t="s">
        <v>504</v>
      </c>
      <c r="C91" s="376">
        <f>C70</f>
        <v>17439.4869367479</v>
      </c>
      <c r="D91" s="376">
        <f t="shared" ref="D91:AL91" si="3">D70</f>
        <v>17645.06592923859</v>
      </c>
      <c r="E91" s="376">
        <f t="shared" si="3"/>
        <v>17973.426193214265</v>
      </c>
      <c r="F91" s="376">
        <f t="shared" si="3"/>
        <v>17990.90990565269</v>
      </c>
      <c r="G91" s="376">
        <f t="shared" si="3"/>
        <v>18000</v>
      </c>
      <c r="H91" s="376">
        <f t="shared" si="3"/>
        <v>17169.676668595173</v>
      </c>
      <c r="I91" s="376">
        <f t="shared" si="3"/>
        <v>16000</v>
      </c>
      <c r="J91" s="376">
        <f t="shared" si="3"/>
        <v>16000</v>
      </c>
      <c r="K91" s="376">
        <f t="shared" si="3"/>
        <v>16512.641147663944</v>
      </c>
      <c r="L91" s="376">
        <f t="shared" si="3"/>
        <v>16986.563472149839</v>
      </c>
      <c r="M91" s="376">
        <f t="shared" si="3"/>
        <v>17463.277160096557</v>
      </c>
      <c r="N91" s="376">
        <f t="shared" si="3"/>
        <v>17515.85076498787</v>
      </c>
      <c r="O91" s="376">
        <f t="shared" si="3"/>
        <v>18079.106533304363</v>
      </c>
      <c r="P91" s="376">
        <f t="shared" si="3"/>
        <v>18687.314880720041</v>
      </c>
      <c r="Q91" s="376">
        <f t="shared" si="3"/>
        <v>19368.428655671771</v>
      </c>
      <c r="R91" s="376">
        <f t="shared" si="3"/>
        <v>19638.66678698326</v>
      </c>
      <c r="S91" s="376">
        <f t="shared" si="3"/>
        <v>19875.003369693546</v>
      </c>
      <c r="T91" s="376">
        <f t="shared" si="3"/>
        <v>19827.456526153295</v>
      </c>
      <c r="U91" s="376">
        <f t="shared" si="3"/>
        <v>18009.735967778812</v>
      </c>
      <c r="V91" s="376">
        <f t="shared" si="3"/>
        <v>18071.759198440013</v>
      </c>
      <c r="W91" s="376">
        <f t="shared" si="3"/>
        <v>18638.220278907433</v>
      </c>
      <c r="X91" s="376">
        <f t="shared" si="3"/>
        <v>18318.106702226545</v>
      </c>
      <c r="Y91" s="376">
        <f t="shared" si="3"/>
        <v>18531.213367518943</v>
      </c>
      <c r="Z91" s="376">
        <f t="shared" si="3"/>
        <v>18573.924747687332</v>
      </c>
      <c r="AA91" s="376">
        <f t="shared" si="3"/>
        <v>18380.106730189174</v>
      </c>
      <c r="AB91" s="376">
        <f t="shared" si="3"/>
        <v>19051.959408024035</v>
      </c>
      <c r="AC91" s="376">
        <f t="shared" si="3"/>
        <v>19580.029117326318</v>
      </c>
      <c r="AD91" s="376">
        <f t="shared" si="3"/>
        <v>20282.386217249299</v>
      </c>
      <c r="AE91" s="376">
        <f t="shared" si="3"/>
        <v>19546.070161766973</v>
      </c>
      <c r="AF91" s="376">
        <f t="shared" si="3"/>
        <v>20355.359582911649</v>
      </c>
      <c r="AG91" s="376">
        <f t="shared" si="3"/>
        <v>20339.853346218166</v>
      </c>
      <c r="AH91" s="376">
        <f t="shared" si="3"/>
        <v>19342.628291244389</v>
      </c>
      <c r="AI91" s="376">
        <f t="shared" si="3"/>
        <v>16728.955236194914</v>
      </c>
      <c r="AJ91" s="376">
        <f t="shared" si="3"/>
        <v>16041.349095785541</v>
      </c>
      <c r="AK91" s="376">
        <f t="shared" si="3"/>
        <v>16027.580781948138</v>
      </c>
      <c r="AL91" s="376">
        <f t="shared" si="3"/>
        <v>0</v>
      </c>
    </row>
    <row r="92" spans="1:38" x14ac:dyDescent="0.35">
      <c r="A92" s="382"/>
      <c r="B92" s="382" t="s">
        <v>506</v>
      </c>
      <c r="C92" s="382">
        <f>C91/C90-1</f>
        <v>1.0025899588191916</v>
      </c>
      <c r="D92" s="382">
        <f>D91/D90-1</f>
        <v>0.91658728351925101</v>
      </c>
      <c r="E92" s="382">
        <f t="shared" ref="E92:M92" si="4">E91/E90-1</f>
        <v>0.73646504589940731</v>
      </c>
      <c r="F92" s="382">
        <f t="shared" si="4"/>
        <v>0.69233819911847228</v>
      </c>
      <c r="G92" s="382">
        <f t="shared" si="4"/>
        <v>0.82528308326112221</v>
      </c>
      <c r="H92" s="382">
        <f t="shared" si="4"/>
        <v>0.8664527982932535</v>
      </c>
      <c r="I92" s="382">
        <f t="shared" si="4"/>
        <v>0.79855376957553625</v>
      </c>
      <c r="J92" s="382">
        <f t="shared" si="4"/>
        <v>0.73040360353189482</v>
      </c>
      <c r="K92" s="382">
        <f t="shared" si="4"/>
        <v>0.71865371312801418</v>
      </c>
      <c r="L92" s="382">
        <f t="shared" si="4"/>
        <v>0.60459674270473429</v>
      </c>
      <c r="M92" s="382">
        <f t="shared" si="4"/>
        <v>0.56577430060567857</v>
      </c>
      <c r="N92" s="382">
        <f t="shared" ref="N92" si="5">N91/N90-1</f>
        <v>0.57605649107711443</v>
      </c>
      <c r="O92" s="382">
        <f t="shared" ref="O92" si="6">O91/O90-1</f>
        <v>0.62878428857870139</v>
      </c>
      <c r="P92" s="382">
        <f t="shared" ref="P92" si="7">P91/P90-1</f>
        <v>0.69644058336347414</v>
      </c>
      <c r="Q92" s="382">
        <f t="shared" ref="Q92" si="8">Q91/Q90-1</f>
        <v>0.73782762258282264</v>
      </c>
      <c r="R92" s="382">
        <f t="shared" ref="R92" si="9">R91/R90-1</f>
        <v>0.57109334295866088</v>
      </c>
      <c r="S92" s="382">
        <f t="shared" ref="S92" si="10">S91/S90-1</f>
        <v>0.52884641305334967</v>
      </c>
      <c r="T92" s="382">
        <f t="shared" ref="T92:V92" si="11">T91/T90-1</f>
        <v>0.52518896355025357</v>
      </c>
      <c r="U92" s="382">
        <f t="shared" si="11"/>
        <v>0.56606399719815759</v>
      </c>
      <c r="V92" s="382">
        <f t="shared" si="11"/>
        <v>0.57840091309858011</v>
      </c>
      <c r="W92" s="382">
        <f t="shared" ref="W92" si="12">W91/W90-1</f>
        <v>0.59728882998625665</v>
      </c>
      <c r="X92" s="382">
        <f t="shared" ref="X92" si="13">X91/X90-1</f>
        <v>0.59718151177925782</v>
      </c>
      <c r="Y92" s="382">
        <f t="shared" ref="Y92" si="14">Y91/Y90-1</f>
        <v>0.5381459597069449</v>
      </c>
      <c r="Z92" s="382">
        <f t="shared" ref="Z92" si="15">Z91/Z90-1</f>
        <v>0.57686770928663988</v>
      </c>
      <c r="AA92" s="382">
        <f t="shared" ref="AA92" si="16">AA91/AA90-1</f>
        <v>0.52396063148884098</v>
      </c>
      <c r="AB92" s="382">
        <f t="shared" ref="AB92" si="17">AB91/AB90-1</f>
        <v>0.57125607016980329</v>
      </c>
      <c r="AC92" s="382">
        <f t="shared" ref="AC92:AE92" si="18">AC91/AC90-1</f>
        <v>0.56393310694317167</v>
      </c>
      <c r="AD92" s="382">
        <f t="shared" si="18"/>
        <v>0.55121951788493284</v>
      </c>
      <c r="AE92" s="382">
        <f t="shared" si="18"/>
        <v>0.52124694484134237</v>
      </c>
      <c r="AF92" s="382">
        <f t="shared" ref="AF92" si="19">AF91/AF90-1</f>
        <v>0.5224506933553319</v>
      </c>
      <c r="AG92" s="382">
        <f t="shared" ref="AG92" si="20">AG91/AG90-1</f>
        <v>0.49942676625701687</v>
      </c>
      <c r="AH92" s="382">
        <f t="shared" ref="AH92" si="21">AH91/AH90-1</f>
        <v>0.56908803563138499</v>
      </c>
      <c r="AI92" s="382">
        <f t="shared" ref="AI92" si="22">AI91/AI90-1</f>
        <v>0.67911120905759503</v>
      </c>
      <c r="AJ92" s="382">
        <f t="shared" ref="AJ92" si="23">AJ91/AJ90-1</f>
        <v>0.68231991855666863</v>
      </c>
      <c r="AK92" s="382">
        <f>AK91/AK90-1</f>
        <v>0.67705467858129964</v>
      </c>
      <c r="AL92" s="382" t="e">
        <f>AL91/AL90-1</f>
        <v>#DIV/0!</v>
      </c>
    </row>
    <row r="93" spans="1:38" x14ac:dyDescent="0.35">
      <c r="C93" s="359"/>
      <c r="F93" s="359"/>
      <c r="I93" s="359"/>
      <c r="L93" s="359"/>
      <c r="O93" s="359"/>
      <c r="R93" s="359"/>
      <c r="U93" s="359"/>
      <c r="X93" s="359"/>
      <c r="AA93" s="359"/>
      <c r="AD93" s="359"/>
    </row>
    <row r="94" spans="1:38" x14ac:dyDescent="0.35">
      <c r="C94" s="359"/>
      <c r="F94" s="359"/>
      <c r="I94" s="359"/>
      <c r="L94" s="359"/>
      <c r="M94" s="359"/>
      <c r="N94" s="359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  <c r="AA94" s="359"/>
      <c r="AB94" s="359"/>
      <c r="AC94" s="359"/>
      <c r="AD94" s="359"/>
    </row>
    <row r="95" spans="1:38" x14ac:dyDescent="0.35">
      <c r="C95" s="359"/>
      <c r="F95" s="359"/>
      <c r="I95" s="359"/>
      <c r="L95" s="359"/>
      <c r="O95" s="359"/>
      <c r="R95" s="359"/>
      <c r="U95" s="359"/>
      <c r="X95" s="359"/>
      <c r="AA95" s="359"/>
      <c r="AD95" s="359"/>
    </row>
    <row r="100" spans="1:38" x14ac:dyDescent="0.35">
      <c r="A100" s="360"/>
      <c r="B100" s="360"/>
      <c r="C100" s="361"/>
      <c r="D100" s="360"/>
      <c r="E100" s="360"/>
      <c r="F100" s="361"/>
      <c r="G100" s="360"/>
      <c r="H100" s="360"/>
      <c r="I100" s="361"/>
      <c r="J100" s="360"/>
      <c r="K100" s="360"/>
      <c r="L100" s="361"/>
      <c r="M100" s="360"/>
      <c r="N100" s="360"/>
      <c r="O100" s="361"/>
      <c r="P100" s="360"/>
      <c r="Q100" s="360"/>
      <c r="R100" s="361"/>
      <c r="S100" s="360"/>
      <c r="T100" s="360"/>
      <c r="U100" s="361"/>
      <c r="V100" s="360"/>
      <c r="W100" s="360"/>
      <c r="X100" s="361"/>
      <c r="Y100" s="360"/>
      <c r="Z100" s="360"/>
      <c r="AA100" s="361"/>
      <c r="AB100" s="360"/>
      <c r="AC100" s="360"/>
      <c r="AD100" s="361"/>
      <c r="AE100" s="360"/>
      <c r="AF100" s="360"/>
      <c r="AG100" s="360"/>
      <c r="AH100" s="360"/>
      <c r="AI100" s="360"/>
      <c r="AJ100" s="360"/>
      <c r="AK100" s="360"/>
      <c r="AL100" s="360"/>
    </row>
    <row r="101" spans="1:38" x14ac:dyDescent="0.35">
      <c r="C101" s="359"/>
      <c r="F101" s="359"/>
      <c r="I101" s="359"/>
      <c r="L101" s="359"/>
      <c r="O101" s="359"/>
      <c r="R101" s="359"/>
      <c r="U101" s="359"/>
      <c r="X101" s="359"/>
      <c r="AA101" s="359"/>
      <c r="AD101" s="359"/>
    </row>
  </sheetData>
  <mergeCells count="1">
    <mergeCell ref="A2:B2"/>
  </mergeCells>
  <printOptions horizontalCentered="1" verticalCentered="1"/>
  <pageMargins left="0" right="0" top="0" bottom="0" header="0.11811023622047245" footer="0.11811023622047245"/>
  <pageSetup paperSize="8" scale="80" orientation="landscape" horizontalDpi="200" verticalDpi="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26B9-82F9-476B-A2BD-FC35A44D105A}">
  <sheetPr codeName="Sheet15"/>
  <dimension ref="A2:AI80"/>
  <sheetViews>
    <sheetView showGridLines="0" zoomScale="80" zoomScaleNormal="80" zoomScaleSheetLayoutView="80" workbookViewId="0">
      <selection activeCell="X53" sqref="X53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11" style="6" bestFit="1" customWidth="1"/>
    <col min="28" max="28" width="12.90625" style="6" bestFit="1" customWidth="1"/>
    <col min="29" max="35" width="11" style="6" bestFit="1" customWidth="1"/>
    <col min="36" max="16384" width="7.54296875" style="6"/>
  </cols>
  <sheetData>
    <row r="2" spans="1:2" ht="20" x14ac:dyDescent="0.35">
      <c r="A2" s="392"/>
      <c r="B2" s="392"/>
    </row>
    <row r="56" spans="1:35" s="102" customFormat="1" ht="15" x14ac:dyDescent="0.35">
      <c r="A56" s="92" t="s">
        <v>3</v>
      </c>
      <c r="B56" s="92" t="s">
        <v>4</v>
      </c>
      <c r="C56" s="263" t="s">
        <v>132</v>
      </c>
      <c r="D56" s="263">
        <v>2</v>
      </c>
      <c r="E56" s="263">
        <v>3</v>
      </c>
      <c r="F56" s="263">
        <v>4</v>
      </c>
      <c r="G56" s="263">
        <v>5</v>
      </c>
      <c r="H56" s="263">
        <v>6</v>
      </c>
      <c r="I56" s="263">
        <v>7</v>
      </c>
      <c r="J56" s="263">
        <v>8</v>
      </c>
      <c r="K56" s="263">
        <v>9</v>
      </c>
      <c r="L56" s="263">
        <v>10</v>
      </c>
      <c r="M56" s="263">
        <v>11</v>
      </c>
      <c r="N56" s="263">
        <v>12</v>
      </c>
      <c r="O56" s="263" t="s">
        <v>268</v>
      </c>
      <c r="P56" s="263">
        <v>2</v>
      </c>
      <c r="Q56" s="263">
        <v>3</v>
      </c>
      <c r="R56" s="264">
        <v>4</v>
      </c>
      <c r="S56" s="264">
        <v>5</v>
      </c>
      <c r="T56" s="264">
        <v>6</v>
      </c>
      <c r="U56" s="264">
        <v>7</v>
      </c>
      <c r="V56" s="264">
        <v>8</v>
      </c>
      <c r="W56" s="264">
        <v>9</v>
      </c>
      <c r="X56" s="265">
        <v>10</v>
      </c>
      <c r="Y56" s="264">
        <v>11</v>
      </c>
      <c r="Z56" s="264">
        <v>12</v>
      </c>
      <c r="AA56" s="264" t="s">
        <v>416</v>
      </c>
      <c r="AB56" s="264">
        <v>2</v>
      </c>
      <c r="AC56" s="264">
        <v>3</v>
      </c>
      <c r="AD56" s="264">
        <v>4</v>
      </c>
    </row>
    <row r="57" spans="1:35" x14ac:dyDescent="0.35">
      <c r="A57" s="82" t="s">
        <v>5</v>
      </c>
      <c r="B57" s="83" t="s">
        <v>198</v>
      </c>
      <c r="C57" s="184">
        <v>8708.4661839765395</v>
      </c>
      <c r="D57" s="185">
        <v>9206.5026628156465</v>
      </c>
      <c r="E57" s="185">
        <v>10350.583350731875</v>
      </c>
      <c r="F57" s="185">
        <v>10630.800578172872</v>
      </c>
      <c r="G57" s="185">
        <v>9861.484043253442</v>
      </c>
      <c r="H57" s="185">
        <v>9199.095034332342</v>
      </c>
      <c r="I57" s="185">
        <v>8896.036510365795</v>
      </c>
      <c r="J57" s="185">
        <v>9246.397757923467</v>
      </c>
      <c r="K57" s="185">
        <v>9607.8930976795309</v>
      </c>
      <c r="L57" s="185">
        <v>10586.188429821323</v>
      </c>
      <c r="M57" s="185">
        <v>11153.125423850262</v>
      </c>
      <c r="N57" s="185">
        <v>11113.720138938117</v>
      </c>
      <c r="O57" s="185">
        <v>11099.75498909093</v>
      </c>
      <c r="P57" s="185">
        <v>11015.602352349617</v>
      </c>
      <c r="Q57" s="185">
        <v>11145.195532618884</v>
      </c>
      <c r="R57" s="188">
        <v>12500</v>
      </c>
      <c r="S57" s="188">
        <v>13000</v>
      </c>
      <c r="T57" s="188">
        <v>13000</v>
      </c>
      <c r="U57" s="188">
        <v>11500</v>
      </c>
      <c r="V57" s="188">
        <v>11449.41</v>
      </c>
      <c r="W57" s="188">
        <v>11668.66</v>
      </c>
      <c r="X57" s="218">
        <v>11469.02</v>
      </c>
      <c r="Y57" s="188">
        <v>12047.76</v>
      </c>
      <c r="Z57" s="188">
        <v>11779</v>
      </c>
      <c r="AA57" s="188">
        <v>12089.892444643825</v>
      </c>
      <c r="AB57" s="188">
        <v>12125.1402204693</v>
      </c>
      <c r="AC57" s="218">
        <v>12552.367759875062</v>
      </c>
      <c r="AD57" s="188">
        <v>13500</v>
      </c>
    </row>
    <row r="58" spans="1:35" ht="16" customHeight="1" x14ac:dyDescent="0.35">
      <c r="A58" s="82" t="s">
        <v>6</v>
      </c>
      <c r="B58" s="83" t="s">
        <v>199</v>
      </c>
      <c r="C58" s="186">
        <v>14455.482252677341</v>
      </c>
      <c r="D58" s="186">
        <v>14038.068839071399</v>
      </c>
      <c r="E58" s="186">
        <v>15057.017898291471</v>
      </c>
      <c r="F58" s="186">
        <v>14924.560969565027</v>
      </c>
      <c r="G58" s="186">
        <v>14835.58321254385</v>
      </c>
      <c r="H58" s="186">
        <v>13384.367421888692</v>
      </c>
      <c r="I58" s="186">
        <v>12774.641326625675</v>
      </c>
      <c r="J58" s="186">
        <v>13000</v>
      </c>
      <c r="K58" s="186">
        <v>13500</v>
      </c>
      <c r="L58" s="186">
        <v>14500</v>
      </c>
      <c r="M58" s="187">
        <v>15011.71347327323</v>
      </c>
      <c r="N58" s="187">
        <v>15047.008439485868</v>
      </c>
      <c r="O58" s="187">
        <v>15448.740500195521</v>
      </c>
      <c r="P58" s="187">
        <v>15570.779262154068</v>
      </c>
      <c r="Q58" s="187">
        <v>15683.025458754861</v>
      </c>
      <c r="R58" s="189">
        <v>16178.925572299551</v>
      </c>
      <c r="S58" s="189">
        <v>17000</v>
      </c>
      <c r="T58" s="189">
        <v>16751.643985298499</v>
      </c>
      <c r="U58" s="189">
        <v>15000</v>
      </c>
      <c r="V58" s="188">
        <v>15000</v>
      </c>
      <c r="W58" s="188">
        <v>16400</v>
      </c>
      <c r="X58" s="218">
        <v>16030.120868295297</v>
      </c>
      <c r="Y58" s="188">
        <v>16715.368170271555</v>
      </c>
      <c r="Z58" s="188">
        <v>16768.143731608194</v>
      </c>
      <c r="AA58" s="188">
        <v>17025.494033451272</v>
      </c>
      <c r="AB58" s="188">
        <v>17275.808014130391</v>
      </c>
      <c r="AC58" s="218">
        <v>16890.797644310118</v>
      </c>
      <c r="AD58" s="188">
        <v>17892.904766120704</v>
      </c>
    </row>
    <row r="59" spans="1:35" x14ac:dyDescent="0.35">
      <c r="A59" s="82" t="s">
        <v>316</v>
      </c>
      <c r="B59" s="83" t="s">
        <v>294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7"/>
      <c r="N59" s="187"/>
      <c r="O59" s="187"/>
      <c r="P59" s="187"/>
      <c r="Q59" s="187"/>
      <c r="R59" s="189"/>
      <c r="S59" s="189"/>
      <c r="T59" s="189"/>
      <c r="U59" s="189"/>
      <c r="V59" s="188">
        <v>16531.009620351346</v>
      </c>
      <c r="W59" s="188">
        <v>15736.354964174043</v>
      </c>
      <c r="X59" s="218">
        <v>15142.877524222948</v>
      </c>
      <c r="Y59" s="188">
        <v>15388.660011701764</v>
      </c>
      <c r="Z59" s="188">
        <v>15426.978928616752</v>
      </c>
      <c r="AA59" s="188">
        <v>15758.759798976707</v>
      </c>
      <c r="AB59" s="188">
        <v>16078.36418797298</v>
      </c>
      <c r="AC59" s="218">
        <v>16453.862940114985</v>
      </c>
      <c r="AD59" s="188">
        <v>16500</v>
      </c>
    </row>
    <row r="60" spans="1:35" x14ac:dyDescent="0.35">
      <c r="A60" s="82" t="s">
        <v>488</v>
      </c>
      <c r="B60" s="83" t="s">
        <v>489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7"/>
      <c r="N60" s="187"/>
      <c r="O60" s="187">
        <v>15000</v>
      </c>
      <c r="P60" s="187">
        <v>15000</v>
      </c>
      <c r="Q60" s="187">
        <v>14557.882310534378</v>
      </c>
      <c r="R60" s="189">
        <v>15919.649121937315</v>
      </c>
      <c r="T60" s="189">
        <v>15727.328450389497</v>
      </c>
      <c r="U60" s="189">
        <v>14000</v>
      </c>
      <c r="V60" s="189">
        <v>13800</v>
      </c>
      <c r="W60" s="188"/>
      <c r="X60" s="218"/>
      <c r="Y60" s="188"/>
      <c r="Z60" s="188"/>
      <c r="AA60" s="188">
        <v>15501.697348992833</v>
      </c>
      <c r="AB60" s="188">
        <v>15783.828663081424</v>
      </c>
      <c r="AC60" s="218">
        <v>16040.037754489653</v>
      </c>
      <c r="AD60" s="188">
        <v>16272.465661456939</v>
      </c>
      <c r="AE60" s="206">
        <v>15883.314127982949</v>
      </c>
      <c r="AF60" s="206">
        <v>16274.595987408464</v>
      </c>
      <c r="AG60" s="206">
        <v>16115.415766664937</v>
      </c>
      <c r="AH60" s="206">
        <v>15895.486813162397</v>
      </c>
      <c r="AI60" s="206">
        <v>13000</v>
      </c>
    </row>
    <row r="61" spans="1:35" x14ac:dyDescent="0.35">
      <c r="A61" s="82" t="s">
        <v>251</v>
      </c>
      <c r="B61" s="83" t="s">
        <v>200</v>
      </c>
      <c r="C61" s="186">
        <v>10500</v>
      </c>
      <c r="D61" s="187">
        <v>10500</v>
      </c>
      <c r="E61" s="187">
        <v>11000</v>
      </c>
      <c r="F61" s="187">
        <v>11000</v>
      </c>
      <c r="G61" s="187">
        <v>11000.245754121759</v>
      </c>
      <c r="H61" s="187">
        <v>9980.5578196131446</v>
      </c>
      <c r="I61" s="187">
        <v>9000</v>
      </c>
      <c r="J61" s="187">
        <v>9000</v>
      </c>
      <c r="K61" s="187">
        <v>9394.7875672636728</v>
      </c>
      <c r="L61" s="187"/>
      <c r="M61" s="187"/>
      <c r="N61" s="187"/>
      <c r="O61" s="187"/>
      <c r="P61" s="187"/>
      <c r="Q61" s="187"/>
      <c r="R61" s="189"/>
      <c r="S61" s="189"/>
      <c r="T61" s="189"/>
      <c r="U61" s="189"/>
      <c r="V61" s="188"/>
      <c r="W61" s="188"/>
      <c r="X61" s="218"/>
      <c r="Y61" s="188">
        <v>11000</v>
      </c>
      <c r="Z61" s="188">
        <v>11709.60458452722</v>
      </c>
      <c r="AA61" s="188">
        <v>12300</v>
      </c>
      <c r="AB61" s="188">
        <v>16394</v>
      </c>
      <c r="AC61" s="218"/>
      <c r="AD61" s="188"/>
    </row>
    <row r="62" spans="1:35" x14ac:dyDescent="0.35">
      <c r="A62" s="82" t="s">
        <v>252</v>
      </c>
      <c r="B62" s="83" t="s">
        <v>295</v>
      </c>
      <c r="C62" s="186"/>
      <c r="D62" s="187"/>
      <c r="E62" s="187"/>
      <c r="F62" s="187"/>
      <c r="G62" s="187"/>
      <c r="H62" s="187"/>
      <c r="I62" s="187"/>
      <c r="J62" s="187"/>
      <c r="K62" s="187"/>
      <c r="L62" s="187"/>
      <c r="M62" s="187">
        <v>12500</v>
      </c>
      <c r="N62" s="187">
        <v>12500</v>
      </c>
      <c r="O62" s="187">
        <v>13000</v>
      </c>
      <c r="P62" s="187">
        <v>13000</v>
      </c>
      <c r="Q62" s="187">
        <v>13000</v>
      </c>
      <c r="R62" s="189">
        <v>13000</v>
      </c>
      <c r="S62" s="189">
        <v>13500</v>
      </c>
      <c r="T62" s="189">
        <v>15000</v>
      </c>
      <c r="U62" s="189">
        <v>12000</v>
      </c>
      <c r="V62" s="188">
        <v>11996.599943004825</v>
      </c>
      <c r="W62" s="188">
        <v>14000</v>
      </c>
      <c r="X62" s="218">
        <v>13700</v>
      </c>
      <c r="Y62" s="188">
        <v>13909.495533200905</v>
      </c>
      <c r="Z62" s="188">
        <v>13991.675615308621</v>
      </c>
      <c r="AA62" s="188">
        <v>15469.628043102301</v>
      </c>
      <c r="AB62" s="188">
        <v>16866.231983166756</v>
      </c>
      <c r="AC62" s="218">
        <v>17274.018343481202</v>
      </c>
      <c r="AD62" s="188">
        <v>18147.910956148586</v>
      </c>
    </row>
    <row r="63" spans="1:35" x14ac:dyDescent="0.35">
      <c r="A63" s="82" t="s">
        <v>8</v>
      </c>
      <c r="B63" s="83" t="s">
        <v>201</v>
      </c>
      <c r="C63" s="186">
        <v>14465.460942178455</v>
      </c>
      <c r="D63" s="187">
        <v>14509.576053349499</v>
      </c>
      <c r="E63" s="187">
        <v>15025.379353965638</v>
      </c>
      <c r="F63" s="187">
        <v>14910.678301970647</v>
      </c>
      <c r="G63" s="187">
        <v>14831.035909967355</v>
      </c>
      <c r="H63" s="187">
        <v>14808.45006473676</v>
      </c>
      <c r="I63" s="187">
        <f>15519.2770426906-1500</f>
        <v>14019.277042690601</v>
      </c>
      <c r="J63" s="187">
        <f>15979.3954889592-1500</f>
        <v>14479.395488959201</v>
      </c>
      <c r="K63" s="187">
        <v>14998.538825334661</v>
      </c>
      <c r="L63" s="187">
        <v>14535.256313245962</v>
      </c>
      <c r="M63" s="187">
        <v>14855.14784201781</v>
      </c>
      <c r="N63" s="187">
        <v>15392.891160782321</v>
      </c>
      <c r="O63" s="187">
        <v>15365.225970719288</v>
      </c>
      <c r="P63" s="187">
        <v>15345.865349432857</v>
      </c>
      <c r="Q63" s="187">
        <v>15465.2092644124</v>
      </c>
      <c r="R63" s="189">
        <v>16247.50430292599</v>
      </c>
      <c r="S63" s="189">
        <v>16000</v>
      </c>
      <c r="T63" s="189"/>
      <c r="U63" s="189"/>
      <c r="V63" s="188"/>
      <c r="W63" s="188">
        <v>16000</v>
      </c>
      <c r="X63" s="218">
        <v>16447.587409896623</v>
      </c>
      <c r="Y63" s="188">
        <v>16464.667351656819</v>
      </c>
      <c r="Z63" s="188">
        <v>16000</v>
      </c>
      <c r="AA63" s="188"/>
      <c r="AB63" s="188">
        <v>17008.321948860546</v>
      </c>
      <c r="AC63" s="218"/>
      <c r="AD63" s="188"/>
    </row>
    <row r="64" spans="1:35" x14ac:dyDescent="0.35">
      <c r="A64" s="82" t="s">
        <v>214</v>
      </c>
      <c r="B64" s="83" t="s">
        <v>296</v>
      </c>
      <c r="C64" s="186"/>
      <c r="D64" s="187"/>
      <c r="E64" s="187"/>
      <c r="F64" s="187"/>
      <c r="G64" s="187"/>
      <c r="H64" s="187"/>
      <c r="I64" s="187">
        <v>9000</v>
      </c>
      <c r="J64" s="187">
        <v>9000</v>
      </c>
      <c r="K64" s="187">
        <v>9594.9788263762857</v>
      </c>
      <c r="L64" s="187">
        <v>10500</v>
      </c>
      <c r="M64" s="187">
        <v>12341.137363910122</v>
      </c>
      <c r="N64" s="187">
        <v>12441.933603836223</v>
      </c>
      <c r="O64" s="187"/>
      <c r="P64" s="187">
        <v>13000</v>
      </c>
      <c r="Q64" s="187">
        <v>12851.445001474491</v>
      </c>
      <c r="R64" s="189">
        <v>12994.024053185927</v>
      </c>
      <c r="S64" s="189">
        <v>13500</v>
      </c>
      <c r="T64" s="189">
        <v>13500</v>
      </c>
      <c r="U64" s="189">
        <v>12000</v>
      </c>
      <c r="V64" s="188">
        <v>12000</v>
      </c>
      <c r="W64" s="188">
        <v>14000</v>
      </c>
      <c r="X64" s="218">
        <v>13700</v>
      </c>
      <c r="Y64" s="188">
        <v>14000</v>
      </c>
      <c r="Z64" s="188">
        <v>13970.906163753451</v>
      </c>
      <c r="AA64" s="188">
        <v>14300</v>
      </c>
      <c r="AB64" s="188">
        <v>17098.761629644388</v>
      </c>
      <c r="AC64" s="218">
        <v>17143.564650803612</v>
      </c>
      <c r="AD64" s="188">
        <v>18161.280357489799</v>
      </c>
    </row>
    <row r="65" spans="1:30" x14ac:dyDescent="0.35">
      <c r="A65" s="82" t="s">
        <v>10</v>
      </c>
      <c r="B65" s="83" t="s">
        <v>202</v>
      </c>
      <c r="C65" s="186">
        <v>10563.824965132497</v>
      </c>
      <c r="D65" s="187">
        <v>10507.26778217939</v>
      </c>
      <c r="E65" s="187">
        <v>10891.883029655908</v>
      </c>
      <c r="F65" s="187">
        <v>11017.156022207953</v>
      </c>
      <c r="G65" s="187">
        <v>11015.531143914253</v>
      </c>
      <c r="H65" s="187">
        <v>9991.5837104072398</v>
      </c>
      <c r="I65" s="187">
        <v>9000</v>
      </c>
      <c r="J65" s="187">
        <v>9000</v>
      </c>
      <c r="K65" s="187">
        <v>9837.9698135543058</v>
      </c>
      <c r="L65" s="187">
        <v>10500</v>
      </c>
      <c r="M65" s="187">
        <v>12500</v>
      </c>
      <c r="N65" s="187">
        <v>12500</v>
      </c>
      <c r="O65" s="187">
        <v>13000</v>
      </c>
      <c r="P65" s="187">
        <v>13000</v>
      </c>
      <c r="Q65" s="187">
        <v>13000</v>
      </c>
      <c r="R65" s="189">
        <v>12990.833148517779</v>
      </c>
      <c r="S65" s="189">
        <v>13391.563712227402</v>
      </c>
      <c r="T65" s="189">
        <v>13500</v>
      </c>
      <c r="U65" s="189">
        <v>12000</v>
      </c>
      <c r="V65" s="188">
        <v>12000</v>
      </c>
      <c r="W65" s="188">
        <v>14000</v>
      </c>
      <c r="X65" s="218">
        <v>13700</v>
      </c>
      <c r="Y65" s="188">
        <v>13943.331751305173</v>
      </c>
      <c r="Z65" s="188">
        <v>13949.370319945541</v>
      </c>
      <c r="AA65" s="188">
        <v>15373.678800856531</v>
      </c>
      <c r="AB65" s="188">
        <v>17075.291661900948</v>
      </c>
      <c r="AC65" s="218">
        <v>17383.623888852308</v>
      </c>
      <c r="AD65" s="188">
        <v>17817.113134390362</v>
      </c>
    </row>
    <row r="66" spans="1:30" x14ac:dyDescent="0.35">
      <c r="A66" s="82" t="s">
        <v>404</v>
      </c>
      <c r="B66" s="83" t="s">
        <v>405</v>
      </c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9"/>
      <c r="S66" s="189"/>
      <c r="T66" s="189"/>
      <c r="U66" s="189"/>
      <c r="V66" s="188"/>
      <c r="W66" s="188"/>
      <c r="X66" s="218"/>
      <c r="Y66" s="188">
        <v>12000</v>
      </c>
      <c r="Z66" s="188">
        <v>12000</v>
      </c>
      <c r="AA66" s="188"/>
      <c r="AB66" s="188">
        <v>12300</v>
      </c>
      <c r="AC66" s="218">
        <v>12300</v>
      </c>
      <c r="AD66" s="188"/>
    </row>
    <row r="67" spans="1:30" x14ac:dyDescent="0.35">
      <c r="A67" s="82" t="s">
        <v>250</v>
      </c>
      <c r="B67" s="83" t="s">
        <v>297</v>
      </c>
      <c r="C67" s="186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>
        <v>12500</v>
      </c>
      <c r="Q67" s="187">
        <v>10000</v>
      </c>
      <c r="R67" s="189">
        <v>10000</v>
      </c>
      <c r="S67" s="188">
        <v>10000</v>
      </c>
      <c r="T67" s="188">
        <v>10000</v>
      </c>
      <c r="U67" s="188">
        <v>10000</v>
      </c>
      <c r="V67" s="188">
        <v>10000</v>
      </c>
      <c r="W67" s="188">
        <v>10000</v>
      </c>
      <c r="X67" s="218">
        <v>10000</v>
      </c>
      <c r="Y67" s="188"/>
      <c r="Z67" s="188">
        <v>16000</v>
      </c>
      <c r="AA67" s="188">
        <v>16000</v>
      </c>
      <c r="AB67" s="188">
        <v>17587.441360197077</v>
      </c>
      <c r="AC67" s="218">
        <v>18055.742870049842</v>
      </c>
      <c r="AD67" s="188">
        <v>18117.554309844363</v>
      </c>
    </row>
    <row r="68" spans="1:30" x14ac:dyDescent="0.35">
      <c r="A68" s="82" t="s">
        <v>97</v>
      </c>
      <c r="B68" s="83" t="s">
        <v>298</v>
      </c>
      <c r="C68" s="186">
        <v>17439.4869367479</v>
      </c>
      <c r="D68" s="187">
        <v>17645.06592923859</v>
      </c>
      <c r="E68" s="187">
        <v>17973.426193214265</v>
      </c>
      <c r="F68" s="187">
        <v>17990.90990565269</v>
      </c>
      <c r="G68" s="187">
        <v>18000</v>
      </c>
      <c r="H68" s="187">
        <v>17169.676668595173</v>
      </c>
      <c r="I68" s="187">
        <v>16000</v>
      </c>
      <c r="J68" s="187">
        <v>16000</v>
      </c>
      <c r="K68" s="187">
        <v>16512.641147663944</v>
      </c>
      <c r="L68" s="187">
        <v>16986.563472149839</v>
      </c>
      <c r="M68" s="187">
        <v>17463.277160096557</v>
      </c>
      <c r="N68" s="187">
        <v>17515.85076498787</v>
      </c>
      <c r="O68" s="187">
        <v>17984.850948699437</v>
      </c>
      <c r="P68" s="187">
        <v>18548.936533799628</v>
      </c>
      <c r="Q68" s="187">
        <v>19187.722861119484</v>
      </c>
      <c r="R68" s="189">
        <v>19300</v>
      </c>
      <c r="S68" s="189">
        <v>19862.190901665035</v>
      </c>
      <c r="T68" s="189">
        <v>19800</v>
      </c>
      <c r="U68" s="189">
        <v>18300</v>
      </c>
      <c r="V68" s="188">
        <v>18000</v>
      </c>
      <c r="W68" s="188">
        <v>18300</v>
      </c>
      <c r="X68" s="218">
        <v>18002.191596786055</v>
      </c>
      <c r="Y68" s="188">
        <v>18194.591833469989</v>
      </c>
      <c r="Z68" s="188">
        <v>18200</v>
      </c>
      <c r="AA68" s="188">
        <v>18200</v>
      </c>
      <c r="AB68" s="188">
        <v>18746.117798933101</v>
      </c>
      <c r="AC68" s="218">
        <v>19197.787365012809</v>
      </c>
      <c r="AD68" s="188">
        <v>19917.064728908575</v>
      </c>
    </row>
    <row r="69" spans="1:30" x14ac:dyDescent="0.35">
      <c r="A69" s="82" t="s">
        <v>98</v>
      </c>
      <c r="B69" s="83" t="s">
        <v>299</v>
      </c>
      <c r="C69" s="186">
        <v>16955.378703445713</v>
      </c>
      <c r="D69" s="187">
        <v>17082.559186604507</v>
      </c>
      <c r="E69" s="187">
        <v>17500</v>
      </c>
      <c r="F69" s="187">
        <v>17500</v>
      </c>
      <c r="G69" s="187">
        <v>17500</v>
      </c>
      <c r="H69" s="187">
        <v>16603.494647053703</v>
      </c>
      <c r="I69" s="187">
        <v>15500</v>
      </c>
      <c r="J69" s="187">
        <v>15500</v>
      </c>
      <c r="K69" s="187">
        <v>16000</v>
      </c>
      <c r="L69" s="187">
        <v>16000</v>
      </c>
      <c r="M69" s="187">
        <v>16726.574166052487</v>
      </c>
      <c r="N69" s="187">
        <v>17000</v>
      </c>
      <c r="O69" s="187">
        <v>17476.901785778588</v>
      </c>
      <c r="P69" s="187">
        <v>18000</v>
      </c>
      <c r="Q69" s="187">
        <v>18430.84712917127</v>
      </c>
      <c r="R69" s="189">
        <v>18800</v>
      </c>
      <c r="S69" s="189">
        <v>19376.799792316055</v>
      </c>
      <c r="T69" s="189">
        <v>19300</v>
      </c>
      <c r="U69" s="189">
        <v>17800</v>
      </c>
      <c r="V69" s="188">
        <v>17500</v>
      </c>
      <c r="W69" s="188">
        <v>17800</v>
      </c>
      <c r="X69" s="218">
        <v>17500</v>
      </c>
      <c r="Y69" s="188">
        <v>17700</v>
      </c>
      <c r="Z69" s="188">
        <v>17700</v>
      </c>
      <c r="AA69" s="188">
        <v>17700</v>
      </c>
      <c r="AB69" s="188">
        <v>18041.536915204677</v>
      </c>
      <c r="AC69" s="218">
        <v>18700</v>
      </c>
      <c r="AD69" s="188">
        <v>19646.239972601656</v>
      </c>
    </row>
    <row r="70" spans="1:30" x14ac:dyDescent="0.35">
      <c r="A70" s="82" t="s">
        <v>24</v>
      </c>
      <c r="B70" s="83" t="s">
        <v>300</v>
      </c>
      <c r="C70" s="186">
        <v>16500</v>
      </c>
      <c r="D70" s="187">
        <v>16830</v>
      </c>
      <c r="E70" s="187">
        <v>16949.308471918921</v>
      </c>
      <c r="F70" s="187">
        <v>17000</v>
      </c>
      <c r="G70" s="187">
        <v>17000</v>
      </c>
      <c r="H70" s="187">
        <v>16000</v>
      </c>
      <c r="I70" s="187"/>
      <c r="J70" s="187"/>
      <c r="K70" s="187"/>
      <c r="L70" s="187"/>
      <c r="M70" s="187"/>
      <c r="N70" s="187"/>
      <c r="O70" s="187"/>
      <c r="P70" s="187"/>
      <c r="Q70" s="187"/>
      <c r="R70" s="189"/>
      <c r="S70" s="189"/>
      <c r="T70" s="189"/>
      <c r="U70" s="189"/>
      <c r="V70" s="188">
        <v>16667.318802218797</v>
      </c>
      <c r="W70" s="188">
        <v>16200</v>
      </c>
      <c r="X70" s="218"/>
      <c r="Y70" s="188"/>
      <c r="Z70" s="188"/>
      <c r="AA70" s="188">
        <v>11293.478260869566</v>
      </c>
      <c r="AB70" s="188"/>
      <c r="AC70" s="218"/>
      <c r="AD70" s="188">
        <v>20051.40472061931</v>
      </c>
    </row>
    <row r="71" spans="1:30" x14ac:dyDescent="0.35">
      <c r="A71" s="82" t="s">
        <v>217</v>
      </c>
      <c r="B71" s="83" t="s">
        <v>301</v>
      </c>
      <c r="C71" s="186"/>
      <c r="D71" s="187"/>
      <c r="E71" s="187"/>
      <c r="F71" s="187"/>
      <c r="G71" s="187"/>
      <c r="H71" s="187"/>
      <c r="I71" s="187">
        <v>17000</v>
      </c>
      <c r="J71" s="187"/>
      <c r="K71" s="187">
        <v>17500</v>
      </c>
      <c r="L71" s="187">
        <v>18000</v>
      </c>
      <c r="M71" s="187"/>
      <c r="N71" s="187"/>
      <c r="O71" s="187"/>
      <c r="P71" s="187"/>
      <c r="Q71" s="187"/>
      <c r="R71" s="189"/>
      <c r="S71" s="189"/>
      <c r="T71" s="189"/>
      <c r="U71" s="189"/>
      <c r="V71" s="188"/>
      <c r="W71" s="188"/>
      <c r="X71" s="218"/>
      <c r="Y71" s="188"/>
      <c r="Z71" s="188"/>
      <c r="AA71" s="188"/>
      <c r="AB71" s="188"/>
      <c r="AC71" s="218"/>
      <c r="AD71" s="188"/>
    </row>
    <row r="72" spans="1:30" x14ac:dyDescent="0.35">
      <c r="A72" s="82" t="s">
        <v>216</v>
      </c>
      <c r="B72" s="83" t="s">
        <v>302</v>
      </c>
      <c r="C72" s="186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9"/>
      <c r="S72" s="189"/>
      <c r="T72" s="189"/>
      <c r="U72" s="189"/>
      <c r="V72" s="188"/>
      <c r="W72" s="188"/>
      <c r="X72" s="218"/>
      <c r="Y72" s="188"/>
      <c r="Z72" s="188"/>
      <c r="AA72" s="188"/>
      <c r="AB72" s="188"/>
      <c r="AC72" s="218"/>
      <c r="AD72" s="188"/>
    </row>
    <row r="73" spans="1:30" x14ac:dyDescent="0.35">
      <c r="A73" s="89" t="s">
        <v>24</v>
      </c>
      <c r="B73" s="83" t="s">
        <v>303</v>
      </c>
      <c r="C73" s="187">
        <v>16000</v>
      </c>
      <c r="D73" s="187">
        <v>16320</v>
      </c>
      <c r="E73" s="187">
        <v>16323.885525591635</v>
      </c>
      <c r="F73" s="187"/>
      <c r="G73" s="187"/>
      <c r="H73" s="187">
        <v>16000</v>
      </c>
      <c r="I73" s="187">
        <v>16000</v>
      </c>
      <c r="J73" s="187">
        <v>16000</v>
      </c>
      <c r="K73" s="187">
        <v>16344.566285152949</v>
      </c>
      <c r="L73" s="187">
        <v>16500</v>
      </c>
      <c r="M73" s="187">
        <v>16800</v>
      </c>
      <c r="N73" s="187">
        <v>16800</v>
      </c>
      <c r="O73" s="187">
        <v>17300</v>
      </c>
      <c r="P73" s="187"/>
      <c r="Q73" s="187"/>
      <c r="R73" s="189"/>
      <c r="S73" s="189"/>
      <c r="T73" s="189"/>
      <c r="U73" s="189"/>
      <c r="V73" s="188"/>
      <c r="W73" s="188"/>
      <c r="X73" s="218"/>
      <c r="Y73" s="188"/>
      <c r="Z73" s="188"/>
      <c r="AA73" s="188"/>
      <c r="AB73" s="188"/>
      <c r="AC73" s="218"/>
      <c r="AD73" s="188"/>
    </row>
    <row r="74" spans="1:30" x14ac:dyDescent="0.35">
      <c r="A74" s="89" t="s">
        <v>7</v>
      </c>
      <c r="B74" s="83" t="s">
        <v>262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>
        <v>17000</v>
      </c>
      <c r="O74" s="187">
        <v>18750</v>
      </c>
      <c r="P74" s="187">
        <v>18750</v>
      </c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/>
      <c r="AB74" s="188"/>
      <c r="AC74" s="218"/>
      <c r="AD74" s="188"/>
    </row>
    <row r="75" spans="1:30" x14ac:dyDescent="0.35">
      <c r="A75" s="89" t="s">
        <v>11</v>
      </c>
      <c r="B75" s="83" t="s">
        <v>254</v>
      </c>
      <c r="C75" s="187"/>
      <c r="D75" s="187"/>
      <c r="E75" s="187"/>
      <c r="F75" s="187"/>
      <c r="G75" s="187"/>
      <c r="H75" s="187"/>
      <c r="I75" s="187"/>
      <c r="J75" s="187"/>
      <c r="K75" s="187"/>
      <c r="L75" s="187">
        <v>16000</v>
      </c>
      <c r="M75" s="187">
        <v>16000</v>
      </c>
      <c r="N75" s="187">
        <v>17000</v>
      </c>
      <c r="O75" s="187"/>
      <c r="P75" s="187"/>
      <c r="Q75" s="187">
        <v>18750</v>
      </c>
      <c r="R75" s="189">
        <v>18750</v>
      </c>
      <c r="S75" s="189">
        <v>18750</v>
      </c>
      <c r="T75" s="189">
        <v>18250</v>
      </c>
      <c r="U75" s="189">
        <v>18250</v>
      </c>
      <c r="V75" s="188">
        <v>18250</v>
      </c>
      <c r="W75" s="188">
        <v>18250</v>
      </c>
      <c r="X75" s="218">
        <v>18250</v>
      </c>
      <c r="Y75" s="188">
        <v>18250</v>
      </c>
      <c r="Z75" s="188">
        <v>18250</v>
      </c>
      <c r="AA75" s="188">
        <v>18250</v>
      </c>
      <c r="AB75" s="188" t="s">
        <v>94</v>
      </c>
      <c r="AC75" s="218">
        <v>19674.730444049732</v>
      </c>
      <c r="AD75" s="188">
        <v>19830.849992046238</v>
      </c>
    </row>
    <row r="76" spans="1:30" x14ac:dyDescent="0.35">
      <c r="A76" s="82" t="s">
        <v>13</v>
      </c>
      <c r="B76" s="83" t="s">
        <v>304</v>
      </c>
      <c r="C76" s="187">
        <v>9355</v>
      </c>
      <c r="D76" s="187">
        <v>9355</v>
      </c>
      <c r="E76" s="187">
        <v>9355</v>
      </c>
      <c r="F76" s="187">
        <v>9354.8387096774186</v>
      </c>
      <c r="G76" s="187">
        <v>9354.8387096774186</v>
      </c>
      <c r="H76" s="186">
        <v>9355</v>
      </c>
      <c r="I76" s="187">
        <v>8548</v>
      </c>
      <c r="J76" s="187">
        <v>8548</v>
      </c>
      <c r="K76" s="186">
        <v>8548.3870967741932</v>
      </c>
      <c r="L76" s="186">
        <v>8548.3870967741932</v>
      </c>
      <c r="M76" s="186">
        <v>8548.3870967741932</v>
      </c>
      <c r="N76" s="187">
        <v>8548.3870967741932</v>
      </c>
      <c r="O76" s="187">
        <v>8548.3870967741932</v>
      </c>
      <c r="P76" s="187">
        <v>8548.3870967741932</v>
      </c>
      <c r="Q76" s="187">
        <v>8548.3870967741932</v>
      </c>
      <c r="R76" s="189">
        <v>8548.3870967741932</v>
      </c>
      <c r="S76" s="189">
        <v>8548.3870967741932</v>
      </c>
      <c r="T76" s="189">
        <v>8548.3870967741932</v>
      </c>
      <c r="U76" s="189">
        <v>8548.3870967741932</v>
      </c>
      <c r="V76" s="188">
        <f>5300/0.62</f>
        <v>8548.3870967741932</v>
      </c>
      <c r="W76" s="188">
        <f>5300/0.62</f>
        <v>8548.3870967741932</v>
      </c>
      <c r="X76" s="218">
        <f>4605.26327891469/0.66</f>
        <v>6977.6716347192269</v>
      </c>
      <c r="Y76" s="188">
        <f>4450/0.66</f>
        <v>6742.424242424242</v>
      </c>
      <c r="Z76" s="188">
        <f>4450/0.66</f>
        <v>6742.424242424242</v>
      </c>
      <c r="AA76" s="188">
        <f>4450/0.66</f>
        <v>6742.424242424242</v>
      </c>
      <c r="AB76" s="188">
        <v>6742.424242424242</v>
      </c>
      <c r="AC76" s="218">
        <v>6742.424242424242</v>
      </c>
      <c r="AD76" s="188">
        <v>6742.424242424242</v>
      </c>
    </row>
    <row r="77" spans="1:30" x14ac:dyDescent="0.35">
      <c r="A77" s="371"/>
      <c r="B77" s="372" t="s">
        <v>494</v>
      </c>
      <c r="C77" s="377"/>
      <c r="D77" s="377"/>
      <c r="E77" s="377"/>
      <c r="F77" s="377"/>
      <c r="G77" s="377"/>
      <c r="H77" s="378"/>
      <c r="I77" s="377"/>
      <c r="J77" s="377"/>
      <c r="K77" s="378"/>
      <c r="L77" s="378"/>
      <c r="M77" s="378"/>
      <c r="N77" s="377"/>
      <c r="O77" s="377"/>
      <c r="P77" s="377"/>
      <c r="Q77" s="377"/>
      <c r="R77" s="379"/>
      <c r="S77" s="379"/>
      <c r="T77" s="379"/>
      <c r="U77" s="379"/>
      <c r="V77" s="380"/>
      <c r="W77" s="380"/>
      <c r="X77" s="380"/>
      <c r="Y77" s="380"/>
      <c r="Z77" s="380"/>
      <c r="AA77" s="380">
        <f>(AA79-AA78)/2+AA78</f>
        <v>13740.53630960822</v>
      </c>
      <c r="AB77" s="380">
        <f t="shared" ref="AB77:AD77" si="0">(AB79-AB78)/2+AB78</f>
        <v>13847.818672982128</v>
      </c>
      <c r="AC77" s="380">
        <f t="shared" si="0"/>
        <v>14315.08690559609</v>
      </c>
      <c r="AD77" s="380">
        <f t="shared" si="0"/>
        <v>14750</v>
      </c>
    </row>
    <row r="78" spans="1:30" x14ac:dyDescent="0.35">
      <c r="A78" s="371" t="s">
        <v>493</v>
      </c>
      <c r="B78" s="372" t="s">
        <v>198</v>
      </c>
      <c r="C78" s="377">
        <v>8708.4661839765395</v>
      </c>
      <c r="D78" s="377">
        <v>9206.5026628156465</v>
      </c>
      <c r="E78" s="377">
        <v>10350.583350731875</v>
      </c>
      <c r="F78" s="377">
        <v>10630.800578172872</v>
      </c>
      <c r="G78" s="377">
        <v>9861.484043253442</v>
      </c>
      <c r="H78" s="378">
        <v>9199.095034332342</v>
      </c>
      <c r="I78" s="377">
        <v>8896.036510365795</v>
      </c>
      <c r="J78" s="377">
        <v>9246.397757923467</v>
      </c>
      <c r="K78" s="378">
        <v>9607.8930976795309</v>
      </c>
      <c r="L78" s="378">
        <v>10586.188429821323</v>
      </c>
      <c r="M78" s="378">
        <v>11153.125423850262</v>
      </c>
      <c r="N78" s="377">
        <v>11113.720138938117</v>
      </c>
      <c r="O78" s="377">
        <v>11099.75498909093</v>
      </c>
      <c r="P78" s="377">
        <v>11015.602352349617</v>
      </c>
      <c r="Q78" s="377">
        <v>11145.195532618884</v>
      </c>
      <c r="R78" s="379">
        <v>12500</v>
      </c>
      <c r="S78" s="379">
        <v>13000</v>
      </c>
      <c r="T78" s="379">
        <v>13000</v>
      </c>
      <c r="U78" s="379">
        <v>11500</v>
      </c>
      <c r="V78" s="380">
        <v>11449.41</v>
      </c>
      <c r="W78" s="380">
        <v>11668.66</v>
      </c>
      <c r="X78" s="380">
        <v>11469.02</v>
      </c>
      <c r="Y78" s="380">
        <v>12047.76</v>
      </c>
      <c r="Z78" s="380">
        <v>11779</v>
      </c>
      <c r="AA78" s="380">
        <v>12089.892444643825</v>
      </c>
      <c r="AB78" s="380">
        <v>12125.1402204693</v>
      </c>
      <c r="AC78" s="381">
        <v>12552.367759875062</v>
      </c>
      <c r="AD78" s="380">
        <v>13500</v>
      </c>
    </row>
    <row r="79" spans="1:30" x14ac:dyDescent="0.35">
      <c r="A79" s="371" t="s">
        <v>495</v>
      </c>
      <c r="B79" s="372" t="s">
        <v>496</v>
      </c>
      <c r="C79" s="377"/>
      <c r="D79" s="377"/>
      <c r="E79" s="377"/>
      <c r="F79" s="377"/>
      <c r="G79" s="377"/>
      <c r="H79" s="378"/>
      <c r="I79" s="377"/>
      <c r="J79" s="377"/>
      <c r="K79" s="378"/>
      <c r="L79" s="378"/>
      <c r="M79" s="378"/>
      <c r="N79" s="377"/>
      <c r="O79" s="377"/>
      <c r="P79" s="377"/>
      <c r="Q79" s="377"/>
      <c r="R79" s="379"/>
      <c r="S79" s="379"/>
      <c r="T79" s="379"/>
      <c r="U79" s="379"/>
      <c r="V79" s="380"/>
      <c r="W79" s="380"/>
      <c r="X79" s="380"/>
      <c r="Y79" s="380"/>
      <c r="Z79" s="380"/>
      <c r="AA79" s="188">
        <v>15391.180174572615</v>
      </c>
      <c r="AB79" s="188">
        <v>15570.497125494956</v>
      </c>
      <c r="AC79" s="218">
        <v>16077.80605131712</v>
      </c>
      <c r="AD79" s="188">
        <v>16000</v>
      </c>
    </row>
    <row r="80" spans="1:30" x14ac:dyDescent="0.35">
      <c r="A80" s="382"/>
      <c r="B80" s="382" t="s">
        <v>497</v>
      </c>
      <c r="AA80" s="383">
        <f>AA79/AA78-1</f>
        <v>0.27306179480458126</v>
      </c>
      <c r="AB80" s="383">
        <f t="shared" ref="AB80:AD80" si="1">AB79/AB78-1</f>
        <v>0.28414986073392434</v>
      </c>
      <c r="AC80" s="383">
        <f t="shared" si="1"/>
        <v>0.28085842917313864</v>
      </c>
      <c r="AD80" s="383">
        <f t="shared" si="1"/>
        <v>0.18518518518518512</v>
      </c>
    </row>
  </sheetData>
  <mergeCells count="1">
    <mergeCell ref="A2:B2"/>
  </mergeCells>
  <printOptions horizontalCentered="1" verticalCentered="1"/>
  <pageMargins left="0" right="0" top="0" bottom="0" header="0.19685039370078741" footer="0.19685039370078741"/>
  <pageSetup paperSize="8" orientation="landscape" horizontalDpi="200" verticalDpi="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AF8-2D0A-4721-ABBC-3AD0326406D9}">
  <sheetPr codeName="Sheet26"/>
  <dimension ref="A2:AL90"/>
  <sheetViews>
    <sheetView showGridLines="0" view="pageBreakPreview" topLeftCell="A12" zoomScale="80" zoomScaleNormal="65" zoomScaleSheetLayoutView="80" workbookViewId="0">
      <selection activeCell="Z11" sqref="Z11"/>
    </sheetView>
  </sheetViews>
  <sheetFormatPr defaultColWidth="7.54296875" defaultRowHeight="15.5" outlineLevelRow="2" outlineLevelCol="1" x14ac:dyDescent="0.35"/>
  <cols>
    <col min="1" max="1" width="9.54296875" style="6" customWidth="1"/>
    <col min="2" max="2" width="22.81640625" style="6" customWidth="1"/>
    <col min="3" max="14" width="10.6328125" style="6" customWidth="1" outlineLevel="1"/>
    <col min="15" max="38" width="10.6328125" style="6" customWidth="1"/>
    <col min="39" max="16384" width="7.54296875" style="6"/>
  </cols>
  <sheetData>
    <row r="2" spans="1:2" ht="20" x14ac:dyDescent="0.35">
      <c r="A2" s="392"/>
      <c r="B2" s="392"/>
    </row>
    <row r="49" spans="1:38" s="102" customFormat="1" ht="20" customHeight="1" x14ac:dyDescent="0.35">
      <c r="A49" s="429" t="s">
        <v>3</v>
      </c>
      <c r="B49" s="429" t="s">
        <v>4</v>
      </c>
      <c r="C49" s="430" t="s">
        <v>132</v>
      </c>
      <c r="D49" s="430">
        <v>2</v>
      </c>
      <c r="E49" s="430">
        <v>3</v>
      </c>
      <c r="F49" s="430">
        <v>4</v>
      </c>
      <c r="G49" s="430">
        <v>5</v>
      </c>
      <c r="H49" s="430">
        <v>6</v>
      </c>
      <c r="I49" s="430">
        <v>7</v>
      </c>
      <c r="J49" s="430">
        <v>8</v>
      </c>
      <c r="K49" s="430">
        <v>9</v>
      </c>
      <c r="L49" s="430">
        <v>10</v>
      </c>
      <c r="M49" s="430">
        <v>11</v>
      </c>
      <c r="N49" s="430">
        <v>12</v>
      </c>
      <c r="O49" s="430" t="s">
        <v>268</v>
      </c>
      <c r="P49" s="430">
        <v>2</v>
      </c>
      <c r="Q49" s="430">
        <v>3</v>
      </c>
      <c r="R49" s="431">
        <v>4</v>
      </c>
      <c r="S49" s="431">
        <v>5</v>
      </c>
      <c r="T49" s="431">
        <v>6</v>
      </c>
      <c r="U49" s="431">
        <v>7</v>
      </c>
      <c r="V49" s="431">
        <v>8</v>
      </c>
      <c r="W49" s="431">
        <v>9</v>
      </c>
      <c r="X49" s="432">
        <v>10</v>
      </c>
      <c r="Y49" s="431">
        <v>11</v>
      </c>
      <c r="Z49" s="431">
        <v>12</v>
      </c>
      <c r="AA49" s="430" t="s">
        <v>416</v>
      </c>
      <c r="AB49" s="431">
        <v>2</v>
      </c>
      <c r="AC49" s="431">
        <v>3</v>
      </c>
      <c r="AD49" s="431">
        <v>4</v>
      </c>
      <c r="AE49" s="431">
        <v>5</v>
      </c>
      <c r="AF49" s="431">
        <v>6</v>
      </c>
      <c r="AG49" s="431">
        <v>7</v>
      </c>
      <c r="AH49" s="431">
        <v>8</v>
      </c>
      <c r="AI49" s="431">
        <v>9</v>
      </c>
      <c r="AJ49" s="431">
        <v>10</v>
      </c>
      <c r="AK49" s="431">
        <v>11</v>
      </c>
      <c r="AL49" s="431">
        <v>12</v>
      </c>
    </row>
    <row r="50" spans="1:38" x14ac:dyDescent="0.35">
      <c r="A50" s="422" t="s">
        <v>5</v>
      </c>
      <c r="B50" s="423" t="s">
        <v>198</v>
      </c>
      <c r="C50" s="424">
        <f>'Chênh lệch B1 &amp; B0'!C50</f>
        <v>8708.4661839765395</v>
      </c>
      <c r="D50" s="424">
        <f>'Chênh lệch B1 &amp; B0'!D50</f>
        <v>9206.5026628156465</v>
      </c>
      <c r="E50" s="424">
        <f>'Chênh lệch B1 &amp; B0'!E50</f>
        <v>10350.583350731875</v>
      </c>
      <c r="F50" s="424">
        <f>'Chênh lệch B1 &amp; B0'!F50</f>
        <v>10630.800578172872</v>
      </c>
      <c r="G50" s="424">
        <f>'Chênh lệch B1 &amp; B0'!G50</f>
        <v>9861.484043253442</v>
      </c>
      <c r="H50" s="424">
        <f>'Chênh lệch B1 &amp; B0'!H50</f>
        <v>9199.095034332342</v>
      </c>
      <c r="I50" s="424">
        <f>'Chênh lệch B1 &amp; B0'!I50</f>
        <v>8896.036510365795</v>
      </c>
      <c r="J50" s="424">
        <f>'Chênh lệch B1 &amp; B0'!J50</f>
        <v>9246.397757923467</v>
      </c>
      <c r="K50" s="424">
        <f>'Chênh lệch B1 &amp; B0'!K50</f>
        <v>9607.8930976795309</v>
      </c>
      <c r="L50" s="424">
        <f>'Chênh lệch B1 &amp; B0'!L50</f>
        <v>10586.188429821323</v>
      </c>
      <c r="M50" s="424">
        <f>'Chênh lệch B1 &amp; B0'!M50</f>
        <v>11153.125423850262</v>
      </c>
      <c r="N50" s="424">
        <f>'Chênh lệch B1 &amp; B0'!N50</f>
        <v>11113.720138938117</v>
      </c>
      <c r="O50" s="424">
        <f>'Chênh lệch B1 &amp; B0'!O50</f>
        <v>11099.75498909093</v>
      </c>
      <c r="P50" s="424">
        <f>'Chênh lệch B1 &amp; B0'!P50</f>
        <v>11015.602352349617</v>
      </c>
      <c r="Q50" s="424">
        <f>'Chênh lệch B1 &amp; B0'!Q50</f>
        <v>11145.195532618884</v>
      </c>
      <c r="R50" s="424">
        <f>'Chênh lệch B1 &amp; B0'!R50</f>
        <v>12500</v>
      </c>
      <c r="S50" s="424">
        <f>'Chênh lệch B1 &amp; B0'!S50</f>
        <v>13000</v>
      </c>
      <c r="T50" s="424">
        <f>'Chênh lệch B1 &amp; B0'!T50</f>
        <v>13000</v>
      </c>
      <c r="U50" s="424">
        <f>'Chênh lệch B1 &amp; B0'!U50</f>
        <v>11500</v>
      </c>
      <c r="V50" s="424">
        <f>'Chênh lệch B1 &amp; B0'!V50</f>
        <v>11449.41</v>
      </c>
      <c r="W50" s="424">
        <f>'Chênh lệch B1 &amp; B0'!W50</f>
        <v>11668.66</v>
      </c>
      <c r="X50" s="424">
        <f>'Chênh lệch B1 &amp; B0'!X50</f>
        <v>11469.02</v>
      </c>
      <c r="Y50" s="424">
        <f>'Chênh lệch B1 &amp; B0'!Y50</f>
        <v>12047.76</v>
      </c>
      <c r="Z50" s="424">
        <f>'Chênh lệch B1 &amp; B0'!Z50</f>
        <v>11779</v>
      </c>
      <c r="AA50" s="424">
        <f>'Chênh lệch B1 &amp; B0'!AA50</f>
        <v>12060.749044568583</v>
      </c>
      <c r="AB50" s="424">
        <f>'Chênh lệch B1 &amp; B0'!AB50</f>
        <v>12125.30520627686</v>
      </c>
      <c r="AC50" s="424">
        <f>'Chênh lệch B1 &amp; B0'!AC50</f>
        <v>12519.735678207491</v>
      </c>
      <c r="AD50" s="424">
        <f>'Chênh lệch B1 &amp; B0'!AD50</f>
        <v>13075.123142406088</v>
      </c>
      <c r="AE50" s="424">
        <f>'Chênh lệch B1 &amp; B0'!AE50</f>
        <v>12848.71613254449</v>
      </c>
      <c r="AF50" s="424">
        <f>'Chênh lệch B1 &amp; B0'!AF50</f>
        <v>13370.127303138097</v>
      </c>
      <c r="AG50" s="424">
        <f>'Chênh lệch B1 &amp; B0'!AG50</f>
        <v>13565.086207572547</v>
      </c>
      <c r="AH50" s="424">
        <f>'Chênh lệch B1 &amp; B0'!AH50</f>
        <v>12327.305958623994</v>
      </c>
      <c r="AI50" s="424">
        <f>'Chênh lệch B1 &amp; B0'!AI50</f>
        <v>9962.9822884596651</v>
      </c>
      <c r="AJ50" s="424">
        <f>'Chênh lệch B1 &amp; B0'!AJ50</f>
        <v>9535.2548102432702</v>
      </c>
      <c r="AK50" s="424">
        <f>'Chênh lệch B1 &amp; B0'!AK50</f>
        <v>9556.9816456471362</v>
      </c>
      <c r="AL50" s="424">
        <f>'Chênh lệch B1 &amp; B0'!AL50</f>
        <v>0</v>
      </c>
    </row>
    <row r="51" spans="1:38" s="441" customFormat="1" hidden="1" outlineLevel="1" x14ac:dyDescent="0.35">
      <c r="A51" s="417" t="s">
        <v>6</v>
      </c>
      <c r="B51" s="418" t="s">
        <v>498</v>
      </c>
      <c r="C51" s="186">
        <v>14455.482252677341</v>
      </c>
      <c r="D51" s="186">
        <v>14038.068839071399</v>
      </c>
      <c r="E51" s="186">
        <v>15057.017898291471</v>
      </c>
      <c r="F51" s="186">
        <v>14924.560969565027</v>
      </c>
      <c r="G51" s="186">
        <v>14835.58321254385</v>
      </c>
      <c r="H51" s="186">
        <v>13384.367421888692</v>
      </c>
      <c r="I51" s="186">
        <v>12774.641326625675</v>
      </c>
      <c r="J51" s="440">
        <v>13000</v>
      </c>
      <c r="K51" s="440">
        <v>13500</v>
      </c>
      <c r="L51" s="440">
        <v>14500</v>
      </c>
      <c r="M51" s="186">
        <v>15011.71347327323</v>
      </c>
      <c r="N51" s="186">
        <v>15047.008439485868</v>
      </c>
      <c r="O51" s="186">
        <v>15311.553020059642</v>
      </c>
      <c r="P51" s="186">
        <v>15639.703756064646</v>
      </c>
      <c r="Q51" s="186">
        <v>15245.246100519931</v>
      </c>
      <c r="R51" s="204">
        <v>16501.165470754513</v>
      </c>
      <c r="S51" s="204">
        <v>17000</v>
      </c>
      <c r="T51" s="204">
        <v>16751.643985298499</v>
      </c>
      <c r="U51" s="204">
        <v>15000</v>
      </c>
      <c r="V51" s="419">
        <v>14000</v>
      </c>
      <c r="W51" s="419">
        <v>17591.063191411195</v>
      </c>
      <c r="X51" s="420">
        <v>16991.396455607519</v>
      </c>
      <c r="Y51" s="419">
        <v>17312.462454629207</v>
      </c>
      <c r="Z51" s="419">
        <v>17285.991915327904</v>
      </c>
      <c r="AA51" s="419">
        <v>17403.262805340953</v>
      </c>
      <c r="AB51" s="419">
        <v>17590.560788479928</v>
      </c>
      <c r="AC51" s="420">
        <v>18228.237794545938</v>
      </c>
      <c r="AD51" s="419">
        <v>18384.378392575101</v>
      </c>
      <c r="AE51" s="419">
        <v>18589.09457338291</v>
      </c>
      <c r="AF51" s="419">
        <v>18500.483572155383</v>
      </c>
      <c r="AG51" s="419">
        <v>18590.918357976963</v>
      </c>
      <c r="AH51" s="419">
        <v>18034.642926745462</v>
      </c>
      <c r="AI51" s="419">
        <v>15376.19034789577</v>
      </c>
      <c r="AJ51" s="419">
        <v>14775.020828893066</v>
      </c>
      <c r="AK51" s="419">
        <v>14842.864383174638</v>
      </c>
      <c r="AL51" s="419"/>
    </row>
    <row r="52" spans="1:38" hidden="1" outlineLevel="2" x14ac:dyDescent="0.35">
      <c r="A52" s="417" t="s">
        <v>316</v>
      </c>
      <c r="B52" s="418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419">
        <v>16531.009620351346</v>
      </c>
      <c r="W52" s="419">
        <v>15736.354964174043</v>
      </c>
      <c r="X52" s="420">
        <v>15142.877524222948</v>
      </c>
      <c r="Y52" s="419">
        <v>15388.660011701764</v>
      </c>
      <c r="Z52" s="419">
        <v>15426.978928616752</v>
      </c>
      <c r="AA52" s="419">
        <v>15926.472477439407</v>
      </c>
      <c r="AB52" s="419">
        <v>16078.36418797298</v>
      </c>
      <c r="AC52" s="420">
        <v>16453.862940114988</v>
      </c>
      <c r="AD52" s="419">
        <v>16477.614840217026</v>
      </c>
      <c r="AE52" s="419">
        <v>15813.537878306926</v>
      </c>
      <c r="AF52" s="419">
        <v>19152.512522544679</v>
      </c>
      <c r="AG52" s="419">
        <v>19335.815115118345</v>
      </c>
      <c r="AH52" s="419">
        <v>19254.754403471998</v>
      </c>
      <c r="AI52" s="419">
        <v>16570.656278011789</v>
      </c>
      <c r="AJ52" s="419">
        <v>15000</v>
      </c>
      <c r="AK52" s="419">
        <v>15000</v>
      </c>
      <c r="AL52" s="419"/>
    </row>
    <row r="53" spans="1:38" s="368" customFormat="1" collapsed="1" x14ac:dyDescent="0.35">
      <c r="A53" s="422" t="s">
        <v>488</v>
      </c>
      <c r="B53" s="423" t="s">
        <v>489</v>
      </c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>
        <v>15000</v>
      </c>
      <c r="P53" s="427">
        <v>15000</v>
      </c>
      <c r="Q53" s="427">
        <v>14557.882310534378</v>
      </c>
      <c r="R53" s="428">
        <v>15919.649121937315</v>
      </c>
      <c r="S53" s="428"/>
      <c r="T53" s="428">
        <v>15727.328450389497</v>
      </c>
      <c r="U53" s="428">
        <v>14000</v>
      </c>
      <c r="V53" s="425">
        <v>13800</v>
      </c>
      <c r="W53" s="425"/>
      <c r="X53" s="426"/>
      <c r="Y53" s="425"/>
      <c r="Z53" s="425"/>
      <c r="AA53" s="425">
        <v>15501.697348992833</v>
      </c>
      <c r="AB53" s="425">
        <v>15783.828663081424</v>
      </c>
      <c r="AC53" s="426">
        <v>16040.037754489653</v>
      </c>
      <c r="AD53" s="425">
        <v>16272.465661456939</v>
      </c>
      <c r="AE53" s="425">
        <v>15883.314127982949</v>
      </c>
      <c r="AF53" s="425">
        <v>16274.595987408464</v>
      </c>
      <c r="AG53" s="425">
        <v>16115.415766664937</v>
      </c>
      <c r="AH53" s="425">
        <v>15895.486813162397</v>
      </c>
      <c r="AI53" s="425">
        <v>13000</v>
      </c>
      <c r="AJ53" s="425"/>
      <c r="AK53" s="425"/>
      <c r="AL53" s="425"/>
    </row>
    <row r="54" spans="1:38" hidden="1" outlineLevel="1" x14ac:dyDescent="0.35">
      <c r="A54" s="417" t="s">
        <v>251</v>
      </c>
      <c r="B54" s="418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419"/>
      <c r="W54" s="419"/>
      <c r="X54" s="420"/>
      <c r="Y54" s="419">
        <v>11000</v>
      </c>
      <c r="Z54" s="419">
        <v>11709.60458452722</v>
      </c>
      <c r="AA54" s="419">
        <v>12300</v>
      </c>
      <c r="AB54" s="419">
        <v>16394</v>
      </c>
      <c r="AC54" s="420"/>
      <c r="AD54" s="419"/>
      <c r="AE54" s="419">
        <v>16000</v>
      </c>
      <c r="AF54" s="419"/>
      <c r="AG54" s="419"/>
      <c r="AH54" s="419"/>
      <c r="AI54" s="419"/>
      <c r="AJ54" s="419"/>
      <c r="AK54" s="419"/>
      <c r="AL54" s="419"/>
    </row>
    <row r="55" spans="1:38" hidden="1" outlineLevel="1" x14ac:dyDescent="0.35">
      <c r="A55" s="417" t="s">
        <v>252</v>
      </c>
      <c r="B55" s="418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419">
        <v>11996.599943004825</v>
      </c>
      <c r="W55" s="419">
        <v>14000</v>
      </c>
      <c r="X55" s="420">
        <v>13700</v>
      </c>
      <c r="Y55" s="419">
        <v>13909.495533200905</v>
      </c>
      <c r="Z55" s="419">
        <v>13991.675615308621</v>
      </c>
      <c r="AA55" s="419">
        <v>15469.628043102301</v>
      </c>
      <c r="AB55" s="419">
        <v>16866.231983166756</v>
      </c>
      <c r="AC55" s="420">
        <v>17274.018343481202</v>
      </c>
      <c r="AD55" s="419">
        <v>18147.910956148586</v>
      </c>
      <c r="AE55" s="419">
        <v>18398.163310621458</v>
      </c>
      <c r="AF55" s="419">
        <v>18498.438366566839</v>
      </c>
      <c r="AG55" s="419"/>
      <c r="AH55" s="419"/>
      <c r="AI55" s="419"/>
      <c r="AJ55" s="419"/>
      <c r="AK55" s="419"/>
      <c r="AL55" s="419"/>
    </row>
    <row r="56" spans="1:38" hidden="1" outlineLevel="1" x14ac:dyDescent="0.35">
      <c r="A56" s="417" t="s">
        <v>8</v>
      </c>
      <c r="B56" s="418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419"/>
      <c r="W56" s="419">
        <v>16000</v>
      </c>
      <c r="X56" s="420">
        <v>16447.587409896623</v>
      </c>
      <c r="Y56" s="419">
        <v>16464.667351656819</v>
      </c>
      <c r="Z56" s="419">
        <v>16000</v>
      </c>
      <c r="AA56" s="419"/>
      <c r="AB56" s="419">
        <v>17008.321948860546</v>
      </c>
      <c r="AC56" s="420"/>
      <c r="AD56" s="419"/>
      <c r="AE56" s="419">
        <v>17500</v>
      </c>
      <c r="AF56" s="419">
        <v>17500</v>
      </c>
      <c r="AG56" s="419"/>
      <c r="AH56" s="419"/>
      <c r="AI56" s="419"/>
      <c r="AJ56" s="419"/>
      <c r="AK56" s="419"/>
      <c r="AL56" s="419"/>
    </row>
    <row r="57" spans="1:38" hidden="1" outlineLevel="1" x14ac:dyDescent="0.35">
      <c r="A57" s="417" t="s">
        <v>214</v>
      </c>
      <c r="B57" s="418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419">
        <v>12000</v>
      </c>
      <c r="W57" s="419">
        <v>14000</v>
      </c>
      <c r="X57" s="420">
        <v>13700</v>
      </c>
      <c r="Y57" s="419">
        <v>14000</v>
      </c>
      <c r="Z57" s="419">
        <v>13970.906163753451</v>
      </c>
      <c r="AA57" s="419">
        <v>14300</v>
      </c>
      <c r="AB57" s="419">
        <v>17098.761629644388</v>
      </c>
      <c r="AC57" s="420">
        <v>17143.564650803612</v>
      </c>
      <c r="AD57" s="419">
        <v>18161.280357489799</v>
      </c>
      <c r="AE57" s="419">
        <v>18565.78264962196</v>
      </c>
      <c r="AF57" s="419">
        <v>18738.859451209395</v>
      </c>
      <c r="AG57" s="419"/>
      <c r="AH57" s="419"/>
      <c r="AI57" s="419"/>
      <c r="AJ57" s="419"/>
      <c r="AK57" s="419"/>
      <c r="AL57" s="419"/>
    </row>
    <row r="58" spans="1:38" hidden="1" outlineLevel="1" x14ac:dyDescent="0.35">
      <c r="A58" s="417" t="s">
        <v>10</v>
      </c>
      <c r="B58" s="418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419">
        <v>12000</v>
      </c>
      <c r="W58" s="419">
        <v>14000</v>
      </c>
      <c r="X58" s="420">
        <v>13700</v>
      </c>
      <c r="Y58" s="419">
        <v>13943.331751305173</v>
      </c>
      <c r="Z58" s="419">
        <v>13949.370319945541</v>
      </c>
      <c r="AA58" s="419">
        <v>15373.678800856531</v>
      </c>
      <c r="AB58" s="419">
        <v>17075.291661900948</v>
      </c>
      <c r="AC58" s="420">
        <v>17383.623888852308</v>
      </c>
      <c r="AD58" s="419">
        <v>17817.113134390362</v>
      </c>
      <c r="AE58" s="419">
        <v>18606.748262380537</v>
      </c>
      <c r="AF58" s="419">
        <v>18588.058430156536</v>
      </c>
      <c r="AG58" s="419"/>
      <c r="AH58" s="419"/>
      <c r="AI58" s="419"/>
      <c r="AJ58" s="419"/>
      <c r="AK58" s="419"/>
      <c r="AL58" s="419"/>
    </row>
    <row r="59" spans="1:38" hidden="1" outlineLevel="1" x14ac:dyDescent="0.35">
      <c r="A59" s="417" t="s">
        <v>404</v>
      </c>
      <c r="B59" s="418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419"/>
      <c r="W59" s="419"/>
      <c r="X59" s="420"/>
      <c r="Y59" s="419">
        <v>12000</v>
      </c>
      <c r="Z59" s="419">
        <v>12000</v>
      </c>
      <c r="AA59" s="419"/>
      <c r="AB59" s="419">
        <v>12300</v>
      </c>
      <c r="AC59" s="420">
        <v>12300</v>
      </c>
      <c r="AD59" s="419"/>
      <c r="AE59" s="419">
        <v>12300</v>
      </c>
      <c r="AF59" s="419">
        <v>12300</v>
      </c>
      <c r="AG59" s="419"/>
      <c r="AH59" s="419"/>
      <c r="AI59" s="419"/>
      <c r="AJ59" s="419"/>
      <c r="AK59" s="419"/>
      <c r="AL59" s="419"/>
    </row>
    <row r="60" spans="1:38" hidden="1" outlineLevel="1" x14ac:dyDescent="0.35">
      <c r="A60" s="417" t="s">
        <v>250</v>
      </c>
      <c r="B60" s="418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419">
        <v>10000</v>
      </c>
      <c r="T60" s="419">
        <v>10000</v>
      </c>
      <c r="U60" s="419">
        <v>10000</v>
      </c>
      <c r="V60" s="419">
        <v>10000</v>
      </c>
      <c r="W60" s="419">
        <v>10000</v>
      </c>
      <c r="X60" s="420">
        <v>10000</v>
      </c>
      <c r="Y60" s="419"/>
      <c r="Z60" s="419">
        <v>16000</v>
      </c>
      <c r="AA60" s="419">
        <v>16000</v>
      </c>
      <c r="AB60" s="419">
        <v>17587.441360197077</v>
      </c>
      <c r="AC60" s="420">
        <v>18055.742870049842</v>
      </c>
      <c r="AD60" s="419">
        <v>18117.554309844363</v>
      </c>
      <c r="AE60" s="419">
        <v>18776.241412249565</v>
      </c>
      <c r="AF60" s="419">
        <v>18836.575152500682</v>
      </c>
      <c r="AG60" s="419"/>
      <c r="AH60" s="419"/>
      <c r="AI60" s="419"/>
      <c r="AJ60" s="419"/>
      <c r="AK60" s="419"/>
      <c r="AL60" s="419"/>
    </row>
    <row r="61" spans="1:38" hidden="1" outlineLevel="1" x14ac:dyDescent="0.35">
      <c r="A61" s="417" t="s">
        <v>97</v>
      </c>
      <c r="B61" s="418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419">
        <v>18000</v>
      </c>
      <c r="W61" s="419">
        <v>18300</v>
      </c>
      <c r="X61" s="420">
        <v>18002.191596786055</v>
      </c>
      <c r="Y61" s="419">
        <v>18194.591833469989</v>
      </c>
      <c r="Z61" s="419">
        <v>18200</v>
      </c>
      <c r="AA61" s="419">
        <v>18380.106730189174</v>
      </c>
      <c r="AB61" s="419">
        <v>19051.959408024035</v>
      </c>
      <c r="AC61" s="420">
        <v>19580.029117326318</v>
      </c>
      <c r="AD61" s="419">
        <v>20282.386217249299</v>
      </c>
      <c r="AE61" s="419">
        <v>19546.070161766973</v>
      </c>
      <c r="AF61" s="419">
        <v>20355.359582911649</v>
      </c>
      <c r="AG61" s="419">
        <v>20339.853346218166</v>
      </c>
      <c r="AH61" s="419">
        <v>19342.628291244389</v>
      </c>
      <c r="AI61" s="419">
        <v>16728.955236194914</v>
      </c>
      <c r="AJ61" s="419">
        <v>16041.349095785541</v>
      </c>
      <c r="AK61" s="419">
        <v>16027.580781948138</v>
      </c>
      <c r="AL61" s="419"/>
    </row>
    <row r="62" spans="1:38" hidden="1" outlineLevel="1" x14ac:dyDescent="0.35">
      <c r="A62" s="417" t="s">
        <v>98</v>
      </c>
      <c r="B62" s="418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419">
        <v>17500</v>
      </c>
      <c r="W62" s="419">
        <v>17800</v>
      </c>
      <c r="X62" s="420">
        <v>17500</v>
      </c>
      <c r="Y62" s="419">
        <v>17700</v>
      </c>
      <c r="Z62" s="419">
        <v>17700</v>
      </c>
      <c r="AA62" s="419">
        <v>18120.206021015918</v>
      </c>
      <c r="AB62" s="419">
        <v>18344.625365497075</v>
      </c>
      <c r="AC62" s="420">
        <v>18952.432249457397</v>
      </c>
      <c r="AD62" s="419">
        <v>19780.994225099759</v>
      </c>
      <c r="AE62" s="419">
        <v>18857.268215417109</v>
      </c>
      <c r="AF62" s="419">
        <v>19732.976604221411</v>
      </c>
      <c r="AG62" s="419">
        <v>19747.750789982547</v>
      </c>
      <c r="AH62" s="419">
        <v>18919.842930367791</v>
      </c>
      <c r="AI62" s="419">
        <v>16260.177089097953</v>
      </c>
      <c r="AJ62" s="419">
        <v>15609.633365444553</v>
      </c>
      <c r="AK62" s="419">
        <v>15642.643189905964</v>
      </c>
      <c r="AL62" s="419"/>
    </row>
    <row r="63" spans="1:38" hidden="1" outlineLevel="1" x14ac:dyDescent="0.35">
      <c r="A63" s="417" t="s">
        <v>24</v>
      </c>
      <c r="B63" s="418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419">
        <v>16667.318802218797</v>
      </c>
      <c r="W63" s="419">
        <v>16200</v>
      </c>
      <c r="X63" s="420"/>
      <c r="Y63" s="419"/>
      <c r="Z63" s="419"/>
      <c r="AA63" s="419">
        <v>11293.478260869566</v>
      </c>
      <c r="AB63" s="419"/>
      <c r="AC63" s="420"/>
      <c r="AD63" s="419">
        <v>19872.020068771319</v>
      </c>
      <c r="AE63" s="419">
        <v>19800</v>
      </c>
      <c r="AF63" s="419">
        <v>19760.263633136277</v>
      </c>
      <c r="AG63" s="419">
        <v>19855.616636775521</v>
      </c>
      <c r="AH63" s="419">
        <v>19314.982218713321</v>
      </c>
      <c r="AI63" s="419">
        <v>17762.57059967285</v>
      </c>
      <c r="AJ63" s="419"/>
      <c r="AK63" s="419">
        <v>14519.268146814682</v>
      </c>
      <c r="AL63" s="419"/>
    </row>
    <row r="64" spans="1:38" hidden="1" outlineLevel="1" x14ac:dyDescent="0.35">
      <c r="A64" s="417" t="s">
        <v>217</v>
      </c>
      <c r="B64" s="418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419"/>
      <c r="W64" s="419"/>
      <c r="X64" s="420"/>
      <c r="Y64" s="419"/>
      <c r="Z64" s="419"/>
      <c r="AA64" s="419"/>
      <c r="AB64" s="419"/>
      <c r="AC64" s="420"/>
      <c r="AD64" s="419"/>
      <c r="AE64" s="419"/>
      <c r="AF64" s="419"/>
      <c r="AG64" s="419"/>
      <c r="AH64" s="419"/>
      <c r="AI64" s="419"/>
      <c r="AJ64" s="419"/>
      <c r="AK64" s="419"/>
      <c r="AL64" s="419"/>
    </row>
    <row r="65" spans="1:38" hidden="1" outlineLevel="1" x14ac:dyDescent="0.35">
      <c r="A65" s="417" t="s">
        <v>216</v>
      </c>
      <c r="B65" s="418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419"/>
      <c r="W65" s="419"/>
      <c r="X65" s="420"/>
      <c r="Y65" s="419"/>
      <c r="Z65" s="419"/>
      <c r="AA65" s="419"/>
      <c r="AB65" s="419"/>
      <c r="AC65" s="420"/>
      <c r="AD65" s="419"/>
      <c r="AE65" s="419"/>
      <c r="AF65" s="419"/>
      <c r="AG65" s="419"/>
      <c r="AH65" s="419"/>
      <c r="AI65" s="419"/>
      <c r="AJ65" s="419"/>
      <c r="AK65" s="419"/>
      <c r="AL65" s="419"/>
    </row>
    <row r="66" spans="1:38" hidden="1" outlineLevel="1" x14ac:dyDescent="0.35">
      <c r="A66" s="421" t="s">
        <v>24</v>
      </c>
      <c r="B66" s="418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419"/>
      <c r="W66" s="419"/>
      <c r="X66" s="420"/>
      <c r="Y66" s="419"/>
      <c r="Z66" s="419"/>
      <c r="AA66" s="419"/>
      <c r="AB66" s="419"/>
      <c r="AC66" s="420"/>
      <c r="AD66" s="419"/>
      <c r="AE66" s="419"/>
      <c r="AF66" s="419"/>
      <c r="AG66" s="419"/>
      <c r="AH66" s="419"/>
      <c r="AI66" s="419"/>
      <c r="AJ66" s="419"/>
      <c r="AK66" s="419"/>
      <c r="AL66" s="419"/>
    </row>
    <row r="67" spans="1:38" hidden="1" outlineLevel="1" x14ac:dyDescent="0.35">
      <c r="A67" s="421" t="s">
        <v>7</v>
      </c>
      <c r="B67" s="418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419"/>
      <c r="W67" s="419"/>
      <c r="X67" s="420"/>
      <c r="Y67" s="419"/>
      <c r="Z67" s="419"/>
      <c r="AA67" s="419"/>
      <c r="AB67" s="419"/>
      <c r="AC67" s="420"/>
      <c r="AD67" s="419"/>
      <c r="AE67" s="419"/>
      <c r="AF67" s="419"/>
      <c r="AG67" s="419"/>
      <c r="AH67" s="419"/>
      <c r="AI67" s="419"/>
      <c r="AJ67" s="419"/>
      <c r="AK67" s="419"/>
      <c r="AL67" s="419"/>
    </row>
    <row r="68" spans="1:38" hidden="1" outlineLevel="1" x14ac:dyDescent="0.35">
      <c r="A68" s="421" t="s">
        <v>11</v>
      </c>
      <c r="B68" s="418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419">
        <v>18250</v>
      </c>
      <c r="W68" s="419">
        <v>18250</v>
      </c>
      <c r="X68" s="420">
        <v>18250</v>
      </c>
      <c r="Y68" s="419">
        <v>18250</v>
      </c>
      <c r="Z68" s="419">
        <v>18250</v>
      </c>
      <c r="AA68" s="419">
        <v>18250</v>
      </c>
      <c r="AB68" s="419"/>
      <c r="AC68" s="420">
        <v>19674.730444049732</v>
      </c>
      <c r="AD68" s="419">
        <v>19890.026545316647</v>
      </c>
      <c r="AE68" s="419">
        <v>19467.027715833068</v>
      </c>
      <c r="AF68" s="419">
        <v>19801.351052965692</v>
      </c>
      <c r="AG68" s="419">
        <v>20231.893821607551</v>
      </c>
      <c r="AH68" s="419">
        <v>20330</v>
      </c>
      <c r="AI68" s="419">
        <v>18120.950471390413</v>
      </c>
      <c r="AJ68" s="419">
        <v>16500</v>
      </c>
      <c r="AK68" s="419">
        <v>16500</v>
      </c>
      <c r="AL68" s="419"/>
    </row>
    <row r="69" spans="1:38" hidden="1" outlineLevel="1" x14ac:dyDescent="0.35">
      <c r="A69" s="417" t="s">
        <v>13</v>
      </c>
      <c r="B69" s="418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419">
        <f>5300/0.62</f>
        <v>8548.3870967741932</v>
      </c>
      <c r="W69" s="419">
        <f>5300/0.62</f>
        <v>8548.3870967741932</v>
      </c>
      <c r="X69" s="420">
        <f>4605.26327891469/0.66</f>
        <v>6977.6716347192269</v>
      </c>
      <c r="Y69" s="419">
        <f>4450/0.66</f>
        <v>6742.424242424242</v>
      </c>
      <c r="Z69" s="419">
        <f>4450/0.66</f>
        <v>6742.424242424242</v>
      </c>
      <c r="AA69" s="419">
        <v>6742.424242424242</v>
      </c>
      <c r="AB69" s="419">
        <v>6742.424242424242</v>
      </c>
      <c r="AC69" s="420">
        <v>6742.424242424242</v>
      </c>
      <c r="AD69" s="419">
        <v>6742.424242424242</v>
      </c>
      <c r="AE69" s="419">
        <v>6449.275362318841</v>
      </c>
      <c r="AF69" s="419">
        <v>6449.275362318841</v>
      </c>
      <c r="AG69" s="419">
        <v>6449.275362318841</v>
      </c>
      <c r="AH69" s="419">
        <v>8417.5479827653744</v>
      </c>
      <c r="AI69" s="419">
        <v>8816.544952187267</v>
      </c>
      <c r="AJ69" s="419">
        <v>8569.4288913773798</v>
      </c>
      <c r="AK69" s="419">
        <v>7971.0144927536239</v>
      </c>
      <c r="AL69" s="419"/>
    </row>
    <row r="70" spans="1:38" collapsed="1" x14ac:dyDescent="0.35">
      <c r="A70" s="371"/>
      <c r="B70" s="372" t="s">
        <v>491</v>
      </c>
      <c r="C70" s="373">
        <f>(C72-C71)/2+C71</f>
        <v>4354.2330919882697</v>
      </c>
      <c r="D70" s="373">
        <f t="shared" ref="D70:AL70" si="0">(D72-D71)/2+D71</f>
        <v>4603.2513314078233</v>
      </c>
      <c r="E70" s="373">
        <f t="shared" si="0"/>
        <v>5175.2916753659374</v>
      </c>
      <c r="F70" s="373">
        <f t="shared" si="0"/>
        <v>5315.4002890864358</v>
      </c>
      <c r="G70" s="373">
        <f t="shared" si="0"/>
        <v>4930.742021626721</v>
      </c>
      <c r="H70" s="373">
        <f t="shared" si="0"/>
        <v>4599.547517166171</v>
      </c>
      <c r="I70" s="373">
        <f t="shared" si="0"/>
        <v>4448.0182551828975</v>
      </c>
      <c r="J70" s="373">
        <f t="shared" si="0"/>
        <v>4623.1988789617335</v>
      </c>
      <c r="K70" s="373">
        <f t="shared" si="0"/>
        <v>4803.9465488397655</v>
      </c>
      <c r="L70" s="373">
        <f t="shared" si="0"/>
        <v>5293.0942149106613</v>
      </c>
      <c r="M70" s="373">
        <f t="shared" si="0"/>
        <v>5576.5627119251312</v>
      </c>
      <c r="N70" s="373">
        <f t="shared" si="0"/>
        <v>5556.8600694690585</v>
      </c>
      <c r="O70" s="373">
        <f t="shared" si="0"/>
        <v>13049.877494545464</v>
      </c>
      <c r="P70" s="373">
        <f t="shared" si="0"/>
        <v>13007.801176174809</v>
      </c>
      <c r="Q70" s="373">
        <f t="shared" si="0"/>
        <v>12851.53892157663</v>
      </c>
      <c r="R70" s="373">
        <f t="shared" si="0"/>
        <v>14209.824560968656</v>
      </c>
      <c r="S70" s="373">
        <f t="shared" si="0"/>
        <v>6500</v>
      </c>
      <c r="T70" s="373">
        <f t="shared" si="0"/>
        <v>14363.664225194749</v>
      </c>
      <c r="U70" s="373">
        <f t="shared" si="0"/>
        <v>12750</v>
      </c>
      <c r="V70" s="374">
        <f t="shared" si="0"/>
        <v>12624.705</v>
      </c>
      <c r="W70" s="374">
        <f t="shared" si="0"/>
        <v>5834.33</v>
      </c>
      <c r="X70" s="375">
        <f t="shared" si="0"/>
        <v>5734.51</v>
      </c>
      <c r="Y70" s="374">
        <f t="shared" si="0"/>
        <v>6023.88</v>
      </c>
      <c r="Z70" s="374">
        <f t="shared" si="0"/>
        <v>5889.5</v>
      </c>
      <c r="AA70" s="374">
        <f t="shared" si="0"/>
        <v>13781.223196780709</v>
      </c>
      <c r="AB70" s="374">
        <f t="shared" si="0"/>
        <v>13954.566934679142</v>
      </c>
      <c r="AC70" s="374">
        <f t="shared" si="0"/>
        <v>14279.886716348572</v>
      </c>
      <c r="AD70" s="374">
        <f t="shared" si="0"/>
        <v>14673.794401931515</v>
      </c>
      <c r="AE70" s="374">
        <f t="shared" si="0"/>
        <v>14366.01513026372</v>
      </c>
      <c r="AF70" s="374">
        <f t="shared" si="0"/>
        <v>14822.36164527328</v>
      </c>
      <c r="AG70" s="374">
        <f t="shared" si="0"/>
        <v>14840.250987118743</v>
      </c>
      <c r="AH70" s="374">
        <f t="shared" si="0"/>
        <v>14111.396385893197</v>
      </c>
      <c r="AI70" s="374">
        <f t="shared" si="0"/>
        <v>11481.491144229833</v>
      </c>
      <c r="AJ70" s="374">
        <f t="shared" si="0"/>
        <v>4767.6274051216351</v>
      </c>
      <c r="AK70" s="374">
        <f t="shared" si="0"/>
        <v>4778.4908228235681</v>
      </c>
      <c r="AL70" s="374">
        <f t="shared" si="0"/>
        <v>0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1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12060.749044568583</v>
      </c>
      <c r="AB71" s="376">
        <f t="shared" si="1"/>
        <v>12125.30520627686</v>
      </c>
      <c r="AC71" s="376">
        <f t="shared" si="1"/>
        <v>12519.735678207491</v>
      </c>
      <c r="AD71" s="376">
        <f t="shared" si="1"/>
        <v>13075.123142406088</v>
      </c>
      <c r="AE71" s="376">
        <f t="shared" si="1"/>
        <v>12848.71613254449</v>
      </c>
      <c r="AF71" s="376">
        <f t="shared" si="1"/>
        <v>13370.127303138097</v>
      </c>
      <c r="AG71" s="376">
        <f t="shared" si="1"/>
        <v>13565.086207572547</v>
      </c>
      <c r="AH71" s="376">
        <f t="shared" si="1"/>
        <v>12327.305958623994</v>
      </c>
      <c r="AI71" s="376">
        <f t="shared" si="1"/>
        <v>9962.9822884596651</v>
      </c>
      <c r="AJ71" s="376">
        <f t="shared" si="1"/>
        <v>9535.2548102432702</v>
      </c>
      <c r="AK71" s="376">
        <f t="shared" si="1"/>
        <v>9556.9816456471362</v>
      </c>
      <c r="AL71" s="376">
        <f t="shared" si="1"/>
        <v>0</v>
      </c>
    </row>
    <row r="72" spans="1:38" x14ac:dyDescent="0.35">
      <c r="A72" s="371" t="s">
        <v>492</v>
      </c>
      <c r="B72" s="372" t="s">
        <v>499</v>
      </c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>
        <f t="shared" ref="O72:AW72" si="2">O53</f>
        <v>15000</v>
      </c>
      <c r="P72" s="376">
        <f t="shared" si="2"/>
        <v>15000</v>
      </c>
      <c r="Q72" s="376">
        <f t="shared" si="2"/>
        <v>14557.882310534378</v>
      </c>
      <c r="R72" s="376">
        <f t="shared" si="2"/>
        <v>15919.649121937315</v>
      </c>
      <c r="S72" s="376"/>
      <c r="T72" s="376">
        <f t="shared" si="2"/>
        <v>15727.328450389497</v>
      </c>
      <c r="U72" s="376">
        <f t="shared" si="2"/>
        <v>14000</v>
      </c>
      <c r="V72" s="376">
        <f t="shared" si="2"/>
        <v>13800</v>
      </c>
      <c r="W72" s="376"/>
      <c r="X72" s="376"/>
      <c r="Y72" s="376"/>
      <c r="Z72" s="376"/>
      <c r="AA72" s="376">
        <f t="shared" si="2"/>
        <v>15501.697348992833</v>
      </c>
      <c r="AB72" s="376">
        <f t="shared" si="2"/>
        <v>15783.828663081424</v>
      </c>
      <c r="AC72" s="376">
        <f t="shared" si="2"/>
        <v>16040.037754489653</v>
      </c>
      <c r="AD72" s="376">
        <f t="shared" si="2"/>
        <v>16272.465661456939</v>
      </c>
      <c r="AE72" s="376">
        <f t="shared" si="2"/>
        <v>15883.314127982949</v>
      </c>
      <c r="AF72" s="376">
        <f t="shared" si="2"/>
        <v>16274.595987408464</v>
      </c>
      <c r="AG72" s="376">
        <f t="shared" si="2"/>
        <v>16115.415766664937</v>
      </c>
      <c r="AH72" s="376">
        <f t="shared" si="2"/>
        <v>15895.486813162397</v>
      </c>
      <c r="AI72" s="376">
        <f t="shared" si="2"/>
        <v>13000</v>
      </c>
      <c r="AJ72" s="376"/>
      <c r="AK72" s="376"/>
      <c r="AL72" s="376"/>
    </row>
    <row r="73" spans="1:38" s="383" customFormat="1" x14ac:dyDescent="0.35">
      <c r="A73" s="382"/>
      <c r="B73" s="382" t="s">
        <v>490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>
        <f t="shared" ref="O73:AW73" si="3">O72/O71-1</f>
        <v>0.35138118046229949</v>
      </c>
      <c r="P73" s="382">
        <f t="shared" si="3"/>
        <v>0.36170492726623471</v>
      </c>
      <c r="Q73" s="382">
        <f t="shared" si="3"/>
        <v>0.30620250384369752</v>
      </c>
      <c r="R73" s="382">
        <f t="shared" si="3"/>
        <v>0.27357192975498523</v>
      </c>
      <c r="S73" s="382"/>
      <c r="T73" s="382">
        <f t="shared" si="3"/>
        <v>0.20979449618380741</v>
      </c>
      <c r="U73" s="382">
        <f t="shared" si="3"/>
        <v>0.21739130434782616</v>
      </c>
      <c r="V73" s="382">
        <f t="shared" si="3"/>
        <v>0.20530228195164635</v>
      </c>
      <c r="W73" s="382"/>
      <c r="X73" s="382"/>
      <c r="Y73" s="382"/>
      <c r="Z73" s="382"/>
      <c r="AA73" s="382">
        <f t="shared" si="3"/>
        <v>0.28530137653215171</v>
      </c>
      <c r="AB73" s="382">
        <f t="shared" si="3"/>
        <v>0.30172629839541432</v>
      </c>
      <c r="AC73" s="382">
        <f t="shared" si="3"/>
        <v>0.28118022350981287</v>
      </c>
      <c r="AD73" s="382">
        <f t="shared" si="3"/>
        <v>0.24453632170247208</v>
      </c>
      <c r="AE73" s="382">
        <f t="shared" si="3"/>
        <v>0.23617908311882863</v>
      </c>
      <c r="AF73" s="382">
        <f t="shared" si="3"/>
        <v>0.21723567909399488</v>
      </c>
      <c r="AG73" s="382">
        <f t="shared" si="3"/>
        <v>0.18800688178956793</v>
      </c>
      <c r="AH73" s="382">
        <f t="shared" si="3"/>
        <v>0.28945341881793385</v>
      </c>
      <c r="AI73" s="382">
        <f t="shared" si="3"/>
        <v>0.3048301827313471</v>
      </c>
      <c r="AJ73" s="382"/>
      <c r="AK73" s="382"/>
      <c r="AL73" s="382" t="e">
        <f t="shared" si="3"/>
        <v>#DIV/0!</v>
      </c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46196.502876644219</v>
      </c>
      <c r="R81" s="361">
        <f>R51+S51+T51</f>
        <v>50252.809456053008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12935.950002584788</v>
      </c>
      <c r="R82" s="359">
        <f>R81-R74</f>
        <v>11752.809456053008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47325.563766563908</v>
      </c>
      <c r="AD86" s="369">
        <f>AD53</f>
        <v>16272.465661456939</v>
      </c>
    </row>
    <row r="87" spans="3:30" hidden="1" outlineLevel="1" x14ac:dyDescent="0.35">
      <c r="AA87" s="370">
        <f>AA86-AA74</f>
        <v>10619.773837510969</v>
      </c>
      <c r="AD87" s="370">
        <f>AD86-AD74</f>
        <v>-23021.50091663174</v>
      </c>
    </row>
    <row r="88" spans="3:30" hidden="1" outlineLevel="1" x14ac:dyDescent="0.35">
      <c r="AA88" s="370">
        <f>AA87/3</f>
        <v>3539.9246125036566</v>
      </c>
      <c r="AD88" s="370">
        <f>AD86/AD74</f>
        <v>0.41412122721483868</v>
      </c>
    </row>
    <row r="89" spans="3:30" hidden="1" outlineLevel="1" x14ac:dyDescent="0.35">
      <c r="AA89" s="370">
        <f>AA86/AA74</f>
        <v>1.2893214900983598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7"/>
  <dimension ref="A43:AE62"/>
  <sheetViews>
    <sheetView zoomScale="90" zoomScaleNormal="90" workbookViewId="0">
      <selection activeCell="Z13" sqref="Z1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1" x14ac:dyDescent="0.35">
      <c r="C43" s="172" t="s">
        <v>132</v>
      </c>
      <c r="D43" s="143">
        <v>2</v>
      </c>
      <c r="E43" s="143">
        <v>3</v>
      </c>
      <c r="F43" s="143">
        <v>4</v>
      </c>
      <c r="G43" s="143">
        <v>5</v>
      </c>
      <c r="H43" s="143">
        <v>6</v>
      </c>
      <c r="I43" s="143">
        <v>7</v>
      </c>
      <c r="J43" s="143">
        <v>8</v>
      </c>
      <c r="K43" s="143">
        <v>9</v>
      </c>
      <c r="L43" s="143">
        <v>10</v>
      </c>
      <c r="M43" s="143">
        <v>11</v>
      </c>
      <c r="N43" s="172" t="s">
        <v>258</v>
      </c>
      <c r="O43" s="214" t="s">
        <v>268</v>
      </c>
      <c r="P43" s="143">
        <v>2</v>
      </c>
      <c r="Q43" s="143">
        <v>3</v>
      </c>
      <c r="R43" s="143">
        <v>4</v>
      </c>
      <c r="S43" s="143">
        <v>5</v>
      </c>
      <c r="T43" s="143">
        <v>6</v>
      </c>
      <c r="U43" s="143">
        <v>7</v>
      </c>
      <c r="V43" s="205">
        <v>8</v>
      </c>
      <c r="W43" s="205">
        <v>9</v>
      </c>
      <c r="X43" s="205">
        <v>10</v>
      </c>
      <c r="Y43" s="205">
        <v>11</v>
      </c>
      <c r="Z43" s="205">
        <v>12</v>
      </c>
      <c r="AA43" s="205" t="s">
        <v>416</v>
      </c>
      <c r="AB43" s="205" t="s">
        <v>444</v>
      </c>
      <c r="AC43" s="205" t="s">
        <v>477</v>
      </c>
      <c r="AD43" s="205" t="s">
        <v>479</v>
      </c>
      <c r="AE43" s="205"/>
    </row>
    <row r="44" spans="1:31" ht="15.5" x14ac:dyDescent="0.35">
      <c r="A44" s="89" t="s">
        <v>15</v>
      </c>
      <c r="B44" s="88" t="s">
        <v>193</v>
      </c>
      <c r="C44" s="5"/>
      <c r="D44" s="144">
        <v>25000</v>
      </c>
      <c r="E44" s="144">
        <v>25000</v>
      </c>
      <c r="F44" s="144">
        <v>25000</v>
      </c>
      <c r="G44" s="144">
        <v>25000</v>
      </c>
      <c r="H44" s="144">
        <v>25000</v>
      </c>
      <c r="I44" s="144">
        <v>25000</v>
      </c>
      <c r="J44" s="144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</row>
    <row r="45" spans="1:31" ht="15.5" x14ac:dyDescent="0.35">
      <c r="A45" s="89" t="s">
        <v>15</v>
      </c>
      <c r="B45" s="88" t="s">
        <v>191</v>
      </c>
      <c r="C45" s="5"/>
      <c r="D45" s="144"/>
      <c r="E45" s="144"/>
      <c r="F45" s="144"/>
      <c r="G45" s="144">
        <v>23000</v>
      </c>
      <c r="H45" s="144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1" ht="15.5" x14ac:dyDescent="0.35">
      <c r="A46" s="89"/>
      <c r="B46" s="88" t="s">
        <v>194</v>
      </c>
      <c r="C46" s="5"/>
      <c r="D46" s="144"/>
      <c r="E46" s="144">
        <v>21500</v>
      </c>
      <c r="F46" s="144">
        <v>21500</v>
      </c>
      <c r="G46" s="144">
        <v>21500</v>
      </c>
      <c r="H46" s="144">
        <v>21500</v>
      </c>
      <c r="I46" s="144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</row>
    <row r="47" spans="1:31" ht="15.5" x14ac:dyDescent="0.35">
      <c r="A47" s="89" t="s">
        <v>15</v>
      </c>
      <c r="B47" s="88" t="s">
        <v>192</v>
      </c>
      <c r="C47" s="5"/>
      <c r="D47" s="144"/>
      <c r="E47" s="144"/>
      <c r="F47" s="144"/>
      <c r="G47" s="144">
        <v>21200</v>
      </c>
      <c r="H47" s="144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</row>
    <row r="48" spans="1:31" ht="15.5" x14ac:dyDescent="0.35">
      <c r="A48" s="89" t="s">
        <v>17</v>
      </c>
      <c r="B48" s="88" t="s">
        <v>196</v>
      </c>
      <c r="C48" s="5"/>
      <c r="D48" s="144">
        <v>24500</v>
      </c>
      <c r="E48" s="144">
        <v>24500</v>
      </c>
      <c r="F48" s="144">
        <v>24500</v>
      </c>
      <c r="G48" s="144">
        <v>24500</v>
      </c>
      <c r="H48" s="144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0" ht="15.5" x14ac:dyDescent="0.35">
      <c r="A49" s="89"/>
      <c r="B49" s="88" t="s">
        <v>197</v>
      </c>
      <c r="C49" s="5"/>
      <c r="D49" s="144"/>
      <c r="E49" s="144">
        <v>20500</v>
      </c>
      <c r="F49" s="144">
        <v>20500</v>
      </c>
      <c r="G49" s="144">
        <v>20500</v>
      </c>
      <c r="H49" s="144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</row>
    <row r="50" spans="1:30" ht="15.5" x14ac:dyDescent="0.35">
      <c r="A50" s="89" t="s">
        <v>386</v>
      </c>
      <c r="B50" s="88" t="s">
        <v>195</v>
      </c>
      <c r="C50" s="5"/>
      <c r="D50" s="144">
        <v>23000</v>
      </c>
      <c r="E50" s="144"/>
      <c r="F50" s="144"/>
      <c r="G50" s="144"/>
      <c r="H50" s="144"/>
      <c r="I50" s="5"/>
      <c r="J50" s="5"/>
      <c r="K50" s="5"/>
      <c r="U50" s="5"/>
      <c r="V50" s="5"/>
      <c r="W50" s="5"/>
      <c r="X50" s="5"/>
      <c r="Y50" s="5"/>
      <c r="Z50" s="5"/>
    </row>
    <row r="51" spans="1:30" ht="15.5" x14ac:dyDescent="0.35">
      <c r="A51" s="89" t="s">
        <v>30</v>
      </c>
      <c r="B51" s="88" t="s">
        <v>32</v>
      </c>
      <c r="C51" s="5"/>
      <c r="D51" s="144"/>
      <c r="E51" s="144">
        <v>18000</v>
      </c>
      <c r="F51" s="144"/>
      <c r="G51" s="144"/>
      <c r="H51" s="144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0" ht="15.5" x14ac:dyDescent="0.35">
      <c r="A52" s="89" t="s">
        <v>31</v>
      </c>
      <c r="B52" s="88" t="s">
        <v>177</v>
      </c>
      <c r="C52" s="5"/>
      <c r="D52" s="144"/>
      <c r="E52" s="144">
        <v>17000</v>
      </c>
      <c r="F52" s="144"/>
      <c r="G52" s="144"/>
      <c r="H52" s="144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0" ht="15.5" x14ac:dyDescent="0.35">
      <c r="A53" s="89" t="s">
        <v>19</v>
      </c>
      <c r="B53" s="88" t="s">
        <v>178</v>
      </c>
      <c r="C53" s="5"/>
      <c r="D53" s="144"/>
      <c r="E53" s="144"/>
      <c r="F53" s="144"/>
      <c r="G53" s="144"/>
      <c r="H53" s="144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</row>
    <row r="54" spans="1:30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</row>
    <row r="55" spans="1:30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0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0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</row>
    <row r="58" spans="1:30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</row>
    <row r="59" spans="1:30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</row>
    <row r="60" spans="1:30" ht="15.5" x14ac:dyDescent="0.35">
      <c r="A60" s="89" t="s">
        <v>388</v>
      </c>
      <c r="B60" s="88" t="s">
        <v>387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</row>
    <row r="61" spans="1:30" ht="15.5" x14ac:dyDescent="0.35">
      <c r="A61" s="89" t="s">
        <v>390</v>
      </c>
      <c r="B61" s="88" t="s">
        <v>389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</row>
    <row r="62" spans="1:30" x14ac:dyDescent="0.35">
      <c r="U62" s="5"/>
      <c r="V62" s="5"/>
      <c r="W62" s="5"/>
      <c r="X62" s="5"/>
      <c r="Y62" s="5"/>
      <c r="Z62" s="5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8">
    <tabColor rgb="FF92D050"/>
  </sheetPr>
  <dimension ref="A1:DP95"/>
  <sheetViews>
    <sheetView view="pageBreakPreview" topLeftCell="C1" zoomScale="72" zoomScaleNormal="80" zoomScaleSheetLayoutView="72" zoomScalePageLayoutView="27" workbookViewId="0">
      <pane xSplit="64" ySplit="6" topLeftCell="DI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RowHeight="14.5" outlineLevelCol="1" x14ac:dyDescent="0.35"/>
  <cols>
    <col min="1" max="1" width="6.1796875" hidden="1" customWidth="1"/>
    <col min="2" max="2" width="0" hidden="1" customWidth="1"/>
    <col min="3" max="3" width="21.81640625" customWidth="1"/>
    <col min="4" max="4" width="17.1796875" style="340" customWidth="1"/>
    <col min="5" max="5" width="66.36328125" customWidth="1"/>
    <col min="6" max="6" width="14" style="253" hidden="1" customWidth="1"/>
    <col min="7" max="7" width="11.1796875" style="260" hidden="1" customWidth="1"/>
    <col min="8" max="10" width="13.54296875" hidden="1" customWidth="1" outlineLevel="1"/>
    <col min="11" max="11" width="13.54296875" style="260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0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0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0" hidden="1" customWidth="1" outlineLevel="1"/>
    <col min="33" max="37" width="11.1796875" hidden="1" customWidth="1" outlineLevel="1"/>
    <col min="38" max="38" width="14.1796875" style="253" hidden="1" customWidth="1" collapsed="1"/>
    <col min="39" max="39" width="13.54296875" hidden="1" customWidth="1" outlineLevel="1"/>
    <col min="40" max="40" width="13.54296875" style="260" hidden="1" customWidth="1" outlineLevel="1"/>
    <col min="41" max="50" width="13.54296875" hidden="1" customWidth="1" outlineLevel="1"/>
    <col min="51" max="51" width="12.453125" style="253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5" width="5.90625" hidden="1" customWidth="1" outlineLevel="1"/>
    <col min="66" max="66" width="5.453125" hidden="1" customWidth="1" outlineLevel="1"/>
    <col min="67" max="67" width="14" style="253" customWidth="1" collapsed="1"/>
    <col min="68" max="68" width="12.453125" customWidth="1"/>
    <col min="69" max="69" width="13.54296875" hidden="1" customWidth="1"/>
    <col min="70" max="75" width="12.453125" customWidth="1"/>
    <col min="76" max="76" width="15.1796875" hidden="1" customWidth="1"/>
    <col min="77" max="82" width="12.453125" customWidth="1"/>
    <col min="83" max="83" width="13.54296875" hidden="1" customWidth="1"/>
    <col min="84" max="89" width="12.453125" customWidth="1"/>
    <col min="90" max="90" width="13.54296875" hidden="1" customWidth="1"/>
    <col min="91" max="96" width="12.453125" customWidth="1"/>
    <col min="97" max="97" width="14.36328125" hidden="1" customWidth="1"/>
    <col min="98" max="98" width="15.36328125" customWidth="1"/>
    <col min="99" max="99" width="14" style="253" customWidth="1" collapsed="1"/>
    <col min="100" max="104" width="15.36328125" customWidth="1"/>
    <col min="105" max="105" width="13.54296875" hidden="1" customWidth="1"/>
    <col min="106" max="111" width="15.36328125" customWidth="1"/>
    <col min="112" max="112" width="13.54296875" hidden="1" customWidth="1"/>
    <col min="113" max="118" width="15.36328125" customWidth="1"/>
    <col min="119" max="119" width="13.54296875" hidden="1" customWidth="1"/>
    <col min="120" max="120" width="15.36328125" customWidth="1"/>
  </cols>
  <sheetData>
    <row r="1" spans="1:120" ht="35.15" customHeight="1" x14ac:dyDescent="0.35">
      <c r="B1" s="221" t="s">
        <v>426</v>
      </c>
      <c r="C1" s="221"/>
      <c r="D1" s="335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54"/>
      <c r="AI1" s="254"/>
      <c r="AJ1" s="254"/>
      <c r="AK1" s="254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21"/>
      <c r="BP1" s="286"/>
      <c r="BQ1" s="286"/>
      <c r="BR1" s="286"/>
      <c r="BS1" s="286"/>
      <c r="BT1" s="286"/>
      <c r="BU1" s="286"/>
      <c r="BV1" s="286"/>
      <c r="BW1" s="286"/>
      <c r="BX1" s="286"/>
      <c r="BY1" s="286"/>
      <c r="BZ1" s="286"/>
      <c r="CA1" s="286"/>
      <c r="CB1" s="286"/>
      <c r="CC1" s="286"/>
      <c r="CD1" s="286"/>
      <c r="CE1" s="286"/>
      <c r="CF1" s="286"/>
      <c r="CG1" s="286"/>
      <c r="CH1" s="286"/>
      <c r="CI1" s="286"/>
      <c r="CJ1" s="286"/>
      <c r="CK1" s="286"/>
      <c r="CL1" s="286"/>
      <c r="CM1" s="286"/>
      <c r="CN1" s="286"/>
      <c r="CO1" s="286"/>
      <c r="CP1" s="286"/>
      <c r="CQ1" s="286"/>
      <c r="CR1" s="286"/>
      <c r="CS1" s="286"/>
      <c r="CT1" s="286"/>
      <c r="CU1" s="221"/>
      <c r="CV1" s="286"/>
      <c r="CW1" s="286"/>
      <c r="CX1" s="286"/>
      <c r="CY1" s="286"/>
      <c r="CZ1" s="286"/>
      <c r="DA1" s="286"/>
      <c r="DB1" s="286"/>
      <c r="DC1" s="286"/>
      <c r="DD1" s="286"/>
      <c r="DE1" s="286"/>
      <c r="DF1" s="286"/>
      <c r="DG1" s="286"/>
      <c r="DH1" s="286"/>
      <c r="DI1" s="286"/>
      <c r="DJ1" s="286"/>
      <c r="DK1" s="286"/>
      <c r="DL1" s="286"/>
      <c r="DM1" s="286"/>
      <c r="DN1" s="286"/>
      <c r="DO1" s="286"/>
      <c r="DP1" s="286"/>
    </row>
    <row r="2" spans="1:120" ht="25.5" customHeight="1" thickBot="1" x14ac:dyDescent="0.4">
      <c r="A2" s="3"/>
      <c r="B2" s="180"/>
      <c r="C2" s="3"/>
      <c r="D2" s="336"/>
      <c r="E2" s="180" t="s">
        <v>471</v>
      </c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V2" s="308"/>
      <c r="CW2" s="308"/>
      <c r="CX2" s="308"/>
      <c r="CY2" s="308"/>
      <c r="CZ2" s="308"/>
      <c r="DA2" s="308"/>
      <c r="DB2" s="308"/>
      <c r="DC2" s="308"/>
      <c r="DD2" s="286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</row>
    <row r="3" spans="1:120" s="272" customFormat="1" ht="40.5" thickBot="1" x14ac:dyDescent="0.4">
      <c r="A3" s="222" t="s">
        <v>0</v>
      </c>
      <c r="B3" s="303" t="s">
        <v>0</v>
      </c>
      <c r="C3" s="304" t="s">
        <v>1</v>
      </c>
      <c r="D3" s="305" t="s">
        <v>3</v>
      </c>
      <c r="E3" s="306" t="s">
        <v>4</v>
      </c>
      <c r="F3" s="290" t="s">
        <v>427</v>
      </c>
      <c r="G3" s="291">
        <v>45292</v>
      </c>
      <c r="H3" s="292">
        <f>G3+1</f>
        <v>45293</v>
      </c>
      <c r="I3" s="292">
        <f t="shared" ref="I3:Y3" si="0">H3+1</f>
        <v>45294</v>
      </c>
      <c r="J3" s="294">
        <f t="shared" si="0"/>
        <v>45295</v>
      </c>
      <c r="K3" s="309">
        <f t="shared" si="0"/>
        <v>45296</v>
      </c>
      <c r="L3" s="292">
        <f>K3+1</f>
        <v>45297</v>
      </c>
      <c r="M3" s="298">
        <f t="shared" si="0"/>
        <v>45298</v>
      </c>
      <c r="N3" s="307">
        <f t="shared" si="0"/>
        <v>45299</v>
      </c>
      <c r="O3" s="292">
        <f>N3+1</f>
        <v>45300</v>
      </c>
      <c r="P3" s="292">
        <f t="shared" si="0"/>
        <v>45301</v>
      </c>
      <c r="Q3" s="294">
        <f t="shared" si="0"/>
        <v>45302</v>
      </c>
      <c r="R3" s="309">
        <f t="shared" si="0"/>
        <v>45303</v>
      </c>
      <c r="S3" s="292">
        <f t="shared" ref="S3" si="1">R3+1</f>
        <v>45304</v>
      </c>
      <c r="T3" s="298">
        <f t="shared" ref="T3" si="2">S3+1</f>
        <v>45305</v>
      </c>
      <c r="U3" s="307">
        <f t="shared" si="0"/>
        <v>45306</v>
      </c>
      <c r="V3" s="292">
        <f t="shared" si="0"/>
        <v>45307</v>
      </c>
      <c r="W3" s="292">
        <f>V3+1</f>
        <v>45308</v>
      </c>
      <c r="X3" s="294">
        <f t="shared" si="0"/>
        <v>45309</v>
      </c>
      <c r="Y3" s="309">
        <f t="shared" si="0"/>
        <v>45310</v>
      </c>
      <c r="Z3" s="292">
        <f t="shared" ref="Z3" si="3">Y3+1</f>
        <v>45311</v>
      </c>
      <c r="AA3" s="298">
        <f t="shared" ref="AA3" si="4">Z3+1</f>
        <v>45312</v>
      </c>
      <c r="AB3" s="307">
        <f>AA3+1</f>
        <v>45313</v>
      </c>
      <c r="AC3" s="292">
        <f>AB3+1</f>
        <v>45314</v>
      </c>
      <c r="AD3" s="292">
        <f t="shared" ref="AD3:AG3" si="5">AC3+1</f>
        <v>45315</v>
      </c>
      <c r="AE3" s="292">
        <f t="shared" si="5"/>
        <v>45316</v>
      </c>
      <c r="AF3" s="293">
        <f t="shared" si="5"/>
        <v>45317</v>
      </c>
      <c r="AG3" s="292">
        <f t="shared" si="5"/>
        <v>45318</v>
      </c>
      <c r="AH3" s="294">
        <f t="shared" ref="AH3" si="6">AG3+1</f>
        <v>45319</v>
      </c>
      <c r="AI3" s="295">
        <f t="shared" ref="AI3" si="7">AH3+1</f>
        <v>45320</v>
      </c>
      <c r="AJ3" s="295">
        <f t="shared" ref="AJ3" si="8">AI3+1</f>
        <v>45321</v>
      </c>
      <c r="AK3" s="295">
        <f t="shared" ref="AK3" si="9">AJ3+1</f>
        <v>45322</v>
      </c>
      <c r="AL3" s="290" t="s">
        <v>428</v>
      </c>
      <c r="AM3" s="296">
        <v>45689</v>
      </c>
      <c r="AN3" s="297">
        <f>AM3+1</f>
        <v>45690</v>
      </c>
      <c r="AO3" s="298">
        <f t="shared" ref="AO3:BG3" si="10">AN3+1</f>
        <v>45691</v>
      </c>
      <c r="AP3" s="298">
        <f t="shared" si="10"/>
        <v>45692</v>
      </c>
      <c r="AQ3" s="307">
        <f t="shared" si="10"/>
        <v>45693</v>
      </c>
      <c r="AR3" s="292">
        <f t="shared" ref="AR3" si="11">AQ3+1</f>
        <v>45694</v>
      </c>
      <c r="AS3" s="292">
        <f t="shared" ref="AS3" si="12">AR3+1</f>
        <v>45695</v>
      </c>
      <c r="AT3" s="294">
        <f t="shared" ref="AT3" si="13">AS3+1</f>
        <v>45696</v>
      </c>
      <c r="AU3" s="309">
        <f t="shared" ref="AU3" si="14">AT3+1</f>
        <v>45697</v>
      </c>
      <c r="AV3" s="292">
        <f t="shared" ref="AV3" si="15">AU3+1</f>
        <v>45698</v>
      </c>
      <c r="AW3" s="298">
        <f t="shared" ref="AW3" si="16">AV3+1</f>
        <v>45699</v>
      </c>
      <c r="AX3" s="295">
        <f t="shared" ref="AX3" si="17">AW3+1</f>
        <v>45700</v>
      </c>
      <c r="AY3" s="298">
        <f>AX3+1</f>
        <v>45701</v>
      </c>
      <c r="AZ3" s="298">
        <f t="shared" si="10"/>
        <v>45702</v>
      </c>
      <c r="BA3" s="294">
        <f t="shared" si="10"/>
        <v>45703</v>
      </c>
      <c r="BB3" s="315">
        <f t="shared" si="10"/>
        <v>45704</v>
      </c>
      <c r="BC3" s="298">
        <f t="shared" si="10"/>
        <v>45705</v>
      </c>
      <c r="BD3" s="298">
        <f t="shared" si="10"/>
        <v>45706</v>
      </c>
      <c r="BE3" s="295">
        <f t="shared" si="10"/>
        <v>45707</v>
      </c>
      <c r="BF3" s="298">
        <f t="shared" si="10"/>
        <v>45708</v>
      </c>
      <c r="BG3" s="298">
        <f t="shared" si="10"/>
        <v>45709</v>
      </c>
      <c r="BH3" s="294">
        <f>BG3+1</f>
        <v>45710</v>
      </c>
      <c r="BI3" s="315">
        <f>BH3+1</f>
        <v>45711</v>
      </c>
      <c r="BJ3" s="298">
        <f>BI3+1</f>
        <v>45712</v>
      </c>
      <c r="BK3" s="298">
        <f t="shared" ref="BK3:BN3" si="18">BJ3+1</f>
        <v>45713</v>
      </c>
      <c r="BL3" s="307">
        <f t="shared" si="18"/>
        <v>45714</v>
      </c>
      <c r="BM3" s="292">
        <f t="shared" si="18"/>
        <v>45715</v>
      </c>
      <c r="BN3" s="292">
        <f t="shared" si="18"/>
        <v>45716</v>
      </c>
      <c r="BO3" s="317" t="s">
        <v>453</v>
      </c>
      <c r="BP3" s="323">
        <v>45717</v>
      </c>
      <c r="BQ3" s="309">
        <f t="shared" ref="BQ3:BV3" si="19">BP3+1</f>
        <v>45718</v>
      </c>
      <c r="BR3" s="296">
        <f t="shared" si="19"/>
        <v>45719</v>
      </c>
      <c r="BS3" s="298">
        <f t="shared" si="19"/>
        <v>45720</v>
      </c>
      <c r="BT3" s="345">
        <f t="shared" si="19"/>
        <v>45721</v>
      </c>
      <c r="BU3" s="298">
        <f t="shared" si="19"/>
        <v>45722</v>
      </c>
      <c r="BV3" s="298">
        <f t="shared" si="19"/>
        <v>45723</v>
      </c>
      <c r="BW3" s="292">
        <f>BV3+1</f>
        <v>45724</v>
      </c>
      <c r="BX3" s="347">
        <f>BW3+1</f>
        <v>45725</v>
      </c>
      <c r="BY3" s="346">
        <f>BX3+1</f>
        <v>45726</v>
      </c>
      <c r="BZ3" s="307">
        <f t="shared" ref="BZ3:CB3" si="20">BY3+1</f>
        <v>45727</v>
      </c>
      <c r="CA3" s="307">
        <f t="shared" si="20"/>
        <v>45728</v>
      </c>
      <c r="CB3" s="307">
        <f t="shared" si="20"/>
        <v>45729</v>
      </c>
      <c r="CC3" s="307">
        <f t="shared" ref="CC3:CJ3" si="21">CB3+1</f>
        <v>45730</v>
      </c>
      <c r="CD3" s="307">
        <f t="shared" si="21"/>
        <v>45731</v>
      </c>
      <c r="CE3" s="347">
        <f t="shared" ref="CE3" si="22">CD3+1</f>
        <v>45732</v>
      </c>
      <c r="CF3" s="346">
        <f t="shared" si="21"/>
        <v>45733</v>
      </c>
      <c r="CG3" s="307">
        <f t="shared" si="21"/>
        <v>45734</v>
      </c>
      <c r="CH3" s="307">
        <f t="shared" si="21"/>
        <v>45735</v>
      </c>
      <c r="CI3" s="307">
        <f t="shared" si="21"/>
        <v>45736</v>
      </c>
      <c r="CJ3" s="307">
        <f t="shared" si="21"/>
        <v>45737</v>
      </c>
      <c r="CK3" s="307">
        <f t="shared" ref="CK3:CL3" si="23">CJ3+1</f>
        <v>45738</v>
      </c>
      <c r="CL3" s="347">
        <f t="shared" si="23"/>
        <v>45739</v>
      </c>
      <c r="CM3" s="346">
        <f t="shared" ref="CM3" si="24">CL3+1</f>
        <v>45740</v>
      </c>
      <c r="CN3" s="307">
        <f t="shared" ref="CN3:CT3" si="25">CM3+1</f>
        <v>45741</v>
      </c>
      <c r="CO3" s="307">
        <f t="shared" si="25"/>
        <v>45742</v>
      </c>
      <c r="CP3" s="307">
        <f t="shared" si="25"/>
        <v>45743</v>
      </c>
      <c r="CQ3" s="307">
        <f t="shared" si="25"/>
        <v>45744</v>
      </c>
      <c r="CR3" s="307">
        <f t="shared" si="25"/>
        <v>45745</v>
      </c>
      <c r="CS3" s="347">
        <f t="shared" si="25"/>
        <v>45746</v>
      </c>
      <c r="CT3" s="323">
        <f t="shared" si="25"/>
        <v>45747</v>
      </c>
      <c r="CU3" s="290" t="s">
        <v>480</v>
      </c>
      <c r="CV3" s="295">
        <v>45748</v>
      </c>
      <c r="CW3" s="298">
        <f>CV3+1</f>
        <v>45749</v>
      </c>
      <c r="CX3" s="298">
        <f t="shared" ref="CX3:DA3" si="26">CW3+1</f>
        <v>45750</v>
      </c>
      <c r="CY3" s="298">
        <f t="shared" si="26"/>
        <v>45751</v>
      </c>
      <c r="CZ3" s="292">
        <f t="shared" si="26"/>
        <v>45752</v>
      </c>
      <c r="DA3" s="347">
        <f t="shared" si="26"/>
        <v>45753</v>
      </c>
      <c r="DB3" s="296">
        <f t="shared" ref="DB3" si="27">DA3+1</f>
        <v>45754</v>
      </c>
      <c r="DC3" s="298">
        <f t="shared" ref="DC3" si="28">DB3+1</f>
        <v>45755</v>
      </c>
      <c r="DD3" s="298">
        <f t="shared" ref="DD3" si="29">DC3+1</f>
        <v>45756</v>
      </c>
      <c r="DE3" s="298">
        <f t="shared" ref="DE3" si="30">DD3+1</f>
        <v>45757</v>
      </c>
      <c r="DF3" s="298">
        <f t="shared" ref="DF3" si="31">DE3+1</f>
        <v>45758</v>
      </c>
      <c r="DG3" s="292">
        <f t="shared" ref="DG3:DH3" si="32">DF3+1</f>
        <v>45759</v>
      </c>
      <c r="DH3" s="347">
        <f t="shared" si="32"/>
        <v>45760</v>
      </c>
      <c r="DI3" s="296">
        <f t="shared" ref="DI3" si="33">DH3+1</f>
        <v>45761</v>
      </c>
      <c r="DJ3" s="298">
        <f t="shared" ref="DJ3" si="34">DI3+1</f>
        <v>45762</v>
      </c>
      <c r="DK3" s="298">
        <f t="shared" ref="DK3" si="35">DJ3+1</f>
        <v>45763</v>
      </c>
      <c r="DL3" s="298">
        <f t="shared" ref="DL3" si="36">DK3+1</f>
        <v>45764</v>
      </c>
      <c r="DM3" s="298">
        <f t="shared" ref="DM3" si="37">DL3+1</f>
        <v>45765</v>
      </c>
      <c r="DN3" s="298">
        <f t="shared" ref="DN3:DO3" si="38">DM3+1</f>
        <v>45766</v>
      </c>
      <c r="DO3" s="291">
        <f t="shared" si="38"/>
        <v>45767</v>
      </c>
      <c r="DP3" s="296">
        <f t="shared" ref="DP3" si="39">DO3+1</f>
        <v>45768</v>
      </c>
    </row>
    <row r="4" spans="1:120" s="273" customFormat="1" ht="24" customHeight="1" x14ac:dyDescent="0.35">
      <c r="A4" s="223"/>
      <c r="B4" s="299"/>
      <c r="C4" s="300"/>
      <c r="D4" s="301"/>
      <c r="E4" s="302"/>
      <c r="F4" s="287"/>
      <c r="G4" s="288" t="s">
        <v>420</v>
      </c>
      <c r="H4" s="393" t="s">
        <v>420</v>
      </c>
      <c r="I4" s="393"/>
      <c r="J4" s="394"/>
      <c r="K4" s="289"/>
      <c r="L4" s="393" t="s">
        <v>421</v>
      </c>
      <c r="M4" s="393"/>
      <c r="N4" s="393"/>
      <c r="O4" s="393"/>
      <c r="P4" s="393"/>
      <c r="Q4" s="394"/>
      <c r="R4" s="289"/>
      <c r="S4" s="393" t="s">
        <v>422</v>
      </c>
      <c r="T4" s="393"/>
      <c r="U4" s="393"/>
      <c r="V4" s="393"/>
      <c r="W4" s="393"/>
      <c r="X4" s="394"/>
      <c r="Y4" s="289"/>
      <c r="Z4" s="393" t="s">
        <v>423</v>
      </c>
      <c r="AA4" s="393"/>
      <c r="AB4" s="393"/>
      <c r="AC4" s="393"/>
      <c r="AD4" s="393"/>
      <c r="AE4" s="393"/>
      <c r="AF4" s="393"/>
      <c r="AG4" s="393"/>
      <c r="AH4" s="394"/>
      <c r="AI4" s="397" t="s">
        <v>429</v>
      </c>
      <c r="AJ4" s="397"/>
      <c r="AK4" s="398"/>
      <c r="AL4" s="287"/>
      <c r="AM4" s="399" t="s">
        <v>429</v>
      </c>
      <c r="AN4" s="397"/>
      <c r="AO4" s="393" t="s">
        <v>452</v>
      </c>
      <c r="AP4" s="393"/>
      <c r="AQ4" s="393"/>
      <c r="AR4" s="393"/>
      <c r="AS4" s="393"/>
      <c r="AT4" s="394"/>
      <c r="AU4" s="289"/>
      <c r="AV4" s="393" t="s">
        <v>472</v>
      </c>
      <c r="AW4" s="393"/>
      <c r="AX4" s="393"/>
      <c r="AY4" s="393"/>
      <c r="AZ4" s="393"/>
      <c r="BA4" s="394"/>
      <c r="BB4" s="312"/>
      <c r="BC4" s="400" t="s">
        <v>473</v>
      </c>
      <c r="BD4" s="393"/>
      <c r="BE4" s="393"/>
      <c r="BF4" s="393"/>
      <c r="BG4" s="393"/>
      <c r="BH4" s="394"/>
      <c r="BI4" s="312"/>
      <c r="BJ4" s="400" t="s">
        <v>475</v>
      </c>
      <c r="BK4" s="393"/>
      <c r="BL4" s="393"/>
      <c r="BM4" s="393"/>
      <c r="BN4" s="394"/>
      <c r="BO4" s="318"/>
      <c r="BP4" s="328" t="s">
        <v>475</v>
      </c>
      <c r="BQ4" s="289"/>
      <c r="BR4" s="395" t="s">
        <v>476</v>
      </c>
      <c r="BS4" s="393"/>
      <c r="BT4" s="393"/>
      <c r="BU4" s="393"/>
      <c r="BV4" s="393"/>
      <c r="BW4" s="393"/>
      <c r="BX4" s="394"/>
      <c r="BY4" s="401" t="s">
        <v>481</v>
      </c>
      <c r="BZ4" s="402"/>
      <c r="CA4" s="402"/>
      <c r="CB4" s="402"/>
      <c r="CC4" s="402"/>
      <c r="CD4" s="402"/>
      <c r="CE4" s="403"/>
      <c r="CF4" s="395" t="s">
        <v>482</v>
      </c>
      <c r="CG4" s="393"/>
      <c r="CH4" s="393"/>
      <c r="CI4" s="393"/>
      <c r="CJ4" s="393"/>
      <c r="CK4" s="393"/>
      <c r="CL4" s="394"/>
      <c r="CM4" s="395" t="s">
        <v>483</v>
      </c>
      <c r="CN4" s="393"/>
      <c r="CO4" s="393"/>
      <c r="CP4" s="393"/>
      <c r="CQ4" s="393"/>
      <c r="CR4" s="393"/>
      <c r="CS4" s="394"/>
      <c r="CT4" s="328" t="s">
        <v>484</v>
      </c>
      <c r="CU4" s="287"/>
      <c r="CV4" s="350" t="s">
        <v>484</v>
      </c>
      <c r="CW4" s="351"/>
      <c r="CX4" s="351"/>
      <c r="CY4" s="351"/>
      <c r="CZ4" s="351"/>
      <c r="DA4" s="352"/>
      <c r="DB4" s="395" t="s">
        <v>485</v>
      </c>
      <c r="DC4" s="393"/>
      <c r="DD4" s="393"/>
      <c r="DE4" s="393"/>
      <c r="DF4" s="393"/>
      <c r="DG4" s="393"/>
      <c r="DH4" s="394"/>
      <c r="DI4" s="395" t="s">
        <v>486</v>
      </c>
      <c r="DJ4" s="393"/>
      <c r="DK4" s="393"/>
      <c r="DL4" s="393"/>
      <c r="DM4" s="393"/>
      <c r="DN4" s="393"/>
      <c r="DO4" s="393"/>
      <c r="DP4" s="350" t="s">
        <v>487</v>
      </c>
    </row>
    <row r="5" spans="1:120" ht="26.5" customHeight="1" x14ac:dyDescent="0.35">
      <c r="A5" s="225" t="s">
        <v>149</v>
      </c>
      <c r="B5" s="226" t="s">
        <v>424</v>
      </c>
      <c r="C5" s="227"/>
      <c r="D5" s="228"/>
      <c r="E5" s="229"/>
      <c r="F5" s="230"/>
      <c r="G5" s="231"/>
      <c r="H5" s="232"/>
      <c r="I5" s="232"/>
      <c r="J5" s="229"/>
      <c r="K5" s="266"/>
      <c r="L5" s="232"/>
      <c r="M5" s="232"/>
      <c r="N5" s="266"/>
      <c r="O5" s="232"/>
      <c r="P5" s="232"/>
      <c r="Q5" s="229"/>
      <c r="R5" s="266"/>
      <c r="S5" s="255"/>
      <c r="T5" s="232"/>
      <c r="U5" s="266"/>
      <c r="V5" s="232"/>
      <c r="W5" s="232"/>
      <c r="X5" s="229"/>
      <c r="Y5" s="266"/>
      <c r="Z5" s="255"/>
      <c r="AA5" s="232"/>
      <c r="AB5" s="266"/>
      <c r="AC5" s="232"/>
      <c r="AD5" s="232"/>
      <c r="AE5" s="232"/>
      <c r="AF5" s="232"/>
      <c r="AG5" s="255"/>
      <c r="AH5" s="229"/>
      <c r="AI5" s="266"/>
      <c r="AJ5" s="268"/>
      <c r="AK5" s="229"/>
      <c r="AL5" s="230"/>
      <c r="AM5" s="231"/>
      <c r="AN5" s="232"/>
      <c r="AO5" s="232"/>
      <c r="AP5" s="232"/>
      <c r="AQ5" s="266"/>
      <c r="AR5" s="232"/>
      <c r="AS5" s="232"/>
      <c r="AT5" s="229"/>
      <c r="AU5" s="311"/>
      <c r="AV5" s="232"/>
      <c r="AW5" s="232"/>
      <c r="AX5" s="266"/>
      <c r="AY5" s="224"/>
      <c r="AZ5" s="232"/>
      <c r="BA5" s="229"/>
      <c r="BB5" s="311"/>
      <c r="BC5" s="232"/>
      <c r="BD5" s="232"/>
      <c r="BE5" s="266"/>
      <c r="BF5" s="232"/>
      <c r="BG5" s="232"/>
      <c r="BH5" s="229"/>
      <c r="BI5" s="311"/>
      <c r="BJ5" s="232"/>
      <c r="BK5" s="232"/>
      <c r="BL5" s="266"/>
      <c r="BM5" s="232"/>
      <c r="BN5" s="232"/>
      <c r="BO5" s="319"/>
      <c r="BP5" s="324"/>
      <c r="BQ5" s="330"/>
      <c r="BR5" s="231"/>
      <c r="BS5" s="232"/>
      <c r="BT5" s="327"/>
      <c r="BU5" s="232"/>
      <c r="BV5" s="232"/>
      <c r="BW5" s="255"/>
      <c r="BX5" s="348"/>
      <c r="BY5" s="231"/>
      <c r="BZ5" s="232"/>
      <c r="CA5" s="232"/>
      <c r="CB5" s="232"/>
      <c r="CC5" s="232"/>
      <c r="CD5" s="255"/>
      <c r="CE5" s="348"/>
      <c r="CF5" s="231"/>
      <c r="CG5" s="266"/>
      <c r="CH5" s="266"/>
      <c r="CI5" s="266"/>
      <c r="CJ5" s="266"/>
      <c r="CK5" s="255"/>
      <c r="CL5" s="348"/>
      <c r="CM5" s="231"/>
      <c r="CN5" s="232"/>
      <c r="CO5" s="232"/>
      <c r="CP5" s="232"/>
      <c r="CQ5" s="232"/>
      <c r="CR5" s="255"/>
      <c r="CS5" s="348"/>
      <c r="CT5" s="324"/>
      <c r="CU5" s="230"/>
      <c r="CV5" s="266"/>
      <c r="CW5" s="232"/>
      <c r="CX5" s="232"/>
      <c r="CY5" s="232"/>
      <c r="CZ5" s="255"/>
      <c r="DA5" s="348"/>
      <c r="DB5" s="231"/>
      <c r="DC5" s="232"/>
      <c r="DD5" s="232"/>
      <c r="DE5" s="232"/>
      <c r="DF5" s="232"/>
      <c r="DG5" s="255"/>
      <c r="DH5" s="348"/>
      <c r="DI5" s="231"/>
      <c r="DJ5" s="232"/>
      <c r="DK5" s="232"/>
      <c r="DL5" s="232"/>
      <c r="DM5" s="232"/>
      <c r="DN5" s="232"/>
      <c r="DO5" s="353"/>
      <c r="DP5" s="231"/>
    </row>
    <row r="6" spans="1:120" s="9" customFormat="1" ht="26.15" hidden="1" customHeight="1" x14ac:dyDescent="0.35">
      <c r="A6" s="233">
        <v>1</v>
      </c>
      <c r="B6" s="234">
        <v>1</v>
      </c>
      <c r="C6" s="235">
        <v>150000006</v>
      </c>
      <c r="D6" s="337" t="s">
        <v>5</v>
      </c>
      <c r="E6" s="236" t="s">
        <v>93</v>
      </c>
      <c r="F6" s="237">
        <v>9000</v>
      </c>
      <c r="G6" s="259"/>
      <c r="H6" s="239"/>
      <c r="I6" s="239"/>
      <c r="J6" s="240"/>
      <c r="K6" s="310"/>
      <c r="L6" s="239"/>
      <c r="M6" s="239"/>
      <c r="N6" s="267"/>
      <c r="O6" s="239"/>
      <c r="P6" s="239"/>
      <c r="Q6" s="240"/>
      <c r="R6" s="310"/>
      <c r="S6" s="256"/>
      <c r="T6" s="239"/>
      <c r="U6" s="267"/>
      <c r="V6" s="239"/>
      <c r="W6" s="239"/>
      <c r="X6" s="240"/>
      <c r="Y6" s="310"/>
      <c r="Z6" s="256"/>
      <c r="AA6" s="239"/>
      <c r="AB6" s="267"/>
      <c r="AC6" s="239"/>
      <c r="AD6" s="239"/>
      <c r="AE6" s="239"/>
      <c r="AF6" s="262"/>
      <c r="AG6" s="256"/>
      <c r="AH6" s="240"/>
      <c r="AI6" s="267"/>
      <c r="AJ6" s="269"/>
      <c r="AK6" s="240"/>
      <c r="AL6" s="237">
        <v>9000</v>
      </c>
      <c r="AM6" s="238"/>
      <c r="AN6" s="262"/>
      <c r="AO6" s="239"/>
      <c r="AP6" s="239"/>
      <c r="AQ6" s="267"/>
      <c r="AR6" s="239"/>
      <c r="AS6" s="239"/>
      <c r="AT6" s="240"/>
      <c r="AU6" s="310"/>
      <c r="AV6" s="239"/>
      <c r="AW6" s="239"/>
      <c r="AX6" s="267"/>
      <c r="AY6" s="271"/>
      <c r="AZ6" s="239"/>
      <c r="BA6" s="240"/>
      <c r="BB6" s="310"/>
      <c r="BC6" s="239"/>
      <c r="BD6" s="239"/>
      <c r="BE6" s="267"/>
      <c r="BF6" s="239"/>
      <c r="BG6" s="239"/>
      <c r="BH6" s="240"/>
      <c r="BI6" s="310"/>
      <c r="BJ6" s="239"/>
      <c r="BK6" s="239"/>
      <c r="BL6" s="267"/>
      <c r="BM6" s="239"/>
      <c r="BN6" s="239"/>
      <c r="BO6" s="320">
        <v>9000</v>
      </c>
      <c r="BP6" s="325"/>
      <c r="BQ6" s="331"/>
      <c r="BR6" s="238"/>
      <c r="BS6" s="239"/>
      <c r="BT6" s="239"/>
      <c r="BU6" s="239"/>
      <c r="BV6" s="239"/>
      <c r="BW6" s="256"/>
      <c r="BX6" s="349"/>
      <c r="BY6" s="238"/>
      <c r="BZ6" s="239"/>
      <c r="CA6" s="239"/>
      <c r="CB6" s="239"/>
      <c r="CC6" s="239"/>
      <c r="CD6" s="256"/>
      <c r="CE6" s="349"/>
      <c r="CF6" s="238"/>
      <c r="CG6" s="267"/>
      <c r="CH6" s="267"/>
      <c r="CI6" s="267"/>
      <c r="CJ6" s="267"/>
      <c r="CK6" s="256"/>
      <c r="CL6" s="349"/>
      <c r="CM6" s="238"/>
      <c r="CN6" s="239"/>
      <c r="CO6" s="239"/>
      <c r="CP6" s="239"/>
      <c r="CQ6" s="239"/>
      <c r="CR6" s="256"/>
      <c r="CS6" s="349"/>
      <c r="CT6" s="325"/>
      <c r="CU6" s="237">
        <v>9000</v>
      </c>
      <c r="CV6" s="267"/>
      <c r="CW6" s="239"/>
      <c r="CX6" s="239"/>
      <c r="CY6" s="239"/>
      <c r="CZ6" s="256"/>
      <c r="DA6" s="349"/>
      <c r="DB6" s="238"/>
      <c r="DC6" s="239"/>
      <c r="DD6" s="239"/>
      <c r="DE6" s="239"/>
      <c r="DF6" s="239"/>
      <c r="DG6" s="256"/>
      <c r="DH6" s="349"/>
      <c r="DI6" s="238"/>
      <c r="DJ6" s="239"/>
      <c r="DK6" s="239"/>
      <c r="DL6" s="239"/>
      <c r="DM6" s="239"/>
      <c r="DN6" s="239"/>
      <c r="DO6" s="354"/>
      <c r="DP6" s="238"/>
    </row>
    <row r="7" spans="1:120" s="9" customFormat="1" ht="24.5" customHeight="1" x14ac:dyDescent="0.35">
      <c r="A7" s="241">
        <f t="shared" ref="A7:A32" si="40">A6+1</f>
        <v>2</v>
      </c>
      <c r="B7" s="242">
        <v>1</v>
      </c>
      <c r="C7" s="243">
        <v>150000006</v>
      </c>
      <c r="D7" s="338" t="s">
        <v>5</v>
      </c>
      <c r="E7" s="244" t="s">
        <v>95</v>
      </c>
      <c r="F7" s="245">
        <v>12300</v>
      </c>
      <c r="G7" s="259"/>
      <c r="H7" s="247">
        <v>12000.666666666666</v>
      </c>
      <c r="I7" s="247">
        <v>11991.666666666666</v>
      </c>
      <c r="J7" s="248">
        <v>11982</v>
      </c>
      <c r="K7" s="310"/>
      <c r="L7" s="247">
        <v>11992.5</v>
      </c>
      <c r="M7" s="247">
        <v>12022.666666666666</v>
      </c>
      <c r="N7" s="249">
        <v>12060.666666666666</v>
      </c>
      <c r="O7" s="247">
        <v>12030.333333333334</v>
      </c>
      <c r="P7" s="247">
        <v>12008.333333333334</v>
      </c>
      <c r="Q7" s="248">
        <v>11971.666666666666</v>
      </c>
      <c r="R7" s="310"/>
      <c r="S7" s="257">
        <v>11899.333333333334</v>
      </c>
      <c r="T7" s="247">
        <v>11936.666666666666</v>
      </c>
      <c r="U7" s="249">
        <v>11748</v>
      </c>
      <c r="V7" s="247">
        <v>11700</v>
      </c>
      <c r="W7" s="247">
        <v>11824</v>
      </c>
      <c r="X7" s="248">
        <v>11884.5</v>
      </c>
      <c r="Y7" s="310"/>
      <c r="Z7" s="257">
        <v>11914.5</v>
      </c>
      <c r="AA7" s="247">
        <v>11802</v>
      </c>
      <c r="AB7" s="249">
        <v>11583</v>
      </c>
      <c r="AC7" s="247">
        <v>11538</v>
      </c>
      <c r="AD7" s="247">
        <v>11806</v>
      </c>
      <c r="AE7" s="247"/>
      <c r="AF7" s="262"/>
      <c r="AG7" s="257"/>
      <c r="AH7" s="248"/>
      <c r="AI7" s="249"/>
      <c r="AJ7" s="270"/>
      <c r="AK7" s="248"/>
      <c r="AL7" s="245">
        <v>12300</v>
      </c>
      <c r="AM7" s="246"/>
      <c r="AN7" s="262"/>
      <c r="AO7" s="247">
        <v>12000</v>
      </c>
      <c r="AP7" s="247">
        <v>12000</v>
      </c>
      <c r="AQ7" s="249">
        <v>12000</v>
      </c>
      <c r="AR7" s="247">
        <v>12160</v>
      </c>
      <c r="AS7" s="247">
        <v>11985</v>
      </c>
      <c r="AT7" s="248">
        <v>11958.5</v>
      </c>
      <c r="AU7" s="310"/>
      <c r="AV7" s="247">
        <v>12278</v>
      </c>
      <c r="AW7" s="247">
        <v>11822.5</v>
      </c>
      <c r="AX7" s="249">
        <v>12009.5</v>
      </c>
      <c r="AY7" s="247">
        <v>12105</v>
      </c>
      <c r="AZ7" s="247">
        <v>12000</v>
      </c>
      <c r="BA7" s="248">
        <v>11967</v>
      </c>
      <c r="BB7" s="310"/>
      <c r="BC7" s="247">
        <v>11881</v>
      </c>
      <c r="BD7" s="247">
        <v>12150</v>
      </c>
      <c r="BE7" s="249">
        <v>12150</v>
      </c>
      <c r="BF7" s="247">
        <v>12338</v>
      </c>
      <c r="BG7" s="247">
        <v>12109</v>
      </c>
      <c r="BH7" s="248">
        <v>12154</v>
      </c>
      <c r="BI7" s="310"/>
      <c r="BJ7" s="247">
        <v>12133</v>
      </c>
      <c r="BK7" s="247">
        <v>12335</v>
      </c>
      <c r="BL7" s="249">
        <v>12150</v>
      </c>
      <c r="BM7" s="247">
        <v>12733</v>
      </c>
      <c r="BN7" s="247">
        <v>12133</v>
      </c>
      <c r="BO7" s="321">
        <v>12500</v>
      </c>
      <c r="BP7" s="326"/>
      <c r="BQ7" s="331"/>
      <c r="BR7" s="343"/>
      <c r="BS7" s="316"/>
      <c r="BT7" s="316"/>
      <c r="BU7" s="316"/>
      <c r="BV7" s="316"/>
      <c r="BW7" s="342"/>
      <c r="BX7" s="349"/>
      <c r="BY7" s="343"/>
      <c r="BZ7" s="316"/>
      <c r="CA7" s="316"/>
      <c r="CB7" s="316"/>
      <c r="CC7" s="316"/>
      <c r="CD7" s="342"/>
      <c r="CE7" s="349"/>
      <c r="CF7" s="343"/>
      <c r="CG7" s="329"/>
      <c r="CH7" s="329"/>
      <c r="CI7" s="329"/>
      <c r="CJ7" s="329"/>
      <c r="CK7" s="342"/>
      <c r="CL7" s="349"/>
      <c r="CM7" s="343"/>
      <c r="CN7" s="316"/>
      <c r="CO7" s="316"/>
      <c r="CP7" s="316"/>
      <c r="CQ7" s="316"/>
      <c r="CR7" s="342"/>
      <c r="CS7" s="349"/>
      <c r="CT7" s="326"/>
      <c r="CU7" s="245">
        <v>13500</v>
      </c>
      <c r="CV7" s="329"/>
      <c r="CW7" s="316"/>
      <c r="CX7" s="316"/>
      <c r="CY7" s="316"/>
      <c r="CZ7" s="342"/>
      <c r="DA7" s="349"/>
      <c r="DB7" s="343"/>
      <c r="DC7" s="316"/>
      <c r="DD7" s="316"/>
      <c r="DE7" s="316"/>
      <c r="DF7" s="316"/>
      <c r="DG7" s="342"/>
      <c r="DH7" s="349"/>
      <c r="DI7" s="343"/>
      <c r="DJ7" s="316"/>
      <c r="DK7" s="316"/>
      <c r="DL7" s="316"/>
      <c r="DM7" s="316"/>
      <c r="DN7" s="316"/>
      <c r="DO7" s="354"/>
      <c r="DP7" s="343"/>
    </row>
    <row r="8" spans="1:120" ht="26.5" customHeight="1" x14ac:dyDescent="0.35">
      <c r="A8" s="225" t="s">
        <v>149</v>
      </c>
      <c r="B8" s="226" t="s">
        <v>425</v>
      </c>
      <c r="C8" s="227"/>
      <c r="D8" s="228"/>
      <c r="E8" s="229"/>
      <c r="F8" s="230"/>
      <c r="G8" s="231"/>
      <c r="H8" s="232"/>
      <c r="I8" s="232"/>
      <c r="J8" s="229"/>
      <c r="K8" s="266"/>
      <c r="L8" s="232"/>
      <c r="M8" s="232"/>
      <c r="N8" s="266"/>
      <c r="O8" s="232"/>
      <c r="P8" s="232"/>
      <c r="Q8" s="229"/>
      <c r="R8" s="266"/>
      <c r="S8" s="255"/>
      <c r="T8" s="232"/>
      <c r="U8" s="266"/>
      <c r="V8" s="232"/>
      <c r="W8" s="232"/>
      <c r="X8" s="229"/>
      <c r="Y8" s="266"/>
      <c r="Z8" s="255"/>
      <c r="AA8" s="232"/>
      <c r="AB8" s="266"/>
      <c r="AC8" s="232"/>
      <c r="AD8" s="232"/>
      <c r="AE8" s="232"/>
      <c r="AF8" s="232"/>
      <c r="AG8" s="255"/>
      <c r="AH8" s="229"/>
      <c r="AI8" s="266"/>
      <c r="AJ8" s="268"/>
      <c r="AK8" s="229"/>
      <c r="AL8" s="230"/>
      <c r="AM8" s="231"/>
      <c r="AN8" s="232"/>
      <c r="AO8" s="232"/>
      <c r="AP8" s="232"/>
      <c r="AQ8" s="266"/>
      <c r="AR8" s="232"/>
      <c r="AS8" s="232"/>
      <c r="AT8" s="229"/>
      <c r="AU8" s="311"/>
      <c r="AV8" s="232"/>
      <c r="AW8" s="232"/>
      <c r="AX8" s="266"/>
      <c r="AY8" s="224"/>
      <c r="AZ8" s="232"/>
      <c r="BA8" s="229"/>
      <c r="BB8" s="311"/>
      <c r="BC8" s="232"/>
      <c r="BD8" s="232"/>
      <c r="BE8" s="266"/>
      <c r="BF8" s="232"/>
      <c r="BG8" s="232"/>
      <c r="BH8" s="229"/>
      <c r="BI8" s="311"/>
      <c r="BJ8" s="232"/>
      <c r="BK8" s="232"/>
      <c r="BL8" s="266"/>
      <c r="BM8" s="232"/>
      <c r="BN8" s="232"/>
      <c r="BO8" s="319"/>
      <c r="BP8" s="324"/>
      <c r="BQ8" s="330"/>
      <c r="BR8" s="231"/>
      <c r="BS8" s="232"/>
      <c r="BT8" s="232"/>
      <c r="BU8" s="232"/>
      <c r="BV8" s="232"/>
      <c r="BW8" s="255"/>
      <c r="BX8" s="348"/>
      <c r="BY8" s="231"/>
      <c r="BZ8" s="232"/>
      <c r="CA8" s="232"/>
      <c r="CB8" s="232"/>
      <c r="CC8" s="232"/>
      <c r="CD8" s="255"/>
      <c r="CE8" s="348"/>
      <c r="CF8" s="231"/>
      <c r="CG8" s="266"/>
      <c r="CH8" s="266"/>
      <c r="CI8" s="266"/>
      <c r="CJ8" s="266"/>
      <c r="CK8" s="255"/>
      <c r="CL8" s="348"/>
      <c r="CM8" s="231"/>
      <c r="CN8" s="232"/>
      <c r="CO8" s="232"/>
      <c r="CP8" s="232"/>
      <c r="CQ8" s="232"/>
      <c r="CR8" s="255"/>
      <c r="CS8" s="348"/>
      <c r="CT8" s="324"/>
      <c r="CU8" s="230"/>
      <c r="CV8" s="266"/>
      <c r="CW8" s="232"/>
      <c r="CX8" s="232"/>
      <c r="CY8" s="232"/>
      <c r="CZ8" s="255"/>
      <c r="DA8" s="348"/>
      <c r="DB8" s="231"/>
      <c r="DC8" s="232"/>
      <c r="DD8" s="232"/>
      <c r="DE8" s="232"/>
      <c r="DF8" s="232"/>
      <c r="DG8" s="255"/>
      <c r="DH8" s="348"/>
      <c r="DI8" s="231"/>
      <c r="DJ8" s="232"/>
      <c r="DK8" s="232"/>
      <c r="DL8" s="232"/>
      <c r="DM8" s="232"/>
      <c r="DN8" s="232"/>
      <c r="DO8" s="353"/>
      <c r="DP8" s="231"/>
    </row>
    <row r="9" spans="1:120" s="9" customFormat="1" ht="27" customHeight="1" x14ac:dyDescent="0.35">
      <c r="A9" s="241">
        <v>2</v>
      </c>
      <c r="B9" s="242">
        <f>ROW()-ROW($B$8)</f>
        <v>1</v>
      </c>
      <c r="C9" s="243">
        <v>150000003</v>
      </c>
      <c r="D9" s="338" t="s">
        <v>446</v>
      </c>
      <c r="E9" s="244" t="s">
        <v>314</v>
      </c>
      <c r="F9" s="341">
        <v>16800</v>
      </c>
      <c r="G9" s="259"/>
      <c r="H9" s="316" t="s">
        <v>442</v>
      </c>
      <c r="I9" s="316" t="s">
        <v>442</v>
      </c>
      <c r="J9" s="332" t="s">
        <v>442</v>
      </c>
      <c r="K9" s="310"/>
      <c r="L9" s="316" t="s">
        <v>442</v>
      </c>
      <c r="M9" s="316" t="s">
        <v>442</v>
      </c>
      <c r="N9" s="329" t="s">
        <v>442</v>
      </c>
      <c r="O9" s="316" t="s">
        <v>442</v>
      </c>
      <c r="P9" s="316">
        <v>16800</v>
      </c>
      <c r="Q9" s="332">
        <v>16811.814122809134</v>
      </c>
      <c r="R9" s="310"/>
      <c r="S9" s="342" t="s">
        <v>442</v>
      </c>
      <c r="T9" s="316" t="s">
        <v>442</v>
      </c>
      <c r="U9" s="329">
        <v>16800</v>
      </c>
      <c r="V9" s="316">
        <v>16800</v>
      </c>
      <c r="W9" s="316" t="s">
        <v>442</v>
      </c>
      <c r="X9" s="332" t="s">
        <v>442</v>
      </c>
      <c r="Y9" s="310"/>
      <c r="Z9" s="342">
        <v>16800</v>
      </c>
      <c r="AA9" s="316">
        <v>16800</v>
      </c>
      <c r="AB9" s="329">
        <v>17389.853710911288</v>
      </c>
      <c r="AC9" s="316" t="s">
        <v>442</v>
      </c>
      <c r="AD9" s="316" t="s">
        <v>442</v>
      </c>
      <c r="AE9" s="316"/>
      <c r="AF9" s="262"/>
      <c r="AG9" s="342"/>
      <c r="AH9" s="332"/>
      <c r="AI9" s="329"/>
      <c r="AJ9" s="333"/>
      <c r="AK9" s="332"/>
      <c r="AL9" s="341">
        <v>16800</v>
      </c>
      <c r="AM9" s="343"/>
      <c r="AN9" s="262"/>
      <c r="AO9" s="316" t="s">
        <v>442</v>
      </c>
      <c r="AP9" s="316" t="s">
        <v>442</v>
      </c>
      <c r="AQ9" s="329" t="s">
        <v>442</v>
      </c>
      <c r="AR9" s="316" t="s">
        <v>442</v>
      </c>
      <c r="AS9" s="316">
        <v>16800</v>
      </c>
      <c r="AT9" s="332">
        <v>16800</v>
      </c>
      <c r="AU9" s="310"/>
      <c r="AV9" s="316">
        <v>16800</v>
      </c>
      <c r="AW9" s="316">
        <v>16800</v>
      </c>
      <c r="AX9" s="329">
        <v>16800</v>
      </c>
      <c r="AY9" s="316">
        <v>16800</v>
      </c>
      <c r="AZ9" s="316">
        <v>16800</v>
      </c>
      <c r="BA9" s="332">
        <v>16800</v>
      </c>
      <c r="BB9" s="310"/>
      <c r="BC9" s="316" t="s">
        <v>442</v>
      </c>
      <c r="BD9" s="316">
        <v>16800</v>
      </c>
      <c r="BE9" s="329" t="s">
        <v>442</v>
      </c>
      <c r="BF9" s="316" t="s">
        <v>442</v>
      </c>
      <c r="BG9" s="316">
        <v>16800</v>
      </c>
      <c r="BH9" s="332" t="s">
        <v>442</v>
      </c>
      <c r="BI9" s="310"/>
      <c r="BJ9" s="316">
        <v>16800</v>
      </c>
      <c r="BK9" s="316">
        <v>16800</v>
      </c>
      <c r="BL9" s="329">
        <v>16800</v>
      </c>
      <c r="BM9" s="316" t="s">
        <v>442</v>
      </c>
      <c r="BN9" s="316">
        <v>16800</v>
      </c>
      <c r="BO9" s="344">
        <v>17200</v>
      </c>
      <c r="BP9" s="326" t="s">
        <v>442</v>
      </c>
      <c r="BQ9" s="331"/>
      <c r="BR9" s="343" t="s">
        <v>442</v>
      </c>
      <c r="BS9" s="316">
        <v>17200</v>
      </c>
      <c r="BT9" s="316" t="s">
        <v>442</v>
      </c>
      <c r="BU9" s="316" t="s">
        <v>442</v>
      </c>
      <c r="BV9" s="316">
        <v>17406.245668316831</v>
      </c>
      <c r="BW9" s="342">
        <v>17200</v>
      </c>
      <c r="BX9" s="349"/>
      <c r="BY9" s="343" t="s">
        <v>442</v>
      </c>
      <c r="BZ9" s="316" t="s">
        <v>442</v>
      </c>
      <c r="CA9" s="316" t="s">
        <v>442</v>
      </c>
      <c r="CB9" s="316" t="s">
        <v>442</v>
      </c>
      <c r="CC9" s="316">
        <v>17200</v>
      </c>
      <c r="CD9" s="342" t="s">
        <v>442</v>
      </c>
      <c r="CE9" s="349"/>
      <c r="CF9" s="343" t="s">
        <v>442</v>
      </c>
      <c r="CG9" s="329">
        <v>17211.863938053099</v>
      </c>
      <c r="CH9" s="329" t="s">
        <v>442</v>
      </c>
      <c r="CI9" s="329">
        <v>16711.905701878066</v>
      </c>
      <c r="CJ9" s="329">
        <v>16400</v>
      </c>
      <c r="CK9" s="342" t="s">
        <v>442</v>
      </c>
      <c r="CL9" s="349"/>
      <c r="CM9" s="343" t="s">
        <v>442</v>
      </c>
      <c r="CN9" s="316">
        <v>16896.353476037129</v>
      </c>
      <c r="CO9" s="316">
        <v>16700</v>
      </c>
      <c r="CP9" s="316" t="s">
        <v>442</v>
      </c>
      <c r="CQ9" s="316">
        <v>16623.406357388318</v>
      </c>
      <c r="CR9" s="342">
        <v>16779.46980096088</v>
      </c>
      <c r="CS9" s="349"/>
      <c r="CT9" s="326" t="s">
        <v>442</v>
      </c>
      <c r="CU9" s="341">
        <v>18000</v>
      </c>
      <c r="CV9" s="329">
        <v>18000</v>
      </c>
      <c r="CW9" s="316" t="s">
        <v>442</v>
      </c>
      <c r="CX9" s="316">
        <v>18120.113248974405</v>
      </c>
      <c r="CY9" s="316">
        <v>17331.309963099629</v>
      </c>
      <c r="CZ9" s="342">
        <v>18000</v>
      </c>
      <c r="DA9" s="349" t="s">
        <v>442</v>
      </c>
      <c r="DB9" s="343" t="s">
        <v>442</v>
      </c>
      <c r="DC9" s="316">
        <v>18122.510172143975</v>
      </c>
      <c r="DD9" s="316">
        <v>17933.801441016731</v>
      </c>
      <c r="DE9" s="316">
        <v>17839.957068914777</v>
      </c>
      <c r="DF9" s="316">
        <v>17797.924338801473</v>
      </c>
      <c r="DG9" s="342">
        <v>17574.315341664453</v>
      </c>
      <c r="DH9" s="349" t="s">
        <v>442</v>
      </c>
      <c r="DI9" s="343" t="s">
        <v>442</v>
      </c>
      <c r="DJ9" s="316">
        <v>18185.722305389223</v>
      </c>
      <c r="DK9" s="316">
        <v>17974.136840538729</v>
      </c>
      <c r="DL9" s="316">
        <v>18183.592628516002</v>
      </c>
      <c r="DM9" s="316">
        <v>17674.232237479348</v>
      </c>
      <c r="DN9" s="316">
        <v>17679.926922100989</v>
      </c>
      <c r="DO9" s="354" t="s">
        <v>442</v>
      </c>
      <c r="DP9" s="343" t="s">
        <v>442</v>
      </c>
    </row>
    <row r="10" spans="1:120" s="9" customFormat="1" ht="57" customHeight="1" x14ac:dyDescent="0.35">
      <c r="A10" s="241"/>
      <c r="B10" s="242">
        <f t="shared" ref="B10:B26" si="41">ROW()-ROW($B$8)</f>
        <v>2</v>
      </c>
      <c r="C10" s="243">
        <v>150000003</v>
      </c>
      <c r="D10" s="338" t="s">
        <v>446</v>
      </c>
      <c r="E10" s="244" t="s">
        <v>457</v>
      </c>
      <c r="F10" s="245">
        <f>F9+1200</f>
        <v>18000</v>
      </c>
      <c r="G10" s="259"/>
      <c r="H10" s="247" t="s">
        <v>442</v>
      </c>
      <c r="I10" s="247">
        <v>17900</v>
      </c>
      <c r="J10" s="248">
        <v>17964.593371295079</v>
      </c>
      <c r="K10" s="310"/>
      <c r="L10" s="247">
        <v>17900</v>
      </c>
      <c r="M10" s="313">
        <v>17660.311587147029</v>
      </c>
      <c r="N10" s="249">
        <v>17971.470309863791</v>
      </c>
      <c r="O10" s="247">
        <v>17949.398108340498</v>
      </c>
      <c r="P10" s="247">
        <v>17893.637525813749</v>
      </c>
      <c r="Q10" s="248">
        <v>17800</v>
      </c>
      <c r="R10" s="310"/>
      <c r="S10" s="257">
        <v>17817.221341785527</v>
      </c>
      <c r="T10" s="247" t="s">
        <v>442</v>
      </c>
      <c r="U10" s="249" t="s">
        <v>442</v>
      </c>
      <c r="V10" s="247">
        <v>17120.280331574981</v>
      </c>
      <c r="W10" s="247">
        <v>17030</v>
      </c>
      <c r="X10" s="248">
        <v>17649.716241234222</v>
      </c>
      <c r="Y10" s="310"/>
      <c r="Z10" s="257">
        <v>17719.633509851628</v>
      </c>
      <c r="AA10" s="247">
        <v>17030</v>
      </c>
      <c r="AB10" s="249">
        <v>17306.86428587011</v>
      </c>
      <c r="AC10" s="247">
        <v>17030</v>
      </c>
      <c r="AD10" s="247">
        <v>17522</v>
      </c>
      <c r="AE10" s="247"/>
      <c r="AF10" s="262"/>
      <c r="AG10" s="257"/>
      <c r="AH10" s="248"/>
      <c r="AI10" s="249"/>
      <c r="AJ10" s="270"/>
      <c r="AK10" s="248"/>
      <c r="AL10" s="245">
        <f>(17522+17030)/2</f>
        <v>17276</v>
      </c>
      <c r="AM10" s="246"/>
      <c r="AN10" s="262"/>
      <c r="AO10" s="247">
        <v>17030</v>
      </c>
      <c r="AP10" s="247">
        <v>17223.031161005405</v>
      </c>
      <c r="AQ10" s="249">
        <v>16954.339894670004</v>
      </c>
      <c r="AR10" s="247">
        <v>16387.454628991502</v>
      </c>
      <c r="AS10" s="247">
        <v>16879.082949724703</v>
      </c>
      <c r="AT10" s="314">
        <v>18453.865549419159</v>
      </c>
      <c r="AU10" s="310"/>
      <c r="AV10" s="247">
        <v>17398.847810698757</v>
      </c>
      <c r="AW10" s="247">
        <v>19090</v>
      </c>
      <c r="AX10" s="249">
        <v>17030</v>
      </c>
      <c r="AY10" s="247" t="s">
        <v>442</v>
      </c>
      <c r="AZ10" s="247">
        <v>19099.281553398057</v>
      </c>
      <c r="BA10" s="248">
        <v>18151.71272229822</v>
      </c>
      <c r="BB10" s="310"/>
      <c r="BC10" s="247">
        <v>19846</v>
      </c>
      <c r="BD10" s="247" t="s">
        <v>442</v>
      </c>
      <c r="BE10" s="247" t="s">
        <v>442</v>
      </c>
      <c r="BF10" s="247">
        <v>17830.153762450824</v>
      </c>
      <c r="BG10" s="247" t="s">
        <v>442</v>
      </c>
      <c r="BH10" s="248">
        <v>18982.044023435363</v>
      </c>
      <c r="BI10" s="310"/>
      <c r="BJ10" s="247">
        <v>17522</v>
      </c>
      <c r="BK10" s="247">
        <v>17522</v>
      </c>
      <c r="BL10" s="249">
        <v>19090</v>
      </c>
      <c r="BM10" s="247">
        <v>18652.312665101261</v>
      </c>
      <c r="BN10" s="247">
        <v>18518.354249857388</v>
      </c>
      <c r="BO10" s="321">
        <f>(17750+17250+19300+18800)/4</f>
        <v>18275</v>
      </c>
      <c r="BP10" s="326" t="s">
        <v>442</v>
      </c>
      <c r="BQ10" s="331"/>
      <c r="BR10" s="343">
        <v>19090</v>
      </c>
      <c r="BS10" s="316">
        <v>18376.949421637561</v>
      </c>
      <c r="BT10" s="316">
        <v>19090</v>
      </c>
      <c r="BU10" s="316">
        <v>19208.428081238988</v>
      </c>
      <c r="BV10" s="316">
        <v>17522</v>
      </c>
      <c r="BW10" s="342">
        <v>19300</v>
      </c>
      <c r="BX10" s="349"/>
      <c r="BY10" s="343">
        <v>18092.810909804433</v>
      </c>
      <c r="BZ10" s="316">
        <v>17388.804562737641</v>
      </c>
      <c r="CA10" s="316">
        <v>17403.158099472075</v>
      </c>
      <c r="CB10" s="316">
        <v>17775</v>
      </c>
      <c r="CC10" s="316">
        <v>19203.643509127789</v>
      </c>
      <c r="CD10" s="342">
        <v>18381.53651663199</v>
      </c>
      <c r="CE10" s="349"/>
      <c r="CF10" s="343">
        <v>18794.789014186976</v>
      </c>
      <c r="CG10" s="329">
        <v>19300</v>
      </c>
      <c r="CH10" s="329" t="s">
        <v>442</v>
      </c>
      <c r="CI10" s="329">
        <v>18621.545752243019</v>
      </c>
      <c r="CJ10" s="329">
        <v>18509.767473524964</v>
      </c>
      <c r="CK10" s="342">
        <v>19300</v>
      </c>
      <c r="CL10" s="349"/>
      <c r="CM10" s="343">
        <v>18177.767560761571</v>
      </c>
      <c r="CN10" s="316">
        <v>19105.481876693768</v>
      </c>
      <c r="CO10" s="316">
        <v>19300</v>
      </c>
      <c r="CP10" s="316">
        <v>17529.426326129666</v>
      </c>
      <c r="CQ10" s="316">
        <v>19014.667875765132</v>
      </c>
      <c r="CR10" s="342">
        <v>18721.955418054895</v>
      </c>
      <c r="CS10" s="349"/>
      <c r="CT10" s="326">
        <v>18685.531571635569</v>
      </c>
      <c r="CU10" s="245">
        <f>(17750+17250+19300+18800)/4</f>
        <v>18275</v>
      </c>
      <c r="CV10" s="329" t="s">
        <v>442</v>
      </c>
      <c r="CW10" s="316">
        <v>18088.56361007848</v>
      </c>
      <c r="CX10" s="316" t="s">
        <v>442</v>
      </c>
      <c r="CY10" s="316">
        <v>18827.173303421201</v>
      </c>
      <c r="CZ10" s="342">
        <v>19300</v>
      </c>
      <c r="DA10" s="349" t="s">
        <v>442</v>
      </c>
      <c r="DB10" s="343" t="s">
        <v>442</v>
      </c>
      <c r="DC10" s="316">
        <v>17833.920120825642</v>
      </c>
      <c r="DD10" s="316">
        <v>18082.933359777868</v>
      </c>
      <c r="DE10" s="316">
        <v>18960</v>
      </c>
      <c r="DF10" s="316">
        <v>18890</v>
      </c>
      <c r="DG10" s="342" t="s">
        <v>442</v>
      </c>
      <c r="DH10" s="349" t="s">
        <v>442</v>
      </c>
      <c r="DI10" s="343" t="s">
        <v>442</v>
      </c>
      <c r="DJ10" s="316">
        <v>18648.647327886156</v>
      </c>
      <c r="DK10" s="316">
        <v>19045.562788705112</v>
      </c>
      <c r="DL10" s="316">
        <v>19192.349697753914</v>
      </c>
      <c r="DM10" s="316">
        <v>18833.799280222476</v>
      </c>
      <c r="DN10" s="316">
        <v>18924.88968303294</v>
      </c>
      <c r="DO10" s="354" t="s">
        <v>442</v>
      </c>
      <c r="DP10" s="343">
        <v>17750</v>
      </c>
    </row>
    <row r="11" spans="1:120" s="9" customFormat="1" ht="20.5" x14ac:dyDescent="0.35">
      <c r="A11" s="241"/>
      <c r="B11" s="242">
        <f t="shared" si="41"/>
        <v>3</v>
      </c>
      <c r="C11" s="243">
        <v>150000113</v>
      </c>
      <c r="D11" s="338" t="s">
        <v>445</v>
      </c>
      <c r="E11" s="244" t="s">
        <v>374</v>
      </c>
      <c r="F11" s="245">
        <v>15800</v>
      </c>
      <c r="G11" s="259"/>
      <c r="H11" s="247" t="s">
        <v>442</v>
      </c>
      <c r="I11" s="247">
        <v>15789.817232375979</v>
      </c>
      <c r="J11" s="248">
        <v>15800</v>
      </c>
      <c r="K11" s="310"/>
      <c r="L11" s="247">
        <v>15762.556502832294</v>
      </c>
      <c r="M11" s="247">
        <v>15800</v>
      </c>
      <c r="N11" s="249">
        <v>15800</v>
      </c>
      <c r="O11" s="247">
        <v>15765.763982918446</v>
      </c>
      <c r="P11" s="247">
        <v>15800</v>
      </c>
      <c r="Q11" s="248">
        <v>15857.774647887323</v>
      </c>
      <c r="R11" s="310"/>
      <c r="S11" s="257">
        <v>15800</v>
      </c>
      <c r="T11" s="247">
        <v>15800</v>
      </c>
      <c r="U11" s="249">
        <v>15800</v>
      </c>
      <c r="V11" s="247" t="s">
        <v>442</v>
      </c>
      <c r="W11" s="247">
        <v>15763.504139628552</v>
      </c>
      <c r="X11" s="248">
        <v>15800</v>
      </c>
      <c r="Y11" s="310"/>
      <c r="Z11" s="257">
        <v>15800</v>
      </c>
      <c r="AA11" s="247" t="s">
        <v>442</v>
      </c>
      <c r="AB11" s="249">
        <v>15573.994155990111</v>
      </c>
      <c r="AC11" s="247">
        <v>15500</v>
      </c>
      <c r="AD11" s="247" t="s">
        <v>442</v>
      </c>
      <c r="AE11" s="247"/>
      <c r="AF11" s="262"/>
      <c r="AG11" s="257"/>
      <c r="AH11" s="248"/>
      <c r="AI11" s="249"/>
      <c r="AJ11" s="270"/>
      <c r="AK11" s="248"/>
      <c r="AL11" s="245">
        <v>15800</v>
      </c>
      <c r="AM11" s="246"/>
      <c r="AN11" s="262"/>
      <c r="AO11" s="247" t="s">
        <v>442</v>
      </c>
      <c r="AP11" s="247" t="s">
        <v>442</v>
      </c>
      <c r="AQ11" s="249">
        <v>15800</v>
      </c>
      <c r="AR11" s="247">
        <v>15800</v>
      </c>
      <c r="AS11" s="247" t="s">
        <v>442</v>
      </c>
      <c r="AT11" s="248">
        <v>15800</v>
      </c>
      <c r="AU11" s="310"/>
      <c r="AV11" s="247">
        <v>16175.643779837124</v>
      </c>
      <c r="AW11" s="247" t="s">
        <v>442</v>
      </c>
      <c r="AX11" s="249" t="s">
        <v>442</v>
      </c>
      <c r="AY11" s="247" t="s">
        <v>442</v>
      </c>
      <c r="AZ11" s="247">
        <v>15800</v>
      </c>
      <c r="BA11" s="248" t="s">
        <v>442</v>
      </c>
      <c r="BB11" s="310"/>
      <c r="BC11" s="247">
        <v>15800</v>
      </c>
      <c r="BD11" s="247" t="s">
        <v>442</v>
      </c>
      <c r="BE11" s="249">
        <v>15800</v>
      </c>
      <c r="BF11" s="247">
        <v>16195</v>
      </c>
      <c r="BG11" s="247">
        <v>15800</v>
      </c>
      <c r="BH11" s="248" t="s">
        <v>442</v>
      </c>
      <c r="BI11" s="310"/>
      <c r="BJ11" s="247">
        <v>15800</v>
      </c>
      <c r="BK11" s="247" t="s">
        <v>442</v>
      </c>
      <c r="BL11" s="249" t="s">
        <v>442</v>
      </c>
      <c r="BM11" s="247">
        <v>15800</v>
      </c>
      <c r="BN11" s="247" t="s">
        <v>442</v>
      </c>
      <c r="BO11" s="321">
        <v>16000</v>
      </c>
      <c r="BP11" s="326">
        <v>16191.501698754248</v>
      </c>
      <c r="BQ11" s="331"/>
      <c r="BR11" s="343">
        <v>16000</v>
      </c>
      <c r="BS11" s="316" t="s">
        <v>442</v>
      </c>
      <c r="BT11" s="316">
        <v>16000</v>
      </c>
      <c r="BU11" s="316">
        <v>16000</v>
      </c>
      <c r="BV11" s="316">
        <v>16000</v>
      </c>
      <c r="BW11" s="342">
        <v>16000</v>
      </c>
      <c r="BX11" s="349"/>
      <c r="BY11" s="343">
        <v>16165.022044929667</v>
      </c>
      <c r="BZ11" s="316">
        <v>16000</v>
      </c>
      <c r="CA11" s="316" t="s">
        <v>442</v>
      </c>
      <c r="CB11" s="316">
        <v>16000</v>
      </c>
      <c r="CC11" s="316">
        <v>16000</v>
      </c>
      <c r="CD11" s="342" t="s">
        <v>442</v>
      </c>
      <c r="CE11" s="349"/>
      <c r="CF11" s="343" t="s">
        <v>442</v>
      </c>
      <c r="CG11" s="329" t="s">
        <v>442</v>
      </c>
      <c r="CH11" s="329" t="s">
        <v>442</v>
      </c>
      <c r="CI11" s="329">
        <v>16000</v>
      </c>
      <c r="CJ11" s="329">
        <v>16000</v>
      </c>
      <c r="CK11" s="342" t="s">
        <v>442</v>
      </c>
      <c r="CL11" s="349"/>
      <c r="CM11" s="343">
        <v>16000</v>
      </c>
      <c r="CN11" s="316" t="s">
        <v>442</v>
      </c>
      <c r="CO11" s="316" t="s">
        <v>442</v>
      </c>
      <c r="CP11" s="316" t="s">
        <v>442</v>
      </c>
      <c r="CQ11" s="316" t="s">
        <v>442</v>
      </c>
      <c r="CR11" s="342" t="s">
        <v>442</v>
      </c>
      <c r="CS11" s="349"/>
      <c r="CT11" s="326" t="s">
        <v>442</v>
      </c>
      <c r="CU11" s="245"/>
      <c r="CV11" s="329" t="s">
        <v>442</v>
      </c>
      <c r="CW11" s="316" t="s">
        <v>442</v>
      </c>
      <c r="CX11" s="316" t="s">
        <v>442</v>
      </c>
      <c r="CY11" s="316" t="s">
        <v>442</v>
      </c>
      <c r="CZ11" s="342" t="s">
        <v>442</v>
      </c>
      <c r="DA11" s="349" t="s">
        <v>442</v>
      </c>
      <c r="DB11" s="343" t="s">
        <v>442</v>
      </c>
      <c r="DC11" s="316" t="s">
        <v>442</v>
      </c>
      <c r="DD11" s="316" t="s">
        <v>442</v>
      </c>
      <c r="DE11" s="316" t="s">
        <v>442</v>
      </c>
      <c r="DF11" s="316" t="s">
        <v>442</v>
      </c>
      <c r="DG11" s="342" t="s">
        <v>442</v>
      </c>
      <c r="DH11" s="349" t="s">
        <v>442</v>
      </c>
      <c r="DI11" s="343" t="s">
        <v>442</v>
      </c>
      <c r="DJ11" s="316">
        <v>16500</v>
      </c>
      <c r="DK11" s="316">
        <v>16500</v>
      </c>
      <c r="DL11" s="316">
        <v>16500</v>
      </c>
      <c r="DM11" s="316">
        <v>16500</v>
      </c>
      <c r="DN11" s="316">
        <v>16500</v>
      </c>
      <c r="DO11" s="354" t="s">
        <v>442</v>
      </c>
      <c r="DP11" s="343" t="s">
        <v>442</v>
      </c>
    </row>
    <row r="12" spans="1:120" s="9" customFormat="1" ht="57" customHeight="1" x14ac:dyDescent="0.35">
      <c r="A12" s="241"/>
      <c r="B12" s="242">
        <f t="shared" si="41"/>
        <v>4</v>
      </c>
      <c r="C12" s="243">
        <v>150000113</v>
      </c>
      <c r="D12" s="338" t="s">
        <v>445</v>
      </c>
      <c r="E12" s="244" t="s">
        <v>313</v>
      </c>
      <c r="F12" s="245"/>
      <c r="G12" s="259"/>
      <c r="H12" s="247" t="s">
        <v>442</v>
      </c>
      <c r="I12" s="247" t="s">
        <v>442</v>
      </c>
      <c r="J12" s="248" t="s">
        <v>442</v>
      </c>
      <c r="K12" s="310"/>
      <c r="L12" s="247" t="s">
        <v>442</v>
      </c>
      <c r="M12" s="247" t="s">
        <v>442</v>
      </c>
      <c r="N12" s="249" t="s">
        <v>442</v>
      </c>
      <c r="O12" s="247" t="s">
        <v>442</v>
      </c>
      <c r="P12" s="247" t="s">
        <v>442</v>
      </c>
      <c r="Q12" s="248" t="s">
        <v>442</v>
      </c>
      <c r="R12" s="310"/>
      <c r="S12" s="247" t="s">
        <v>442</v>
      </c>
      <c r="T12" s="247" t="s">
        <v>442</v>
      </c>
      <c r="U12" s="249" t="s">
        <v>442</v>
      </c>
      <c r="V12" s="247" t="s">
        <v>442</v>
      </c>
      <c r="W12" s="247" t="s">
        <v>442</v>
      </c>
      <c r="X12" s="248" t="s">
        <v>442</v>
      </c>
      <c r="Y12" s="310"/>
      <c r="Z12" s="247" t="s">
        <v>442</v>
      </c>
      <c r="AA12" s="247" t="s">
        <v>442</v>
      </c>
      <c r="AB12" s="249" t="s">
        <v>442</v>
      </c>
      <c r="AC12" s="247" t="s">
        <v>442</v>
      </c>
      <c r="AD12" s="247" t="s">
        <v>442</v>
      </c>
      <c r="AE12" s="247"/>
      <c r="AF12" s="262"/>
      <c r="AG12" s="257"/>
      <c r="AH12" s="248"/>
      <c r="AI12" s="249"/>
      <c r="AJ12" s="270"/>
      <c r="AK12" s="248"/>
      <c r="AL12" s="245">
        <v>16394</v>
      </c>
      <c r="AM12" s="246"/>
      <c r="AN12" s="262"/>
      <c r="AO12" s="247" t="s">
        <v>442</v>
      </c>
      <c r="AP12" s="247" t="s">
        <v>442</v>
      </c>
      <c r="AQ12" s="249" t="s">
        <v>442</v>
      </c>
      <c r="AR12" s="247" t="s">
        <v>442</v>
      </c>
      <c r="AS12" s="247" t="s">
        <v>442</v>
      </c>
      <c r="AT12" s="248" t="s">
        <v>442</v>
      </c>
      <c r="AU12" s="310"/>
      <c r="AV12" s="247" t="s">
        <v>442</v>
      </c>
      <c r="AW12" s="247" t="s">
        <v>442</v>
      </c>
      <c r="AX12" s="249" t="s">
        <v>442</v>
      </c>
      <c r="AY12" s="247" t="s">
        <v>442</v>
      </c>
      <c r="AZ12" s="247" t="s">
        <v>442</v>
      </c>
      <c r="BA12" s="248">
        <v>16394</v>
      </c>
      <c r="BB12" s="310"/>
      <c r="BC12" s="247">
        <v>16394</v>
      </c>
      <c r="BD12" s="247">
        <v>16394</v>
      </c>
      <c r="BE12" s="249">
        <v>16394</v>
      </c>
      <c r="BF12" s="247" t="s">
        <v>442</v>
      </c>
      <c r="BG12" s="247" t="s">
        <v>442</v>
      </c>
      <c r="BH12" s="248" t="s">
        <v>442</v>
      </c>
      <c r="BI12" s="310"/>
      <c r="BJ12" s="247" t="s">
        <v>442</v>
      </c>
      <c r="BK12" s="247" t="s">
        <v>442</v>
      </c>
      <c r="BL12" s="249" t="s">
        <v>442</v>
      </c>
      <c r="BM12" s="247" t="s">
        <v>442</v>
      </c>
      <c r="BN12" s="247" t="s">
        <v>442</v>
      </c>
      <c r="BO12" s="321"/>
      <c r="BP12" s="326" t="s">
        <v>442</v>
      </c>
      <c r="BQ12" s="331"/>
      <c r="BR12" s="343" t="s">
        <v>442</v>
      </c>
      <c r="BS12" s="316" t="s">
        <v>442</v>
      </c>
      <c r="BT12" s="316" t="s">
        <v>442</v>
      </c>
      <c r="BU12" s="316" t="s">
        <v>442</v>
      </c>
      <c r="BV12" s="316" t="s">
        <v>442</v>
      </c>
      <c r="BW12" s="342" t="s">
        <v>442</v>
      </c>
      <c r="BX12" s="349"/>
      <c r="BY12" s="343" t="s">
        <v>442</v>
      </c>
      <c r="BZ12" s="316" t="s">
        <v>442</v>
      </c>
      <c r="CA12" s="316" t="s">
        <v>442</v>
      </c>
      <c r="CB12" s="316" t="s">
        <v>442</v>
      </c>
      <c r="CC12" s="316" t="s">
        <v>442</v>
      </c>
      <c r="CD12" s="342" t="s">
        <v>442</v>
      </c>
      <c r="CE12" s="349"/>
      <c r="CF12" s="343" t="s">
        <v>442</v>
      </c>
      <c r="CG12" s="329" t="s">
        <v>442</v>
      </c>
      <c r="CH12" s="329" t="s">
        <v>442</v>
      </c>
      <c r="CI12" s="329" t="s">
        <v>442</v>
      </c>
      <c r="CJ12" s="329">
        <v>17190</v>
      </c>
      <c r="CK12" s="342">
        <v>17190</v>
      </c>
      <c r="CL12" s="349"/>
      <c r="CM12" s="343">
        <v>17190</v>
      </c>
      <c r="CN12" s="316">
        <v>17190</v>
      </c>
      <c r="CO12" s="316">
        <v>17190</v>
      </c>
      <c r="CP12" s="316" t="s">
        <v>442</v>
      </c>
      <c r="CQ12" s="316" t="s">
        <v>442</v>
      </c>
      <c r="CR12" s="342" t="s">
        <v>442</v>
      </c>
      <c r="CS12" s="349"/>
      <c r="CT12" s="326" t="s">
        <v>442</v>
      </c>
      <c r="CU12" s="245">
        <v>16500</v>
      </c>
      <c r="CV12" s="329" t="s">
        <v>442</v>
      </c>
      <c r="CW12" s="316" t="s">
        <v>442</v>
      </c>
      <c r="CX12" s="316" t="s">
        <v>442</v>
      </c>
      <c r="CY12" s="316" t="s">
        <v>442</v>
      </c>
      <c r="CZ12" s="342" t="s">
        <v>442</v>
      </c>
      <c r="DA12" s="349" t="s">
        <v>442</v>
      </c>
      <c r="DB12" s="343" t="s">
        <v>442</v>
      </c>
      <c r="DC12" s="316" t="s">
        <v>442</v>
      </c>
      <c r="DD12" s="316" t="s">
        <v>442</v>
      </c>
      <c r="DE12" s="316" t="s">
        <v>442</v>
      </c>
      <c r="DF12" s="316" t="s">
        <v>442</v>
      </c>
      <c r="DG12" s="342" t="s">
        <v>442</v>
      </c>
      <c r="DH12" s="349" t="s">
        <v>442</v>
      </c>
      <c r="DI12" s="343" t="s">
        <v>442</v>
      </c>
      <c r="DJ12" s="316" t="s">
        <v>442</v>
      </c>
      <c r="DK12" s="316" t="s">
        <v>442</v>
      </c>
      <c r="DL12" s="316" t="s">
        <v>442</v>
      </c>
      <c r="DM12" s="316" t="s">
        <v>442</v>
      </c>
      <c r="DN12" s="316" t="s">
        <v>442</v>
      </c>
      <c r="DO12" s="354" t="s">
        <v>442</v>
      </c>
      <c r="DP12" s="343" t="s">
        <v>442</v>
      </c>
    </row>
    <row r="13" spans="1:120" s="9" customFormat="1" ht="57" customHeight="1" x14ac:dyDescent="0.35">
      <c r="A13" s="241"/>
      <c r="B13" s="242">
        <f t="shared" si="41"/>
        <v>5</v>
      </c>
      <c r="C13" s="243">
        <v>150000004</v>
      </c>
      <c r="D13" s="338" t="s">
        <v>251</v>
      </c>
      <c r="E13" s="244" t="s">
        <v>95</v>
      </c>
      <c r="F13" s="245"/>
      <c r="G13" s="259"/>
      <c r="H13" s="247" t="s">
        <v>442</v>
      </c>
      <c r="I13" s="247" t="s">
        <v>442</v>
      </c>
      <c r="J13" s="248" t="s">
        <v>442</v>
      </c>
      <c r="K13" s="310"/>
      <c r="L13" s="247" t="s">
        <v>442</v>
      </c>
      <c r="M13" s="247" t="s">
        <v>442</v>
      </c>
      <c r="N13" s="249" t="s">
        <v>442</v>
      </c>
      <c r="O13" s="247" t="s">
        <v>442</v>
      </c>
      <c r="P13" s="247" t="s">
        <v>442</v>
      </c>
      <c r="Q13" s="248" t="s">
        <v>442</v>
      </c>
      <c r="R13" s="310"/>
      <c r="S13" s="247" t="s">
        <v>442</v>
      </c>
      <c r="T13" s="247" t="s">
        <v>442</v>
      </c>
      <c r="U13" s="249" t="s">
        <v>442</v>
      </c>
      <c r="V13" s="247" t="s">
        <v>442</v>
      </c>
      <c r="W13" s="247" t="s">
        <v>442</v>
      </c>
      <c r="X13" s="248" t="s">
        <v>442</v>
      </c>
      <c r="Y13" s="310"/>
      <c r="Z13" s="247" t="s">
        <v>442</v>
      </c>
      <c r="AA13" s="247"/>
      <c r="AB13" s="249"/>
      <c r="AC13" s="247"/>
      <c r="AD13" s="247" t="s">
        <v>442</v>
      </c>
      <c r="AE13" s="247"/>
      <c r="AF13" s="262"/>
      <c r="AG13" s="257"/>
      <c r="AH13" s="248"/>
      <c r="AI13" s="249"/>
      <c r="AJ13" s="270"/>
      <c r="AK13" s="248"/>
      <c r="AL13" s="245"/>
      <c r="AM13" s="246"/>
      <c r="AN13" s="262"/>
      <c r="AO13" s="247" t="s">
        <v>442</v>
      </c>
      <c r="AP13" s="247" t="s">
        <v>442</v>
      </c>
      <c r="AQ13" s="249" t="s">
        <v>442</v>
      </c>
      <c r="AR13" s="247" t="s">
        <v>442</v>
      </c>
      <c r="AS13" s="247" t="s">
        <v>442</v>
      </c>
      <c r="AT13" s="248" t="s">
        <v>442</v>
      </c>
      <c r="AU13" s="310"/>
      <c r="AV13" s="247" t="s">
        <v>442</v>
      </c>
      <c r="AW13" s="247" t="s">
        <v>442</v>
      </c>
      <c r="AX13" s="249" t="s">
        <v>442</v>
      </c>
      <c r="AY13" s="247" t="s">
        <v>442</v>
      </c>
      <c r="AZ13" s="247" t="s">
        <v>442</v>
      </c>
      <c r="BA13" s="248" t="s">
        <v>442</v>
      </c>
      <c r="BB13" s="310"/>
      <c r="BC13" s="247" t="s">
        <v>442</v>
      </c>
      <c r="BD13" s="247" t="s">
        <v>442</v>
      </c>
      <c r="BE13" s="247" t="s">
        <v>442</v>
      </c>
      <c r="BF13" s="247" t="s">
        <v>442</v>
      </c>
      <c r="BG13" s="247" t="s">
        <v>442</v>
      </c>
      <c r="BH13" s="248" t="s">
        <v>442</v>
      </c>
      <c r="BI13" s="310"/>
      <c r="BJ13" s="247" t="s">
        <v>442</v>
      </c>
      <c r="BK13" s="247" t="s">
        <v>442</v>
      </c>
      <c r="BL13" s="249" t="s">
        <v>442</v>
      </c>
      <c r="BM13" s="247" t="s">
        <v>442</v>
      </c>
      <c r="BN13" s="247" t="s">
        <v>442</v>
      </c>
      <c r="BO13" s="321">
        <v>12300</v>
      </c>
      <c r="BP13" s="326" t="s">
        <v>442</v>
      </c>
      <c r="BQ13" s="331"/>
      <c r="BR13" s="343" t="s">
        <v>442</v>
      </c>
      <c r="BS13" s="316" t="s">
        <v>442</v>
      </c>
      <c r="BT13" s="316" t="s">
        <v>442</v>
      </c>
      <c r="BU13" s="316" t="s">
        <v>442</v>
      </c>
      <c r="BV13" s="316" t="s">
        <v>442</v>
      </c>
      <c r="BW13" s="342" t="s">
        <v>442</v>
      </c>
      <c r="BX13" s="349"/>
      <c r="BY13" s="343" t="s">
        <v>442</v>
      </c>
      <c r="BZ13" s="316" t="s">
        <v>442</v>
      </c>
      <c r="CA13" s="316" t="s">
        <v>442</v>
      </c>
      <c r="CB13" s="316" t="s">
        <v>442</v>
      </c>
      <c r="CC13" s="316" t="s">
        <v>442</v>
      </c>
      <c r="CD13" s="342" t="s">
        <v>442</v>
      </c>
      <c r="CE13" s="349"/>
      <c r="CF13" s="343" t="s">
        <v>442</v>
      </c>
      <c r="CG13" s="329" t="s">
        <v>442</v>
      </c>
      <c r="CH13" s="329" t="s">
        <v>442</v>
      </c>
      <c r="CI13" s="329" t="s">
        <v>442</v>
      </c>
      <c r="CJ13" s="329" t="s">
        <v>442</v>
      </c>
      <c r="CK13" s="342" t="s">
        <v>442</v>
      </c>
      <c r="CL13" s="349"/>
      <c r="CM13" s="343" t="s">
        <v>442</v>
      </c>
      <c r="CN13" s="316" t="s">
        <v>442</v>
      </c>
      <c r="CO13" s="316" t="s">
        <v>442</v>
      </c>
      <c r="CP13" s="316" t="s">
        <v>442</v>
      </c>
      <c r="CQ13" s="316" t="s">
        <v>442</v>
      </c>
      <c r="CR13" s="342" t="s">
        <v>442</v>
      </c>
      <c r="CS13" s="349"/>
      <c r="CT13" s="326" t="s">
        <v>442</v>
      </c>
      <c r="CU13" s="245">
        <v>12300</v>
      </c>
      <c r="CV13" s="329" t="s">
        <v>442</v>
      </c>
      <c r="CW13" s="316" t="s">
        <v>442</v>
      </c>
      <c r="CX13" s="316" t="s">
        <v>442</v>
      </c>
      <c r="CY13" s="316" t="s">
        <v>442</v>
      </c>
      <c r="CZ13" s="342" t="s">
        <v>442</v>
      </c>
      <c r="DA13" s="349" t="s">
        <v>442</v>
      </c>
      <c r="DB13" s="343" t="s">
        <v>442</v>
      </c>
      <c r="DC13" s="316" t="s">
        <v>442</v>
      </c>
      <c r="DD13" s="316" t="s">
        <v>442</v>
      </c>
      <c r="DE13" s="316" t="s">
        <v>442</v>
      </c>
      <c r="DF13" s="316" t="s">
        <v>442</v>
      </c>
      <c r="DG13" s="342" t="s">
        <v>442</v>
      </c>
      <c r="DH13" s="349" t="s">
        <v>442</v>
      </c>
      <c r="DI13" s="343" t="s">
        <v>442</v>
      </c>
      <c r="DJ13" s="316" t="s">
        <v>442</v>
      </c>
      <c r="DK13" s="316" t="s">
        <v>442</v>
      </c>
      <c r="DL13" s="316" t="s">
        <v>442</v>
      </c>
      <c r="DM13" s="316" t="s">
        <v>442</v>
      </c>
      <c r="DN13" s="316" t="s">
        <v>442</v>
      </c>
      <c r="DO13" s="354" t="s">
        <v>442</v>
      </c>
      <c r="DP13" s="343" t="s">
        <v>442</v>
      </c>
    </row>
    <row r="14" spans="1:120" s="9" customFormat="1" ht="57" customHeight="1" x14ac:dyDescent="0.35">
      <c r="A14" s="241"/>
      <c r="B14" s="242">
        <f t="shared" si="41"/>
        <v>6</v>
      </c>
      <c r="C14" s="243" t="s">
        <v>447</v>
      </c>
      <c r="D14" s="338" t="s">
        <v>449</v>
      </c>
      <c r="E14" s="244" t="s">
        <v>448</v>
      </c>
      <c r="F14" s="245"/>
      <c r="G14" s="259"/>
      <c r="H14" s="247" t="s">
        <v>442</v>
      </c>
      <c r="I14" s="247" t="s">
        <v>442</v>
      </c>
      <c r="J14" s="248" t="s">
        <v>442</v>
      </c>
      <c r="K14" s="310"/>
      <c r="L14" s="247" t="s">
        <v>442</v>
      </c>
      <c r="M14" s="247" t="s">
        <v>442</v>
      </c>
      <c r="N14" s="249" t="s">
        <v>442</v>
      </c>
      <c r="O14" s="247" t="s">
        <v>442</v>
      </c>
      <c r="P14" s="247" t="s">
        <v>442</v>
      </c>
      <c r="Q14" s="248" t="s">
        <v>442</v>
      </c>
      <c r="R14" s="310"/>
      <c r="S14" s="247" t="s">
        <v>442</v>
      </c>
      <c r="T14" s="247" t="s">
        <v>442</v>
      </c>
      <c r="U14" s="249" t="s">
        <v>442</v>
      </c>
      <c r="V14" s="247" t="s">
        <v>442</v>
      </c>
      <c r="W14" s="247" t="s">
        <v>442</v>
      </c>
      <c r="X14" s="248" t="s">
        <v>442</v>
      </c>
      <c r="Y14" s="310"/>
      <c r="Z14" s="247" t="s">
        <v>442</v>
      </c>
      <c r="AA14" s="247" t="s">
        <v>442</v>
      </c>
      <c r="AB14" s="249" t="s">
        <v>442</v>
      </c>
      <c r="AC14" s="247">
        <v>17030</v>
      </c>
      <c r="AD14" s="247" t="s">
        <v>442</v>
      </c>
      <c r="AE14" s="247"/>
      <c r="AF14" s="262"/>
      <c r="AG14" s="257"/>
      <c r="AH14" s="248"/>
      <c r="AI14" s="249"/>
      <c r="AJ14" s="270"/>
      <c r="AK14" s="248"/>
      <c r="AL14" s="245"/>
      <c r="AM14" s="246"/>
      <c r="AN14" s="262"/>
      <c r="AO14" s="247" t="s">
        <v>442</v>
      </c>
      <c r="AP14" s="247" t="s">
        <v>442</v>
      </c>
      <c r="AQ14" s="249" t="s">
        <v>442</v>
      </c>
      <c r="AR14" s="247">
        <v>17522</v>
      </c>
      <c r="AS14" s="247" t="s">
        <v>442</v>
      </c>
      <c r="AT14" s="248">
        <v>17522</v>
      </c>
      <c r="AU14" s="310"/>
      <c r="AV14" s="247" t="s">
        <v>442</v>
      </c>
      <c r="AW14" s="247">
        <v>17030</v>
      </c>
      <c r="AX14" s="249">
        <v>17236.561925279806</v>
      </c>
      <c r="AY14" s="247">
        <v>17030</v>
      </c>
      <c r="AZ14" s="247">
        <v>17308.226174366904</v>
      </c>
      <c r="BA14" s="248">
        <v>17162.251942469829</v>
      </c>
      <c r="BB14" s="310"/>
      <c r="BC14" s="247">
        <v>17216.20554649266</v>
      </c>
      <c r="BD14" s="247">
        <v>17030</v>
      </c>
      <c r="BE14" s="249">
        <v>17030</v>
      </c>
      <c r="BF14" s="247">
        <v>17230.532441802872</v>
      </c>
      <c r="BG14" s="247">
        <v>17030</v>
      </c>
      <c r="BH14" s="248">
        <v>17030</v>
      </c>
      <c r="BI14" s="310"/>
      <c r="BJ14" s="247">
        <v>17322.169651500484</v>
      </c>
      <c r="BK14" s="247">
        <v>17030</v>
      </c>
      <c r="BL14" s="249">
        <v>17151.322109787769</v>
      </c>
      <c r="BM14" s="247">
        <v>17030</v>
      </c>
      <c r="BN14" s="247">
        <v>17205.94544891001</v>
      </c>
      <c r="BO14" s="321">
        <v>17030</v>
      </c>
      <c r="BP14" s="326" t="s">
        <v>442</v>
      </c>
      <c r="BQ14" s="331"/>
      <c r="BR14" s="343">
        <v>17177.280495904361</v>
      </c>
      <c r="BS14" s="316">
        <v>17248.898138531596</v>
      </c>
      <c r="BT14" s="316">
        <v>17030</v>
      </c>
      <c r="BU14" s="316">
        <v>17030</v>
      </c>
      <c r="BV14" s="316">
        <v>17030</v>
      </c>
      <c r="BW14" s="342">
        <v>17030</v>
      </c>
      <c r="BX14" s="349"/>
      <c r="BY14" s="343">
        <v>17030</v>
      </c>
      <c r="BZ14" s="316">
        <v>17574.11521804814</v>
      </c>
      <c r="CA14" s="316">
        <v>17649.088422971741</v>
      </c>
      <c r="CB14" s="316">
        <v>17750</v>
      </c>
      <c r="CC14" s="316">
        <v>17429.314133510903</v>
      </c>
      <c r="CD14" s="342">
        <v>17750</v>
      </c>
      <c r="CE14" s="349"/>
      <c r="CF14" s="343">
        <v>17750</v>
      </c>
      <c r="CG14" s="329">
        <v>17750</v>
      </c>
      <c r="CH14" s="329">
        <v>17577.187472814268</v>
      </c>
      <c r="CI14" s="329">
        <v>17750</v>
      </c>
      <c r="CJ14" s="329">
        <v>17750</v>
      </c>
      <c r="CK14" s="342">
        <v>17750</v>
      </c>
      <c r="CL14" s="349"/>
      <c r="CM14" s="343">
        <v>17750</v>
      </c>
      <c r="CN14" s="316">
        <v>17750</v>
      </c>
      <c r="CO14" s="316">
        <v>17682.249974513201</v>
      </c>
      <c r="CP14" s="316">
        <v>17750</v>
      </c>
      <c r="CQ14" s="316">
        <v>17750</v>
      </c>
      <c r="CR14" s="342">
        <v>17750</v>
      </c>
      <c r="CS14" s="349"/>
      <c r="CT14" s="326">
        <v>17750</v>
      </c>
      <c r="CU14" s="245">
        <v>17030</v>
      </c>
      <c r="CV14" s="329" t="s">
        <v>442</v>
      </c>
      <c r="CW14" s="316">
        <v>17838.349479402445</v>
      </c>
      <c r="CX14" s="316">
        <v>17750</v>
      </c>
      <c r="CY14" s="316">
        <v>17829.135893260493</v>
      </c>
      <c r="CZ14" s="342">
        <v>18012.631759069132</v>
      </c>
      <c r="DA14" s="349" t="s">
        <v>442</v>
      </c>
      <c r="DB14" s="343" t="s">
        <v>442</v>
      </c>
      <c r="DC14" s="316">
        <v>18139.268292682926</v>
      </c>
      <c r="DD14" s="316">
        <v>18976.703476929804</v>
      </c>
      <c r="DE14" s="316">
        <v>18890</v>
      </c>
      <c r="DF14" s="316">
        <v>17931.481481481482</v>
      </c>
      <c r="DG14" s="342">
        <v>18890</v>
      </c>
      <c r="DH14" s="349" t="s">
        <v>442</v>
      </c>
      <c r="DI14" s="343" t="s">
        <v>442</v>
      </c>
      <c r="DJ14" s="316">
        <v>18890</v>
      </c>
      <c r="DK14" s="316">
        <v>18890</v>
      </c>
      <c r="DL14" s="316">
        <v>18890</v>
      </c>
      <c r="DM14" s="316">
        <v>18890</v>
      </c>
      <c r="DN14" s="316">
        <v>18929.362213673718</v>
      </c>
      <c r="DO14" s="354" t="s">
        <v>442</v>
      </c>
      <c r="DP14" s="343">
        <v>18890</v>
      </c>
    </row>
    <row r="15" spans="1:120" s="9" customFormat="1" ht="57" customHeight="1" x14ac:dyDescent="0.35">
      <c r="A15" s="241"/>
      <c r="B15" s="242">
        <f t="shared" si="41"/>
        <v>7</v>
      </c>
      <c r="C15" s="243" t="s">
        <v>450</v>
      </c>
      <c r="D15" s="338" t="s">
        <v>251</v>
      </c>
      <c r="E15" s="244" t="s">
        <v>451</v>
      </c>
      <c r="F15" s="245">
        <v>12300</v>
      </c>
      <c r="G15" s="259"/>
      <c r="H15" s="247" t="s">
        <v>442</v>
      </c>
      <c r="I15" s="247" t="s">
        <v>442</v>
      </c>
      <c r="J15" s="248" t="s">
        <v>442</v>
      </c>
      <c r="K15" s="310"/>
      <c r="L15" s="247" t="s">
        <v>442</v>
      </c>
      <c r="M15" s="247" t="s">
        <v>442</v>
      </c>
      <c r="N15" s="249" t="s">
        <v>442</v>
      </c>
      <c r="O15" s="247" t="s">
        <v>442</v>
      </c>
      <c r="P15" s="247" t="s">
        <v>442</v>
      </c>
      <c r="Q15" s="248" t="s">
        <v>442</v>
      </c>
      <c r="R15" s="310"/>
      <c r="S15" s="247" t="s">
        <v>442</v>
      </c>
      <c r="T15" s="247" t="s">
        <v>442</v>
      </c>
      <c r="U15" s="249" t="s">
        <v>442</v>
      </c>
      <c r="V15" s="247" t="s">
        <v>442</v>
      </c>
      <c r="W15" s="247" t="s">
        <v>442</v>
      </c>
      <c r="X15" s="248" t="s">
        <v>442</v>
      </c>
      <c r="Y15" s="310"/>
      <c r="Z15" s="247" t="s">
        <v>442</v>
      </c>
      <c r="AA15" s="247" t="s">
        <v>442</v>
      </c>
      <c r="AB15" s="249" t="s">
        <v>442</v>
      </c>
      <c r="AC15" s="247" t="s">
        <v>442</v>
      </c>
      <c r="AD15" s="247">
        <v>12300</v>
      </c>
      <c r="AE15" s="247"/>
      <c r="AF15" s="262"/>
      <c r="AG15" s="257"/>
      <c r="AH15" s="248"/>
      <c r="AI15" s="249"/>
      <c r="AJ15" s="270"/>
      <c r="AK15" s="248"/>
      <c r="AL15" s="245">
        <v>12300</v>
      </c>
      <c r="AM15" s="246"/>
      <c r="AN15" s="262"/>
      <c r="AO15" s="247" t="s">
        <v>442</v>
      </c>
      <c r="AP15" s="247" t="s">
        <v>442</v>
      </c>
      <c r="AQ15" s="249" t="s">
        <v>442</v>
      </c>
      <c r="AR15" s="247" t="s">
        <v>442</v>
      </c>
      <c r="AS15" s="247" t="s">
        <v>442</v>
      </c>
      <c r="AT15" s="248" t="s">
        <v>442</v>
      </c>
      <c r="AU15" s="310"/>
      <c r="AV15" s="247" t="s">
        <v>442</v>
      </c>
      <c r="AW15" s="247" t="s">
        <v>442</v>
      </c>
      <c r="AX15" s="249" t="s">
        <v>442</v>
      </c>
      <c r="AY15" s="247" t="s">
        <v>442</v>
      </c>
      <c r="AZ15" s="247" t="s">
        <v>442</v>
      </c>
      <c r="BA15" s="248" t="s">
        <v>442</v>
      </c>
      <c r="BB15" s="310"/>
      <c r="BC15" s="247" t="s">
        <v>442</v>
      </c>
      <c r="BD15" s="247">
        <v>16394</v>
      </c>
      <c r="BE15" s="247" t="s">
        <v>442</v>
      </c>
      <c r="BF15" s="247" t="s">
        <v>442</v>
      </c>
      <c r="BG15" s="247" t="s">
        <v>442</v>
      </c>
      <c r="BH15" s="248" t="s">
        <v>442</v>
      </c>
      <c r="BI15" s="310"/>
      <c r="BJ15" s="247" t="s">
        <v>442</v>
      </c>
      <c r="BK15" s="247" t="s">
        <v>442</v>
      </c>
      <c r="BL15" s="249" t="s">
        <v>442</v>
      </c>
      <c r="BM15" s="247" t="s">
        <v>442</v>
      </c>
      <c r="BN15" s="247" t="s">
        <v>442</v>
      </c>
      <c r="BO15" s="321">
        <v>12300</v>
      </c>
      <c r="BP15" s="326" t="s">
        <v>442</v>
      </c>
      <c r="BQ15" s="331"/>
      <c r="BR15" s="343" t="s">
        <v>442</v>
      </c>
      <c r="BS15" s="316" t="s">
        <v>442</v>
      </c>
      <c r="BT15" s="316" t="s">
        <v>442</v>
      </c>
      <c r="BU15" s="316" t="s">
        <v>442</v>
      </c>
      <c r="BV15" s="316" t="s">
        <v>442</v>
      </c>
      <c r="BW15" s="342" t="s">
        <v>442</v>
      </c>
      <c r="BX15" s="349"/>
      <c r="BY15" s="343" t="s">
        <v>442</v>
      </c>
      <c r="BZ15" s="316" t="s">
        <v>442</v>
      </c>
      <c r="CA15" s="316" t="s">
        <v>442</v>
      </c>
      <c r="CB15" s="316" t="s">
        <v>442</v>
      </c>
      <c r="CC15" s="316" t="s">
        <v>442</v>
      </c>
      <c r="CD15" s="342" t="s">
        <v>442</v>
      </c>
      <c r="CE15" s="349"/>
      <c r="CF15" s="343" t="s">
        <v>442</v>
      </c>
      <c r="CG15" s="329" t="s">
        <v>442</v>
      </c>
      <c r="CH15" s="329" t="s">
        <v>442</v>
      </c>
      <c r="CI15" s="329" t="s">
        <v>442</v>
      </c>
      <c r="CJ15" s="329" t="s">
        <v>442</v>
      </c>
      <c r="CK15" s="342" t="s">
        <v>442</v>
      </c>
      <c r="CL15" s="349"/>
      <c r="CM15" s="343" t="s">
        <v>442</v>
      </c>
      <c r="CN15" s="316" t="s">
        <v>442</v>
      </c>
      <c r="CO15" s="316" t="s">
        <v>442</v>
      </c>
      <c r="CP15" s="316" t="s">
        <v>442</v>
      </c>
      <c r="CQ15" s="316" t="s">
        <v>442</v>
      </c>
      <c r="CR15" s="342" t="s">
        <v>442</v>
      </c>
      <c r="CS15" s="349"/>
      <c r="CT15" s="326" t="s">
        <v>442</v>
      </c>
      <c r="CU15" s="245">
        <v>12300</v>
      </c>
      <c r="CV15" s="329" t="s">
        <v>442</v>
      </c>
      <c r="CW15" s="316" t="s">
        <v>442</v>
      </c>
      <c r="CX15" s="316" t="s">
        <v>442</v>
      </c>
      <c r="CY15" s="316" t="s">
        <v>442</v>
      </c>
      <c r="CZ15" s="342" t="s">
        <v>442</v>
      </c>
      <c r="DA15" s="349" t="s">
        <v>442</v>
      </c>
      <c r="DB15" s="343" t="s">
        <v>442</v>
      </c>
      <c r="DC15" s="316" t="s">
        <v>442</v>
      </c>
      <c r="DD15" s="316" t="s">
        <v>442</v>
      </c>
      <c r="DE15" s="316" t="s">
        <v>442</v>
      </c>
      <c r="DF15" s="316" t="s">
        <v>442</v>
      </c>
      <c r="DG15" s="342" t="s">
        <v>442</v>
      </c>
      <c r="DH15" s="349" t="s">
        <v>442</v>
      </c>
      <c r="DI15" s="343" t="s">
        <v>442</v>
      </c>
      <c r="DJ15" s="316" t="s">
        <v>442</v>
      </c>
      <c r="DK15" s="316" t="s">
        <v>442</v>
      </c>
      <c r="DL15" s="316" t="s">
        <v>442</v>
      </c>
      <c r="DM15" s="316" t="s">
        <v>442</v>
      </c>
      <c r="DN15" s="316" t="s">
        <v>442</v>
      </c>
      <c r="DO15" s="354" t="s">
        <v>442</v>
      </c>
      <c r="DP15" s="343" t="s">
        <v>442</v>
      </c>
    </row>
    <row r="16" spans="1:120" s="9" customFormat="1" ht="57" customHeight="1" x14ac:dyDescent="0.35">
      <c r="A16" s="241"/>
      <c r="B16" s="242">
        <f t="shared" si="41"/>
        <v>8</v>
      </c>
      <c r="C16" s="243" t="s">
        <v>259</v>
      </c>
      <c r="D16" s="338" t="s">
        <v>252</v>
      </c>
      <c r="E16" s="244" t="s">
        <v>466</v>
      </c>
      <c r="F16" s="245">
        <v>12300</v>
      </c>
      <c r="G16" s="259"/>
      <c r="H16" s="247" t="s">
        <v>442</v>
      </c>
      <c r="I16" s="247" t="s">
        <v>442</v>
      </c>
      <c r="J16" s="248" t="s">
        <v>442</v>
      </c>
      <c r="K16" s="310" t="s">
        <v>442</v>
      </c>
      <c r="L16" s="247" t="s">
        <v>442</v>
      </c>
      <c r="M16" s="247" t="s">
        <v>442</v>
      </c>
      <c r="N16" s="249" t="s">
        <v>442</v>
      </c>
      <c r="O16" s="247" t="s">
        <v>442</v>
      </c>
      <c r="P16" s="247" t="s">
        <v>442</v>
      </c>
      <c r="Q16" s="248" t="s">
        <v>442</v>
      </c>
      <c r="R16" s="310" t="s">
        <v>442</v>
      </c>
      <c r="S16" s="257" t="s">
        <v>442</v>
      </c>
      <c r="T16" s="247" t="s">
        <v>442</v>
      </c>
      <c r="U16" s="249" t="s">
        <v>442</v>
      </c>
      <c r="V16" s="247" t="s">
        <v>442</v>
      </c>
      <c r="W16" s="247" t="s">
        <v>442</v>
      </c>
      <c r="X16" s="248" t="s">
        <v>442</v>
      </c>
      <c r="Y16" s="310" t="s">
        <v>442</v>
      </c>
      <c r="Z16" s="257" t="s">
        <v>442</v>
      </c>
      <c r="AA16" s="247" t="s">
        <v>442</v>
      </c>
      <c r="AB16" s="249" t="s">
        <v>442</v>
      </c>
      <c r="AC16" s="247" t="s">
        <v>442</v>
      </c>
      <c r="AD16" s="247" t="s">
        <v>442</v>
      </c>
      <c r="AE16" s="247"/>
      <c r="AF16" s="262"/>
      <c r="AG16" s="257"/>
      <c r="AH16" s="248"/>
      <c r="AI16" s="249"/>
      <c r="AJ16" s="270"/>
      <c r="AK16" s="248"/>
      <c r="AL16" s="245">
        <v>12300</v>
      </c>
      <c r="AM16" s="246"/>
      <c r="AN16" s="262"/>
      <c r="AO16" s="247" t="s">
        <v>442</v>
      </c>
      <c r="AP16" s="247" t="s">
        <v>442</v>
      </c>
      <c r="AQ16" s="249" t="s">
        <v>442</v>
      </c>
      <c r="AR16" s="247" t="s">
        <v>442</v>
      </c>
      <c r="AS16" s="247" t="s">
        <v>442</v>
      </c>
      <c r="AT16" s="248" t="s">
        <v>442</v>
      </c>
      <c r="AU16" s="310"/>
      <c r="AV16" s="247" t="s">
        <v>442</v>
      </c>
      <c r="AW16" s="247" t="s">
        <v>442</v>
      </c>
      <c r="AX16" s="249" t="s">
        <v>442</v>
      </c>
      <c r="AY16" s="247" t="s">
        <v>442</v>
      </c>
      <c r="AZ16" s="247" t="s">
        <v>442</v>
      </c>
      <c r="BA16" s="248" t="s">
        <v>442</v>
      </c>
      <c r="BB16" s="310"/>
      <c r="BC16" s="247" t="s">
        <v>442</v>
      </c>
      <c r="BD16" s="247" t="s">
        <v>442</v>
      </c>
      <c r="BE16" s="247" t="s">
        <v>442</v>
      </c>
      <c r="BF16" s="247" t="s">
        <v>442</v>
      </c>
      <c r="BG16" s="247" t="s">
        <v>442</v>
      </c>
      <c r="BH16" s="248">
        <v>17060.842696629214</v>
      </c>
      <c r="BI16" s="310"/>
      <c r="BJ16" s="247" t="s">
        <v>442</v>
      </c>
      <c r="BK16" s="247" t="s">
        <v>442</v>
      </c>
      <c r="BL16" s="249">
        <v>12300</v>
      </c>
      <c r="BM16" s="247" t="s">
        <v>442</v>
      </c>
      <c r="BN16" s="247" t="s">
        <v>442</v>
      </c>
      <c r="BO16" s="321">
        <v>12300</v>
      </c>
      <c r="BP16" s="326" t="s">
        <v>442</v>
      </c>
      <c r="BQ16" s="331"/>
      <c r="BR16" s="343" t="s">
        <v>442</v>
      </c>
      <c r="BS16" s="316" t="s">
        <v>442</v>
      </c>
      <c r="BT16" s="316" t="s">
        <v>442</v>
      </c>
      <c r="BU16" s="316" t="s">
        <v>442</v>
      </c>
      <c r="BV16" s="316" t="s">
        <v>442</v>
      </c>
      <c r="BW16" s="342" t="s">
        <v>442</v>
      </c>
      <c r="BX16" s="349"/>
      <c r="BY16" s="343" t="s">
        <v>442</v>
      </c>
      <c r="BZ16" s="316" t="s">
        <v>442</v>
      </c>
      <c r="CA16" s="316" t="s">
        <v>442</v>
      </c>
      <c r="CB16" s="316" t="s">
        <v>442</v>
      </c>
      <c r="CC16" s="316" t="s">
        <v>442</v>
      </c>
      <c r="CD16" s="342" t="s">
        <v>442</v>
      </c>
      <c r="CE16" s="349"/>
      <c r="CF16" s="343" t="s">
        <v>442</v>
      </c>
      <c r="CG16" s="329" t="s">
        <v>442</v>
      </c>
      <c r="CH16" s="329" t="s">
        <v>442</v>
      </c>
      <c r="CI16" s="329" t="s">
        <v>442</v>
      </c>
      <c r="CJ16" s="329" t="s">
        <v>442</v>
      </c>
      <c r="CK16" s="342" t="s">
        <v>442</v>
      </c>
      <c r="CL16" s="349"/>
      <c r="CM16" s="343" t="s">
        <v>442</v>
      </c>
      <c r="CN16" s="316" t="s">
        <v>442</v>
      </c>
      <c r="CO16" s="316" t="s">
        <v>442</v>
      </c>
      <c r="CP16" s="316" t="s">
        <v>442</v>
      </c>
      <c r="CQ16" s="316">
        <v>12300</v>
      </c>
      <c r="CR16" s="342" t="s">
        <v>442</v>
      </c>
      <c r="CS16" s="349"/>
      <c r="CT16" s="326" t="s">
        <v>442</v>
      </c>
      <c r="CU16" s="245">
        <v>12300</v>
      </c>
      <c r="CV16" s="329" t="s">
        <v>442</v>
      </c>
      <c r="CW16" s="316" t="s">
        <v>442</v>
      </c>
      <c r="CX16" s="316" t="s">
        <v>442</v>
      </c>
      <c r="CY16" s="316" t="s">
        <v>442</v>
      </c>
      <c r="CZ16" s="342" t="s">
        <v>442</v>
      </c>
      <c r="DA16" s="349" t="s">
        <v>442</v>
      </c>
      <c r="DB16" s="343" t="s">
        <v>442</v>
      </c>
      <c r="DC16" s="316" t="s">
        <v>442</v>
      </c>
      <c r="DD16" s="316" t="s">
        <v>442</v>
      </c>
      <c r="DE16" s="316" t="s">
        <v>442</v>
      </c>
      <c r="DF16" s="316" t="s">
        <v>442</v>
      </c>
      <c r="DG16" s="342" t="s">
        <v>442</v>
      </c>
      <c r="DH16" s="349" t="s">
        <v>442</v>
      </c>
      <c r="DI16" s="343" t="s">
        <v>442</v>
      </c>
      <c r="DJ16" s="316" t="s">
        <v>442</v>
      </c>
      <c r="DK16" s="316" t="s">
        <v>442</v>
      </c>
      <c r="DL16" s="316" t="s">
        <v>442</v>
      </c>
      <c r="DM16" s="316" t="s">
        <v>442</v>
      </c>
      <c r="DN16" s="316" t="s">
        <v>442</v>
      </c>
      <c r="DO16" s="354" t="s">
        <v>442</v>
      </c>
      <c r="DP16" s="343" t="s">
        <v>442</v>
      </c>
    </row>
    <row r="17" spans="1:120" s="9" customFormat="1" ht="57" customHeight="1" x14ac:dyDescent="0.35">
      <c r="A17" s="241"/>
      <c r="B17" s="242">
        <f t="shared" si="41"/>
        <v>9</v>
      </c>
      <c r="C17" s="243" t="s">
        <v>259</v>
      </c>
      <c r="D17" s="338" t="s">
        <v>252</v>
      </c>
      <c r="E17" s="244" t="s">
        <v>458</v>
      </c>
      <c r="F17" s="245">
        <v>14000</v>
      </c>
      <c r="G17" s="259"/>
      <c r="H17" s="247" t="s">
        <v>442</v>
      </c>
      <c r="I17" s="247" t="s">
        <v>442</v>
      </c>
      <c r="J17" s="248" t="s">
        <v>442</v>
      </c>
      <c r="K17" s="310"/>
      <c r="L17" s="247" t="s">
        <v>442</v>
      </c>
      <c r="M17" s="247">
        <v>14300</v>
      </c>
      <c r="N17" s="249" t="s">
        <v>442</v>
      </c>
      <c r="O17" s="247">
        <v>14300</v>
      </c>
      <c r="P17" s="247">
        <v>14300</v>
      </c>
      <c r="Q17" s="248" t="s">
        <v>442</v>
      </c>
      <c r="R17" s="310"/>
      <c r="S17" s="257">
        <v>14300</v>
      </c>
      <c r="T17" s="247" t="s">
        <v>442</v>
      </c>
      <c r="U17" s="249" t="s">
        <v>442</v>
      </c>
      <c r="V17" s="247">
        <v>17030</v>
      </c>
      <c r="W17" s="247" t="s">
        <v>442</v>
      </c>
      <c r="X17" s="248" t="s">
        <v>442</v>
      </c>
      <c r="Y17" s="310"/>
      <c r="Z17" s="257">
        <v>14300</v>
      </c>
      <c r="AA17" s="247">
        <v>16914.36329588015</v>
      </c>
      <c r="AB17" s="249">
        <v>15765.842588121681</v>
      </c>
      <c r="AC17" s="247">
        <v>17030</v>
      </c>
      <c r="AD17" s="247">
        <v>17522</v>
      </c>
      <c r="AE17" s="247"/>
      <c r="AF17" s="262"/>
      <c r="AG17" s="257"/>
      <c r="AH17" s="248"/>
      <c r="AI17" s="249"/>
      <c r="AJ17" s="270"/>
      <c r="AK17" s="248"/>
      <c r="AL17" s="245">
        <f>(17522+17030)/2</f>
        <v>17276</v>
      </c>
      <c r="AM17" s="246"/>
      <c r="AN17" s="262"/>
      <c r="AO17" s="247" t="s">
        <v>442</v>
      </c>
      <c r="AP17" s="247">
        <v>17030</v>
      </c>
      <c r="AQ17" s="249">
        <v>17030</v>
      </c>
      <c r="AR17" s="247">
        <v>17030</v>
      </c>
      <c r="AS17" s="247">
        <v>17030</v>
      </c>
      <c r="AT17" s="248">
        <v>17290.86059479554</v>
      </c>
      <c r="AU17" s="310"/>
      <c r="AV17" s="247">
        <v>17030</v>
      </c>
      <c r="AW17" s="247" t="s">
        <v>442</v>
      </c>
      <c r="AX17" s="249">
        <v>17030</v>
      </c>
      <c r="AY17" s="247">
        <v>17030</v>
      </c>
      <c r="AZ17" s="247">
        <v>17030</v>
      </c>
      <c r="BA17" s="248">
        <v>17030</v>
      </c>
      <c r="BB17" s="310"/>
      <c r="BC17" s="247">
        <v>17522</v>
      </c>
      <c r="BD17" s="247">
        <v>17030</v>
      </c>
      <c r="BE17" s="247" t="s">
        <v>442</v>
      </c>
      <c r="BF17" s="247">
        <v>17060.678954325158</v>
      </c>
      <c r="BG17" s="247" t="s">
        <v>442</v>
      </c>
      <c r="BH17" s="248" t="s">
        <v>442</v>
      </c>
      <c r="BI17" s="310"/>
      <c r="BJ17" s="247" t="s">
        <v>442</v>
      </c>
      <c r="BK17" s="247" t="s">
        <v>442</v>
      </c>
      <c r="BL17" s="249">
        <v>17030</v>
      </c>
      <c r="BM17" s="247">
        <v>16832.084210526315</v>
      </c>
      <c r="BN17" s="247" t="s">
        <v>442</v>
      </c>
      <c r="BO17" s="321">
        <f>(17750+17250+19300+18800)/4</f>
        <v>18275</v>
      </c>
      <c r="BP17" s="326" t="s">
        <v>442</v>
      </c>
      <c r="BQ17" s="331"/>
      <c r="BR17" s="343">
        <v>17030</v>
      </c>
      <c r="BS17" s="316">
        <v>17522</v>
      </c>
      <c r="BT17" s="316">
        <v>17030</v>
      </c>
      <c r="BU17" s="316" t="s">
        <v>442</v>
      </c>
      <c r="BV17" s="316">
        <v>17030</v>
      </c>
      <c r="BW17" s="342">
        <v>17030</v>
      </c>
      <c r="BX17" s="349"/>
      <c r="BY17" s="343" t="s">
        <v>442</v>
      </c>
      <c r="BZ17" s="316">
        <v>17118.86164043082</v>
      </c>
      <c r="CA17" s="316">
        <v>17030</v>
      </c>
      <c r="CB17" s="316">
        <v>13500</v>
      </c>
      <c r="CC17" s="316">
        <v>17030</v>
      </c>
      <c r="CD17" s="342">
        <v>17030</v>
      </c>
      <c r="CE17" s="349"/>
      <c r="CF17" s="343" t="s">
        <v>442</v>
      </c>
      <c r="CG17" s="329">
        <v>17750</v>
      </c>
      <c r="CH17" s="329">
        <v>17750</v>
      </c>
      <c r="CI17" s="329">
        <v>18000.041065482797</v>
      </c>
      <c r="CJ17" s="329">
        <v>17750</v>
      </c>
      <c r="CK17" s="342">
        <v>17750</v>
      </c>
      <c r="CL17" s="349"/>
      <c r="CM17" s="343" t="s">
        <v>442</v>
      </c>
      <c r="CN17" s="316">
        <v>17217.189908899789</v>
      </c>
      <c r="CO17" s="316" t="s">
        <v>442</v>
      </c>
      <c r="CP17" s="316">
        <v>17750</v>
      </c>
      <c r="CQ17" s="316">
        <v>17750</v>
      </c>
      <c r="CR17" s="342">
        <v>17750</v>
      </c>
      <c r="CS17" s="349"/>
      <c r="CT17" s="326">
        <v>17748.866933689365</v>
      </c>
      <c r="CU17" s="245">
        <f>(17750+17250+19300+18800)/4</f>
        <v>18275</v>
      </c>
      <c r="CV17" s="329" t="s">
        <v>442</v>
      </c>
      <c r="CW17" s="316">
        <v>17750</v>
      </c>
      <c r="CX17" s="316" t="s">
        <v>442</v>
      </c>
      <c r="CY17" s="316">
        <v>17750</v>
      </c>
      <c r="CZ17" s="342">
        <v>17750</v>
      </c>
      <c r="DA17" s="349" t="s">
        <v>442</v>
      </c>
      <c r="DB17" s="343" t="s">
        <v>442</v>
      </c>
      <c r="DC17" s="316">
        <v>18361.66833566994</v>
      </c>
      <c r="DD17" s="316" t="s">
        <v>442</v>
      </c>
      <c r="DE17" s="316">
        <v>17750</v>
      </c>
      <c r="DF17" s="316" t="s">
        <v>442</v>
      </c>
      <c r="DG17" s="342">
        <v>18890</v>
      </c>
      <c r="DH17" s="349" t="s">
        <v>442</v>
      </c>
      <c r="DI17" s="343" t="s">
        <v>442</v>
      </c>
      <c r="DJ17" s="316">
        <v>17750</v>
      </c>
      <c r="DK17" s="316">
        <v>18731.787220240025</v>
      </c>
      <c r="DL17" s="316">
        <v>18388.587992785364</v>
      </c>
      <c r="DM17" s="316">
        <v>17750</v>
      </c>
      <c r="DN17" s="316">
        <v>17750</v>
      </c>
      <c r="DO17" s="354" t="s">
        <v>442</v>
      </c>
      <c r="DP17" s="343">
        <v>18103.722188815394</v>
      </c>
    </row>
    <row r="18" spans="1:120" s="9" customFormat="1" ht="57" customHeight="1" x14ac:dyDescent="0.35">
      <c r="A18" s="241"/>
      <c r="B18" s="242">
        <f t="shared" si="41"/>
        <v>10</v>
      </c>
      <c r="C18" s="243">
        <v>150000005</v>
      </c>
      <c r="D18" s="338" t="s">
        <v>8</v>
      </c>
      <c r="E18" s="244" t="s">
        <v>9</v>
      </c>
      <c r="F18" s="245">
        <v>16800</v>
      </c>
      <c r="G18" s="259"/>
      <c r="H18" s="247" t="s">
        <v>442</v>
      </c>
      <c r="I18" s="247" t="s">
        <v>442</v>
      </c>
      <c r="J18" s="248" t="s">
        <v>442</v>
      </c>
      <c r="K18" s="310"/>
      <c r="L18" s="247" t="s">
        <v>442</v>
      </c>
      <c r="M18" s="247" t="s">
        <v>442</v>
      </c>
      <c r="N18" s="249" t="s">
        <v>442</v>
      </c>
      <c r="O18" s="247" t="s">
        <v>442</v>
      </c>
      <c r="P18" s="247" t="s">
        <v>442</v>
      </c>
      <c r="Q18" s="248" t="s">
        <v>442</v>
      </c>
      <c r="R18" s="310"/>
      <c r="S18" s="247" t="s">
        <v>442</v>
      </c>
      <c r="T18" s="247" t="s">
        <v>442</v>
      </c>
      <c r="U18" s="249" t="s">
        <v>442</v>
      </c>
      <c r="V18" s="247" t="s">
        <v>442</v>
      </c>
      <c r="W18" s="247" t="s">
        <v>442</v>
      </c>
      <c r="X18" s="248" t="s">
        <v>442</v>
      </c>
      <c r="Y18" s="310"/>
      <c r="Z18" s="247" t="s">
        <v>442</v>
      </c>
      <c r="AA18" s="247" t="s">
        <v>442</v>
      </c>
      <c r="AB18" s="249" t="s">
        <v>442</v>
      </c>
      <c r="AC18" s="247" t="s">
        <v>442</v>
      </c>
      <c r="AD18" s="247" t="s">
        <v>442</v>
      </c>
      <c r="AE18" s="247"/>
      <c r="AF18" s="262"/>
      <c r="AG18" s="257"/>
      <c r="AH18" s="248"/>
      <c r="AI18" s="249"/>
      <c r="AJ18" s="270"/>
      <c r="AK18" s="248"/>
      <c r="AL18" s="245">
        <v>16800</v>
      </c>
      <c r="AM18" s="246"/>
      <c r="AN18" s="262"/>
      <c r="AO18" s="247" t="s">
        <v>442</v>
      </c>
      <c r="AP18" s="247" t="s">
        <v>442</v>
      </c>
      <c r="AQ18" s="249" t="s">
        <v>442</v>
      </c>
      <c r="AR18" s="247">
        <v>17030</v>
      </c>
      <c r="AS18" s="247" t="s">
        <v>442</v>
      </c>
      <c r="AT18" s="248">
        <v>17030</v>
      </c>
      <c r="AU18" s="310"/>
      <c r="AV18" s="247" t="s">
        <v>442</v>
      </c>
      <c r="AW18" s="247" t="s">
        <v>442</v>
      </c>
      <c r="AX18" s="249">
        <v>17030</v>
      </c>
      <c r="AY18" s="247">
        <v>17030</v>
      </c>
      <c r="AZ18" s="247" t="s">
        <v>442</v>
      </c>
      <c r="BA18" s="248" t="s">
        <v>442</v>
      </c>
      <c r="BB18" s="310"/>
      <c r="BC18" s="247" t="s">
        <v>442</v>
      </c>
      <c r="BD18" s="247" t="s">
        <v>442</v>
      </c>
      <c r="BE18" s="247" t="s">
        <v>442</v>
      </c>
      <c r="BF18" s="247" t="s">
        <v>442</v>
      </c>
      <c r="BG18" s="247" t="s">
        <v>442</v>
      </c>
      <c r="BH18" s="248" t="s">
        <v>442</v>
      </c>
      <c r="BI18" s="310"/>
      <c r="BJ18" s="247" t="s">
        <v>442</v>
      </c>
      <c r="BK18" s="247" t="s">
        <v>442</v>
      </c>
      <c r="BL18" s="249" t="s">
        <v>442</v>
      </c>
      <c r="BM18" s="247" t="s">
        <v>442</v>
      </c>
      <c r="BN18" s="247">
        <v>16600</v>
      </c>
      <c r="BO18" s="321">
        <v>17200</v>
      </c>
      <c r="BP18" s="326" t="s">
        <v>442</v>
      </c>
      <c r="BQ18" s="331"/>
      <c r="BR18" s="343" t="s">
        <v>442</v>
      </c>
      <c r="BS18" s="316" t="s">
        <v>442</v>
      </c>
      <c r="BT18" s="316" t="s">
        <v>442</v>
      </c>
      <c r="BU18" s="316" t="s">
        <v>442</v>
      </c>
      <c r="BV18" s="316" t="s">
        <v>442</v>
      </c>
      <c r="BW18" s="342" t="s">
        <v>442</v>
      </c>
      <c r="BX18" s="349"/>
      <c r="BY18" s="343" t="s">
        <v>442</v>
      </c>
      <c r="BZ18" s="316" t="s">
        <v>442</v>
      </c>
      <c r="CA18" s="316" t="s">
        <v>442</v>
      </c>
      <c r="CB18" s="316" t="s">
        <v>442</v>
      </c>
      <c r="CC18" s="316" t="s">
        <v>442</v>
      </c>
      <c r="CD18" s="342" t="s">
        <v>442</v>
      </c>
      <c r="CE18" s="349"/>
      <c r="CF18" s="343" t="s">
        <v>442</v>
      </c>
      <c r="CG18" s="329" t="s">
        <v>442</v>
      </c>
      <c r="CH18" s="329" t="s">
        <v>442</v>
      </c>
      <c r="CI18" s="329" t="s">
        <v>442</v>
      </c>
      <c r="CJ18" s="329" t="s">
        <v>442</v>
      </c>
      <c r="CK18" s="342" t="s">
        <v>442</v>
      </c>
      <c r="CL18" s="349"/>
      <c r="CM18" s="343" t="s">
        <v>442</v>
      </c>
      <c r="CN18" s="316" t="s">
        <v>442</v>
      </c>
      <c r="CO18" s="316" t="s">
        <v>442</v>
      </c>
      <c r="CP18" s="316" t="s">
        <v>442</v>
      </c>
      <c r="CQ18" s="316" t="s">
        <v>442</v>
      </c>
      <c r="CR18" s="342" t="s">
        <v>442</v>
      </c>
      <c r="CS18" s="349"/>
      <c r="CT18" s="326" t="s">
        <v>442</v>
      </c>
      <c r="CU18" s="245">
        <v>18000</v>
      </c>
      <c r="CV18" s="329" t="s">
        <v>442</v>
      </c>
      <c r="CW18" s="316" t="s">
        <v>442</v>
      </c>
      <c r="CX18" s="316" t="s">
        <v>442</v>
      </c>
      <c r="CY18" s="316" t="s">
        <v>442</v>
      </c>
      <c r="CZ18" s="342" t="s">
        <v>442</v>
      </c>
      <c r="DA18" s="349" t="s">
        <v>442</v>
      </c>
      <c r="DB18" s="343" t="s">
        <v>442</v>
      </c>
      <c r="DC18" s="316" t="s">
        <v>442</v>
      </c>
      <c r="DD18" s="316" t="s">
        <v>442</v>
      </c>
      <c r="DE18" s="316" t="s">
        <v>442</v>
      </c>
      <c r="DF18" s="316" t="s">
        <v>442</v>
      </c>
      <c r="DG18" s="342" t="s">
        <v>442</v>
      </c>
      <c r="DH18" s="349" t="s">
        <v>442</v>
      </c>
      <c r="DI18" s="343" t="s">
        <v>442</v>
      </c>
      <c r="DJ18" s="316" t="s">
        <v>442</v>
      </c>
      <c r="DK18" s="316" t="s">
        <v>442</v>
      </c>
      <c r="DL18" s="316" t="s">
        <v>442</v>
      </c>
      <c r="DM18" s="316" t="s">
        <v>442</v>
      </c>
      <c r="DN18" s="316" t="s">
        <v>442</v>
      </c>
      <c r="DO18" s="354" t="s">
        <v>442</v>
      </c>
      <c r="DP18" s="343" t="s">
        <v>442</v>
      </c>
    </row>
    <row r="19" spans="1:120" s="9" customFormat="1" ht="57" customHeight="1" x14ac:dyDescent="0.35">
      <c r="A19" s="241"/>
      <c r="B19" s="242">
        <f t="shared" si="41"/>
        <v>11</v>
      </c>
      <c r="C19" s="243">
        <v>150000014</v>
      </c>
      <c r="D19" s="338" t="s">
        <v>214</v>
      </c>
      <c r="E19" s="244" t="s">
        <v>459</v>
      </c>
      <c r="F19" s="245">
        <v>12300</v>
      </c>
      <c r="G19" s="259"/>
      <c r="H19" s="247" t="s">
        <v>442</v>
      </c>
      <c r="I19" s="247" t="s">
        <v>442</v>
      </c>
      <c r="J19" s="248" t="s">
        <v>442</v>
      </c>
      <c r="K19" s="310" t="s">
        <v>442</v>
      </c>
      <c r="L19" s="247" t="s">
        <v>442</v>
      </c>
      <c r="M19" s="247" t="s">
        <v>442</v>
      </c>
      <c r="N19" s="249" t="s">
        <v>442</v>
      </c>
      <c r="O19" s="247" t="s">
        <v>442</v>
      </c>
      <c r="P19" s="247" t="s">
        <v>442</v>
      </c>
      <c r="Q19" s="248" t="s">
        <v>442</v>
      </c>
      <c r="R19" s="310" t="s">
        <v>442</v>
      </c>
      <c r="S19" s="257" t="s">
        <v>442</v>
      </c>
      <c r="T19" s="247" t="s">
        <v>442</v>
      </c>
      <c r="U19" s="249" t="s">
        <v>442</v>
      </c>
      <c r="V19" s="247" t="s">
        <v>442</v>
      </c>
      <c r="W19" s="247" t="s">
        <v>442</v>
      </c>
      <c r="X19" s="248" t="s">
        <v>442</v>
      </c>
      <c r="Y19" s="310" t="s">
        <v>442</v>
      </c>
      <c r="Z19" s="257" t="s">
        <v>442</v>
      </c>
      <c r="AA19" s="247" t="s">
        <v>442</v>
      </c>
      <c r="AB19" s="249" t="s">
        <v>442</v>
      </c>
      <c r="AC19" s="247" t="s">
        <v>442</v>
      </c>
      <c r="AD19" s="247" t="s">
        <v>442</v>
      </c>
      <c r="AE19" s="247" t="s">
        <v>442</v>
      </c>
      <c r="AF19" s="262" t="s">
        <v>442</v>
      </c>
      <c r="AG19" s="257" t="s">
        <v>442</v>
      </c>
      <c r="AH19" s="248" t="s">
        <v>442</v>
      </c>
      <c r="AI19" s="249" t="s">
        <v>442</v>
      </c>
      <c r="AJ19" s="270" t="s">
        <v>442</v>
      </c>
      <c r="AK19" s="248" t="s">
        <v>442</v>
      </c>
      <c r="AL19" s="245">
        <v>12300</v>
      </c>
      <c r="AM19" s="246"/>
      <c r="AN19" s="262"/>
      <c r="AO19" s="247" t="s">
        <v>442</v>
      </c>
      <c r="AP19" s="247" t="s">
        <v>442</v>
      </c>
      <c r="AQ19" s="249" t="s">
        <v>442</v>
      </c>
      <c r="AR19" s="247" t="s">
        <v>442</v>
      </c>
      <c r="AS19" s="247" t="s">
        <v>442</v>
      </c>
      <c r="AT19" s="248" t="s">
        <v>442</v>
      </c>
      <c r="AU19" s="310"/>
      <c r="AV19" s="247" t="s">
        <v>442</v>
      </c>
      <c r="AW19" s="247" t="s">
        <v>442</v>
      </c>
      <c r="AX19" s="249" t="s">
        <v>442</v>
      </c>
      <c r="AY19" s="247" t="s">
        <v>442</v>
      </c>
      <c r="AZ19" s="247" t="s">
        <v>442</v>
      </c>
      <c r="BA19" s="248" t="s">
        <v>442</v>
      </c>
      <c r="BB19" s="310"/>
      <c r="BC19" s="247" t="s">
        <v>442</v>
      </c>
      <c r="BD19" s="247" t="s">
        <v>442</v>
      </c>
      <c r="BE19" s="247" t="s">
        <v>442</v>
      </c>
      <c r="BF19" s="247" t="s">
        <v>442</v>
      </c>
      <c r="BG19" s="247" t="s">
        <v>442</v>
      </c>
      <c r="BH19" s="248" t="s">
        <v>442</v>
      </c>
      <c r="BI19" s="310"/>
      <c r="BJ19" s="247" t="s">
        <v>442</v>
      </c>
      <c r="BK19" s="247" t="s">
        <v>442</v>
      </c>
      <c r="BL19" s="249" t="s">
        <v>442</v>
      </c>
      <c r="BM19" s="247" t="s">
        <v>442</v>
      </c>
      <c r="BN19" s="247" t="s">
        <v>442</v>
      </c>
      <c r="BO19" s="321">
        <v>12300</v>
      </c>
      <c r="BP19" s="326" t="s">
        <v>442</v>
      </c>
      <c r="BQ19" s="331"/>
      <c r="BR19" s="343">
        <v>17522</v>
      </c>
      <c r="BS19" s="316" t="s">
        <v>442</v>
      </c>
      <c r="BT19" s="316" t="s">
        <v>442</v>
      </c>
      <c r="BU19" s="316" t="s">
        <v>442</v>
      </c>
      <c r="BV19" s="316" t="s">
        <v>442</v>
      </c>
      <c r="BW19" s="342" t="s">
        <v>442</v>
      </c>
      <c r="BX19" s="349"/>
      <c r="BY19" s="343" t="s">
        <v>442</v>
      </c>
      <c r="BZ19" s="316" t="s">
        <v>442</v>
      </c>
      <c r="CA19" s="316" t="s">
        <v>442</v>
      </c>
      <c r="CB19" s="316" t="s">
        <v>442</v>
      </c>
      <c r="CC19" s="316" t="s">
        <v>442</v>
      </c>
      <c r="CD19" s="342" t="s">
        <v>442</v>
      </c>
      <c r="CE19" s="349"/>
      <c r="CF19" s="343" t="s">
        <v>442</v>
      </c>
      <c r="CG19" s="329" t="s">
        <v>442</v>
      </c>
      <c r="CH19" s="329" t="s">
        <v>442</v>
      </c>
      <c r="CI19" s="329" t="s">
        <v>442</v>
      </c>
      <c r="CJ19" s="329" t="s">
        <v>442</v>
      </c>
      <c r="CK19" s="342" t="s">
        <v>442</v>
      </c>
      <c r="CL19" s="349"/>
      <c r="CM19" s="343" t="s">
        <v>442</v>
      </c>
      <c r="CN19" s="316" t="s">
        <v>442</v>
      </c>
      <c r="CO19" s="316" t="s">
        <v>442</v>
      </c>
      <c r="CP19" s="316" t="s">
        <v>442</v>
      </c>
      <c r="CQ19" s="316">
        <v>12300</v>
      </c>
      <c r="CR19" s="342" t="s">
        <v>442</v>
      </c>
      <c r="CS19" s="349"/>
      <c r="CT19" s="326" t="s">
        <v>442</v>
      </c>
      <c r="CU19" s="245">
        <v>12300</v>
      </c>
      <c r="CV19" s="329" t="s">
        <v>442</v>
      </c>
      <c r="CW19" s="316" t="s">
        <v>442</v>
      </c>
      <c r="CX19" s="316" t="s">
        <v>442</v>
      </c>
      <c r="CY19" s="316" t="s">
        <v>442</v>
      </c>
      <c r="CZ19" s="342" t="s">
        <v>442</v>
      </c>
      <c r="DA19" s="349" t="s">
        <v>442</v>
      </c>
      <c r="DB19" s="343" t="s">
        <v>442</v>
      </c>
      <c r="DC19" s="316" t="s">
        <v>442</v>
      </c>
      <c r="DD19" s="316" t="s">
        <v>442</v>
      </c>
      <c r="DE19" s="316" t="s">
        <v>442</v>
      </c>
      <c r="DF19" s="316" t="s">
        <v>442</v>
      </c>
      <c r="DG19" s="342" t="s">
        <v>442</v>
      </c>
      <c r="DH19" s="349" t="s">
        <v>442</v>
      </c>
      <c r="DI19" s="343" t="s">
        <v>442</v>
      </c>
      <c r="DJ19" s="316" t="s">
        <v>442</v>
      </c>
      <c r="DK19" s="316" t="s">
        <v>442</v>
      </c>
      <c r="DL19" s="316" t="s">
        <v>442</v>
      </c>
      <c r="DM19" s="316">
        <v>18890</v>
      </c>
      <c r="DN19" s="316" t="s">
        <v>442</v>
      </c>
      <c r="DO19" s="354" t="s">
        <v>442</v>
      </c>
      <c r="DP19" s="343" t="s">
        <v>442</v>
      </c>
    </row>
    <row r="20" spans="1:120" s="9" customFormat="1" ht="57" customHeight="1" x14ac:dyDescent="0.35">
      <c r="A20" s="241"/>
      <c r="B20" s="242">
        <f t="shared" si="41"/>
        <v>12</v>
      </c>
      <c r="C20" s="243">
        <v>150000014</v>
      </c>
      <c r="D20" s="338" t="s">
        <v>214</v>
      </c>
      <c r="E20" s="244" t="s">
        <v>460</v>
      </c>
      <c r="F20" s="245">
        <v>14300</v>
      </c>
      <c r="G20" s="259"/>
      <c r="H20" s="247" t="s">
        <v>442</v>
      </c>
      <c r="I20" s="247" t="s">
        <v>442</v>
      </c>
      <c r="J20" s="248">
        <v>14300</v>
      </c>
      <c r="K20" s="310"/>
      <c r="L20" s="247" t="s">
        <v>442</v>
      </c>
      <c r="M20" s="247" t="s">
        <v>442</v>
      </c>
      <c r="N20" s="249">
        <v>14300</v>
      </c>
      <c r="O20" s="247">
        <v>14300</v>
      </c>
      <c r="P20" s="247" t="s">
        <v>442</v>
      </c>
      <c r="Q20" s="248">
        <v>14300</v>
      </c>
      <c r="R20" s="310"/>
      <c r="S20" s="257">
        <v>14300</v>
      </c>
      <c r="T20" s="247" t="s">
        <v>442</v>
      </c>
      <c r="U20" s="249" t="s">
        <v>442</v>
      </c>
      <c r="V20" s="247" t="s">
        <v>442</v>
      </c>
      <c r="W20" s="247" t="s">
        <v>442</v>
      </c>
      <c r="X20" s="248" t="s">
        <v>442</v>
      </c>
      <c r="Y20" s="310"/>
      <c r="Z20" s="257">
        <v>14300</v>
      </c>
      <c r="AA20" s="247" t="s">
        <v>442</v>
      </c>
      <c r="AB20" s="249">
        <v>14300</v>
      </c>
      <c r="AC20" s="247" t="s">
        <v>442</v>
      </c>
      <c r="AD20" s="247" t="s">
        <v>442</v>
      </c>
      <c r="AE20" s="247"/>
      <c r="AF20" s="262"/>
      <c r="AG20" s="257"/>
      <c r="AH20" s="248"/>
      <c r="AI20" s="249"/>
      <c r="AJ20" s="270"/>
      <c r="AK20" s="248"/>
      <c r="AL20" s="245">
        <f>(17522+17030)/2</f>
        <v>17276</v>
      </c>
      <c r="AM20" s="246"/>
      <c r="AN20" s="262"/>
      <c r="AO20" s="247" t="s">
        <v>442</v>
      </c>
      <c r="AP20" s="247" t="s">
        <v>442</v>
      </c>
      <c r="AQ20" s="249">
        <v>16922.167254955199</v>
      </c>
      <c r="AR20" s="247">
        <v>17030</v>
      </c>
      <c r="AS20" s="247">
        <v>17522</v>
      </c>
      <c r="AT20" s="248">
        <v>17030</v>
      </c>
      <c r="AU20" s="310"/>
      <c r="AV20" s="247" t="s">
        <v>442</v>
      </c>
      <c r="AW20" s="247">
        <v>17522</v>
      </c>
      <c r="AX20" s="249">
        <v>17030</v>
      </c>
      <c r="AY20" s="247" t="s">
        <v>442</v>
      </c>
      <c r="AZ20" s="247">
        <v>17030</v>
      </c>
      <c r="BA20" s="248" t="s">
        <v>442</v>
      </c>
      <c r="BB20" s="310"/>
      <c r="BC20" s="247" t="s">
        <v>442</v>
      </c>
      <c r="BD20" s="247">
        <v>17170.644668287601</v>
      </c>
      <c r="BE20" s="247" t="s">
        <v>442</v>
      </c>
      <c r="BF20" s="247" t="s">
        <v>442</v>
      </c>
      <c r="BG20" s="247" t="s">
        <v>442</v>
      </c>
      <c r="BH20" s="248" t="s">
        <v>442</v>
      </c>
      <c r="BI20" s="310"/>
      <c r="BJ20" s="247" t="s">
        <v>442</v>
      </c>
      <c r="BK20" s="247">
        <v>17030</v>
      </c>
      <c r="BL20" s="249">
        <v>17522</v>
      </c>
      <c r="BM20" s="247">
        <v>16964.975283901134</v>
      </c>
      <c r="BN20" s="247" t="s">
        <v>442</v>
      </c>
      <c r="BO20" s="321">
        <f>(17750+17250+19300+18800)/4</f>
        <v>18275</v>
      </c>
      <c r="BP20" s="326" t="s">
        <v>442</v>
      </c>
      <c r="BQ20" s="331"/>
      <c r="BR20" s="343" t="s">
        <v>442</v>
      </c>
      <c r="BS20" s="316">
        <v>17030</v>
      </c>
      <c r="BT20" s="316" t="s">
        <v>442</v>
      </c>
      <c r="BU20" s="316" t="s">
        <v>442</v>
      </c>
      <c r="BV20" s="316" t="s">
        <v>442</v>
      </c>
      <c r="BW20" s="342" t="s">
        <v>442</v>
      </c>
      <c r="BX20" s="349"/>
      <c r="BY20" s="343" t="s">
        <v>442</v>
      </c>
      <c r="BZ20" s="316">
        <v>17030</v>
      </c>
      <c r="CA20" s="316">
        <v>17030</v>
      </c>
      <c r="CB20" s="316">
        <v>13500</v>
      </c>
      <c r="CC20" s="316" t="s">
        <v>442</v>
      </c>
      <c r="CD20" s="342">
        <v>17030</v>
      </c>
      <c r="CE20" s="349"/>
      <c r="CF20" s="343" t="s">
        <v>442</v>
      </c>
      <c r="CG20" s="329" t="s">
        <v>442</v>
      </c>
      <c r="CH20" s="329" t="s">
        <v>442</v>
      </c>
      <c r="CI20" s="329" t="s">
        <v>442</v>
      </c>
      <c r="CJ20" s="329">
        <v>17577.431192660551</v>
      </c>
      <c r="CK20" s="342" t="s">
        <v>442</v>
      </c>
      <c r="CL20" s="349"/>
      <c r="CM20" s="343">
        <v>17750</v>
      </c>
      <c r="CN20" s="316">
        <v>17750</v>
      </c>
      <c r="CO20" s="316">
        <v>17030</v>
      </c>
      <c r="CP20" s="316" t="s">
        <v>442</v>
      </c>
      <c r="CQ20" s="316" t="s">
        <v>442</v>
      </c>
      <c r="CR20" s="342" t="s">
        <v>442</v>
      </c>
      <c r="CS20" s="349"/>
      <c r="CT20" s="326">
        <v>17750</v>
      </c>
      <c r="CU20" s="245">
        <f>(17750+17250+19300+18800)/4</f>
        <v>18275</v>
      </c>
      <c r="CV20" s="329" t="s">
        <v>442</v>
      </c>
      <c r="CW20" s="316">
        <v>17750</v>
      </c>
      <c r="CX20" s="316" t="s">
        <v>442</v>
      </c>
      <c r="CY20" s="316">
        <v>17750</v>
      </c>
      <c r="CZ20" s="342" t="s">
        <v>442</v>
      </c>
      <c r="DA20" s="349" t="s">
        <v>442</v>
      </c>
      <c r="DB20" s="343" t="s">
        <v>442</v>
      </c>
      <c r="DC20" s="316" t="s">
        <v>442</v>
      </c>
      <c r="DD20" s="316">
        <v>17888.405931417979</v>
      </c>
      <c r="DE20" s="316" t="s">
        <v>442</v>
      </c>
      <c r="DF20" s="316" t="s">
        <v>442</v>
      </c>
      <c r="DG20" s="342" t="s">
        <v>442</v>
      </c>
      <c r="DH20" s="349" t="s">
        <v>442</v>
      </c>
      <c r="DI20" s="343" t="s">
        <v>442</v>
      </c>
      <c r="DJ20" s="316" t="s">
        <v>442</v>
      </c>
      <c r="DK20" s="316">
        <v>18890</v>
      </c>
      <c r="DL20" s="316">
        <v>18480.570202329858</v>
      </c>
      <c r="DM20" s="316" t="s">
        <v>442</v>
      </c>
      <c r="DN20" s="316" t="s">
        <v>442</v>
      </c>
      <c r="DO20" s="354" t="s">
        <v>442</v>
      </c>
      <c r="DP20" s="343" t="s">
        <v>442</v>
      </c>
    </row>
    <row r="21" spans="1:120" s="9" customFormat="1" ht="57" customHeight="1" x14ac:dyDescent="0.35">
      <c r="A21" s="241"/>
      <c r="B21" s="242">
        <f t="shared" si="41"/>
        <v>13</v>
      </c>
      <c r="C21" s="250">
        <v>150000015</v>
      </c>
      <c r="D21" s="338" t="s">
        <v>10</v>
      </c>
      <c r="E21" s="244" t="s">
        <v>461</v>
      </c>
      <c r="F21" s="245">
        <v>12300</v>
      </c>
      <c r="G21" s="259"/>
      <c r="H21" s="247" t="s">
        <v>442</v>
      </c>
      <c r="I21" s="247" t="s">
        <v>442</v>
      </c>
      <c r="J21" s="248" t="s">
        <v>442</v>
      </c>
      <c r="K21" s="310" t="s">
        <v>442</v>
      </c>
      <c r="L21" s="247" t="s">
        <v>442</v>
      </c>
      <c r="M21" s="247" t="s">
        <v>442</v>
      </c>
      <c r="N21" s="249" t="s">
        <v>442</v>
      </c>
      <c r="O21" s="247" t="s">
        <v>442</v>
      </c>
      <c r="P21" s="247" t="s">
        <v>442</v>
      </c>
      <c r="Q21" s="248" t="s">
        <v>442</v>
      </c>
      <c r="R21" s="310" t="s">
        <v>442</v>
      </c>
      <c r="S21" s="257" t="s">
        <v>442</v>
      </c>
      <c r="T21" s="247" t="s">
        <v>442</v>
      </c>
      <c r="U21" s="249" t="s">
        <v>442</v>
      </c>
      <c r="V21" s="247" t="s">
        <v>442</v>
      </c>
      <c r="W21" s="247" t="s">
        <v>442</v>
      </c>
      <c r="X21" s="248" t="s">
        <v>442</v>
      </c>
      <c r="Y21" s="310" t="s">
        <v>442</v>
      </c>
      <c r="Z21" s="257" t="s">
        <v>442</v>
      </c>
      <c r="AA21" s="247" t="s">
        <v>442</v>
      </c>
      <c r="AB21" s="249" t="s">
        <v>442</v>
      </c>
      <c r="AC21" s="247" t="s">
        <v>442</v>
      </c>
      <c r="AD21" s="247" t="s">
        <v>442</v>
      </c>
      <c r="AE21" s="247" t="s">
        <v>442</v>
      </c>
      <c r="AF21" s="262" t="s">
        <v>442</v>
      </c>
      <c r="AG21" s="257" t="s">
        <v>442</v>
      </c>
      <c r="AH21" s="248" t="s">
        <v>442</v>
      </c>
      <c r="AI21" s="249" t="s">
        <v>442</v>
      </c>
      <c r="AJ21" s="270" t="s">
        <v>442</v>
      </c>
      <c r="AK21" s="248" t="s">
        <v>442</v>
      </c>
      <c r="AL21" s="245">
        <v>12300</v>
      </c>
      <c r="AM21" s="246"/>
      <c r="AN21" s="262"/>
      <c r="AO21" s="247" t="s">
        <v>442</v>
      </c>
      <c r="AP21" s="247" t="s">
        <v>442</v>
      </c>
      <c r="AQ21" s="249" t="s">
        <v>442</v>
      </c>
      <c r="AR21" s="247" t="s">
        <v>442</v>
      </c>
      <c r="AS21" s="247" t="s">
        <v>442</v>
      </c>
      <c r="AT21" s="248" t="s">
        <v>442</v>
      </c>
      <c r="AU21" s="310"/>
      <c r="AV21" s="247" t="s">
        <v>442</v>
      </c>
      <c r="AW21" s="247" t="s">
        <v>442</v>
      </c>
      <c r="AX21" s="249" t="s">
        <v>442</v>
      </c>
      <c r="AY21" s="247">
        <v>17030</v>
      </c>
      <c r="AZ21" s="247" t="s">
        <v>442</v>
      </c>
      <c r="BA21" s="248" t="s">
        <v>442</v>
      </c>
      <c r="BB21" s="310"/>
      <c r="BC21" s="247" t="s">
        <v>442</v>
      </c>
      <c r="BD21" s="247" t="s">
        <v>442</v>
      </c>
      <c r="BE21" s="247" t="s">
        <v>442</v>
      </c>
      <c r="BF21" s="247" t="s">
        <v>442</v>
      </c>
      <c r="BG21" s="247" t="s">
        <v>442</v>
      </c>
      <c r="BH21" s="248" t="s">
        <v>442</v>
      </c>
      <c r="BI21" s="310"/>
      <c r="BJ21" s="247" t="s">
        <v>442</v>
      </c>
      <c r="BK21" s="247" t="s">
        <v>442</v>
      </c>
      <c r="BL21" s="249">
        <v>12300</v>
      </c>
      <c r="BM21" s="247" t="s">
        <v>442</v>
      </c>
      <c r="BN21" s="247" t="s">
        <v>442</v>
      </c>
      <c r="BO21" s="321">
        <v>12300</v>
      </c>
      <c r="BP21" s="326" t="s">
        <v>442</v>
      </c>
      <c r="BQ21" s="331"/>
      <c r="BR21" s="343" t="s">
        <v>442</v>
      </c>
      <c r="BS21" s="316" t="s">
        <v>442</v>
      </c>
      <c r="BT21" s="316" t="s">
        <v>442</v>
      </c>
      <c r="BU21" s="316" t="s">
        <v>442</v>
      </c>
      <c r="BV21" s="316" t="s">
        <v>442</v>
      </c>
      <c r="BW21" s="342" t="s">
        <v>442</v>
      </c>
      <c r="BX21" s="349"/>
      <c r="BY21" s="343" t="s">
        <v>442</v>
      </c>
      <c r="BZ21" s="316" t="s">
        <v>442</v>
      </c>
      <c r="CA21" s="316" t="s">
        <v>442</v>
      </c>
      <c r="CB21" s="316" t="s">
        <v>442</v>
      </c>
      <c r="CC21" s="316" t="s">
        <v>442</v>
      </c>
      <c r="CD21" s="342" t="s">
        <v>442</v>
      </c>
      <c r="CE21" s="349"/>
      <c r="CF21" s="343" t="s">
        <v>442</v>
      </c>
      <c r="CG21" s="329" t="s">
        <v>442</v>
      </c>
      <c r="CH21" s="329" t="s">
        <v>442</v>
      </c>
      <c r="CI21" s="329" t="s">
        <v>442</v>
      </c>
      <c r="CJ21" s="329" t="s">
        <v>442</v>
      </c>
      <c r="CK21" s="342" t="s">
        <v>442</v>
      </c>
      <c r="CL21" s="349"/>
      <c r="CM21" s="343" t="s">
        <v>442</v>
      </c>
      <c r="CN21" s="316" t="s">
        <v>442</v>
      </c>
      <c r="CO21" s="316" t="s">
        <v>442</v>
      </c>
      <c r="CP21" s="316" t="s">
        <v>442</v>
      </c>
      <c r="CQ21" s="316" t="s">
        <v>442</v>
      </c>
      <c r="CR21" s="342" t="s">
        <v>442</v>
      </c>
      <c r="CS21" s="349"/>
      <c r="CT21" s="326" t="s">
        <v>442</v>
      </c>
      <c r="CU21" s="245">
        <v>12300</v>
      </c>
      <c r="CV21" s="329" t="s">
        <v>442</v>
      </c>
      <c r="CW21" s="316" t="s">
        <v>442</v>
      </c>
      <c r="CX21" s="316" t="s">
        <v>442</v>
      </c>
      <c r="CY21" s="316" t="s">
        <v>442</v>
      </c>
      <c r="CZ21" s="342" t="s">
        <v>442</v>
      </c>
      <c r="DA21" s="349" t="s">
        <v>442</v>
      </c>
      <c r="DB21" s="343" t="s">
        <v>442</v>
      </c>
      <c r="DC21" s="316" t="s">
        <v>442</v>
      </c>
      <c r="DD21" s="316" t="s">
        <v>442</v>
      </c>
      <c r="DE21" s="316" t="s">
        <v>442</v>
      </c>
      <c r="DF21" s="316" t="s">
        <v>442</v>
      </c>
      <c r="DG21" s="342" t="s">
        <v>442</v>
      </c>
      <c r="DH21" s="349" t="s">
        <v>442</v>
      </c>
      <c r="DI21" s="343" t="s">
        <v>442</v>
      </c>
      <c r="DJ21" s="316" t="s">
        <v>442</v>
      </c>
      <c r="DK21" s="316" t="s">
        <v>442</v>
      </c>
      <c r="DL21" s="316" t="s">
        <v>442</v>
      </c>
      <c r="DM21" s="316" t="s">
        <v>442</v>
      </c>
      <c r="DN21" s="316" t="s">
        <v>442</v>
      </c>
      <c r="DO21" s="354" t="s">
        <v>442</v>
      </c>
      <c r="DP21" s="343" t="s">
        <v>442</v>
      </c>
    </row>
    <row r="22" spans="1:120" s="9" customFormat="1" ht="57" customHeight="1" x14ac:dyDescent="0.35">
      <c r="A22" s="241"/>
      <c r="B22" s="242">
        <f t="shared" si="41"/>
        <v>14</v>
      </c>
      <c r="C22" s="250">
        <v>150000015</v>
      </c>
      <c r="D22" s="338" t="s">
        <v>10</v>
      </c>
      <c r="E22" s="244" t="s">
        <v>462</v>
      </c>
      <c r="F22" s="245">
        <v>14300</v>
      </c>
      <c r="G22" s="259"/>
      <c r="H22" s="247" t="s">
        <v>442</v>
      </c>
      <c r="I22" s="247" t="s">
        <v>442</v>
      </c>
      <c r="J22" s="248" t="s">
        <v>442</v>
      </c>
      <c r="K22" s="310"/>
      <c r="L22" s="247" t="s">
        <v>442</v>
      </c>
      <c r="M22" s="247" t="s">
        <v>442</v>
      </c>
      <c r="N22" s="249" t="s">
        <v>442</v>
      </c>
      <c r="O22" s="247">
        <v>14300</v>
      </c>
      <c r="P22" s="247">
        <v>14300</v>
      </c>
      <c r="Q22" s="248">
        <v>14300</v>
      </c>
      <c r="R22" s="310"/>
      <c r="S22" s="257">
        <v>14300</v>
      </c>
      <c r="T22" s="247" t="s">
        <v>442</v>
      </c>
      <c r="U22" s="249" t="s">
        <v>442</v>
      </c>
      <c r="V22" s="247" t="s">
        <v>442</v>
      </c>
      <c r="W22" s="247">
        <v>17030</v>
      </c>
      <c r="X22" s="248" t="s">
        <v>442</v>
      </c>
      <c r="Y22" s="310"/>
      <c r="Z22" s="257">
        <v>14300</v>
      </c>
      <c r="AA22" s="247" t="s">
        <v>442</v>
      </c>
      <c r="AB22" s="249">
        <v>14300</v>
      </c>
      <c r="AC22" s="247">
        <v>17030</v>
      </c>
      <c r="AD22" s="247">
        <v>17522</v>
      </c>
      <c r="AE22" s="247"/>
      <c r="AF22" s="262"/>
      <c r="AG22" s="257"/>
      <c r="AH22" s="248"/>
      <c r="AI22" s="249"/>
      <c r="AJ22" s="270"/>
      <c r="AK22" s="248"/>
      <c r="AL22" s="245">
        <f>(17522+17030)/2</f>
        <v>17276</v>
      </c>
      <c r="AM22" s="246"/>
      <c r="AN22" s="262"/>
      <c r="AO22" s="247">
        <v>17030</v>
      </c>
      <c r="AP22" s="247" t="s">
        <v>442</v>
      </c>
      <c r="AQ22" s="249" t="s">
        <v>442</v>
      </c>
      <c r="AR22" s="247" t="s">
        <v>442</v>
      </c>
      <c r="AS22" s="247">
        <v>17030</v>
      </c>
      <c r="AT22" s="248">
        <v>17522</v>
      </c>
      <c r="AU22" s="310"/>
      <c r="AV22" s="247" t="s">
        <v>442</v>
      </c>
      <c r="AW22" s="247" t="s">
        <v>442</v>
      </c>
      <c r="AX22" s="249">
        <v>17030</v>
      </c>
      <c r="AY22" s="247" t="s">
        <v>442</v>
      </c>
      <c r="AZ22" s="247">
        <v>17251.416280608868</v>
      </c>
      <c r="BA22" s="248" t="s">
        <v>442</v>
      </c>
      <c r="BB22" s="310"/>
      <c r="BC22" s="247" t="s">
        <v>442</v>
      </c>
      <c r="BD22" s="247">
        <v>17522</v>
      </c>
      <c r="BE22" s="247" t="s">
        <v>442</v>
      </c>
      <c r="BF22" s="247" t="s">
        <v>442</v>
      </c>
      <c r="BG22" s="247" t="s">
        <v>442</v>
      </c>
      <c r="BH22" s="248" t="s">
        <v>442</v>
      </c>
      <c r="BI22" s="310"/>
      <c r="BJ22" s="247" t="s">
        <v>442</v>
      </c>
      <c r="BK22" s="247">
        <v>17030</v>
      </c>
      <c r="BL22" s="249" t="s">
        <v>442</v>
      </c>
      <c r="BM22" s="247">
        <v>17265.485753052919</v>
      </c>
      <c r="BN22" s="247">
        <v>17030</v>
      </c>
      <c r="BO22" s="321">
        <f>(17750+17250+19300+18800)/4</f>
        <v>18275</v>
      </c>
      <c r="BP22" s="326" t="s">
        <v>442</v>
      </c>
      <c r="BQ22" s="331"/>
      <c r="BR22" s="343" t="s">
        <v>442</v>
      </c>
      <c r="BS22" s="316">
        <v>17030</v>
      </c>
      <c r="BT22" s="316" t="s">
        <v>442</v>
      </c>
      <c r="BU22" s="316" t="s">
        <v>442</v>
      </c>
      <c r="BV22" s="316" t="s">
        <v>442</v>
      </c>
      <c r="BW22" s="342" t="s">
        <v>442</v>
      </c>
      <c r="BX22" s="349"/>
      <c r="BY22" s="343" t="s">
        <v>442</v>
      </c>
      <c r="BZ22" s="316">
        <v>17263.510879025238</v>
      </c>
      <c r="CA22" s="316" t="s">
        <v>442</v>
      </c>
      <c r="CB22" s="316" t="s">
        <v>442</v>
      </c>
      <c r="CC22" s="316" t="s">
        <v>442</v>
      </c>
      <c r="CD22" s="342">
        <v>17030</v>
      </c>
      <c r="CE22" s="349"/>
      <c r="CF22" s="343" t="s">
        <v>442</v>
      </c>
      <c r="CG22" s="329" t="s">
        <v>442</v>
      </c>
      <c r="CH22" s="329" t="s">
        <v>442</v>
      </c>
      <c r="CI22" s="329">
        <v>18321</v>
      </c>
      <c r="CJ22" s="329">
        <v>17631.020487050639</v>
      </c>
      <c r="CK22" s="342" t="s">
        <v>442</v>
      </c>
      <c r="CL22" s="349"/>
      <c r="CM22" s="343" t="s">
        <v>442</v>
      </c>
      <c r="CN22" s="316" t="s">
        <v>442</v>
      </c>
      <c r="CO22" s="316" t="s">
        <v>442</v>
      </c>
      <c r="CP22" s="316" t="s">
        <v>442</v>
      </c>
      <c r="CQ22" s="316" t="s">
        <v>442</v>
      </c>
      <c r="CR22" s="342">
        <v>17750</v>
      </c>
      <c r="CS22" s="349"/>
      <c r="CT22" s="326">
        <v>17750</v>
      </c>
      <c r="CU22" s="245">
        <f>(17750+17250+19300+18800)/4</f>
        <v>18275</v>
      </c>
      <c r="CV22" s="329" t="s">
        <v>442</v>
      </c>
      <c r="CW22" s="316" t="s">
        <v>442</v>
      </c>
      <c r="CX22" s="316" t="s">
        <v>442</v>
      </c>
      <c r="CY22" s="316">
        <v>17750</v>
      </c>
      <c r="CZ22" s="342" t="s">
        <v>442</v>
      </c>
      <c r="DA22" s="349" t="s">
        <v>442</v>
      </c>
      <c r="DB22" s="343" t="s">
        <v>442</v>
      </c>
      <c r="DC22" s="316">
        <v>17750</v>
      </c>
      <c r="DD22" s="316">
        <v>17750</v>
      </c>
      <c r="DE22" s="316" t="s">
        <v>442</v>
      </c>
      <c r="DF22" s="316">
        <v>17750</v>
      </c>
      <c r="DG22" s="342">
        <v>18890</v>
      </c>
      <c r="DH22" s="349" t="s">
        <v>442</v>
      </c>
      <c r="DI22" s="343" t="s">
        <v>442</v>
      </c>
      <c r="DJ22" s="316" t="s">
        <v>442</v>
      </c>
      <c r="DK22" s="316">
        <v>17795.968418110675</v>
      </c>
      <c r="DL22" s="316" t="s">
        <v>442</v>
      </c>
      <c r="DM22" s="316" t="s">
        <v>442</v>
      </c>
      <c r="DN22" s="316" t="s">
        <v>442</v>
      </c>
      <c r="DO22" s="354" t="s">
        <v>442</v>
      </c>
      <c r="DP22" s="343" t="s">
        <v>442</v>
      </c>
    </row>
    <row r="23" spans="1:120" s="9" customFormat="1" ht="57" customHeight="1" x14ac:dyDescent="0.35">
      <c r="A23" s="241"/>
      <c r="B23" s="242">
        <f t="shared" si="41"/>
        <v>15</v>
      </c>
      <c r="C23" s="250">
        <v>150000016</v>
      </c>
      <c r="D23" s="338" t="s">
        <v>404</v>
      </c>
      <c r="E23" s="244" t="s">
        <v>468</v>
      </c>
      <c r="F23" s="245">
        <v>12300</v>
      </c>
      <c r="G23" s="259"/>
      <c r="H23" s="247" t="s">
        <v>442</v>
      </c>
      <c r="I23" s="247" t="s">
        <v>442</v>
      </c>
      <c r="J23" s="248" t="s">
        <v>442</v>
      </c>
      <c r="K23" s="310" t="s">
        <v>442</v>
      </c>
      <c r="L23" s="247" t="s">
        <v>442</v>
      </c>
      <c r="M23" s="247" t="s">
        <v>442</v>
      </c>
      <c r="N23" s="249" t="s">
        <v>442</v>
      </c>
      <c r="O23" s="247" t="s">
        <v>442</v>
      </c>
      <c r="P23" s="247" t="s">
        <v>442</v>
      </c>
      <c r="Q23" s="248" t="s">
        <v>442</v>
      </c>
      <c r="R23" s="310" t="s">
        <v>442</v>
      </c>
      <c r="S23" s="257" t="s">
        <v>442</v>
      </c>
      <c r="T23" s="247" t="s">
        <v>442</v>
      </c>
      <c r="U23" s="249" t="s">
        <v>442</v>
      </c>
      <c r="V23" s="247" t="s">
        <v>442</v>
      </c>
      <c r="W23" s="247" t="s">
        <v>442</v>
      </c>
      <c r="X23" s="248" t="s">
        <v>442</v>
      </c>
      <c r="Y23" s="310" t="s">
        <v>442</v>
      </c>
      <c r="Z23" s="257" t="s">
        <v>442</v>
      </c>
      <c r="AA23" s="247" t="s">
        <v>442</v>
      </c>
      <c r="AB23" s="249" t="s">
        <v>442</v>
      </c>
      <c r="AC23" s="247" t="s">
        <v>442</v>
      </c>
      <c r="AD23" s="247" t="s">
        <v>442</v>
      </c>
      <c r="AE23" s="247"/>
      <c r="AF23" s="262"/>
      <c r="AG23" s="257"/>
      <c r="AH23" s="248"/>
      <c r="AI23" s="249"/>
      <c r="AJ23" s="270"/>
      <c r="AK23" s="248"/>
      <c r="AL23" s="245">
        <v>12300</v>
      </c>
      <c r="AM23" s="246"/>
      <c r="AN23" s="262"/>
      <c r="AO23" s="247" t="s">
        <v>442</v>
      </c>
      <c r="AP23" s="247" t="s">
        <v>442</v>
      </c>
      <c r="AQ23" s="249" t="s">
        <v>442</v>
      </c>
      <c r="AR23" s="247" t="s">
        <v>442</v>
      </c>
      <c r="AS23" s="247" t="s">
        <v>442</v>
      </c>
      <c r="AT23" s="248" t="s">
        <v>442</v>
      </c>
      <c r="AU23" s="310"/>
      <c r="AV23" s="247" t="s">
        <v>442</v>
      </c>
      <c r="AW23" s="247" t="s">
        <v>442</v>
      </c>
      <c r="AX23" s="249" t="s">
        <v>442</v>
      </c>
      <c r="AY23" s="247" t="s">
        <v>442</v>
      </c>
      <c r="AZ23" s="247" t="s">
        <v>442</v>
      </c>
      <c r="BA23" s="248" t="s">
        <v>442</v>
      </c>
      <c r="BB23" s="310"/>
      <c r="BC23" s="247" t="s">
        <v>442</v>
      </c>
      <c r="BD23" s="247" t="s">
        <v>442</v>
      </c>
      <c r="BE23" s="247" t="s">
        <v>442</v>
      </c>
      <c r="BF23" s="247" t="s">
        <v>442</v>
      </c>
      <c r="BG23" s="247" t="s">
        <v>442</v>
      </c>
      <c r="BH23" s="248" t="s">
        <v>442</v>
      </c>
      <c r="BI23" s="310"/>
      <c r="BJ23" s="247" t="s">
        <v>442</v>
      </c>
      <c r="BK23" s="247" t="s">
        <v>442</v>
      </c>
      <c r="BL23" s="249">
        <v>12300</v>
      </c>
      <c r="BM23" s="247" t="s">
        <v>442</v>
      </c>
      <c r="BN23" s="247" t="s">
        <v>442</v>
      </c>
      <c r="BO23" s="321">
        <v>12300</v>
      </c>
      <c r="BP23" s="326" t="s">
        <v>442</v>
      </c>
      <c r="BQ23" s="331"/>
      <c r="BR23" s="343" t="s">
        <v>442</v>
      </c>
      <c r="BS23" s="316" t="s">
        <v>442</v>
      </c>
      <c r="BT23" s="316" t="s">
        <v>442</v>
      </c>
      <c r="BU23" s="316" t="s">
        <v>442</v>
      </c>
      <c r="BV23" s="316" t="s">
        <v>442</v>
      </c>
      <c r="BW23" s="342" t="s">
        <v>442</v>
      </c>
      <c r="BX23" s="349"/>
      <c r="BY23" s="343" t="s">
        <v>442</v>
      </c>
      <c r="BZ23" s="316" t="s">
        <v>442</v>
      </c>
      <c r="CA23" s="316" t="s">
        <v>442</v>
      </c>
      <c r="CB23" s="316" t="s">
        <v>442</v>
      </c>
      <c r="CC23" s="316" t="s">
        <v>442</v>
      </c>
      <c r="CD23" s="342" t="s">
        <v>442</v>
      </c>
      <c r="CE23" s="349"/>
      <c r="CF23" s="343" t="s">
        <v>442</v>
      </c>
      <c r="CG23" s="329" t="s">
        <v>442</v>
      </c>
      <c r="CH23" s="329" t="s">
        <v>442</v>
      </c>
      <c r="CI23" s="329" t="s">
        <v>442</v>
      </c>
      <c r="CJ23" s="329" t="s">
        <v>442</v>
      </c>
      <c r="CK23" s="342" t="s">
        <v>442</v>
      </c>
      <c r="CL23" s="349"/>
      <c r="CM23" s="343" t="s">
        <v>442</v>
      </c>
      <c r="CN23" s="316" t="s">
        <v>442</v>
      </c>
      <c r="CO23" s="316" t="s">
        <v>442</v>
      </c>
      <c r="CP23" s="316" t="s">
        <v>442</v>
      </c>
      <c r="CQ23" s="316">
        <v>12300</v>
      </c>
      <c r="CR23" s="342" t="s">
        <v>442</v>
      </c>
      <c r="CS23" s="349"/>
      <c r="CT23" s="326" t="s">
        <v>442</v>
      </c>
      <c r="CU23" s="245">
        <v>12300</v>
      </c>
      <c r="CV23" s="329" t="s">
        <v>442</v>
      </c>
      <c r="CW23" s="316" t="s">
        <v>442</v>
      </c>
      <c r="CX23" s="316" t="s">
        <v>442</v>
      </c>
      <c r="CY23" s="316" t="s">
        <v>442</v>
      </c>
      <c r="CZ23" s="342" t="s">
        <v>442</v>
      </c>
      <c r="DA23" s="349" t="s">
        <v>442</v>
      </c>
      <c r="DB23" s="343" t="s">
        <v>442</v>
      </c>
      <c r="DC23" s="316" t="s">
        <v>442</v>
      </c>
      <c r="DD23" s="316" t="s">
        <v>442</v>
      </c>
      <c r="DE23" s="316" t="s">
        <v>442</v>
      </c>
      <c r="DF23" s="316" t="s">
        <v>442</v>
      </c>
      <c r="DG23" s="342" t="s">
        <v>442</v>
      </c>
      <c r="DH23" s="349" t="s">
        <v>442</v>
      </c>
      <c r="DI23" s="343" t="s">
        <v>442</v>
      </c>
      <c r="DJ23" s="316" t="s">
        <v>442</v>
      </c>
      <c r="DK23" s="316" t="s">
        <v>442</v>
      </c>
      <c r="DL23" s="316" t="s">
        <v>442</v>
      </c>
      <c r="DM23" s="316" t="s">
        <v>442</v>
      </c>
      <c r="DN23" s="316" t="s">
        <v>442</v>
      </c>
      <c r="DO23" s="354" t="s">
        <v>442</v>
      </c>
      <c r="DP23" s="343" t="s">
        <v>442</v>
      </c>
    </row>
    <row r="24" spans="1:120" s="9" customFormat="1" ht="57" customHeight="1" x14ac:dyDescent="0.35">
      <c r="A24" s="241">
        <f>A9+1</f>
        <v>3</v>
      </c>
      <c r="B24" s="242">
        <f t="shared" si="41"/>
        <v>16</v>
      </c>
      <c r="C24" s="243">
        <v>150000114</v>
      </c>
      <c r="D24" s="338" t="s">
        <v>250</v>
      </c>
      <c r="E24" s="244" t="s">
        <v>467</v>
      </c>
      <c r="F24" s="245">
        <v>10000</v>
      </c>
      <c r="G24" s="259"/>
      <c r="H24" s="247" t="s">
        <v>442</v>
      </c>
      <c r="I24" s="247" t="s">
        <v>442</v>
      </c>
      <c r="J24" s="248" t="s">
        <v>442</v>
      </c>
      <c r="K24" s="310"/>
      <c r="L24" s="247" t="s">
        <v>442</v>
      </c>
      <c r="M24" s="247" t="s">
        <v>442</v>
      </c>
      <c r="N24" s="249" t="s">
        <v>442</v>
      </c>
      <c r="O24" s="247" t="s">
        <v>442</v>
      </c>
      <c r="P24" s="247" t="s">
        <v>442</v>
      </c>
      <c r="Q24" s="248" t="s">
        <v>442</v>
      </c>
      <c r="R24" s="310" t="s">
        <v>442</v>
      </c>
      <c r="S24" s="247" t="s">
        <v>442</v>
      </c>
      <c r="T24" s="247" t="s">
        <v>442</v>
      </c>
      <c r="U24" s="249" t="s">
        <v>442</v>
      </c>
      <c r="V24" s="247" t="s">
        <v>442</v>
      </c>
      <c r="W24" s="247" t="s">
        <v>442</v>
      </c>
      <c r="X24" s="248" t="s">
        <v>442</v>
      </c>
      <c r="Y24" s="310" t="s">
        <v>442</v>
      </c>
      <c r="Z24" s="257" t="s">
        <v>442</v>
      </c>
      <c r="AA24" s="247" t="s">
        <v>442</v>
      </c>
      <c r="AB24" s="249" t="s">
        <v>442</v>
      </c>
      <c r="AC24" s="247" t="s">
        <v>442</v>
      </c>
      <c r="AD24" s="247" t="s">
        <v>442</v>
      </c>
      <c r="AE24" s="247" t="s">
        <v>442</v>
      </c>
      <c r="AF24" s="262" t="s">
        <v>442</v>
      </c>
      <c r="AG24" s="257" t="s">
        <v>442</v>
      </c>
      <c r="AH24" s="248" t="s">
        <v>442</v>
      </c>
      <c r="AI24" s="249" t="s">
        <v>442</v>
      </c>
      <c r="AJ24" s="270" t="s">
        <v>442</v>
      </c>
      <c r="AK24" s="248" t="s">
        <v>442</v>
      </c>
      <c r="AL24" s="245">
        <v>10000</v>
      </c>
      <c r="AM24" s="246"/>
      <c r="AN24" s="262"/>
      <c r="AO24" s="247" t="s">
        <v>442</v>
      </c>
      <c r="AP24" s="247" t="s">
        <v>442</v>
      </c>
      <c r="AQ24" s="249" t="s">
        <v>442</v>
      </c>
      <c r="AR24" s="247" t="s">
        <v>442</v>
      </c>
      <c r="AS24" s="247" t="s">
        <v>442</v>
      </c>
      <c r="AT24" s="248" t="s">
        <v>442</v>
      </c>
      <c r="AU24" s="310"/>
      <c r="AV24" s="247" t="s">
        <v>442</v>
      </c>
      <c r="AW24" s="247" t="s">
        <v>442</v>
      </c>
      <c r="AX24" s="249" t="s">
        <v>442</v>
      </c>
      <c r="AY24" s="247" t="s">
        <v>442</v>
      </c>
      <c r="AZ24" s="247" t="s">
        <v>442</v>
      </c>
      <c r="BA24" s="248" t="s">
        <v>442</v>
      </c>
      <c r="BB24" s="310"/>
      <c r="BC24" s="247" t="s">
        <v>442</v>
      </c>
      <c r="BD24" s="247">
        <v>16946.312618416068</v>
      </c>
      <c r="BE24" s="247" t="s">
        <v>442</v>
      </c>
      <c r="BF24" s="247" t="s">
        <v>442</v>
      </c>
      <c r="BG24" s="247" t="s">
        <v>442</v>
      </c>
      <c r="BH24" s="248" t="s">
        <v>442</v>
      </c>
      <c r="BI24" s="310"/>
      <c r="BJ24" s="247" t="s">
        <v>442</v>
      </c>
      <c r="BK24" s="247" t="s">
        <v>442</v>
      </c>
      <c r="BL24" s="249" t="s">
        <v>442</v>
      </c>
      <c r="BM24" s="247">
        <v>17956.951408570942</v>
      </c>
      <c r="BN24" s="247" t="s">
        <v>442</v>
      </c>
      <c r="BO24" s="321">
        <v>10000</v>
      </c>
      <c r="BP24" s="326" t="s">
        <v>442</v>
      </c>
      <c r="BQ24" s="331"/>
      <c r="BR24" s="343" t="s">
        <v>442</v>
      </c>
      <c r="BS24" s="316" t="s">
        <v>442</v>
      </c>
      <c r="BT24" s="316" t="s">
        <v>442</v>
      </c>
      <c r="BU24" s="316" t="s">
        <v>442</v>
      </c>
      <c r="BV24" s="316" t="s">
        <v>442</v>
      </c>
      <c r="BW24" s="342" t="s">
        <v>442</v>
      </c>
      <c r="BX24" s="349"/>
      <c r="BY24" s="343" t="s">
        <v>442</v>
      </c>
      <c r="BZ24" s="316" t="s">
        <v>442</v>
      </c>
      <c r="CA24" s="316" t="s">
        <v>442</v>
      </c>
      <c r="CB24" s="316" t="s">
        <v>442</v>
      </c>
      <c r="CC24" s="316" t="s">
        <v>442</v>
      </c>
      <c r="CD24" s="342" t="s">
        <v>442</v>
      </c>
      <c r="CE24" s="349"/>
      <c r="CF24" s="343" t="s">
        <v>442</v>
      </c>
      <c r="CG24" s="329" t="s">
        <v>442</v>
      </c>
      <c r="CH24" s="329" t="s">
        <v>442</v>
      </c>
      <c r="CI24" s="329" t="s">
        <v>442</v>
      </c>
      <c r="CJ24" s="329" t="s">
        <v>442</v>
      </c>
      <c r="CK24" s="342" t="s">
        <v>442</v>
      </c>
      <c r="CL24" s="349"/>
      <c r="CM24" s="343" t="s">
        <v>442</v>
      </c>
      <c r="CN24" s="316" t="s">
        <v>442</v>
      </c>
      <c r="CO24" s="316" t="s">
        <v>442</v>
      </c>
      <c r="CP24" s="316" t="s">
        <v>442</v>
      </c>
      <c r="CQ24" s="316" t="s">
        <v>442</v>
      </c>
      <c r="CR24" s="342" t="s">
        <v>442</v>
      </c>
      <c r="CS24" s="349"/>
      <c r="CT24" s="326" t="s">
        <v>442</v>
      </c>
      <c r="CU24" s="245">
        <v>10000</v>
      </c>
      <c r="CV24" s="329" t="s">
        <v>442</v>
      </c>
      <c r="CW24" s="316" t="s">
        <v>442</v>
      </c>
      <c r="CX24" s="316" t="s">
        <v>442</v>
      </c>
      <c r="CY24" s="316" t="s">
        <v>442</v>
      </c>
      <c r="CZ24" s="342" t="s">
        <v>442</v>
      </c>
      <c r="DA24" s="349" t="s">
        <v>442</v>
      </c>
      <c r="DB24" s="343" t="s">
        <v>442</v>
      </c>
      <c r="DC24" s="316" t="s">
        <v>442</v>
      </c>
      <c r="DD24" s="316" t="s">
        <v>442</v>
      </c>
      <c r="DE24" s="316" t="s">
        <v>442</v>
      </c>
      <c r="DF24" s="316" t="s">
        <v>442</v>
      </c>
      <c r="DG24" s="342" t="s">
        <v>442</v>
      </c>
      <c r="DH24" s="349" t="s">
        <v>442</v>
      </c>
      <c r="DI24" s="343" t="s">
        <v>442</v>
      </c>
      <c r="DJ24" s="316" t="s">
        <v>442</v>
      </c>
      <c r="DK24" s="316" t="s">
        <v>442</v>
      </c>
      <c r="DL24" s="316" t="s">
        <v>442</v>
      </c>
      <c r="DM24" s="316" t="s">
        <v>442</v>
      </c>
      <c r="DN24" s="316" t="s">
        <v>442</v>
      </c>
      <c r="DO24" s="354" t="s">
        <v>442</v>
      </c>
      <c r="DP24" s="343">
        <v>18220.828611898018</v>
      </c>
    </row>
    <row r="25" spans="1:120" s="9" customFormat="1" ht="57" hidden="1" customHeight="1" x14ac:dyDescent="0.35">
      <c r="A25" s="241">
        <f>A24+1</f>
        <v>4</v>
      </c>
      <c r="B25" s="242">
        <f t="shared" si="41"/>
        <v>17</v>
      </c>
      <c r="C25" s="243">
        <v>150000016</v>
      </c>
      <c r="D25" s="338" t="s">
        <v>11</v>
      </c>
      <c r="E25" s="244" t="s">
        <v>12</v>
      </c>
      <c r="F25" s="245"/>
      <c r="G25" s="259"/>
      <c r="H25" s="247" t="s">
        <v>442</v>
      </c>
      <c r="I25" s="247" t="s">
        <v>442</v>
      </c>
      <c r="J25" s="248" t="s">
        <v>442</v>
      </c>
      <c r="K25" s="310"/>
      <c r="L25" s="247" t="s">
        <v>442</v>
      </c>
      <c r="M25" s="247" t="s">
        <v>442</v>
      </c>
      <c r="N25" s="249" t="s">
        <v>442</v>
      </c>
      <c r="O25" s="247" t="s">
        <v>442</v>
      </c>
      <c r="P25" s="247" t="s">
        <v>442</v>
      </c>
      <c r="Q25" s="248" t="s">
        <v>442</v>
      </c>
      <c r="R25" s="310"/>
      <c r="S25" s="247" t="s">
        <v>442</v>
      </c>
      <c r="T25" s="247" t="s">
        <v>442</v>
      </c>
      <c r="U25" s="249" t="s">
        <v>442</v>
      </c>
      <c r="V25" s="247" t="s">
        <v>442</v>
      </c>
      <c r="W25" s="247" t="s">
        <v>442</v>
      </c>
      <c r="X25" s="248" t="s">
        <v>442</v>
      </c>
      <c r="Y25" s="310"/>
      <c r="Z25" s="247" t="s">
        <v>442</v>
      </c>
      <c r="AA25" s="247" t="s">
        <v>442</v>
      </c>
      <c r="AB25" s="249"/>
      <c r="AC25" s="247"/>
      <c r="AD25" s="247" t="s">
        <v>442</v>
      </c>
      <c r="AE25" s="247"/>
      <c r="AF25" s="262"/>
      <c r="AG25" s="257"/>
      <c r="AH25" s="248"/>
      <c r="AI25" s="249"/>
      <c r="AJ25" s="270"/>
      <c r="AK25" s="248"/>
      <c r="AL25" s="245"/>
      <c r="AM25" s="246"/>
      <c r="AN25" s="262"/>
      <c r="AO25" s="247" t="s">
        <v>442</v>
      </c>
      <c r="AP25" s="247" t="s">
        <v>442</v>
      </c>
      <c r="AQ25" s="249" t="s">
        <v>442</v>
      </c>
      <c r="AR25" s="247"/>
      <c r="AS25" s="247"/>
      <c r="AT25" s="248" t="s">
        <v>442</v>
      </c>
      <c r="AU25" s="310"/>
      <c r="AV25" s="247"/>
      <c r="AW25" s="247" t="s">
        <v>442</v>
      </c>
      <c r="AX25" s="249" t="s">
        <v>442</v>
      </c>
      <c r="AY25" s="247" t="s">
        <v>442</v>
      </c>
      <c r="AZ25" s="247"/>
      <c r="BA25" s="248"/>
      <c r="BB25" s="310"/>
      <c r="BC25" s="247"/>
      <c r="BD25" s="247"/>
      <c r="BE25" s="249"/>
      <c r="BF25" s="247"/>
      <c r="BG25" s="247"/>
      <c r="BH25" s="248" t="s">
        <v>442</v>
      </c>
      <c r="BI25" s="310"/>
      <c r="BJ25" s="247"/>
      <c r="BK25" s="247"/>
      <c r="BL25" s="249" t="s">
        <v>442</v>
      </c>
      <c r="BM25" s="247"/>
      <c r="BN25" s="247"/>
      <c r="BO25" s="321"/>
      <c r="BP25" s="326"/>
      <c r="BQ25" s="331"/>
      <c r="BR25" s="343"/>
      <c r="BS25" s="316"/>
      <c r="BT25" s="316"/>
      <c r="BU25" s="316"/>
      <c r="BV25" s="316"/>
      <c r="BW25" s="342"/>
      <c r="BX25" s="349"/>
      <c r="BY25" s="343"/>
      <c r="BZ25" s="316"/>
      <c r="CA25" s="316"/>
      <c r="CB25" s="316"/>
      <c r="CC25" s="316"/>
      <c r="CD25" s="342"/>
      <c r="CE25" s="349"/>
      <c r="CF25" s="343" t="s">
        <v>442</v>
      </c>
      <c r="CG25" s="329"/>
      <c r="CH25" s="329"/>
      <c r="CI25" s="329"/>
      <c r="CJ25" s="329"/>
      <c r="CK25" s="342"/>
      <c r="CL25" s="349"/>
      <c r="CM25" s="343"/>
      <c r="CN25" s="316"/>
      <c r="CO25" s="316"/>
      <c r="CP25" s="316"/>
      <c r="CQ25" s="316"/>
      <c r="CR25" s="342"/>
      <c r="CS25" s="349"/>
      <c r="CT25" s="326"/>
      <c r="CU25" s="245"/>
      <c r="CV25" s="329" t="s">
        <v>442</v>
      </c>
      <c r="CW25" s="316"/>
      <c r="CX25" s="316"/>
      <c r="CY25" s="316"/>
      <c r="CZ25" s="342"/>
      <c r="DA25" s="349" t="s">
        <v>442</v>
      </c>
      <c r="DB25" s="343" t="s">
        <v>442</v>
      </c>
      <c r="DC25" s="316"/>
      <c r="DD25" s="316"/>
      <c r="DE25" s="316"/>
      <c r="DF25" s="316"/>
      <c r="DG25" s="342"/>
      <c r="DH25" s="349" t="s">
        <v>442</v>
      </c>
      <c r="DI25" s="343" t="s">
        <v>442</v>
      </c>
      <c r="DJ25" s="316"/>
      <c r="DK25" s="316"/>
      <c r="DL25" s="316"/>
      <c r="DM25" s="316"/>
      <c r="DN25" s="316"/>
      <c r="DO25" s="354" t="s">
        <v>442</v>
      </c>
      <c r="DP25" s="343"/>
    </row>
    <row r="26" spans="1:120" s="9" customFormat="1" ht="57" hidden="1" customHeight="1" x14ac:dyDescent="0.35">
      <c r="A26" s="241">
        <f t="shared" si="40"/>
        <v>5</v>
      </c>
      <c r="B26" s="242">
        <f t="shared" si="41"/>
        <v>18</v>
      </c>
      <c r="C26" s="250">
        <v>150000019</v>
      </c>
      <c r="D26" s="338" t="s">
        <v>2</v>
      </c>
      <c r="E26" s="244" t="s">
        <v>154</v>
      </c>
      <c r="F26" s="245"/>
      <c r="G26" s="259"/>
      <c r="H26" s="247" t="s">
        <v>442</v>
      </c>
      <c r="I26" s="247" t="s">
        <v>442</v>
      </c>
      <c r="J26" s="248" t="s">
        <v>442</v>
      </c>
      <c r="K26" s="310"/>
      <c r="L26" s="247" t="s">
        <v>442</v>
      </c>
      <c r="M26" s="247" t="s">
        <v>442</v>
      </c>
      <c r="N26" s="249" t="s">
        <v>442</v>
      </c>
      <c r="O26" s="247" t="s">
        <v>442</v>
      </c>
      <c r="P26" s="247" t="s">
        <v>442</v>
      </c>
      <c r="Q26" s="248" t="s">
        <v>442</v>
      </c>
      <c r="R26" s="310"/>
      <c r="S26" s="247" t="s">
        <v>442</v>
      </c>
      <c r="T26" s="247" t="s">
        <v>442</v>
      </c>
      <c r="U26" s="249" t="s">
        <v>442</v>
      </c>
      <c r="V26" s="247" t="s">
        <v>442</v>
      </c>
      <c r="W26" s="247" t="s">
        <v>442</v>
      </c>
      <c r="X26" s="248" t="s">
        <v>442</v>
      </c>
      <c r="Y26" s="310"/>
      <c r="Z26" s="247" t="s">
        <v>442</v>
      </c>
      <c r="AA26" s="247" t="s">
        <v>442</v>
      </c>
      <c r="AB26" s="249"/>
      <c r="AC26" s="247"/>
      <c r="AD26" s="247" t="s">
        <v>442</v>
      </c>
      <c r="AE26" s="247"/>
      <c r="AF26" s="262"/>
      <c r="AG26" s="257"/>
      <c r="AH26" s="248"/>
      <c r="AI26" s="249"/>
      <c r="AJ26" s="270"/>
      <c r="AK26" s="248"/>
      <c r="AL26" s="245"/>
      <c r="AM26" s="246"/>
      <c r="AN26" s="262"/>
      <c r="AO26" s="247" t="s">
        <v>442</v>
      </c>
      <c r="AP26" s="247" t="s">
        <v>442</v>
      </c>
      <c r="AQ26" s="249" t="s">
        <v>442</v>
      </c>
      <c r="AR26" s="247"/>
      <c r="AS26" s="247"/>
      <c r="AT26" s="248" t="s">
        <v>442</v>
      </c>
      <c r="AU26" s="310"/>
      <c r="AV26" s="247"/>
      <c r="AW26" s="247" t="s">
        <v>442</v>
      </c>
      <c r="AX26" s="249" t="s">
        <v>442</v>
      </c>
      <c r="AY26" s="247" t="s">
        <v>442</v>
      </c>
      <c r="AZ26" s="247"/>
      <c r="BA26" s="248"/>
      <c r="BB26" s="310"/>
      <c r="BC26" s="247"/>
      <c r="BD26" s="247"/>
      <c r="BE26" s="249"/>
      <c r="BF26" s="247"/>
      <c r="BG26" s="247"/>
      <c r="BH26" s="248" t="s">
        <v>442</v>
      </c>
      <c r="BI26" s="310"/>
      <c r="BJ26" s="247"/>
      <c r="BK26" s="247"/>
      <c r="BL26" s="249" t="s">
        <v>442</v>
      </c>
      <c r="BM26" s="247"/>
      <c r="BN26" s="247"/>
      <c r="BO26" s="321"/>
      <c r="BP26" s="326"/>
      <c r="BQ26" s="331"/>
      <c r="BR26" s="343"/>
      <c r="BS26" s="316"/>
      <c r="BT26" s="316"/>
      <c r="BU26" s="316"/>
      <c r="BV26" s="316"/>
      <c r="BW26" s="342"/>
      <c r="BX26" s="349"/>
      <c r="BY26" s="343"/>
      <c r="BZ26" s="316"/>
      <c r="CA26" s="316"/>
      <c r="CB26" s="316"/>
      <c r="CC26" s="316"/>
      <c r="CD26" s="342"/>
      <c r="CE26" s="349"/>
      <c r="CF26" s="343" t="s">
        <v>442</v>
      </c>
      <c r="CG26" s="329"/>
      <c r="CH26" s="329"/>
      <c r="CI26" s="329"/>
      <c r="CJ26" s="329"/>
      <c r="CK26" s="342"/>
      <c r="CL26" s="349"/>
      <c r="CM26" s="343"/>
      <c r="CN26" s="316"/>
      <c r="CO26" s="316"/>
      <c r="CP26" s="316"/>
      <c r="CQ26" s="316"/>
      <c r="CR26" s="342"/>
      <c r="CS26" s="349"/>
      <c r="CT26" s="326"/>
      <c r="CU26" s="245"/>
      <c r="CV26" s="329" t="s">
        <v>442</v>
      </c>
      <c r="CW26" s="316"/>
      <c r="CX26" s="316"/>
      <c r="CY26" s="316"/>
      <c r="CZ26" s="342"/>
      <c r="DA26" s="349" t="s">
        <v>442</v>
      </c>
      <c r="DB26" s="343" t="s">
        <v>442</v>
      </c>
      <c r="DC26" s="316"/>
      <c r="DD26" s="316"/>
      <c r="DE26" s="316"/>
      <c r="DF26" s="316"/>
      <c r="DG26" s="342"/>
      <c r="DH26" s="349" t="s">
        <v>442</v>
      </c>
      <c r="DI26" s="343" t="s">
        <v>442</v>
      </c>
      <c r="DJ26" s="316"/>
      <c r="DK26" s="316"/>
      <c r="DL26" s="316"/>
      <c r="DM26" s="316"/>
      <c r="DN26" s="316"/>
      <c r="DO26" s="354" t="s">
        <v>442</v>
      </c>
      <c r="DP26" s="343"/>
    </row>
    <row r="27" spans="1:120" s="9" customFormat="1" ht="57" customHeight="1" x14ac:dyDescent="0.35">
      <c r="A27" s="241"/>
      <c r="B27" s="242">
        <v>15</v>
      </c>
      <c r="C27" s="243">
        <v>150000114</v>
      </c>
      <c r="D27" s="338" t="s">
        <v>250</v>
      </c>
      <c r="E27" s="244" t="s">
        <v>463</v>
      </c>
      <c r="F27" s="245">
        <v>16000</v>
      </c>
      <c r="G27" s="259"/>
      <c r="H27" s="247" t="s">
        <v>442</v>
      </c>
      <c r="I27" s="247" t="s">
        <v>442</v>
      </c>
      <c r="J27" s="248" t="s">
        <v>442</v>
      </c>
      <c r="K27" s="310"/>
      <c r="L27" s="247" t="s">
        <v>442</v>
      </c>
      <c r="M27" s="247" t="s">
        <v>442</v>
      </c>
      <c r="N27" s="249" t="s">
        <v>442</v>
      </c>
      <c r="O27" s="247" t="s">
        <v>442</v>
      </c>
      <c r="P27" s="247" t="s">
        <v>442</v>
      </c>
      <c r="Q27" s="248">
        <v>16000</v>
      </c>
      <c r="R27" s="310"/>
      <c r="S27" s="257" t="s">
        <v>442</v>
      </c>
      <c r="T27" s="247" t="s">
        <v>442</v>
      </c>
      <c r="U27" s="249" t="s">
        <v>442</v>
      </c>
      <c r="V27" s="247" t="s">
        <v>442</v>
      </c>
      <c r="W27" s="247" t="s">
        <v>442</v>
      </c>
      <c r="X27" s="248">
        <v>16000</v>
      </c>
      <c r="Y27" s="310"/>
      <c r="Z27" s="247">
        <v>16000</v>
      </c>
      <c r="AA27" s="247" t="s">
        <v>442</v>
      </c>
      <c r="AB27" s="249" t="s">
        <v>442</v>
      </c>
      <c r="AC27" s="247" t="s">
        <v>442</v>
      </c>
      <c r="AD27" s="247" t="s">
        <v>442</v>
      </c>
      <c r="AE27" s="247"/>
      <c r="AF27" s="262"/>
      <c r="AG27" s="257"/>
      <c r="AH27" s="248"/>
      <c r="AI27" s="249"/>
      <c r="AJ27" s="270"/>
      <c r="AK27" s="248"/>
      <c r="AL27" s="245">
        <f>(17522+17030)/2</f>
        <v>17276</v>
      </c>
      <c r="AM27" s="246"/>
      <c r="AN27" s="262"/>
      <c r="AO27" s="247" t="s">
        <v>442</v>
      </c>
      <c r="AP27" s="247" t="s">
        <v>442</v>
      </c>
      <c r="AQ27" s="249" t="s">
        <v>442</v>
      </c>
      <c r="AR27" s="247" t="s">
        <v>442</v>
      </c>
      <c r="AS27" s="247">
        <v>17030</v>
      </c>
      <c r="AT27" s="248" t="s">
        <v>442</v>
      </c>
      <c r="AU27" s="310"/>
      <c r="AV27" s="282">
        <v>19846</v>
      </c>
      <c r="AW27" s="247" t="s">
        <v>442</v>
      </c>
      <c r="AX27" s="249" t="s">
        <v>442</v>
      </c>
      <c r="AY27" s="247" t="s">
        <v>442</v>
      </c>
      <c r="AZ27" s="247">
        <v>18028.26510830109</v>
      </c>
      <c r="BA27" s="248">
        <v>17030</v>
      </c>
      <c r="BB27" s="310"/>
      <c r="BC27" s="247">
        <v>17030</v>
      </c>
      <c r="BD27" s="247" t="s">
        <v>442</v>
      </c>
      <c r="BE27" s="249">
        <v>17636.16861950489</v>
      </c>
      <c r="BF27" s="247">
        <v>17380.577089501254</v>
      </c>
      <c r="BG27" s="247">
        <v>17030</v>
      </c>
      <c r="BH27" s="248" t="s">
        <v>442</v>
      </c>
      <c r="BI27" s="310"/>
      <c r="BJ27" s="247">
        <v>17522</v>
      </c>
      <c r="BK27" s="247">
        <v>17176.571295818274</v>
      </c>
      <c r="BL27" s="249" t="s">
        <v>442</v>
      </c>
      <c r="BM27" s="247" t="s">
        <v>442</v>
      </c>
      <c r="BN27" s="247">
        <v>17414.762259136212</v>
      </c>
      <c r="BO27" s="321">
        <f>(17750+17250+19300+18800)/4</f>
        <v>18275</v>
      </c>
      <c r="BP27" s="326" t="s">
        <v>442</v>
      </c>
      <c r="BQ27" s="331"/>
      <c r="BR27" s="343">
        <v>19090</v>
      </c>
      <c r="BS27" s="316">
        <v>19090</v>
      </c>
      <c r="BT27" s="316">
        <v>17522</v>
      </c>
      <c r="BU27" s="316">
        <v>19073.632106079844</v>
      </c>
      <c r="BV27" s="316">
        <v>18284.153605015676</v>
      </c>
      <c r="BW27" s="342">
        <v>17522</v>
      </c>
      <c r="BX27" s="349"/>
      <c r="BY27" s="343">
        <v>17030</v>
      </c>
      <c r="BZ27" s="316">
        <v>17855.714343729695</v>
      </c>
      <c r="CA27" s="316">
        <v>17030</v>
      </c>
      <c r="CB27" s="316">
        <v>17030</v>
      </c>
      <c r="CC27" s="316">
        <v>18341.837368094351</v>
      </c>
      <c r="CD27" s="342">
        <v>17030</v>
      </c>
      <c r="CE27" s="349"/>
      <c r="CF27" s="343">
        <v>17574.226454474301</v>
      </c>
      <c r="CG27" s="329">
        <v>17921.71372757947</v>
      </c>
      <c r="CH27" s="329">
        <v>17279.072753209701</v>
      </c>
      <c r="CI27" s="329">
        <v>18109.003428801938</v>
      </c>
      <c r="CJ27" s="329">
        <v>18196.30882462826</v>
      </c>
      <c r="CK27" s="342">
        <v>17139.475970676078</v>
      </c>
      <c r="CL27" s="349"/>
      <c r="CM27" s="343">
        <v>18986.905801621961</v>
      </c>
      <c r="CN27" s="316">
        <v>18356.312828362221</v>
      </c>
      <c r="CO27" s="316">
        <v>17109.264179867143</v>
      </c>
      <c r="CP27" s="316">
        <v>18935.162955543572</v>
      </c>
      <c r="CQ27" s="316">
        <v>18894.895139709999</v>
      </c>
      <c r="CR27" s="342">
        <v>18149.028390940741</v>
      </c>
      <c r="CS27" s="349"/>
      <c r="CT27" s="326">
        <v>18115.861842824354</v>
      </c>
      <c r="CU27" s="245">
        <f>(17750+17250+19300+18800)/4</f>
        <v>18275</v>
      </c>
      <c r="CV27" s="329" t="s">
        <v>442</v>
      </c>
      <c r="CW27" s="316">
        <v>17030</v>
      </c>
      <c r="CX27" s="316">
        <v>17750</v>
      </c>
      <c r="CY27" s="316">
        <v>18045.268270695389</v>
      </c>
      <c r="CZ27" s="342">
        <v>18890</v>
      </c>
      <c r="DA27" s="349" t="s">
        <v>442</v>
      </c>
      <c r="DB27" s="343" t="s">
        <v>442</v>
      </c>
      <c r="DC27" s="316">
        <v>18110.570941627611</v>
      </c>
      <c r="DD27" s="316">
        <v>18272.14190093708</v>
      </c>
      <c r="DE27" s="316">
        <v>18890</v>
      </c>
      <c r="DF27" s="316">
        <v>18890</v>
      </c>
      <c r="DG27" s="342">
        <v>18890</v>
      </c>
      <c r="DH27" s="349" t="s">
        <v>442</v>
      </c>
      <c r="DI27" s="343" t="s">
        <v>442</v>
      </c>
      <c r="DJ27" s="316">
        <v>17630.574282147314</v>
      </c>
      <c r="DK27" s="316">
        <v>18521.236867823114</v>
      </c>
      <c r="DL27" s="316">
        <v>18305.292529252925</v>
      </c>
      <c r="DM27" s="316">
        <v>19460</v>
      </c>
      <c r="DN27" s="316">
        <v>19003.512594787764</v>
      </c>
      <c r="DO27" s="354" t="s">
        <v>442</v>
      </c>
      <c r="DP27" s="343" t="s">
        <v>442</v>
      </c>
    </row>
    <row r="28" spans="1:120" s="9" customFormat="1" ht="57" customHeight="1" x14ac:dyDescent="0.35">
      <c r="A28" s="241">
        <f>A26+1</f>
        <v>6</v>
      </c>
      <c r="B28" s="242">
        <v>16</v>
      </c>
      <c r="C28" s="250">
        <v>150000051</v>
      </c>
      <c r="D28" s="338" t="s">
        <v>97</v>
      </c>
      <c r="E28" s="244" t="s">
        <v>155</v>
      </c>
      <c r="F28" s="245">
        <v>18200</v>
      </c>
      <c r="G28" s="259"/>
      <c r="H28" s="247" t="s">
        <v>442</v>
      </c>
      <c r="I28" s="247">
        <v>18200</v>
      </c>
      <c r="J28" s="248">
        <v>18200</v>
      </c>
      <c r="K28" s="310"/>
      <c r="L28" s="247">
        <v>18200</v>
      </c>
      <c r="M28" s="247">
        <v>18200</v>
      </c>
      <c r="N28" s="249">
        <v>18200</v>
      </c>
      <c r="O28" s="247" t="s">
        <v>442</v>
      </c>
      <c r="P28" s="247">
        <v>18200</v>
      </c>
      <c r="Q28" s="248">
        <v>18200</v>
      </c>
      <c r="R28" s="310"/>
      <c r="S28" s="257">
        <v>18200</v>
      </c>
      <c r="T28" s="247">
        <v>18200</v>
      </c>
      <c r="U28" s="249" t="s">
        <v>442</v>
      </c>
      <c r="V28" s="247" t="s">
        <v>442</v>
      </c>
      <c r="W28" s="247" t="s">
        <v>442</v>
      </c>
      <c r="X28" s="248" t="s">
        <v>442</v>
      </c>
      <c r="Y28" s="310"/>
      <c r="Z28" s="247" t="s">
        <v>442</v>
      </c>
      <c r="AA28" s="247">
        <v>18200</v>
      </c>
      <c r="AB28" s="249">
        <v>18200</v>
      </c>
      <c r="AC28" s="247">
        <v>18200</v>
      </c>
      <c r="AD28" s="247">
        <v>18200</v>
      </c>
      <c r="AE28" s="247"/>
      <c r="AF28" s="262"/>
      <c r="AG28" s="257"/>
      <c r="AH28" s="248"/>
      <c r="AI28" s="249"/>
      <c r="AJ28" s="270"/>
      <c r="AK28" s="248"/>
      <c r="AL28" s="283">
        <f>((18200+300)+19000)/2</f>
        <v>18750</v>
      </c>
      <c r="AM28" s="246"/>
      <c r="AN28" s="262"/>
      <c r="AO28" s="247" t="s">
        <v>442</v>
      </c>
      <c r="AP28" s="247" t="s">
        <v>442</v>
      </c>
      <c r="AQ28" s="249" t="s">
        <v>442</v>
      </c>
      <c r="AR28" s="247">
        <v>18500</v>
      </c>
      <c r="AS28" s="247">
        <v>18500</v>
      </c>
      <c r="AT28" s="248">
        <v>18500</v>
      </c>
      <c r="AU28" s="310"/>
      <c r="AV28" s="247">
        <v>18500</v>
      </c>
      <c r="AW28" s="247" t="s">
        <v>442</v>
      </c>
      <c r="AX28" s="249" t="s">
        <v>442</v>
      </c>
      <c r="AY28" s="247">
        <v>18500</v>
      </c>
      <c r="AZ28" s="247" t="s">
        <v>442</v>
      </c>
      <c r="BA28" s="248" t="s">
        <v>442</v>
      </c>
      <c r="BB28" s="310"/>
      <c r="BC28" s="247">
        <v>18500</v>
      </c>
      <c r="BD28" s="247" t="s">
        <v>442</v>
      </c>
      <c r="BE28" s="249">
        <v>18500</v>
      </c>
      <c r="BF28" s="247">
        <v>18500</v>
      </c>
      <c r="BG28" s="247">
        <v>18681.037576254679</v>
      </c>
      <c r="BH28" s="248">
        <v>18782.774506182228</v>
      </c>
      <c r="BI28" s="310"/>
      <c r="BJ28" s="247">
        <v>19000</v>
      </c>
      <c r="BK28" s="247">
        <v>18253.946987253767</v>
      </c>
      <c r="BL28" s="249">
        <v>18887.186247988222</v>
      </c>
      <c r="BM28" s="247">
        <v>19000</v>
      </c>
      <c r="BN28" s="247">
        <v>19000</v>
      </c>
      <c r="BO28" s="321">
        <v>19200</v>
      </c>
      <c r="BP28" s="326">
        <v>19200</v>
      </c>
      <c r="BQ28" s="331"/>
      <c r="BR28" s="343">
        <v>19200</v>
      </c>
      <c r="BS28" s="316">
        <v>19200</v>
      </c>
      <c r="BT28" s="316">
        <v>19200</v>
      </c>
      <c r="BU28" s="316">
        <v>19200</v>
      </c>
      <c r="BV28" s="316">
        <v>19200</v>
      </c>
      <c r="BW28" s="342">
        <v>19200</v>
      </c>
      <c r="BX28" s="349"/>
      <c r="BY28" s="343">
        <v>19137.983271506553</v>
      </c>
      <c r="BZ28" s="316">
        <v>19200</v>
      </c>
      <c r="CA28" s="316">
        <v>19200</v>
      </c>
      <c r="CB28" s="316">
        <v>19200</v>
      </c>
      <c r="CC28" s="316">
        <v>19200</v>
      </c>
      <c r="CD28" s="342">
        <v>19200</v>
      </c>
      <c r="CE28" s="349"/>
      <c r="CF28" s="343">
        <v>19200</v>
      </c>
      <c r="CG28" s="329">
        <v>19200</v>
      </c>
      <c r="CH28" s="329">
        <v>19200</v>
      </c>
      <c r="CI28" s="329">
        <v>19200</v>
      </c>
      <c r="CJ28" s="329">
        <v>19200</v>
      </c>
      <c r="CK28" s="342">
        <v>19200</v>
      </c>
      <c r="CL28" s="349"/>
      <c r="CM28" s="343">
        <v>19200</v>
      </c>
      <c r="CN28" s="316">
        <v>19200</v>
      </c>
      <c r="CO28" s="316">
        <v>19200</v>
      </c>
      <c r="CP28" s="316">
        <v>19200</v>
      </c>
      <c r="CQ28" s="316">
        <v>19200</v>
      </c>
      <c r="CR28" s="342">
        <v>19200</v>
      </c>
      <c r="CS28" s="349"/>
      <c r="CT28" s="326">
        <v>19200</v>
      </c>
      <c r="CU28" s="245">
        <v>19700</v>
      </c>
      <c r="CV28" s="329">
        <v>19700</v>
      </c>
      <c r="CW28" s="316">
        <v>20082.765595921999</v>
      </c>
      <c r="CX28" s="316">
        <v>20256.887498603508</v>
      </c>
      <c r="CY28" s="316">
        <v>20117.281581746513</v>
      </c>
      <c r="CZ28" s="342">
        <v>20003.598306679211</v>
      </c>
      <c r="DA28" s="349">
        <v>19976.598341330817</v>
      </c>
      <c r="DB28" s="343" t="s">
        <v>442</v>
      </c>
      <c r="DC28" s="316">
        <v>19839.246653250502</v>
      </c>
      <c r="DD28" s="316">
        <v>19963.592625238725</v>
      </c>
      <c r="DE28" s="316">
        <v>19803.617059032294</v>
      </c>
      <c r="DF28" s="316">
        <v>19852.978107150371</v>
      </c>
      <c r="DG28" s="342">
        <v>19973.038251366121</v>
      </c>
      <c r="DH28" s="349">
        <v>19976.598341330817</v>
      </c>
      <c r="DI28" s="343">
        <v>19976.598341330817</v>
      </c>
      <c r="DJ28" s="316">
        <v>19833.196935193093</v>
      </c>
      <c r="DK28" s="316">
        <v>19891.575436088435</v>
      </c>
      <c r="DL28" s="316">
        <v>19860.76125541464</v>
      </c>
      <c r="DM28" s="316">
        <v>19791.282563242858</v>
      </c>
      <c r="DN28" s="316">
        <v>19913.515821521723</v>
      </c>
      <c r="DO28" s="354">
        <v>19976.598341330817</v>
      </c>
      <c r="DP28" s="343" t="s">
        <v>442</v>
      </c>
    </row>
    <row r="29" spans="1:120" s="9" customFormat="1" ht="57" customHeight="1" x14ac:dyDescent="0.35">
      <c r="A29" s="241"/>
      <c r="B29" s="242">
        <v>17</v>
      </c>
      <c r="C29" s="250">
        <v>150000052</v>
      </c>
      <c r="D29" s="338" t="s">
        <v>98</v>
      </c>
      <c r="E29" s="244" t="s">
        <v>158</v>
      </c>
      <c r="F29" s="245">
        <v>17700</v>
      </c>
      <c r="G29" s="259"/>
      <c r="H29" s="247" t="s">
        <v>442</v>
      </c>
      <c r="I29" s="247">
        <v>17700</v>
      </c>
      <c r="J29" s="248" t="s">
        <v>442</v>
      </c>
      <c r="K29" s="310"/>
      <c r="L29" s="247" t="s">
        <v>442</v>
      </c>
      <c r="M29" s="247" t="s">
        <v>442</v>
      </c>
      <c r="N29" s="249" t="s">
        <v>442</v>
      </c>
      <c r="O29" s="247" t="s">
        <v>442</v>
      </c>
      <c r="P29" s="247" t="s">
        <v>442</v>
      </c>
      <c r="Q29" s="248" t="s">
        <v>442</v>
      </c>
      <c r="R29" s="310"/>
      <c r="S29" s="247" t="s">
        <v>442</v>
      </c>
      <c r="T29" s="247" t="s">
        <v>442</v>
      </c>
      <c r="U29" s="249" t="s">
        <v>442</v>
      </c>
      <c r="V29" s="247" t="s">
        <v>442</v>
      </c>
      <c r="W29" s="247" t="s">
        <v>442</v>
      </c>
      <c r="X29" s="248" t="s">
        <v>442</v>
      </c>
      <c r="Y29" s="310"/>
      <c r="Z29" s="257">
        <v>17700</v>
      </c>
      <c r="AA29" s="247" t="s">
        <v>442</v>
      </c>
      <c r="AB29" s="249">
        <v>17700</v>
      </c>
      <c r="AC29" s="247" t="s">
        <v>442</v>
      </c>
      <c r="AD29" s="247">
        <v>17700</v>
      </c>
      <c r="AE29" s="247"/>
      <c r="AF29" s="262"/>
      <c r="AG29" s="257"/>
      <c r="AH29" s="248"/>
      <c r="AI29" s="249"/>
      <c r="AJ29" s="270"/>
      <c r="AK29" s="248"/>
      <c r="AL29" s="283">
        <f>17700+300</f>
        <v>18000</v>
      </c>
      <c r="AM29" s="246"/>
      <c r="AN29" s="262"/>
      <c r="AO29" s="247" t="s">
        <v>442</v>
      </c>
      <c r="AP29" s="247" t="s">
        <v>442</v>
      </c>
      <c r="AQ29" s="249" t="s">
        <v>442</v>
      </c>
      <c r="AR29" s="247" t="s">
        <v>442</v>
      </c>
      <c r="AS29" s="247" t="s">
        <v>442</v>
      </c>
      <c r="AT29" s="248" t="s">
        <v>442</v>
      </c>
      <c r="AU29" s="310"/>
      <c r="AV29" s="247">
        <v>18000</v>
      </c>
      <c r="AW29" s="247">
        <v>18000</v>
      </c>
      <c r="AX29" s="249">
        <v>17887.956403269756</v>
      </c>
      <c r="AY29" s="247">
        <v>18000</v>
      </c>
      <c r="AZ29" s="247" t="s">
        <v>442</v>
      </c>
      <c r="BA29" s="248" t="s">
        <v>442</v>
      </c>
      <c r="BB29" s="310"/>
      <c r="BC29" s="247" t="s">
        <v>442</v>
      </c>
      <c r="BD29" s="247" t="s">
        <v>442</v>
      </c>
      <c r="BE29" s="247" t="s">
        <v>442</v>
      </c>
      <c r="BF29" s="247" t="s">
        <v>442</v>
      </c>
      <c r="BG29" s="247" t="s">
        <v>442</v>
      </c>
      <c r="BH29" s="248" t="s">
        <v>442</v>
      </c>
      <c r="BI29" s="310"/>
      <c r="BJ29" s="247" t="s">
        <v>442</v>
      </c>
      <c r="BK29" s="247">
        <v>18000</v>
      </c>
      <c r="BL29" s="249" t="s">
        <v>442</v>
      </c>
      <c r="BM29" s="247" t="s">
        <v>442</v>
      </c>
      <c r="BN29" s="247" t="s">
        <v>442</v>
      </c>
      <c r="BO29" s="321">
        <v>18700</v>
      </c>
      <c r="BP29" s="326" t="s">
        <v>442</v>
      </c>
      <c r="BQ29" s="331"/>
      <c r="BR29" s="343" t="s">
        <v>442</v>
      </c>
      <c r="BS29" s="316" t="s">
        <v>442</v>
      </c>
      <c r="BT29" s="316" t="s">
        <v>442</v>
      </c>
      <c r="BU29" s="316" t="s">
        <v>442</v>
      </c>
      <c r="BV29" s="316" t="s">
        <v>442</v>
      </c>
      <c r="BW29" s="342" t="s">
        <v>442</v>
      </c>
      <c r="BX29" s="349"/>
      <c r="BY29" s="343">
        <v>18700</v>
      </c>
      <c r="BZ29" s="316" t="s">
        <v>442</v>
      </c>
      <c r="CA29" s="316">
        <v>18700</v>
      </c>
      <c r="CB29" s="316" t="s">
        <v>442</v>
      </c>
      <c r="CC29" s="316">
        <v>18700</v>
      </c>
      <c r="CD29" s="342" t="s">
        <v>442</v>
      </c>
      <c r="CE29" s="349"/>
      <c r="CF29" s="343">
        <v>18700</v>
      </c>
      <c r="CG29" s="329" t="s">
        <v>442</v>
      </c>
      <c r="CH29" s="329" t="s">
        <v>442</v>
      </c>
      <c r="CI29" s="329">
        <v>18700</v>
      </c>
      <c r="CJ29" s="329">
        <v>18700</v>
      </c>
      <c r="CK29" s="342" t="s">
        <v>442</v>
      </c>
      <c r="CL29" s="349"/>
      <c r="CM29" s="343" t="s">
        <v>442</v>
      </c>
      <c r="CN29" s="316">
        <v>18700</v>
      </c>
      <c r="CO29" s="316" t="s">
        <v>442</v>
      </c>
      <c r="CP29" s="316" t="s">
        <v>442</v>
      </c>
      <c r="CQ29" s="316" t="s">
        <v>442</v>
      </c>
      <c r="CR29" s="342" t="s">
        <v>442</v>
      </c>
      <c r="CS29" s="349"/>
      <c r="CT29" s="326" t="s">
        <v>442</v>
      </c>
      <c r="CU29" s="245">
        <v>19200</v>
      </c>
      <c r="CV29" s="329" t="s">
        <v>442</v>
      </c>
      <c r="CW29" s="316" t="s">
        <v>442</v>
      </c>
      <c r="CX29" s="316" t="s">
        <v>442</v>
      </c>
      <c r="CY29" s="316" t="s">
        <v>442</v>
      </c>
      <c r="CZ29" s="342" t="s">
        <v>442</v>
      </c>
      <c r="DA29" s="349">
        <v>19200</v>
      </c>
      <c r="DB29" s="343" t="s">
        <v>442</v>
      </c>
      <c r="DC29" s="316" t="s">
        <v>442</v>
      </c>
      <c r="DD29" s="316" t="s">
        <v>442</v>
      </c>
      <c r="DE29" s="316">
        <v>19660.168483647176</v>
      </c>
      <c r="DF29" s="316" t="s">
        <v>442</v>
      </c>
      <c r="DG29" s="342" t="s">
        <v>442</v>
      </c>
      <c r="DH29" s="349">
        <v>19200</v>
      </c>
      <c r="DI29" s="343">
        <v>19200</v>
      </c>
      <c r="DJ29" s="316">
        <v>19900</v>
      </c>
      <c r="DK29" s="316" t="s">
        <v>442</v>
      </c>
      <c r="DL29" s="316">
        <v>19900</v>
      </c>
      <c r="DM29" s="316" t="s">
        <v>442</v>
      </c>
      <c r="DN29" s="316">
        <v>19900</v>
      </c>
      <c r="DO29" s="354">
        <v>19200</v>
      </c>
      <c r="DP29" s="343" t="s">
        <v>442</v>
      </c>
    </row>
    <row r="30" spans="1:120" s="9" customFormat="1" ht="57" customHeight="1" x14ac:dyDescent="0.35">
      <c r="A30" s="241"/>
      <c r="B30" s="242">
        <v>18</v>
      </c>
      <c r="C30" s="250">
        <v>150000053</v>
      </c>
      <c r="D30" s="338" t="s">
        <v>24</v>
      </c>
      <c r="E30" s="244" t="s">
        <v>152</v>
      </c>
      <c r="F30" s="245">
        <v>17200</v>
      </c>
      <c r="G30" s="259"/>
      <c r="H30" s="247" t="s">
        <v>442</v>
      </c>
      <c r="I30" s="247" t="s">
        <v>442</v>
      </c>
      <c r="J30" s="248" t="s">
        <v>442</v>
      </c>
      <c r="K30" s="310"/>
      <c r="L30" s="247" t="s">
        <v>442</v>
      </c>
      <c r="M30" s="247" t="s">
        <v>442</v>
      </c>
      <c r="N30" s="249" t="s">
        <v>442</v>
      </c>
      <c r="O30" s="247" t="s">
        <v>442</v>
      </c>
      <c r="P30" s="247" t="s">
        <v>442</v>
      </c>
      <c r="Q30" s="248">
        <v>11293.478260869566</v>
      </c>
      <c r="R30" s="310"/>
      <c r="S30" s="247" t="s">
        <v>442</v>
      </c>
      <c r="T30" s="247" t="s">
        <v>442</v>
      </c>
      <c r="U30" s="249" t="s">
        <v>442</v>
      </c>
      <c r="V30" s="247" t="s">
        <v>442</v>
      </c>
      <c r="W30" s="247" t="s">
        <v>442</v>
      </c>
      <c r="X30" s="248" t="s">
        <v>442</v>
      </c>
      <c r="Y30" s="310"/>
      <c r="Z30" s="247" t="s">
        <v>442</v>
      </c>
      <c r="AA30" s="247" t="s">
        <v>442</v>
      </c>
      <c r="AB30" s="249" t="s">
        <v>442</v>
      </c>
      <c r="AC30" s="247" t="s">
        <v>442</v>
      </c>
      <c r="AD30" s="247" t="s">
        <v>442</v>
      </c>
      <c r="AE30" s="247"/>
      <c r="AF30" s="262"/>
      <c r="AG30" s="257"/>
      <c r="AH30" s="248"/>
      <c r="AI30" s="249"/>
      <c r="AJ30" s="270"/>
      <c r="AK30" s="248"/>
      <c r="AL30" s="283">
        <f>17200+300</f>
        <v>17500</v>
      </c>
      <c r="AM30" s="246"/>
      <c r="AN30" s="262"/>
      <c r="AO30" s="247" t="s">
        <v>442</v>
      </c>
      <c r="AP30" s="247" t="s">
        <v>442</v>
      </c>
      <c r="AQ30" s="249" t="s">
        <v>442</v>
      </c>
      <c r="AR30" s="247" t="s">
        <v>442</v>
      </c>
      <c r="AS30" s="247" t="s">
        <v>442</v>
      </c>
      <c r="AT30" s="248" t="s">
        <v>442</v>
      </c>
      <c r="AU30" s="310"/>
      <c r="AV30" s="247" t="s">
        <v>442</v>
      </c>
      <c r="AW30" s="247" t="s">
        <v>442</v>
      </c>
      <c r="AX30" s="249" t="s">
        <v>442</v>
      </c>
      <c r="AY30" s="247" t="s">
        <v>442</v>
      </c>
      <c r="AZ30" s="247" t="s">
        <v>442</v>
      </c>
      <c r="BA30" s="248" t="s">
        <v>442</v>
      </c>
      <c r="BB30" s="310"/>
      <c r="BC30" s="247" t="s">
        <v>442</v>
      </c>
      <c r="BD30" s="247" t="s">
        <v>442</v>
      </c>
      <c r="BE30" s="247" t="s">
        <v>442</v>
      </c>
      <c r="BF30" s="247" t="s">
        <v>442</v>
      </c>
      <c r="BG30" s="247" t="s">
        <v>442</v>
      </c>
      <c r="BH30" s="248" t="s">
        <v>442</v>
      </c>
      <c r="BI30" s="310"/>
      <c r="BJ30" s="247" t="s">
        <v>442</v>
      </c>
      <c r="BK30" s="247" t="s">
        <v>442</v>
      </c>
      <c r="BL30" s="249" t="s">
        <v>442</v>
      </c>
      <c r="BM30" s="247" t="s">
        <v>442</v>
      </c>
      <c r="BN30" s="247" t="s">
        <v>442</v>
      </c>
      <c r="BO30" s="321">
        <v>18200</v>
      </c>
      <c r="BP30" s="326" t="s">
        <v>442</v>
      </c>
      <c r="BQ30" s="331"/>
      <c r="BR30" s="343" t="s">
        <v>442</v>
      </c>
      <c r="BS30" s="316" t="s">
        <v>442</v>
      </c>
      <c r="BT30" s="316" t="s">
        <v>442</v>
      </c>
      <c r="BU30" s="316" t="s">
        <v>442</v>
      </c>
      <c r="BV30" s="316" t="s">
        <v>442</v>
      </c>
      <c r="BW30" s="342" t="s">
        <v>442</v>
      </c>
      <c r="BX30" s="349"/>
      <c r="BY30" s="343" t="s">
        <v>442</v>
      </c>
      <c r="BZ30" s="316" t="s">
        <v>442</v>
      </c>
      <c r="CA30" s="316" t="s">
        <v>442</v>
      </c>
      <c r="CB30" s="316" t="s">
        <v>442</v>
      </c>
      <c r="CC30" s="316" t="s">
        <v>442</v>
      </c>
      <c r="CD30" s="342" t="s">
        <v>442</v>
      </c>
      <c r="CE30" s="349"/>
      <c r="CF30" s="343" t="s">
        <v>442</v>
      </c>
      <c r="CG30" s="329" t="s">
        <v>442</v>
      </c>
      <c r="CH30" s="329" t="s">
        <v>442</v>
      </c>
      <c r="CI30" s="329" t="s">
        <v>442</v>
      </c>
      <c r="CJ30" s="329" t="s">
        <v>442</v>
      </c>
      <c r="CK30" s="342" t="s">
        <v>442</v>
      </c>
      <c r="CL30" s="349"/>
      <c r="CM30" s="343" t="s">
        <v>442</v>
      </c>
      <c r="CN30" s="316" t="s">
        <v>442</v>
      </c>
      <c r="CO30" s="316" t="s">
        <v>442</v>
      </c>
      <c r="CP30" s="316" t="s">
        <v>442</v>
      </c>
      <c r="CQ30" s="316" t="s">
        <v>442</v>
      </c>
      <c r="CR30" s="342" t="s">
        <v>442</v>
      </c>
      <c r="CS30" s="349"/>
      <c r="CT30" s="326" t="s">
        <v>442</v>
      </c>
      <c r="CU30" s="245">
        <v>18700</v>
      </c>
      <c r="CV30" s="329" t="s">
        <v>442</v>
      </c>
      <c r="CW30" s="316" t="s">
        <v>442</v>
      </c>
      <c r="CX30" s="316">
        <v>19791.678453102901</v>
      </c>
      <c r="CY30" s="316" t="s">
        <v>442</v>
      </c>
      <c r="CZ30" s="342" t="s">
        <v>442</v>
      </c>
      <c r="DA30" s="349" t="s">
        <v>442</v>
      </c>
      <c r="DB30" s="343" t="s">
        <v>442</v>
      </c>
      <c r="DC30" s="316" t="s">
        <v>442</v>
      </c>
      <c r="DD30" s="316" t="s">
        <v>442</v>
      </c>
      <c r="DE30" s="316" t="s">
        <v>442</v>
      </c>
      <c r="DF30" s="316" t="s">
        <v>442</v>
      </c>
      <c r="DG30" s="342" t="s">
        <v>442</v>
      </c>
      <c r="DH30" s="349" t="s">
        <v>442</v>
      </c>
      <c r="DI30" s="343" t="s">
        <v>442</v>
      </c>
      <c r="DJ30" s="316" t="s">
        <v>442</v>
      </c>
      <c r="DK30" s="316" t="s">
        <v>442</v>
      </c>
      <c r="DL30" s="316" t="s">
        <v>442</v>
      </c>
      <c r="DM30" s="316">
        <v>20300</v>
      </c>
      <c r="DN30" s="316">
        <v>20300</v>
      </c>
      <c r="DO30" s="354" t="s">
        <v>442</v>
      </c>
      <c r="DP30" s="343" t="s">
        <v>442</v>
      </c>
    </row>
    <row r="31" spans="1:120" s="9" customFormat="1" ht="57" hidden="1" customHeight="1" x14ac:dyDescent="0.35">
      <c r="A31" s="241" t="e">
        <f>#REF!+1</f>
        <v>#REF!</v>
      </c>
      <c r="B31" s="242">
        <f>ROW()-ROW($B$8)</f>
        <v>23</v>
      </c>
      <c r="C31" s="250">
        <v>150000078</v>
      </c>
      <c r="D31" s="338" t="s">
        <v>97</v>
      </c>
      <c r="E31" s="244" t="s">
        <v>220</v>
      </c>
      <c r="F31" s="245"/>
      <c r="G31" s="259"/>
      <c r="H31" s="247" t="s">
        <v>442</v>
      </c>
      <c r="I31" s="247" t="s">
        <v>442</v>
      </c>
      <c r="J31" s="248" t="s">
        <v>442</v>
      </c>
      <c r="K31" s="310"/>
      <c r="L31" s="247" t="s">
        <v>442</v>
      </c>
      <c r="M31" s="247" t="s">
        <v>442</v>
      </c>
      <c r="N31" s="249" t="s">
        <v>442</v>
      </c>
      <c r="O31" s="247" t="s">
        <v>442</v>
      </c>
      <c r="P31" s="247" t="s">
        <v>442</v>
      </c>
      <c r="Q31" s="248" t="s">
        <v>442</v>
      </c>
      <c r="R31" s="310"/>
      <c r="S31" s="247" t="s">
        <v>442</v>
      </c>
      <c r="T31" s="247" t="s">
        <v>442</v>
      </c>
      <c r="U31" s="249" t="s">
        <v>442</v>
      </c>
      <c r="V31" s="247" t="s">
        <v>442</v>
      </c>
      <c r="W31" s="247" t="s">
        <v>442</v>
      </c>
      <c r="X31" s="248" t="s">
        <v>442</v>
      </c>
      <c r="Y31" s="310"/>
      <c r="Z31" s="247" t="s">
        <v>442</v>
      </c>
      <c r="AA31" s="247" t="s">
        <v>442</v>
      </c>
      <c r="AB31" s="249"/>
      <c r="AC31" s="247"/>
      <c r="AD31" s="247" t="s">
        <v>442</v>
      </c>
      <c r="AE31" s="247"/>
      <c r="AF31" s="262"/>
      <c r="AG31" s="257"/>
      <c r="AH31" s="248"/>
      <c r="AI31" s="249"/>
      <c r="AJ31" s="270"/>
      <c r="AK31" s="248"/>
      <c r="AL31" s="245"/>
      <c r="AM31" s="246"/>
      <c r="AN31" s="262"/>
      <c r="AO31" s="247" t="s">
        <v>442</v>
      </c>
      <c r="AP31" s="247" t="s">
        <v>442</v>
      </c>
      <c r="AQ31" s="249" t="s">
        <v>442</v>
      </c>
      <c r="AR31" s="247" t="s">
        <v>442</v>
      </c>
      <c r="AS31" s="247" t="s">
        <v>442</v>
      </c>
      <c r="AT31" s="248" t="s">
        <v>442</v>
      </c>
      <c r="AU31" s="310"/>
      <c r="AV31" s="247" t="s">
        <v>442</v>
      </c>
      <c r="AW31" s="247" t="s">
        <v>442</v>
      </c>
      <c r="AX31" s="249" t="s">
        <v>442</v>
      </c>
      <c r="AY31" s="247" t="s">
        <v>442</v>
      </c>
      <c r="AZ31" s="247" t="s">
        <v>442</v>
      </c>
      <c r="BA31" s="248" t="s">
        <v>442</v>
      </c>
      <c r="BB31" s="310"/>
      <c r="BC31" s="247" t="s">
        <v>442</v>
      </c>
      <c r="BD31" s="247" t="s">
        <v>442</v>
      </c>
      <c r="BE31" s="247" t="s">
        <v>442</v>
      </c>
      <c r="BF31" s="247" t="s">
        <v>442</v>
      </c>
      <c r="BG31" s="247" t="s">
        <v>442</v>
      </c>
      <c r="BH31" s="248" t="s">
        <v>442</v>
      </c>
      <c r="BI31" s="310"/>
      <c r="BJ31" s="247" t="s">
        <v>442</v>
      </c>
      <c r="BK31" s="247" t="s">
        <v>442</v>
      </c>
      <c r="BL31" s="249" t="s">
        <v>442</v>
      </c>
      <c r="BM31" s="247" t="s">
        <v>442</v>
      </c>
      <c r="BN31" s="247" t="s">
        <v>442</v>
      </c>
      <c r="BO31" s="321"/>
      <c r="BP31" s="326" t="s">
        <v>442</v>
      </c>
      <c r="BQ31" s="331"/>
      <c r="BR31" s="343" t="s">
        <v>442</v>
      </c>
      <c r="BS31" s="316" t="s">
        <v>442</v>
      </c>
      <c r="BT31" s="316"/>
      <c r="BU31" s="316" t="s">
        <v>442</v>
      </c>
      <c r="BV31" s="316" t="s">
        <v>442</v>
      </c>
      <c r="BW31" s="342" t="s">
        <v>442</v>
      </c>
      <c r="BX31" s="349"/>
      <c r="BY31" s="343" t="s">
        <v>442</v>
      </c>
      <c r="BZ31" s="316" t="s">
        <v>442</v>
      </c>
      <c r="CA31" s="316" t="s">
        <v>442</v>
      </c>
      <c r="CB31" s="316" t="s">
        <v>442</v>
      </c>
      <c r="CC31" s="316" t="s">
        <v>442</v>
      </c>
      <c r="CD31" s="342" t="s">
        <v>442</v>
      </c>
      <c r="CE31" s="349"/>
      <c r="CF31" s="343" t="s">
        <v>442</v>
      </c>
      <c r="CG31" s="329" t="s">
        <v>442</v>
      </c>
      <c r="CH31" s="329" t="s">
        <v>442</v>
      </c>
      <c r="CI31" s="329" t="s">
        <v>442</v>
      </c>
      <c r="CJ31" s="329" t="s">
        <v>442</v>
      </c>
      <c r="CK31" s="342"/>
      <c r="CL31" s="349"/>
      <c r="CM31" s="343" t="s">
        <v>442</v>
      </c>
      <c r="CN31" s="316" t="s">
        <v>442</v>
      </c>
      <c r="CO31" s="316"/>
      <c r="CP31" s="316"/>
      <c r="CQ31" s="316" t="s">
        <v>442</v>
      </c>
      <c r="CR31" s="342"/>
      <c r="CS31" s="349"/>
      <c r="CT31" s="326"/>
      <c r="CU31" s="245"/>
      <c r="CV31" s="329" t="s">
        <v>442</v>
      </c>
      <c r="CW31" s="316"/>
      <c r="CX31" s="316"/>
      <c r="CY31" s="316"/>
      <c r="CZ31" s="342" t="s">
        <v>442</v>
      </c>
      <c r="DA31" s="349" t="s">
        <v>442</v>
      </c>
      <c r="DB31" s="343" t="s">
        <v>442</v>
      </c>
      <c r="DC31" s="316" t="s">
        <v>442</v>
      </c>
      <c r="DD31" s="316" t="s">
        <v>442</v>
      </c>
      <c r="DE31" s="316" t="s">
        <v>442</v>
      </c>
      <c r="DF31" s="316" t="s">
        <v>442</v>
      </c>
      <c r="DG31" s="342"/>
      <c r="DH31" s="349" t="s">
        <v>442</v>
      </c>
      <c r="DI31" s="343" t="s">
        <v>442</v>
      </c>
      <c r="DJ31" s="316" t="s">
        <v>442</v>
      </c>
      <c r="DK31" s="316" t="s">
        <v>442</v>
      </c>
      <c r="DL31" s="316" t="s">
        <v>442</v>
      </c>
      <c r="DM31" s="316"/>
      <c r="DN31" s="316"/>
      <c r="DO31" s="354" t="s">
        <v>442</v>
      </c>
      <c r="DP31" s="343" t="s">
        <v>442</v>
      </c>
    </row>
    <row r="32" spans="1:120" s="9" customFormat="1" ht="57" hidden="1" customHeight="1" x14ac:dyDescent="0.35">
      <c r="A32" s="241" t="e">
        <f t="shared" si="40"/>
        <v>#REF!</v>
      </c>
      <c r="B32" s="242">
        <f>ROW()-ROW($B$8)</f>
        <v>24</v>
      </c>
      <c r="C32" s="250">
        <v>150000079</v>
      </c>
      <c r="D32" s="338" t="s">
        <v>98</v>
      </c>
      <c r="E32" s="244" t="s">
        <v>219</v>
      </c>
      <c r="F32" s="245"/>
      <c r="G32" s="259"/>
      <c r="H32" s="247" t="s">
        <v>442</v>
      </c>
      <c r="I32" s="247" t="s">
        <v>442</v>
      </c>
      <c r="J32" s="248" t="s">
        <v>442</v>
      </c>
      <c r="K32" s="310"/>
      <c r="L32" s="247" t="s">
        <v>442</v>
      </c>
      <c r="M32" s="247" t="s">
        <v>442</v>
      </c>
      <c r="N32" s="249" t="s">
        <v>442</v>
      </c>
      <c r="O32" s="247" t="s">
        <v>442</v>
      </c>
      <c r="P32" s="247" t="s">
        <v>442</v>
      </c>
      <c r="Q32" s="248" t="s">
        <v>442</v>
      </c>
      <c r="R32" s="310"/>
      <c r="S32" s="247" t="s">
        <v>442</v>
      </c>
      <c r="T32" s="247" t="s">
        <v>442</v>
      </c>
      <c r="U32" s="249" t="s">
        <v>442</v>
      </c>
      <c r="V32" s="247" t="s">
        <v>442</v>
      </c>
      <c r="W32" s="247" t="s">
        <v>442</v>
      </c>
      <c r="X32" s="248" t="s">
        <v>442</v>
      </c>
      <c r="Y32" s="310"/>
      <c r="Z32" s="247" t="s">
        <v>442</v>
      </c>
      <c r="AA32" s="247" t="s">
        <v>442</v>
      </c>
      <c r="AB32" s="249"/>
      <c r="AC32" s="247"/>
      <c r="AD32" s="247" t="s">
        <v>442</v>
      </c>
      <c r="AE32" s="247"/>
      <c r="AF32" s="262"/>
      <c r="AG32" s="257"/>
      <c r="AH32" s="248"/>
      <c r="AI32" s="249"/>
      <c r="AJ32" s="270"/>
      <c r="AK32" s="248"/>
      <c r="AL32" s="245"/>
      <c r="AM32" s="246"/>
      <c r="AN32" s="262"/>
      <c r="AO32" s="247" t="s">
        <v>442</v>
      </c>
      <c r="AP32" s="247" t="s">
        <v>442</v>
      </c>
      <c r="AQ32" s="249" t="s">
        <v>442</v>
      </c>
      <c r="AR32" s="247" t="s">
        <v>442</v>
      </c>
      <c r="AS32" s="247" t="s">
        <v>442</v>
      </c>
      <c r="AT32" s="248" t="s">
        <v>442</v>
      </c>
      <c r="AU32" s="310"/>
      <c r="AV32" s="247" t="s">
        <v>442</v>
      </c>
      <c r="AW32" s="247" t="s">
        <v>442</v>
      </c>
      <c r="AX32" s="249" t="s">
        <v>442</v>
      </c>
      <c r="AY32" s="247" t="s">
        <v>442</v>
      </c>
      <c r="AZ32" s="247" t="s">
        <v>442</v>
      </c>
      <c r="BA32" s="248" t="s">
        <v>442</v>
      </c>
      <c r="BB32" s="310"/>
      <c r="BC32" s="247" t="s">
        <v>442</v>
      </c>
      <c r="BD32" s="247" t="s">
        <v>442</v>
      </c>
      <c r="BE32" s="247" t="s">
        <v>442</v>
      </c>
      <c r="BF32" s="247" t="s">
        <v>442</v>
      </c>
      <c r="BG32" s="247" t="s">
        <v>442</v>
      </c>
      <c r="BH32" s="248" t="s">
        <v>442</v>
      </c>
      <c r="BI32" s="310"/>
      <c r="BJ32" s="247" t="s">
        <v>442</v>
      </c>
      <c r="BK32" s="247" t="s">
        <v>442</v>
      </c>
      <c r="BL32" s="249" t="s">
        <v>442</v>
      </c>
      <c r="BM32" s="247" t="s">
        <v>442</v>
      </c>
      <c r="BN32" s="247" t="s">
        <v>442</v>
      </c>
      <c r="BO32" s="321"/>
      <c r="BP32" s="326" t="s">
        <v>442</v>
      </c>
      <c r="BQ32" s="331"/>
      <c r="BR32" s="343" t="s">
        <v>442</v>
      </c>
      <c r="BS32" s="316" t="s">
        <v>442</v>
      </c>
      <c r="BT32" s="316"/>
      <c r="BU32" s="316" t="s">
        <v>442</v>
      </c>
      <c r="BV32" s="316" t="s">
        <v>442</v>
      </c>
      <c r="BW32" s="342" t="s">
        <v>442</v>
      </c>
      <c r="BX32" s="349"/>
      <c r="BY32" s="343" t="s">
        <v>442</v>
      </c>
      <c r="BZ32" s="316" t="s">
        <v>442</v>
      </c>
      <c r="CA32" s="316" t="s">
        <v>442</v>
      </c>
      <c r="CB32" s="316" t="s">
        <v>442</v>
      </c>
      <c r="CC32" s="316" t="s">
        <v>442</v>
      </c>
      <c r="CD32" s="342" t="s">
        <v>442</v>
      </c>
      <c r="CE32" s="349"/>
      <c r="CF32" s="343" t="s">
        <v>442</v>
      </c>
      <c r="CG32" s="329" t="s">
        <v>442</v>
      </c>
      <c r="CH32" s="329" t="s">
        <v>442</v>
      </c>
      <c r="CI32" s="329" t="s">
        <v>442</v>
      </c>
      <c r="CJ32" s="329" t="s">
        <v>442</v>
      </c>
      <c r="CK32" s="342"/>
      <c r="CL32" s="349"/>
      <c r="CM32" s="343" t="s">
        <v>442</v>
      </c>
      <c r="CN32" s="316" t="s">
        <v>442</v>
      </c>
      <c r="CO32" s="316"/>
      <c r="CP32" s="316"/>
      <c r="CQ32" s="316" t="s">
        <v>442</v>
      </c>
      <c r="CR32" s="342"/>
      <c r="CS32" s="349"/>
      <c r="CT32" s="326"/>
      <c r="CU32" s="245"/>
      <c r="CV32" s="329" t="s">
        <v>442</v>
      </c>
      <c r="CW32" s="316"/>
      <c r="CX32" s="316"/>
      <c r="CY32" s="316"/>
      <c r="CZ32" s="342" t="s">
        <v>442</v>
      </c>
      <c r="DA32" s="349" t="s">
        <v>442</v>
      </c>
      <c r="DB32" s="343" t="s">
        <v>442</v>
      </c>
      <c r="DC32" s="316" t="s">
        <v>442</v>
      </c>
      <c r="DD32" s="316" t="s">
        <v>442</v>
      </c>
      <c r="DE32" s="316" t="s">
        <v>442</v>
      </c>
      <c r="DF32" s="316" t="s">
        <v>442</v>
      </c>
      <c r="DG32" s="342"/>
      <c r="DH32" s="349" t="s">
        <v>442</v>
      </c>
      <c r="DI32" s="343" t="s">
        <v>442</v>
      </c>
      <c r="DJ32" s="316" t="s">
        <v>442</v>
      </c>
      <c r="DK32" s="316" t="s">
        <v>442</v>
      </c>
      <c r="DL32" s="316" t="s">
        <v>442</v>
      </c>
      <c r="DM32" s="316"/>
      <c r="DN32" s="316"/>
      <c r="DO32" s="354" t="s">
        <v>442</v>
      </c>
      <c r="DP32" s="343" t="s">
        <v>442</v>
      </c>
    </row>
    <row r="33" spans="1:120" s="9" customFormat="1" ht="57" hidden="1" customHeight="1" x14ac:dyDescent="0.35">
      <c r="A33" s="241" t="e">
        <f>#REF!+1</f>
        <v>#REF!</v>
      </c>
      <c r="B33" s="242">
        <f>ROW()-ROW($B$8)</f>
        <v>25</v>
      </c>
      <c r="C33" s="251">
        <v>150000018</v>
      </c>
      <c r="D33" s="339" t="s">
        <v>24</v>
      </c>
      <c r="E33" s="244" t="s">
        <v>153</v>
      </c>
      <c r="F33" s="245"/>
      <c r="G33" s="259"/>
      <c r="H33" s="247" t="s">
        <v>442</v>
      </c>
      <c r="I33" s="247" t="s">
        <v>442</v>
      </c>
      <c r="J33" s="248" t="s">
        <v>442</v>
      </c>
      <c r="K33" s="310"/>
      <c r="L33" s="247" t="s">
        <v>442</v>
      </c>
      <c r="M33" s="247" t="s">
        <v>442</v>
      </c>
      <c r="N33" s="249" t="s">
        <v>442</v>
      </c>
      <c r="O33" s="247" t="s">
        <v>442</v>
      </c>
      <c r="P33" s="247" t="s">
        <v>442</v>
      </c>
      <c r="Q33" s="248" t="s">
        <v>442</v>
      </c>
      <c r="R33" s="310"/>
      <c r="S33" s="247" t="s">
        <v>442</v>
      </c>
      <c r="T33" s="247" t="s">
        <v>442</v>
      </c>
      <c r="U33" s="249" t="s">
        <v>442</v>
      </c>
      <c r="V33" s="247" t="s">
        <v>442</v>
      </c>
      <c r="W33" s="247" t="s">
        <v>442</v>
      </c>
      <c r="X33" s="248" t="s">
        <v>442</v>
      </c>
      <c r="Y33" s="310"/>
      <c r="Z33" s="247" t="s">
        <v>442</v>
      </c>
      <c r="AA33" s="247" t="s">
        <v>442</v>
      </c>
      <c r="AB33" s="249"/>
      <c r="AC33" s="247"/>
      <c r="AD33" s="247" t="s">
        <v>442</v>
      </c>
      <c r="AE33" s="247"/>
      <c r="AF33" s="262"/>
      <c r="AG33" s="257"/>
      <c r="AH33" s="248"/>
      <c r="AI33" s="249"/>
      <c r="AJ33" s="270"/>
      <c r="AK33" s="248"/>
      <c r="AL33" s="245"/>
      <c r="AM33" s="246"/>
      <c r="AN33" s="262"/>
      <c r="AO33" s="247" t="s">
        <v>442</v>
      </c>
      <c r="AP33" s="247" t="s">
        <v>442</v>
      </c>
      <c r="AQ33" s="249" t="s">
        <v>442</v>
      </c>
      <c r="AR33" s="247" t="s">
        <v>442</v>
      </c>
      <c r="AS33" s="247" t="s">
        <v>442</v>
      </c>
      <c r="AT33" s="248" t="s">
        <v>442</v>
      </c>
      <c r="AU33" s="310"/>
      <c r="AV33" s="247" t="s">
        <v>442</v>
      </c>
      <c r="AW33" s="247" t="s">
        <v>442</v>
      </c>
      <c r="AX33" s="249" t="s">
        <v>442</v>
      </c>
      <c r="AY33" s="247" t="s">
        <v>442</v>
      </c>
      <c r="AZ33" s="247" t="s">
        <v>442</v>
      </c>
      <c r="BA33" s="248" t="s">
        <v>442</v>
      </c>
      <c r="BB33" s="310"/>
      <c r="BC33" s="247" t="s">
        <v>442</v>
      </c>
      <c r="BD33" s="247" t="s">
        <v>442</v>
      </c>
      <c r="BE33" s="247" t="s">
        <v>442</v>
      </c>
      <c r="BF33" s="247" t="s">
        <v>442</v>
      </c>
      <c r="BG33" s="247" t="s">
        <v>442</v>
      </c>
      <c r="BH33" s="248" t="s">
        <v>442</v>
      </c>
      <c r="BI33" s="310"/>
      <c r="BJ33" s="247" t="s">
        <v>442</v>
      </c>
      <c r="BK33" s="247" t="s">
        <v>442</v>
      </c>
      <c r="BL33" s="249" t="s">
        <v>442</v>
      </c>
      <c r="BM33" s="247" t="s">
        <v>442</v>
      </c>
      <c r="BN33" s="247" t="s">
        <v>442</v>
      </c>
      <c r="BO33" s="321"/>
      <c r="BP33" s="326" t="s">
        <v>442</v>
      </c>
      <c r="BQ33" s="331"/>
      <c r="BR33" s="343" t="s">
        <v>442</v>
      </c>
      <c r="BS33" s="316" t="s">
        <v>442</v>
      </c>
      <c r="BT33" s="316"/>
      <c r="BU33" s="316" t="s">
        <v>442</v>
      </c>
      <c r="BV33" s="316" t="s">
        <v>442</v>
      </c>
      <c r="BW33" s="342" t="s">
        <v>442</v>
      </c>
      <c r="BX33" s="349"/>
      <c r="BY33" s="343" t="s">
        <v>442</v>
      </c>
      <c r="BZ33" s="316" t="s">
        <v>442</v>
      </c>
      <c r="CA33" s="316" t="s">
        <v>442</v>
      </c>
      <c r="CB33" s="316" t="s">
        <v>442</v>
      </c>
      <c r="CC33" s="316" t="s">
        <v>442</v>
      </c>
      <c r="CD33" s="342" t="s">
        <v>442</v>
      </c>
      <c r="CE33" s="349"/>
      <c r="CF33" s="343" t="s">
        <v>442</v>
      </c>
      <c r="CG33" s="329" t="s">
        <v>442</v>
      </c>
      <c r="CH33" s="329" t="s">
        <v>442</v>
      </c>
      <c r="CI33" s="329" t="s">
        <v>442</v>
      </c>
      <c r="CJ33" s="329" t="s">
        <v>442</v>
      </c>
      <c r="CK33" s="342"/>
      <c r="CL33" s="349"/>
      <c r="CM33" s="343" t="s">
        <v>442</v>
      </c>
      <c r="CN33" s="316" t="s">
        <v>442</v>
      </c>
      <c r="CO33" s="316"/>
      <c r="CP33" s="316"/>
      <c r="CQ33" s="316" t="s">
        <v>442</v>
      </c>
      <c r="CR33" s="342"/>
      <c r="CS33" s="349"/>
      <c r="CT33" s="326"/>
      <c r="CU33" s="245"/>
      <c r="CV33" s="329" t="s">
        <v>442</v>
      </c>
      <c r="CW33" s="316"/>
      <c r="CX33" s="316"/>
      <c r="CY33" s="316"/>
      <c r="CZ33" s="342" t="s">
        <v>442</v>
      </c>
      <c r="DA33" s="349" t="s">
        <v>442</v>
      </c>
      <c r="DB33" s="343" t="s">
        <v>442</v>
      </c>
      <c r="DC33" s="316" t="s">
        <v>442</v>
      </c>
      <c r="DD33" s="316" t="s">
        <v>442</v>
      </c>
      <c r="DE33" s="316" t="s">
        <v>442</v>
      </c>
      <c r="DF33" s="316" t="s">
        <v>442</v>
      </c>
      <c r="DG33" s="342"/>
      <c r="DH33" s="349" t="s">
        <v>442</v>
      </c>
      <c r="DI33" s="343" t="s">
        <v>442</v>
      </c>
      <c r="DJ33" s="316" t="s">
        <v>442</v>
      </c>
      <c r="DK33" s="316" t="s">
        <v>442</v>
      </c>
      <c r="DL33" s="316" t="s">
        <v>442</v>
      </c>
      <c r="DM33" s="316"/>
      <c r="DN33" s="316"/>
      <c r="DO33" s="354" t="s">
        <v>442</v>
      </c>
      <c r="DP33" s="343" t="s">
        <v>442</v>
      </c>
    </row>
    <row r="34" spans="1:120" s="9" customFormat="1" ht="57" customHeight="1" x14ac:dyDescent="0.35">
      <c r="A34" s="241"/>
      <c r="B34" s="242">
        <v>19</v>
      </c>
      <c r="C34" s="251">
        <v>150000061</v>
      </c>
      <c r="D34" s="339" t="s">
        <v>11</v>
      </c>
      <c r="E34" s="244" t="s">
        <v>254</v>
      </c>
      <c r="F34" s="245">
        <v>18250</v>
      </c>
      <c r="G34" s="259"/>
      <c r="H34" s="247" t="s">
        <v>442</v>
      </c>
      <c r="I34" s="247">
        <v>18250</v>
      </c>
      <c r="J34" s="248">
        <v>18250</v>
      </c>
      <c r="K34" s="310"/>
      <c r="L34" s="247">
        <v>18250</v>
      </c>
      <c r="M34" s="247">
        <v>18250</v>
      </c>
      <c r="N34" s="249" t="s">
        <v>442</v>
      </c>
      <c r="O34" s="247">
        <v>18250</v>
      </c>
      <c r="P34" s="247" t="s">
        <v>442</v>
      </c>
      <c r="Q34" s="248">
        <v>18250</v>
      </c>
      <c r="R34" s="310"/>
      <c r="S34" s="257">
        <v>18250</v>
      </c>
      <c r="T34" s="247">
        <v>18250</v>
      </c>
      <c r="U34" s="249">
        <v>18250</v>
      </c>
      <c r="V34" s="247" t="s">
        <v>442</v>
      </c>
      <c r="W34" s="247">
        <v>18250</v>
      </c>
      <c r="X34" s="248" t="s">
        <v>442</v>
      </c>
      <c r="Y34" s="310"/>
      <c r="Z34" s="257">
        <v>18250</v>
      </c>
      <c r="AA34" s="247" t="s">
        <v>442</v>
      </c>
      <c r="AB34" s="249">
        <v>18250</v>
      </c>
      <c r="AC34" s="247">
        <v>18250</v>
      </c>
      <c r="AD34" s="247" t="s">
        <v>442</v>
      </c>
      <c r="AE34" s="247"/>
      <c r="AF34" s="262"/>
      <c r="AG34" s="257"/>
      <c r="AH34" s="248"/>
      <c r="AI34" s="249"/>
      <c r="AJ34" s="270"/>
      <c r="AK34" s="248"/>
      <c r="AL34" s="245">
        <v>18250</v>
      </c>
      <c r="AM34" s="246"/>
      <c r="AN34" s="262"/>
      <c r="AO34" s="247" t="s">
        <v>442</v>
      </c>
      <c r="AP34" s="247" t="s">
        <v>442</v>
      </c>
      <c r="AQ34" s="249" t="s">
        <v>442</v>
      </c>
      <c r="AR34" s="247" t="s">
        <v>442</v>
      </c>
      <c r="AS34" s="247" t="s">
        <v>442</v>
      </c>
      <c r="AT34" s="248" t="s">
        <v>442</v>
      </c>
      <c r="AU34" s="310"/>
      <c r="AV34" s="247" t="s">
        <v>442</v>
      </c>
      <c r="AW34" s="247" t="s">
        <v>442</v>
      </c>
      <c r="AX34" s="249" t="s">
        <v>442</v>
      </c>
      <c r="AY34" s="247" t="s">
        <v>442</v>
      </c>
      <c r="AZ34" s="247" t="s">
        <v>442</v>
      </c>
      <c r="BA34" s="248" t="s">
        <v>442</v>
      </c>
      <c r="BB34" s="310"/>
      <c r="BC34" s="247" t="s">
        <v>442</v>
      </c>
      <c r="BD34" s="247" t="s">
        <v>442</v>
      </c>
      <c r="BE34" s="247" t="s">
        <v>442</v>
      </c>
      <c r="BF34" s="247" t="s">
        <v>442</v>
      </c>
      <c r="BG34" s="247" t="s">
        <v>442</v>
      </c>
      <c r="BH34" s="248" t="s">
        <v>442</v>
      </c>
      <c r="BI34" s="310"/>
      <c r="BJ34" s="247" t="s">
        <v>442</v>
      </c>
      <c r="BK34" s="247" t="s">
        <v>442</v>
      </c>
      <c r="BL34" s="249" t="s">
        <v>442</v>
      </c>
      <c r="BM34" s="247" t="s">
        <v>442</v>
      </c>
      <c r="BN34" s="247" t="s">
        <v>442</v>
      </c>
      <c r="BO34" s="321">
        <v>18250</v>
      </c>
      <c r="BP34" s="326" t="s">
        <v>442</v>
      </c>
      <c r="BQ34" s="331"/>
      <c r="BR34" s="343" t="s">
        <v>442</v>
      </c>
      <c r="BS34" s="316" t="s">
        <v>442</v>
      </c>
      <c r="BT34" s="316">
        <v>18250</v>
      </c>
      <c r="BU34" s="316" t="s">
        <v>442</v>
      </c>
      <c r="BV34" s="316" t="s">
        <v>442</v>
      </c>
      <c r="BW34" s="342" t="s">
        <v>442</v>
      </c>
      <c r="BX34" s="349"/>
      <c r="BY34" s="343" t="s">
        <v>442</v>
      </c>
      <c r="BZ34" s="316" t="s">
        <v>442</v>
      </c>
      <c r="CA34" s="316" t="s">
        <v>442</v>
      </c>
      <c r="CB34" s="316" t="s">
        <v>442</v>
      </c>
      <c r="CC34" s="316" t="s">
        <v>442</v>
      </c>
      <c r="CD34" s="342" t="s">
        <v>442</v>
      </c>
      <c r="CE34" s="349"/>
      <c r="CF34" s="343">
        <v>22721</v>
      </c>
      <c r="CG34" s="329" t="s">
        <v>442</v>
      </c>
      <c r="CH34" s="329" t="s">
        <v>442</v>
      </c>
      <c r="CI34" s="329" t="s">
        <v>442</v>
      </c>
      <c r="CJ34" s="329" t="s">
        <v>442</v>
      </c>
      <c r="CK34" s="342">
        <v>19000</v>
      </c>
      <c r="CL34" s="349"/>
      <c r="CM34" s="343" t="s">
        <v>442</v>
      </c>
      <c r="CN34" s="316" t="s">
        <v>442</v>
      </c>
      <c r="CO34" s="316">
        <v>19000</v>
      </c>
      <c r="CP34" s="316">
        <v>19000</v>
      </c>
      <c r="CQ34" s="316" t="s">
        <v>442</v>
      </c>
      <c r="CR34" s="342">
        <v>19000</v>
      </c>
      <c r="CS34" s="349"/>
      <c r="CT34" s="326">
        <v>19000</v>
      </c>
      <c r="CU34" s="245">
        <f>13500+6500</f>
        <v>20000</v>
      </c>
      <c r="CV34" s="329" t="s">
        <v>442</v>
      </c>
      <c r="CW34" s="316">
        <v>19000</v>
      </c>
      <c r="CX34" s="316" t="s">
        <v>442</v>
      </c>
      <c r="CY34" s="316">
        <v>20000</v>
      </c>
      <c r="CZ34" s="342" t="s">
        <v>442</v>
      </c>
      <c r="DA34" s="349" t="s">
        <v>442</v>
      </c>
      <c r="DB34" s="343" t="s">
        <v>442</v>
      </c>
      <c r="DC34" s="316" t="s">
        <v>442</v>
      </c>
      <c r="DD34" s="316" t="s">
        <v>442</v>
      </c>
      <c r="DE34" s="316" t="s">
        <v>442</v>
      </c>
      <c r="DF34" s="316" t="s">
        <v>442</v>
      </c>
      <c r="DG34" s="342">
        <v>20000</v>
      </c>
      <c r="DH34" s="349" t="s">
        <v>442</v>
      </c>
      <c r="DI34" s="343" t="s">
        <v>442</v>
      </c>
      <c r="DJ34" s="316" t="s">
        <v>442</v>
      </c>
      <c r="DK34" s="316" t="s">
        <v>442</v>
      </c>
      <c r="DL34" s="316" t="s">
        <v>442</v>
      </c>
      <c r="DM34" s="316">
        <v>20000</v>
      </c>
      <c r="DN34" s="316" t="s">
        <v>442</v>
      </c>
      <c r="DO34" s="354" t="s">
        <v>442</v>
      </c>
      <c r="DP34" s="343" t="s">
        <v>442</v>
      </c>
    </row>
    <row r="35" spans="1:120" s="9" customFormat="1" ht="57" customHeight="1" x14ac:dyDescent="0.35">
      <c r="A35" s="241"/>
      <c r="B35" s="242">
        <v>20</v>
      </c>
      <c r="C35" s="251" t="s">
        <v>441</v>
      </c>
      <c r="D35" s="339"/>
      <c r="E35" s="244" t="s">
        <v>465</v>
      </c>
      <c r="F35" s="245">
        <v>14000</v>
      </c>
      <c r="G35" s="259"/>
      <c r="H35" s="247" t="s">
        <v>442</v>
      </c>
      <c r="I35" s="247" t="s">
        <v>442</v>
      </c>
      <c r="J35" s="248" t="s">
        <v>442</v>
      </c>
      <c r="K35" s="310"/>
      <c r="L35" s="247" t="s">
        <v>442</v>
      </c>
      <c r="M35" s="247">
        <v>14000</v>
      </c>
      <c r="N35" s="249" t="s">
        <v>442</v>
      </c>
      <c r="O35" s="247" t="s">
        <v>442</v>
      </c>
      <c r="P35" s="247" t="s">
        <v>442</v>
      </c>
      <c r="Q35" s="248" t="s">
        <v>442</v>
      </c>
      <c r="R35" s="310"/>
      <c r="S35" s="247" t="s">
        <v>442</v>
      </c>
      <c r="T35" s="247" t="s">
        <v>442</v>
      </c>
      <c r="U35" s="249" t="s">
        <v>442</v>
      </c>
      <c r="V35" s="247" t="s">
        <v>442</v>
      </c>
      <c r="W35" s="247" t="s">
        <v>442</v>
      </c>
      <c r="X35" s="248" t="s">
        <v>442</v>
      </c>
      <c r="Y35" s="310"/>
      <c r="Z35" s="247" t="s">
        <v>442</v>
      </c>
      <c r="AA35" s="247" t="s">
        <v>442</v>
      </c>
      <c r="AB35" s="249" t="s">
        <v>442</v>
      </c>
      <c r="AC35" s="247" t="s">
        <v>442</v>
      </c>
      <c r="AD35" s="247" t="s">
        <v>442</v>
      </c>
      <c r="AE35" s="247"/>
      <c r="AF35" s="262"/>
      <c r="AG35" s="257"/>
      <c r="AH35" s="248"/>
      <c r="AI35" s="249"/>
      <c r="AJ35" s="270"/>
      <c r="AK35" s="248"/>
      <c r="AL35" s="245">
        <v>2800</v>
      </c>
      <c r="AM35" s="246"/>
      <c r="AN35" s="262"/>
      <c r="AO35" s="247" t="s">
        <v>442</v>
      </c>
      <c r="AP35" s="247" t="s">
        <v>442</v>
      </c>
      <c r="AQ35" s="249" t="s">
        <v>442</v>
      </c>
      <c r="AR35" s="247" t="s">
        <v>442</v>
      </c>
      <c r="AS35" s="247" t="s">
        <v>442</v>
      </c>
      <c r="AT35" s="248" t="s">
        <v>442</v>
      </c>
      <c r="AU35" s="310"/>
      <c r="AV35" s="247" t="s">
        <v>442</v>
      </c>
      <c r="AW35" s="247" t="s">
        <v>442</v>
      </c>
      <c r="AX35" s="249" t="s">
        <v>442</v>
      </c>
      <c r="AY35" s="247" t="s">
        <v>442</v>
      </c>
      <c r="AZ35" s="247" t="s">
        <v>442</v>
      </c>
      <c r="BA35" s="248" t="s">
        <v>442</v>
      </c>
      <c r="BB35" s="310"/>
      <c r="BC35" s="247" t="s">
        <v>442</v>
      </c>
      <c r="BD35" s="247" t="s">
        <v>442</v>
      </c>
      <c r="BE35" s="247" t="s">
        <v>442</v>
      </c>
      <c r="BF35" s="247" t="s">
        <v>442</v>
      </c>
      <c r="BG35" s="247" t="s">
        <v>442</v>
      </c>
      <c r="BH35" s="248" t="s">
        <v>442</v>
      </c>
      <c r="BI35" s="310"/>
      <c r="BJ35" s="247" t="s">
        <v>442</v>
      </c>
      <c r="BK35" s="247" t="s">
        <v>442</v>
      </c>
      <c r="BL35" s="249" t="s">
        <v>442</v>
      </c>
      <c r="BM35" s="247" t="s">
        <v>442</v>
      </c>
      <c r="BN35" s="247" t="s">
        <v>442</v>
      </c>
      <c r="BO35" s="321">
        <v>10000</v>
      </c>
      <c r="BP35" s="326" t="s">
        <v>442</v>
      </c>
      <c r="BQ35" s="331"/>
      <c r="BR35" s="343" t="s">
        <v>442</v>
      </c>
      <c r="BS35" s="316" t="s">
        <v>442</v>
      </c>
      <c r="BT35" s="316" t="s">
        <v>442</v>
      </c>
      <c r="BU35" s="316" t="s">
        <v>442</v>
      </c>
      <c r="BV35" s="316" t="s">
        <v>442</v>
      </c>
      <c r="BW35" s="342" t="s">
        <v>442</v>
      </c>
      <c r="BX35" s="349"/>
      <c r="BY35" s="343" t="s">
        <v>442</v>
      </c>
      <c r="BZ35" s="316" t="s">
        <v>442</v>
      </c>
      <c r="CA35" s="316" t="s">
        <v>442</v>
      </c>
      <c r="CB35" s="316" t="s">
        <v>442</v>
      </c>
      <c r="CC35" s="316" t="s">
        <v>442</v>
      </c>
      <c r="CD35" s="342" t="s">
        <v>442</v>
      </c>
      <c r="CE35" s="349"/>
      <c r="CF35" s="343" t="s">
        <v>442</v>
      </c>
      <c r="CG35" s="329" t="s">
        <v>442</v>
      </c>
      <c r="CH35" s="329" t="s">
        <v>442</v>
      </c>
      <c r="CI35" s="329" t="s">
        <v>442</v>
      </c>
      <c r="CJ35" s="329" t="s">
        <v>442</v>
      </c>
      <c r="CK35" s="342" t="s">
        <v>442</v>
      </c>
      <c r="CL35" s="349"/>
      <c r="CM35" s="343" t="s">
        <v>442</v>
      </c>
      <c r="CN35" s="316" t="s">
        <v>442</v>
      </c>
      <c r="CO35" s="316" t="s">
        <v>442</v>
      </c>
      <c r="CP35" s="316" t="s">
        <v>442</v>
      </c>
      <c r="CQ35" s="316" t="s">
        <v>442</v>
      </c>
      <c r="CR35" s="342" t="s">
        <v>442</v>
      </c>
      <c r="CS35" s="349"/>
      <c r="CT35" s="326" t="s">
        <v>442</v>
      </c>
      <c r="CU35" s="245">
        <v>10000</v>
      </c>
      <c r="CV35" s="329" t="s">
        <v>442</v>
      </c>
      <c r="CW35" s="316" t="s">
        <v>442</v>
      </c>
      <c r="CX35" s="316" t="s">
        <v>442</v>
      </c>
      <c r="CY35" s="316" t="s">
        <v>442</v>
      </c>
      <c r="CZ35" s="342" t="s">
        <v>442</v>
      </c>
      <c r="DA35" s="349" t="s">
        <v>442</v>
      </c>
      <c r="DB35" s="343" t="s">
        <v>442</v>
      </c>
      <c r="DC35" s="316" t="s">
        <v>442</v>
      </c>
      <c r="DD35" s="316" t="s">
        <v>442</v>
      </c>
      <c r="DE35" s="316" t="s">
        <v>442</v>
      </c>
      <c r="DF35" s="316" t="s">
        <v>442</v>
      </c>
      <c r="DG35" s="342" t="s">
        <v>442</v>
      </c>
      <c r="DH35" s="349" t="s">
        <v>442</v>
      </c>
      <c r="DI35" s="343" t="s">
        <v>442</v>
      </c>
      <c r="DJ35" s="316" t="s">
        <v>442</v>
      </c>
      <c r="DK35" s="316" t="s">
        <v>442</v>
      </c>
      <c r="DL35" s="316" t="s">
        <v>442</v>
      </c>
      <c r="DM35" s="316" t="s">
        <v>442</v>
      </c>
      <c r="DN35" s="316" t="s">
        <v>442</v>
      </c>
      <c r="DO35" s="354" t="s">
        <v>442</v>
      </c>
      <c r="DP35" s="343" t="s">
        <v>442</v>
      </c>
    </row>
    <row r="36" spans="1:120" ht="26.5" customHeight="1" x14ac:dyDescent="0.35">
      <c r="A36" s="225" t="s">
        <v>150</v>
      </c>
      <c r="B36" s="226" t="s">
        <v>443</v>
      </c>
      <c r="C36" s="227"/>
      <c r="D36" s="228"/>
      <c r="E36" s="229"/>
      <c r="F36" s="230"/>
      <c r="G36" s="231"/>
      <c r="H36" s="232"/>
      <c r="I36" s="232"/>
      <c r="J36" s="229"/>
      <c r="K36" s="311"/>
      <c r="L36" s="232"/>
      <c r="M36" s="232"/>
      <c r="N36" s="266"/>
      <c r="O36" s="232"/>
      <c r="P36" s="232"/>
      <c r="Q36" s="229"/>
      <c r="R36" s="311"/>
      <c r="S36" s="255"/>
      <c r="T36" s="232"/>
      <c r="U36" s="266"/>
      <c r="V36" s="232"/>
      <c r="W36" s="232"/>
      <c r="X36" s="229"/>
      <c r="Y36" s="311"/>
      <c r="Z36" s="255"/>
      <c r="AA36" s="232"/>
      <c r="AB36" s="266"/>
      <c r="AC36" s="232"/>
      <c r="AD36" s="232"/>
      <c r="AE36" s="232"/>
      <c r="AF36" s="261"/>
      <c r="AG36" s="255"/>
      <c r="AH36" s="229"/>
      <c r="AI36" s="266"/>
      <c r="AJ36" s="268"/>
      <c r="AK36" s="229"/>
      <c r="AL36" s="230"/>
      <c r="AM36" s="231"/>
      <c r="AN36" s="261"/>
      <c r="AO36" s="232"/>
      <c r="AP36" s="232"/>
      <c r="AQ36" s="266"/>
      <c r="AR36" s="232"/>
      <c r="AS36" s="232"/>
      <c r="AT36" s="229"/>
      <c r="AU36" s="311"/>
      <c r="AV36" s="232"/>
      <c r="AW36" s="232"/>
      <c r="AX36" s="266"/>
      <c r="AY36" s="224"/>
      <c r="AZ36" s="232"/>
      <c r="BA36" s="229"/>
      <c r="BB36" s="311"/>
      <c r="BC36" s="232"/>
      <c r="BD36" s="232"/>
      <c r="BE36" s="266"/>
      <c r="BF36" s="232"/>
      <c r="BG36" s="232"/>
      <c r="BH36" s="229"/>
      <c r="BI36" s="311"/>
      <c r="BJ36" s="232"/>
      <c r="BK36" s="232"/>
      <c r="BL36" s="266"/>
      <c r="BM36" s="232"/>
      <c r="BN36" s="232"/>
      <c r="BO36" s="319"/>
      <c r="BP36" s="324"/>
      <c r="BQ36" s="330"/>
      <c r="BR36" s="231"/>
      <c r="BS36" s="232"/>
      <c r="BT36" s="232"/>
      <c r="BU36" s="232"/>
      <c r="BV36" s="232"/>
      <c r="BW36" s="255"/>
      <c r="BX36" s="348"/>
      <c r="BY36" s="231"/>
      <c r="BZ36" s="232"/>
      <c r="CA36" s="232"/>
      <c r="CB36" s="232"/>
      <c r="CC36" s="232"/>
      <c r="CD36" s="255"/>
      <c r="CE36" s="348"/>
      <c r="CF36" s="231"/>
      <c r="CG36" s="266"/>
      <c r="CH36" s="266"/>
      <c r="CI36" s="266"/>
      <c r="CJ36" s="266"/>
      <c r="CK36" s="255"/>
      <c r="CL36" s="348"/>
      <c r="CM36" s="231"/>
      <c r="CN36" s="232"/>
      <c r="CO36" s="232"/>
      <c r="CP36" s="232"/>
      <c r="CQ36" s="232"/>
      <c r="CR36" s="255"/>
      <c r="CS36" s="348"/>
      <c r="CT36" s="324"/>
      <c r="CU36" s="230"/>
      <c r="CV36" s="266"/>
      <c r="CW36" s="232"/>
      <c r="CX36" s="232"/>
      <c r="CY36" s="232"/>
      <c r="CZ36" s="255"/>
      <c r="DA36" s="348"/>
      <c r="DB36" s="231"/>
      <c r="DC36" s="232"/>
      <c r="DD36" s="232"/>
      <c r="DE36" s="232"/>
      <c r="DF36" s="232"/>
      <c r="DG36" s="255"/>
      <c r="DH36" s="348"/>
      <c r="DI36" s="231"/>
      <c r="DJ36" s="232"/>
      <c r="DK36" s="232"/>
      <c r="DL36" s="232"/>
      <c r="DM36" s="232"/>
      <c r="DN36" s="232"/>
      <c r="DO36" s="353"/>
      <c r="DP36" s="231"/>
    </row>
    <row r="37" spans="1:120" s="9" customFormat="1" ht="57" customHeight="1" x14ac:dyDescent="0.35">
      <c r="A37" s="241">
        <v>1</v>
      </c>
      <c r="B37" s="242">
        <f>ROW()-ROW($B$36)</f>
        <v>1</v>
      </c>
      <c r="C37" s="251">
        <v>150000008</v>
      </c>
      <c r="D37" s="339" t="s">
        <v>15</v>
      </c>
      <c r="E37" s="252" t="s">
        <v>16</v>
      </c>
      <c r="F37" s="245">
        <v>21500</v>
      </c>
      <c r="G37" s="259"/>
      <c r="H37" s="247" t="s">
        <v>442</v>
      </c>
      <c r="I37" s="247" t="s">
        <v>442</v>
      </c>
      <c r="J37" s="248" t="s">
        <v>442</v>
      </c>
      <c r="K37" s="310"/>
      <c r="L37" s="247" t="s">
        <v>442</v>
      </c>
      <c r="M37" s="247" t="s">
        <v>442</v>
      </c>
      <c r="N37" s="249">
        <v>21500</v>
      </c>
      <c r="O37" s="247" t="s">
        <v>442</v>
      </c>
      <c r="P37" s="247" t="s">
        <v>442</v>
      </c>
      <c r="Q37" s="248" t="s">
        <v>442</v>
      </c>
      <c r="R37" s="310"/>
      <c r="S37" s="247" t="s">
        <v>442</v>
      </c>
      <c r="T37" s="247" t="s">
        <v>442</v>
      </c>
      <c r="U37" s="249" t="s">
        <v>442</v>
      </c>
      <c r="V37" s="247" t="s">
        <v>442</v>
      </c>
      <c r="W37" s="247" t="s">
        <v>442</v>
      </c>
      <c r="X37" s="248" t="s">
        <v>442</v>
      </c>
      <c r="Y37" s="310"/>
      <c r="Z37" s="257">
        <v>21500</v>
      </c>
      <c r="AA37" s="247" t="s">
        <v>442</v>
      </c>
      <c r="AB37" s="249" t="s">
        <v>442</v>
      </c>
      <c r="AC37" s="247">
        <v>21500</v>
      </c>
      <c r="AD37" s="247" t="s">
        <v>442</v>
      </c>
      <c r="AE37" s="247"/>
      <c r="AF37" s="262"/>
      <c r="AG37" s="257"/>
      <c r="AH37" s="248"/>
      <c r="AI37" s="249"/>
      <c r="AJ37" s="270"/>
      <c r="AK37" s="248"/>
      <c r="AL37" s="245">
        <v>21500</v>
      </c>
      <c r="AM37" s="246"/>
      <c r="AN37" s="262"/>
      <c r="AO37" s="247" t="s">
        <v>442</v>
      </c>
      <c r="AP37" s="247" t="s">
        <v>442</v>
      </c>
      <c r="AQ37" s="249" t="s">
        <v>442</v>
      </c>
      <c r="AR37" s="247" t="s">
        <v>442</v>
      </c>
      <c r="AS37" s="247" t="s">
        <v>442</v>
      </c>
      <c r="AT37" s="248" t="s">
        <v>442</v>
      </c>
      <c r="AU37" s="310"/>
      <c r="AV37" s="247" t="s">
        <v>442</v>
      </c>
      <c r="AW37" s="247" t="s">
        <v>442</v>
      </c>
      <c r="AX37" s="249" t="s">
        <v>442</v>
      </c>
      <c r="AY37" s="247">
        <v>21500</v>
      </c>
      <c r="AZ37" s="247" t="s">
        <v>442</v>
      </c>
      <c r="BA37" s="248" t="s">
        <v>442</v>
      </c>
      <c r="BB37" s="310"/>
      <c r="BC37" s="247" t="s">
        <v>442</v>
      </c>
      <c r="BD37" s="247" t="s">
        <v>442</v>
      </c>
      <c r="BE37" s="247" t="s">
        <v>442</v>
      </c>
      <c r="BF37" s="247" t="s">
        <v>442</v>
      </c>
      <c r="BG37" s="247" t="s">
        <v>442</v>
      </c>
      <c r="BH37" s="248" t="s">
        <v>442</v>
      </c>
      <c r="BI37" s="310"/>
      <c r="BJ37" s="247">
        <v>21500</v>
      </c>
      <c r="BK37" s="247" t="s">
        <v>442</v>
      </c>
      <c r="BL37" s="249" t="s">
        <v>442</v>
      </c>
      <c r="BM37" s="247" t="s">
        <v>442</v>
      </c>
      <c r="BN37" s="247">
        <v>21500</v>
      </c>
      <c r="BO37" s="321">
        <v>21500</v>
      </c>
      <c r="BP37" s="326" t="s">
        <v>442</v>
      </c>
      <c r="BQ37" s="331"/>
      <c r="BR37" s="343" t="s">
        <v>442</v>
      </c>
      <c r="BS37" s="316" t="s">
        <v>442</v>
      </c>
      <c r="BT37" s="316" t="s">
        <v>442</v>
      </c>
      <c r="BU37" s="316" t="s">
        <v>442</v>
      </c>
      <c r="BV37" s="316" t="s">
        <v>442</v>
      </c>
      <c r="BW37" s="342">
        <v>21500</v>
      </c>
      <c r="BX37" s="349"/>
      <c r="BY37" s="343" t="s">
        <v>442</v>
      </c>
      <c r="BZ37" s="316" t="s">
        <v>442</v>
      </c>
      <c r="CA37" s="316" t="s">
        <v>442</v>
      </c>
      <c r="CB37" s="316" t="s">
        <v>442</v>
      </c>
      <c r="CC37" s="316" t="s">
        <v>442</v>
      </c>
      <c r="CD37" s="342">
        <v>21500</v>
      </c>
      <c r="CE37" s="349"/>
      <c r="CF37" s="343" t="s">
        <v>442</v>
      </c>
      <c r="CG37" s="329" t="s">
        <v>442</v>
      </c>
      <c r="CH37" s="329" t="s">
        <v>442</v>
      </c>
      <c r="CI37" s="329" t="s">
        <v>442</v>
      </c>
      <c r="CJ37" s="329">
        <v>21500</v>
      </c>
      <c r="CK37" s="342" t="s">
        <v>442</v>
      </c>
      <c r="CL37" s="349"/>
      <c r="CM37" s="343" t="s">
        <v>442</v>
      </c>
      <c r="CN37" s="316" t="s">
        <v>442</v>
      </c>
      <c r="CO37" s="316" t="s">
        <v>442</v>
      </c>
      <c r="CP37" s="316" t="s">
        <v>442</v>
      </c>
      <c r="CQ37" s="316">
        <v>21500</v>
      </c>
      <c r="CR37" s="342" t="s">
        <v>442</v>
      </c>
      <c r="CS37" s="349"/>
      <c r="CT37" s="326" t="s">
        <v>442</v>
      </c>
      <c r="CU37" s="245">
        <v>21500</v>
      </c>
      <c r="CV37" s="329" t="s">
        <v>442</v>
      </c>
      <c r="CW37" s="316" t="s">
        <v>442</v>
      </c>
      <c r="CX37" s="316" t="s">
        <v>442</v>
      </c>
      <c r="CY37" s="316">
        <v>21500</v>
      </c>
      <c r="CZ37" s="342" t="s">
        <v>442</v>
      </c>
      <c r="DA37" s="349" t="s">
        <v>442</v>
      </c>
      <c r="DB37" s="343" t="s">
        <v>442</v>
      </c>
      <c r="DC37" s="316" t="s">
        <v>442</v>
      </c>
      <c r="DD37" s="316" t="s">
        <v>442</v>
      </c>
      <c r="DE37" s="316" t="s">
        <v>442</v>
      </c>
      <c r="DF37" s="316" t="s">
        <v>442</v>
      </c>
      <c r="DG37" s="342">
        <v>21500</v>
      </c>
      <c r="DH37" s="349" t="s">
        <v>442</v>
      </c>
      <c r="DI37" s="343" t="s">
        <v>442</v>
      </c>
      <c r="DJ37" s="316" t="s">
        <v>442</v>
      </c>
      <c r="DK37" s="316" t="s">
        <v>442</v>
      </c>
      <c r="DL37" s="316" t="s">
        <v>442</v>
      </c>
      <c r="DM37" s="316" t="s">
        <v>442</v>
      </c>
      <c r="DN37" s="316">
        <v>21500</v>
      </c>
      <c r="DO37" s="354" t="s">
        <v>442</v>
      </c>
      <c r="DP37" s="343" t="s">
        <v>442</v>
      </c>
    </row>
    <row r="38" spans="1:120" s="9" customFormat="1" ht="57" customHeight="1" x14ac:dyDescent="0.35">
      <c r="A38" s="241"/>
      <c r="B38" s="242">
        <f t="shared" ref="B38:B41" si="42">ROW()-ROW($B$36)</f>
        <v>2</v>
      </c>
      <c r="C38" s="251" t="s">
        <v>183</v>
      </c>
      <c r="D38" s="339" t="s">
        <v>455</v>
      </c>
      <c r="E38" s="252" t="s">
        <v>176</v>
      </c>
      <c r="F38" s="245">
        <v>21200</v>
      </c>
      <c r="G38" s="259"/>
      <c r="H38" s="247" t="s">
        <v>442</v>
      </c>
      <c r="I38" s="247" t="s">
        <v>442</v>
      </c>
      <c r="J38" s="248" t="s">
        <v>442</v>
      </c>
      <c r="K38" s="310"/>
      <c r="L38" s="247" t="s">
        <v>442</v>
      </c>
      <c r="M38" s="247" t="s">
        <v>442</v>
      </c>
      <c r="N38" s="249" t="s">
        <v>442</v>
      </c>
      <c r="O38" s="247" t="s">
        <v>442</v>
      </c>
      <c r="P38" s="247" t="s">
        <v>442</v>
      </c>
      <c r="Q38" s="248" t="s">
        <v>442</v>
      </c>
      <c r="R38" s="310"/>
      <c r="S38" s="247" t="s">
        <v>442</v>
      </c>
      <c r="T38" s="247" t="s">
        <v>442</v>
      </c>
      <c r="U38" s="249" t="s">
        <v>442</v>
      </c>
      <c r="V38" s="247" t="s">
        <v>442</v>
      </c>
      <c r="W38" s="247" t="s">
        <v>442</v>
      </c>
      <c r="X38" s="248" t="s">
        <v>442</v>
      </c>
      <c r="Y38" s="310"/>
      <c r="Z38" s="247" t="s">
        <v>442</v>
      </c>
      <c r="AA38" s="247" t="s">
        <v>442</v>
      </c>
      <c r="AB38" s="249" t="s">
        <v>442</v>
      </c>
      <c r="AC38" s="247" t="s">
        <v>442</v>
      </c>
      <c r="AD38" s="247" t="s">
        <v>442</v>
      </c>
      <c r="AE38" s="247"/>
      <c r="AF38" s="262"/>
      <c r="AG38" s="257"/>
      <c r="AH38" s="248"/>
      <c r="AI38" s="249"/>
      <c r="AJ38" s="270"/>
      <c r="AK38" s="248"/>
      <c r="AL38" s="245">
        <v>21200</v>
      </c>
      <c r="AM38" s="246"/>
      <c r="AN38" s="262"/>
      <c r="AO38" s="247" t="s">
        <v>442</v>
      </c>
      <c r="AP38" s="247" t="s">
        <v>442</v>
      </c>
      <c r="AQ38" s="249" t="s">
        <v>442</v>
      </c>
      <c r="AR38" s="247" t="s">
        <v>442</v>
      </c>
      <c r="AS38" s="247" t="s">
        <v>442</v>
      </c>
      <c r="AT38" s="248" t="s">
        <v>442</v>
      </c>
      <c r="AU38" s="310"/>
      <c r="AV38" s="247" t="s">
        <v>442</v>
      </c>
      <c r="AW38" s="247" t="s">
        <v>442</v>
      </c>
      <c r="AX38" s="249" t="s">
        <v>442</v>
      </c>
      <c r="AY38" s="247" t="s">
        <v>442</v>
      </c>
      <c r="AZ38" s="247" t="s">
        <v>442</v>
      </c>
      <c r="BA38" s="248" t="s">
        <v>442</v>
      </c>
      <c r="BB38" s="310"/>
      <c r="BC38" s="247" t="s">
        <v>442</v>
      </c>
      <c r="BD38" s="247" t="s">
        <v>442</v>
      </c>
      <c r="BE38" s="247" t="s">
        <v>442</v>
      </c>
      <c r="BF38" s="247" t="s">
        <v>442</v>
      </c>
      <c r="BG38" s="247" t="s">
        <v>442</v>
      </c>
      <c r="BH38" s="248" t="s">
        <v>442</v>
      </c>
      <c r="BI38" s="310"/>
      <c r="BJ38" s="247" t="s">
        <v>442</v>
      </c>
      <c r="BK38" s="247" t="s">
        <v>442</v>
      </c>
      <c r="BL38" s="249" t="s">
        <v>442</v>
      </c>
      <c r="BM38" s="247" t="s">
        <v>442</v>
      </c>
      <c r="BN38" s="247" t="s">
        <v>442</v>
      </c>
      <c r="BO38" s="321">
        <v>21200</v>
      </c>
      <c r="BP38" s="326" t="s">
        <v>442</v>
      </c>
      <c r="BQ38" s="331"/>
      <c r="BR38" s="343" t="s">
        <v>442</v>
      </c>
      <c r="BS38" s="316" t="s">
        <v>442</v>
      </c>
      <c r="BT38" s="316" t="s">
        <v>442</v>
      </c>
      <c r="BU38" s="316" t="s">
        <v>442</v>
      </c>
      <c r="BV38" s="316" t="s">
        <v>442</v>
      </c>
      <c r="BW38" s="342" t="s">
        <v>442</v>
      </c>
      <c r="BX38" s="349"/>
      <c r="BY38" s="343" t="s">
        <v>442</v>
      </c>
      <c r="BZ38" s="316" t="s">
        <v>442</v>
      </c>
      <c r="CA38" s="316" t="s">
        <v>442</v>
      </c>
      <c r="CB38" s="316" t="s">
        <v>442</v>
      </c>
      <c r="CC38" s="316" t="s">
        <v>442</v>
      </c>
      <c r="CD38" s="342" t="s">
        <v>442</v>
      </c>
      <c r="CE38" s="349"/>
      <c r="CF38" s="343" t="s">
        <v>442</v>
      </c>
      <c r="CG38" s="329" t="s">
        <v>442</v>
      </c>
      <c r="CH38" s="329" t="s">
        <v>442</v>
      </c>
      <c r="CI38" s="329" t="s">
        <v>442</v>
      </c>
      <c r="CJ38" s="329" t="s">
        <v>442</v>
      </c>
      <c r="CK38" s="342" t="s">
        <v>442</v>
      </c>
      <c r="CL38" s="349"/>
      <c r="CM38" s="343" t="s">
        <v>442</v>
      </c>
      <c r="CN38" s="316" t="s">
        <v>442</v>
      </c>
      <c r="CO38" s="316" t="s">
        <v>442</v>
      </c>
      <c r="CP38" s="316" t="s">
        <v>442</v>
      </c>
      <c r="CQ38" s="316" t="s">
        <v>442</v>
      </c>
      <c r="CR38" s="342" t="s">
        <v>442</v>
      </c>
      <c r="CS38" s="349"/>
      <c r="CT38" s="326" t="s">
        <v>442</v>
      </c>
      <c r="CU38" s="245">
        <v>21200</v>
      </c>
      <c r="CV38" s="329" t="s">
        <v>442</v>
      </c>
      <c r="CW38" s="316" t="s">
        <v>442</v>
      </c>
      <c r="CX38" s="316" t="s">
        <v>442</v>
      </c>
      <c r="CY38" s="316" t="s">
        <v>442</v>
      </c>
      <c r="CZ38" s="342" t="s">
        <v>442</v>
      </c>
      <c r="DA38" s="349" t="s">
        <v>442</v>
      </c>
      <c r="DB38" s="343" t="s">
        <v>442</v>
      </c>
      <c r="DC38" s="316" t="s">
        <v>442</v>
      </c>
      <c r="DD38" s="316" t="s">
        <v>442</v>
      </c>
      <c r="DE38" s="316" t="s">
        <v>442</v>
      </c>
      <c r="DF38" s="316" t="s">
        <v>442</v>
      </c>
      <c r="DG38" s="342" t="s">
        <v>442</v>
      </c>
      <c r="DH38" s="349" t="s">
        <v>442</v>
      </c>
      <c r="DI38" s="343" t="s">
        <v>442</v>
      </c>
      <c r="DJ38" s="316" t="s">
        <v>442</v>
      </c>
      <c r="DK38" s="316" t="s">
        <v>442</v>
      </c>
      <c r="DL38" s="316" t="s">
        <v>442</v>
      </c>
      <c r="DM38" s="316" t="s">
        <v>442</v>
      </c>
      <c r="DN38" s="316" t="s">
        <v>442</v>
      </c>
      <c r="DO38" s="354" t="s">
        <v>442</v>
      </c>
      <c r="DP38" s="343" t="s">
        <v>442</v>
      </c>
    </row>
    <row r="39" spans="1:120" s="9" customFormat="1" ht="57" customHeight="1" x14ac:dyDescent="0.35">
      <c r="A39" s="241"/>
      <c r="B39" s="242">
        <f t="shared" si="42"/>
        <v>3</v>
      </c>
      <c r="C39" s="251">
        <v>150000036</v>
      </c>
      <c r="D39" s="339" t="s">
        <v>17</v>
      </c>
      <c r="E39" s="252" t="s">
        <v>18</v>
      </c>
      <c r="F39" s="245">
        <v>21000</v>
      </c>
      <c r="G39" s="259"/>
      <c r="H39" s="247" t="s">
        <v>442</v>
      </c>
      <c r="I39" s="247" t="s">
        <v>442</v>
      </c>
      <c r="J39" s="248" t="s">
        <v>442</v>
      </c>
      <c r="K39" s="310"/>
      <c r="L39" s="247" t="s">
        <v>442</v>
      </c>
      <c r="M39" s="247" t="s">
        <v>442</v>
      </c>
      <c r="N39" s="249" t="s">
        <v>442</v>
      </c>
      <c r="O39" s="247" t="s">
        <v>442</v>
      </c>
      <c r="P39" s="247" t="s">
        <v>442</v>
      </c>
      <c r="Q39" s="248" t="s">
        <v>442</v>
      </c>
      <c r="R39" s="310"/>
      <c r="S39" s="247" t="s">
        <v>442</v>
      </c>
      <c r="T39" s="247" t="s">
        <v>442</v>
      </c>
      <c r="U39" s="249" t="s">
        <v>442</v>
      </c>
      <c r="V39" s="247" t="s">
        <v>442</v>
      </c>
      <c r="W39" s="247" t="s">
        <v>442</v>
      </c>
      <c r="X39" s="248" t="s">
        <v>442</v>
      </c>
      <c r="Y39" s="310"/>
      <c r="Z39" s="247" t="s">
        <v>442</v>
      </c>
      <c r="AA39" s="247" t="s">
        <v>442</v>
      </c>
      <c r="AB39" s="249" t="s">
        <v>442</v>
      </c>
      <c r="AC39" s="247" t="s">
        <v>442</v>
      </c>
      <c r="AD39" s="247" t="s">
        <v>442</v>
      </c>
      <c r="AE39" s="247"/>
      <c r="AF39" s="262"/>
      <c r="AG39" s="257"/>
      <c r="AH39" s="248"/>
      <c r="AI39" s="249"/>
      <c r="AJ39" s="270"/>
      <c r="AK39" s="248"/>
      <c r="AL39" s="245">
        <v>21000</v>
      </c>
      <c r="AM39" s="246"/>
      <c r="AN39" s="262"/>
      <c r="AO39" s="247" t="s">
        <v>442</v>
      </c>
      <c r="AP39" s="247" t="s">
        <v>442</v>
      </c>
      <c r="AQ39" s="249" t="s">
        <v>442</v>
      </c>
      <c r="AR39" s="247" t="s">
        <v>442</v>
      </c>
      <c r="AS39" s="247" t="s">
        <v>442</v>
      </c>
      <c r="AT39" s="248" t="s">
        <v>442</v>
      </c>
      <c r="AU39" s="310"/>
      <c r="AV39" s="247" t="s">
        <v>442</v>
      </c>
      <c r="AW39" s="247" t="s">
        <v>442</v>
      </c>
      <c r="AX39" s="249" t="s">
        <v>442</v>
      </c>
      <c r="AY39" s="247" t="s">
        <v>442</v>
      </c>
      <c r="AZ39" s="247" t="s">
        <v>442</v>
      </c>
      <c r="BA39" s="248" t="s">
        <v>442</v>
      </c>
      <c r="BB39" s="310"/>
      <c r="BC39" s="247" t="s">
        <v>442</v>
      </c>
      <c r="BD39" s="247" t="s">
        <v>442</v>
      </c>
      <c r="BE39" s="247" t="s">
        <v>442</v>
      </c>
      <c r="BF39" s="247" t="s">
        <v>442</v>
      </c>
      <c r="BG39" s="247" t="s">
        <v>442</v>
      </c>
      <c r="BH39" s="248" t="s">
        <v>442</v>
      </c>
      <c r="BI39" s="310"/>
      <c r="BJ39" s="247" t="s">
        <v>442</v>
      </c>
      <c r="BK39" s="247" t="s">
        <v>442</v>
      </c>
      <c r="BL39" s="249" t="s">
        <v>442</v>
      </c>
      <c r="BM39" s="247" t="s">
        <v>442</v>
      </c>
      <c r="BN39" s="247" t="s">
        <v>442</v>
      </c>
      <c r="BO39" s="321">
        <v>21000</v>
      </c>
      <c r="BP39" s="326" t="s">
        <v>442</v>
      </c>
      <c r="BQ39" s="331"/>
      <c r="BR39" s="343" t="s">
        <v>442</v>
      </c>
      <c r="BS39" s="316" t="s">
        <v>442</v>
      </c>
      <c r="BT39" s="316" t="s">
        <v>442</v>
      </c>
      <c r="BU39" s="316" t="s">
        <v>442</v>
      </c>
      <c r="BV39" s="316" t="s">
        <v>442</v>
      </c>
      <c r="BW39" s="342" t="s">
        <v>442</v>
      </c>
      <c r="BX39" s="349"/>
      <c r="BY39" s="343" t="s">
        <v>442</v>
      </c>
      <c r="BZ39" s="316" t="s">
        <v>442</v>
      </c>
      <c r="CA39" s="316" t="s">
        <v>442</v>
      </c>
      <c r="CB39" s="316" t="s">
        <v>442</v>
      </c>
      <c r="CC39" s="316" t="s">
        <v>442</v>
      </c>
      <c r="CD39" s="342" t="s">
        <v>442</v>
      </c>
      <c r="CE39" s="349"/>
      <c r="CF39" s="343" t="s">
        <v>442</v>
      </c>
      <c r="CG39" s="329" t="s">
        <v>442</v>
      </c>
      <c r="CH39" s="329" t="s">
        <v>442</v>
      </c>
      <c r="CI39" s="329" t="s">
        <v>442</v>
      </c>
      <c r="CJ39" s="329" t="s">
        <v>442</v>
      </c>
      <c r="CK39" s="342" t="s">
        <v>442</v>
      </c>
      <c r="CL39" s="349"/>
      <c r="CM39" s="343" t="s">
        <v>442</v>
      </c>
      <c r="CN39" s="316" t="s">
        <v>442</v>
      </c>
      <c r="CO39" s="316" t="s">
        <v>442</v>
      </c>
      <c r="CP39" s="316" t="s">
        <v>442</v>
      </c>
      <c r="CQ39" s="316" t="s">
        <v>442</v>
      </c>
      <c r="CR39" s="342" t="s">
        <v>442</v>
      </c>
      <c r="CS39" s="349"/>
      <c r="CT39" s="326" t="s">
        <v>442</v>
      </c>
      <c r="CU39" s="245">
        <v>21000</v>
      </c>
      <c r="CV39" s="329" t="s">
        <v>442</v>
      </c>
      <c r="CW39" s="316" t="s">
        <v>442</v>
      </c>
      <c r="CX39" s="316" t="s">
        <v>442</v>
      </c>
      <c r="CY39" s="316" t="s">
        <v>442</v>
      </c>
      <c r="CZ39" s="342" t="s">
        <v>442</v>
      </c>
      <c r="DA39" s="349" t="s">
        <v>442</v>
      </c>
      <c r="DB39" s="343" t="s">
        <v>442</v>
      </c>
      <c r="DC39" s="316" t="s">
        <v>442</v>
      </c>
      <c r="DD39" s="316" t="s">
        <v>442</v>
      </c>
      <c r="DE39" s="316" t="s">
        <v>442</v>
      </c>
      <c r="DF39" s="316" t="s">
        <v>442</v>
      </c>
      <c r="DG39" s="342" t="s">
        <v>442</v>
      </c>
      <c r="DH39" s="349" t="s">
        <v>442</v>
      </c>
      <c r="DI39" s="343" t="s">
        <v>442</v>
      </c>
      <c r="DJ39" s="316" t="s">
        <v>442</v>
      </c>
      <c r="DK39" s="316" t="s">
        <v>442</v>
      </c>
      <c r="DL39" s="316" t="s">
        <v>442</v>
      </c>
      <c r="DM39" s="316" t="s">
        <v>442</v>
      </c>
      <c r="DN39" s="316" t="s">
        <v>442</v>
      </c>
      <c r="DO39" s="354" t="s">
        <v>442</v>
      </c>
      <c r="DP39" s="343" t="s">
        <v>442</v>
      </c>
    </row>
    <row r="40" spans="1:120" s="9" customFormat="1" ht="57" hidden="1" customHeight="1" x14ac:dyDescent="0.35">
      <c r="A40" s="241"/>
      <c r="B40" s="242">
        <f t="shared" si="42"/>
        <v>4</v>
      </c>
      <c r="C40" s="251" t="s">
        <v>182</v>
      </c>
      <c r="D40" s="339" t="s">
        <v>15</v>
      </c>
      <c r="E40" s="252" t="s">
        <v>175</v>
      </c>
      <c r="F40" s="245"/>
      <c r="G40" s="259"/>
      <c r="H40" s="247" t="s">
        <v>442</v>
      </c>
      <c r="I40" s="247" t="s">
        <v>442</v>
      </c>
      <c r="J40" s="248" t="s">
        <v>442</v>
      </c>
      <c r="K40" s="310"/>
      <c r="L40" s="247" t="s">
        <v>442</v>
      </c>
      <c r="M40" s="247" t="s">
        <v>442</v>
      </c>
      <c r="N40" s="249" t="s">
        <v>442</v>
      </c>
      <c r="O40" s="247" t="s">
        <v>442</v>
      </c>
      <c r="P40" s="247" t="s">
        <v>442</v>
      </c>
      <c r="Q40" s="248" t="s">
        <v>442</v>
      </c>
      <c r="R40" s="310"/>
      <c r="S40" s="247" t="s">
        <v>442</v>
      </c>
      <c r="T40" s="247" t="s">
        <v>442</v>
      </c>
      <c r="U40" s="249" t="s">
        <v>442</v>
      </c>
      <c r="V40" s="247" t="s">
        <v>442</v>
      </c>
      <c r="W40" s="247" t="s">
        <v>442</v>
      </c>
      <c r="X40" s="248" t="s">
        <v>442</v>
      </c>
      <c r="Y40" s="310"/>
      <c r="Z40" s="247" t="s">
        <v>442</v>
      </c>
      <c r="AA40" s="247" t="s">
        <v>442</v>
      </c>
      <c r="AB40" s="249" t="s">
        <v>442</v>
      </c>
      <c r="AC40" s="247" t="s">
        <v>442</v>
      </c>
      <c r="AD40" s="247" t="s">
        <v>442</v>
      </c>
      <c r="AE40" s="247"/>
      <c r="AF40" s="262"/>
      <c r="AG40" s="257"/>
      <c r="AH40" s="248"/>
      <c r="AI40" s="249"/>
      <c r="AJ40" s="270"/>
      <c r="AK40" s="248"/>
      <c r="AL40" s="245"/>
      <c r="AM40" s="246"/>
      <c r="AN40" s="262"/>
      <c r="AO40" s="247" t="s">
        <v>442</v>
      </c>
      <c r="AP40" s="247" t="s">
        <v>442</v>
      </c>
      <c r="AQ40" s="249" t="s">
        <v>442</v>
      </c>
      <c r="AR40" s="247" t="s">
        <v>442</v>
      </c>
      <c r="AS40" s="247" t="s">
        <v>442</v>
      </c>
      <c r="AT40" s="248" t="s">
        <v>442</v>
      </c>
      <c r="AU40" s="310"/>
      <c r="AV40" s="247" t="s">
        <v>442</v>
      </c>
      <c r="AW40" s="247" t="s">
        <v>442</v>
      </c>
      <c r="AX40" s="249" t="s">
        <v>442</v>
      </c>
      <c r="AY40" s="247" t="s">
        <v>442</v>
      </c>
      <c r="AZ40" s="247" t="s">
        <v>442</v>
      </c>
      <c r="BA40" s="248" t="s">
        <v>442</v>
      </c>
      <c r="BB40" s="310"/>
      <c r="BC40" s="247" t="s">
        <v>442</v>
      </c>
      <c r="BD40" s="247" t="s">
        <v>442</v>
      </c>
      <c r="BE40" s="247" t="s">
        <v>442</v>
      </c>
      <c r="BF40" s="247" t="s">
        <v>442</v>
      </c>
      <c r="BG40" s="247" t="s">
        <v>442</v>
      </c>
      <c r="BH40" s="248" t="s">
        <v>442</v>
      </c>
      <c r="BI40" s="310"/>
      <c r="BJ40" s="247" t="s">
        <v>442</v>
      </c>
      <c r="BK40" s="247" t="s">
        <v>442</v>
      </c>
      <c r="BL40" s="249" t="s">
        <v>442</v>
      </c>
      <c r="BM40" s="247" t="s">
        <v>442</v>
      </c>
      <c r="BN40" s="247" t="s">
        <v>442</v>
      </c>
      <c r="BO40" s="321"/>
      <c r="BP40" s="326" t="s">
        <v>442</v>
      </c>
      <c r="BQ40" s="331"/>
      <c r="BR40" s="343" t="s">
        <v>442</v>
      </c>
      <c r="BS40" s="316" t="s">
        <v>442</v>
      </c>
      <c r="BT40" s="316" t="s">
        <v>442</v>
      </c>
      <c r="BU40" s="316" t="s">
        <v>442</v>
      </c>
      <c r="BV40" s="316" t="s">
        <v>442</v>
      </c>
      <c r="BW40" s="342" t="s">
        <v>442</v>
      </c>
      <c r="BX40" s="349"/>
      <c r="BY40" s="343" t="s">
        <v>442</v>
      </c>
      <c r="BZ40" s="316" t="s">
        <v>442</v>
      </c>
      <c r="CA40" s="316" t="s">
        <v>442</v>
      </c>
      <c r="CB40" s="316" t="s">
        <v>442</v>
      </c>
      <c r="CC40" s="316" t="s">
        <v>442</v>
      </c>
      <c r="CD40" s="342" t="s">
        <v>442</v>
      </c>
      <c r="CE40" s="349"/>
      <c r="CF40" s="343" t="s">
        <v>442</v>
      </c>
      <c r="CG40" s="329" t="s">
        <v>442</v>
      </c>
      <c r="CH40" s="329" t="s">
        <v>442</v>
      </c>
      <c r="CI40" s="329" t="s">
        <v>442</v>
      </c>
      <c r="CJ40" s="329" t="s">
        <v>442</v>
      </c>
      <c r="CK40" s="342" t="s">
        <v>442</v>
      </c>
      <c r="CL40" s="349"/>
      <c r="CM40" s="343" t="s">
        <v>442</v>
      </c>
      <c r="CN40" s="316" t="s">
        <v>442</v>
      </c>
      <c r="CO40" s="316" t="s">
        <v>442</v>
      </c>
      <c r="CP40" s="316" t="s">
        <v>442</v>
      </c>
      <c r="CQ40" s="316" t="s">
        <v>442</v>
      </c>
      <c r="CR40" s="342" t="s">
        <v>442</v>
      </c>
      <c r="CS40" s="349"/>
      <c r="CT40" s="326" t="s">
        <v>442</v>
      </c>
      <c r="CU40" s="245"/>
      <c r="CV40" s="329" t="s">
        <v>442</v>
      </c>
      <c r="CW40" s="316" t="s">
        <v>442</v>
      </c>
      <c r="CX40" s="316" t="s">
        <v>442</v>
      </c>
      <c r="CY40" s="316" t="s">
        <v>442</v>
      </c>
      <c r="CZ40" s="342" t="s">
        <v>442</v>
      </c>
      <c r="DA40" s="349" t="s">
        <v>442</v>
      </c>
      <c r="DB40" s="343" t="s">
        <v>442</v>
      </c>
      <c r="DC40" s="316" t="s">
        <v>442</v>
      </c>
      <c r="DD40" s="316" t="s">
        <v>442</v>
      </c>
      <c r="DE40" s="316" t="s">
        <v>442</v>
      </c>
      <c r="DF40" s="316" t="s">
        <v>442</v>
      </c>
      <c r="DG40" s="342" t="s">
        <v>442</v>
      </c>
      <c r="DH40" s="349" t="s">
        <v>442</v>
      </c>
      <c r="DI40" s="343" t="s">
        <v>442</v>
      </c>
      <c r="DJ40" s="316" t="s">
        <v>442</v>
      </c>
      <c r="DK40" s="316" t="s">
        <v>442</v>
      </c>
      <c r="DL40" s="316" t="s">
        <v>442</v>
      </c>
      <c r="DM40" s="316" t="s">
        <v>442</v>
      </c>
      <c r="DN40" s="316" t="s">
        <v>442</v>
      </c>
      <c r="DO40" s="354" t="s">
        <v>442</v>
      </c>
      <c r="DP40" s="343" t="s">
        <v>442</v>
      </c>
    </row>
    <row r="41" spans="1:120" s="9" customFormat="1" ht="57" hidden="1" customHeight="1" x14ac:dyDescent="0.35">
      <c r="A41" s="241"/>
      <c r="B41" s="242">
        <f t="shared" si="42"/>
        <v>5</v>
      </c>
      <c r="C41" s="251" t="s">
        <v>248</v>
      </c>
      <c r="D41" s="339" t="s">
        <v>15</v>
      </c>
      <c r="E41" s="252" t="s">
        <v>237</v>
      </c>
      <c r="F41" s="245"/>
      <c r="G41" s="259"/>
      <c r="H41" s="247" t="s">
        <v>442</v>
      </c>
      <c r="I41" s="247" t="s">
        <v>442</v>
      </c>
      <c r="J41" s="248" t="s">
        <v>442</v>
      </c>
      <c r="K41" s="310"/>
      <c r="L41" s="247" t="s">
        <v>442</v>
      </c>
      <c r="M41" s="247" t="s">
        <v>442</v>
      </c>
      <c r="N41" s="249" t="s">
        <v>442</v>
      </c>
      <c r="O41" s="247" t="s">
        <v>442</v>
      </c>
      <c r="P41" s="247" t="s">
        <v>442</v>
      </c>
      <c r="Q41" s="248" t="s">
        <v>442</v>
      </c>
      <c r="R41" s="310"/>
      <c r="S41" s="247" t="s">
        <v>442</v>
      </c>
      <c r="T41" s="247" t="s">
        <v>442</v>
      </c>
      <c r="U41" s="249" t="s">
        <v>442</v>
      </c>
      <c r="V41" s="247" t="s">
        <v>442</v>
      </c>
      <c r="W41" s="247" t="s">
        <v>442</v>
      </c>
      <c r="X41" s="248" t="s">
        <v>442</v>
      </c>
      <c r="Y41" s="310"/>
      <c r="Z41" s="247" t="s">
        <v>442</v>
      </c>
      <c r="AA41" s="247" t="s">
        <v>442</v>
      </c>
      <c r="AB41" s="249" t="s">
        <v>442</v>
      </c>
      <c r="AC41" s="247" t="s">
        <v>442</v>
      </c>
      <c r="AD41" s="247" t="s">
        <v>442</v>
      </c>
      <c r="AE41" s="247"/>
      <c r="AF41" s="262"/>
      <c r="AG41" s="257"/>
      <c r="AH41" s="248"/>
      <c r="AI41" s="249"/>
      <c r="AJ41" s="270"/>
      <c r="AK41" s="248"/>
      <c r="AL41" s="245"/>
      <c r="AM41" s="246"/>
      <c r="AN41" s="262"/>
      <c r="AO41" s="247" t="s">
        <v>442</v>
      </c>
      <c r="AP41" s="247" t="s">
        <v>442</v>
      </c>
      <c r="AQ41" s="249" t="s">
        <v>442</v>
      </c>
      <c r="AR41" s="247" t="s">
        <v>442</v>
      </c>
      <c r="AS41" s="247" t="s">
        <v>442</v>
      </c>
      <c r="AT41" s="248" t="s">
        <v>442</v>
      </c>
      <c r="AU41" s="310"/>
      <c r="AV41" s="247" t="s">
        <v>442</v>
      </c>
      <c r="AW41" s="247" t="s">
        <v>442</v>
      </c>
      <c r="AX41" s="249" t="s">
        <v>442</v>
      </c>
      <c r="AY41" s="247" t="s">
        <v>442</v>
      </c>
      <c r="AZ41" s="247" t="s">
        <v>442</v>
      </c>
      <c r="BA41" s="248" t="s">
        <v>442</v>
      </c>
      <c r="BB41" s="310"/>
      <c r="BC41" s="247" t="s">
        <v>442</v>
      </c>
      <c r="BD41" s="247" t="s">
        <v>442</v>
      </c>
      <c r="BE41" s="247" t="s">
        <v>442</v>
      </c>
      <c r="BF41" s="247" t="s">
        <v>442</v>
      </c>
      <c r="BG41" s="247" t="s">
        <v>442</v>
      </c>
      <c r="BH41" s="248" t="s">
        <v>442</v>
      </c>
      <c r="BI41" s="310"/>
      <c r="BJ41" s="247" t="s">
        <v>442</v>
      </c>
      <c r="BK41" s="247" t="s">
        <v>442</v>
      </c>
      <c r="BL41" s="249" t="s">
        <v>442</v>
      </c>
      <c r="BM41" s="247" t="s">
        <v>442</v>
      </c>
      <c r="BN41" s="247" t="s">
        <v>442</v>
      </c>
      <c r="BO41" s="321"/>
      <c r="BP41" s="326" t="s">
        <v>442</v>
      </c>
      <c r="BQ41" s="331"/>
      <c r="BR41" s="343" t="s">
        <v>442</v>
      </c>
      <c r="BS41" s="316" t="s">
        <v>442</v>
      </c>
      <c r="BT41" s="316" t="s">
        <v>442</v>
      </c>
      <c r="BU41" s="316" t="s">
        <v>442</v>
      </c>
      <c r="BV41" s="316" t="s">
        <v>442</v>
      </c>
      <c r="BW41" s="342" t="s">
        <v>442</v>
      </c>
      <c r="BX41" s="349"/>
      <c r="BY41" s="343" t="s">
        <v>442</v>
      </c>
      <c r="BZ41" s="316" t="s">
        <v>442</v>
      </c>
      <c r="CA41" s="316" t="s">
        <v>442</v>
      </c>
      <c r="CB41" s="316" t="s">
        <v>442</v>
      </c>
      <c r="CC41" s="316" t="s">
        <v>442</v>
      </c>
      <c r="CD41" s="342" t="s">
        <v>442</v>
      </c>
      <c r="CE41" s="349"/>
      <c r="CF41" s="343" t="s">
        <v>442</v>
      </c>
      <c r="CG41" s="329" t="s">
        <v>442</v>
      </c>
      <c r="CH41" s="329" t="s">
        <v>442</v>
      </c>
      <c r="CI41" s="329" t="s">
        <v>442</v>
      </c>
      <c r="CJ41" s="329" t="s">
        <v>442</v>
      </c>
      <c r="CK41" s="342" t="s">
        <v>442</v>
      </c>
      <c r="CL41" s="349"/>
      <c r="CM41" s="343" t="s">
        <v>442</v>
      </c>
      <c r="CN41" s="316" t="s">
        <v>442</v>
      </c>
      <c r="CO41" s="316" t="s">
        <v>442</v>
      </c>
      <c r="CP41" s="316" t="s">
        <v>442</v>
      </c>
      <c r="CQ41" s="316" t="s">
        <v>442</v>
      </c>
      <c r="CR41" s="342" t="s">
        <v>442</v>
      </c>
      <c r="CS41" s="349"/>
      <c r="CT41" s="326" t="s">
        <v>442</v>
      </c>
      <c r="CU41" s="245"/>
      <c r="CV41" s="329" t="s">
        <v>442</v>
      </c>
      <c r="CW41" s="316" t="s">
        <v>442</v>
      </c>
      <c r="CX41" s="316" t="s">
        <v>442</v>
      </c>
      <c r="CY41" s="316" t="s">
        <v>442</v>
      </c>
      <c r="CZ41" s="342" t="s">
        <v>442</v>
      </c>
      <c r="DA41" s="349" t="s">
        <v>442</v>
      </c>
      <c r="DB41" s="343" t="s">
        <v>442</v>
      </c>
      <c r="DC41" s="316" t="s">
        <v>442</v>
      </c>
      <c r="DD41" s="316" t="s">
        <v>442</v>
      </c>
      <c r="DE41" s="316" t="s">
        <v>442</v>
      </c>
      <c r="DF41" s="316" t="s">
        <v>442</v>
      </c>
      <c r="DG41" s="342" t="s">
        <v>442</v>
      </c>
      <c r="DH41" s="349" t="s">
        <v>442</v>
      </c>
      <c r="DI41" s="343" t="s">
        <v>442</v>
      </c>
      <c r="DJ41" s="316" t="s">
        <v>442</v>
      </c>
      <c r="DK41" s="316" t="s">
        <v>442</v>
      </c>
      <c r="DL41" s="316" t="s">
        <v>442</v>
      </c>
      <c r="DM41" s="316" t="s">
        <v>442</v>
      </c>
      <c r="DN41" s="316" t="s">
        <v>442</v>
      </c>
      <c r="DO41" s="354" t="s">
        <v>442</v>
      </c>
      <c r="DP41" s="343" t="s">
        <v>442</v>
      </c>
    </row>
    <row r="42" spans="1:120" s="9" customFormat="1" ht="57" customHeight="1" x14ac:dyDescent="0.35">
      <c r="A42" s="241"/>
      <c r="B42" s="242">
        <v>4</v>
      </c>
      <c r="C42" s="251">
        <v>150000047</v>
      </c>
      <c r="D42" s="339" t="s">
        <v>34</v>
      </c>
      <c r="E42" s="252" t="s">
        <v>35</v>
      </c>
      <c r="F42" s="245">
        <v>22000</v>
      </c>
      <c r="G42" s="259"/>
      <c r="H42" s="247" t="s">
        <v>442</v>
      </c>
      <c r="I42" s="247" t="s">
        <v>442</v>
      </c>
      <c r="J42" s="248" t="s">
        <v>442</v>
      </c>
      <c r="K42" s="310"/>
      <c r="L42" s="247" t="s">
        <v>442</v>
      </c>
      <c r="M42" s="247" t="s">
        <v>442</v>
      </c>
      <c r="N42" s="249" t="s">
        <v>442</v>
      </c>
      <c r="O42" s="247" t="s">
        <v>442</v>
      </c>
      <c r="P42" s="247" t="s">
        <v>442</v>
      </c>
      <c r="Q42" s="248" t="s">
        <v>442</v>
      </c>
      <c r="R42" s="310"/>
      <c r="S42" s="247" t="s">
        <v>442</v>
      </c>
      <c r="T42" s="247" t="s">
        <v>442</v>
      </c>
      <c r="U42" s="249" t="s">
        <v>442</v>
      </c>
      <c r="V42" s="247" t="s">
        <v>442</v>
      </c>
      <c r="W42" s="247" t="s">
        <v>442</v>
      </c>
      <c r="X42" s="248" t="s">
        <v>442</v>
      </c>
      <c r="Y42" s="310"/>
      <c r="Z42" s="247" t="s">
        <v>442</v>
      </c>
      <c r="AA42" s="247" t="s">
        <v>442</v>
      </c>
      <c r="AB42" s="249" t="s">
        <v>442</v>
      </c>
      <c r="AC42" s="247" t="s">
        <v>442</v>
      </c>
      <c r="AD42" s="247" t="s">
        <v>442</v>
      </c>
      <c r="AE42" s="247"/>
      <c r="AF42" s="262"/>
      <c r="AG42" s="257"/>
      <c r="AH42" s="248"/>
      <c r="AI42" s="249"/>
      <c r="AJ42" s="270"/>
      <c r="AK42" s="248"/>
      <c r="AL42" s="245">
        <v>22000</v>
      </c>
      <c r="AM42" s="246"/>
      <c r="AN42" s="262"/>
      <c r="AO42" s="247" t="s">
        <v>442</v>
      </c>
      <c r="AP42" s="247" t="s">
        <v>442</v>
      </c>
      <c r="AQ42" s="249" t="s">
        <v>442</v>
      </c>
      <c r="AR42" s="247" t="s">
        <v>442</v>
      </c>
      <c r="AS42" s="247" t="s">
        <v>442</v>
      </c>
      <c r="AT42" s="248" t="s">
        <v>442</v>
      </c>
      <c r="AU42" s="310"/>
      <c r="AV42" s="247" t="s">
        <v>442</v>
      </c>
      <c r="AW42" s="247" t="s">
        <v>442</v>
      </c>
      <c r="AX42" s="249" t="s">
        <v>442</v>
      </c>
      <c r="AY42" s="247" t="s">
        <v>442</v>
      </c>
      <c r="AZ42" s="247" t="s">
        <v>442</v>
      </c>
      <c r="BA42" s="248" t="s">
        <v>442</v>
      </c>
      <c r="BB42" s="310"/>
      <c r="BC42" s="247" t="s">
        <v>442</v>
      </c>
      <c r="BD42" s="247" t="s">
        <v>442</v>
      </c>
      <c r="BE42" s="247" t="s">
        <v>442</v>
      </c>
      <c r="BF42" s="247" t="s">
        <v>442</v>
      </c>
      <c r="BG42" s="247" t="s">
        <v>442</v>
      </c>
      <c r="BH42" s="248" t="s">
        <v>442</v>
      </c>
      <c r="BI42" s="310"/>
      <c r="BJ42" s="247" t="s">
        <v>442</v>
      </c>
      <c r="BK42" s="247" t="s">
        <v>442</v>
      </c>
      <c r="BL42" s="249" t="s">
        <v>442</v>
      </c>
      <c r="BM42" s="247" t="s">
        <v>442</v>
      </c>
      <c r="BN42" s="247" t="s">
        <v>442</v>
      </c>
      <c r="BO42" s="321">
        <v>22000</v>
      </c>
      <c r="BP42" s="326" t="s">
        <v>442</v>
      </c>
      <c r="BQ42" s="331"/>
      <c r="BR42" s="343" t="s">
        <v>442</v>
      </c>
      <c r="BS42" s="316" t="s">
        <v>442</v>
      </c>
      <c r="BT42" s="316" t="s">
        <v>442</v>
      </c>
      <c r="BU42" s="316" t="s">
        <v>442</v>
      </c>
      <c r="BV42" s="316" t="s">
        <v>442</v>
      </c>
      <c r="BW42" s="342" t="s">
        <v>442</v>
      </c>
      <c r="BX42" s="349"/>
      <c r="BY42" s="343" t="s">
        <v>442</v>
      </c>
      <c r="BZ42" s="316" t="s">
        <v>442</v>
      </c>
      <c r="CA42" s="316" t="s">
        <v>442</v>
      </c>
      <c r="CB42" s="316" t="s">
        <v>442</v>
      </c>
      <c r="CC42" s="316" t="s">
        <v>442</v>
      </c>
      <c r="CD42" s="342" t="s">
        <v>442</v>
      </c>
      <c r="CE42" s="349"/>
      <c r="CF42" s="343" t="s">
        <v>442</v>
      </c>
      <c r="CG42" s="329" t="s">
        <v>442</v>
      </c>
      <c r="CH42" s="329" t="s">
        <v>442</v>
      </c>
      <c r="CI42" s="329" t="s">
        <v>442</v>
      </c>
      <c r="CJ42" s="329" t="s">
        <v>442</v>
      </c>
      <c r="CK42" s="342" t="s">
        <v>442</v>
      </c>
      <c r="CL42" s="349"/>
      <c r="CM42" s="343" t="s">
        <v>442</v>
      </c>
      <c r="CN42" s="316" t="s">
        <v>442</v>
      </c>
      <c r="CO42" s="316" t="s">
        <v>442</v>
      </c>
      <c r="CP42" s="316" t="s">
        <v>442</v>
      </c>
      <c r="CQ42" s="316" t="s">
        <v>442</v>
      </c>
      <c r="CR42" s="342" t="s">
        <v>442</v>
      </c>
      <c r="CS42" s="349"/>
      <c r="CT42" s="326" t="s">
        <v>442</v>
      </c>
      <c r="CU42" s="245">
        <v>22000</v>
      </c>
      <c r="CV42" s="329" t="s">
        <v>442</v>
      </c>
      <c r="CW42" s="316" t="s">
        <v>442</v>
      </c>
      <c r="CX42" s="316" t="s">
        <v>442</v>
      </c>
      <c r="CY42" s="316" t="s">
        <v>442</v>
      </c>
      <c r="CZ42" s="342" t="s">
        <v>442</v>
      </c>
      <c r="DA42" s="349" t="s">
        <v>442</v>
      </c>
      <c r="DB42" s="343" t="s">
        <v>442</v>
      </c>
      <c r="DC42" s="316" t="s">
        <v>442</v>
      </c>
      <c r="DD42" s="316" t="s">
        <v>442</v>
      </c>
      <c r="DE42" s="316" t="s">
        <v>442</v>
      </c>
      <c r="DF42" s="316" t="s">
        <v>442</v>
      </c>
      <c r="DG42" s="342" t="s">
        <v>442</v>
      </c>
      <c r="DH42" s="349" t="s">
        <v>442</v>
      </c>
      <c r="DI42" s="343" t="s">
        <v>442</v>
      </c>
      <c r="DJ42" s="316" t="s">
        <v>442</v>
      </c>
      <c r="DK42" s="316" t="s">
        <v>442</v>
      </c>
      <c r="DL42" s="316" t="s">
        <v>442</v>
      </c>
      <c r="DM42" s="316" t="s">
        <v>442</v>
      </c>
      <c r="DN42" s="316" t="s">
        <v>442</v>
      </c>
      <c r="DO42" s="354" t="s">
        <v>442</v>
      </c>
      <c r="DP42" s="343" t="s">
        <v>442</v>
      </c>
    </row>
    <row r="43" spans="1:120" s="9" customFormat="1" ht="57" hidden="1" customHeight="1" x14ac:dyDescent="0.35">
      <c r="A43" s="241"/>
      <c r="B43" s="242">
        <v>20</v>
      </c>
      <c r="C43" s="251" t="s">
        <v>100</v>
      </c>
      <c r="D43" s="339" t="s">
        <v>30</v>
      </c>
      <c r="E43" s="252" t="s">
        <v>32</v>
      </c>
      <c r="F43" s="245">
        <v>19500</v>
      </c>
      <c r="G43" s="259"/>
      <c r="H43" s="247" t="s">
        <v>442</v>
      </c>
      <c r="I43" s="247" t="s">
        <v>442</v>
      </c>
      <c r="J43" s="248" t="s">
        <v>442</v>
      </c>
      <c r="K43" s="310"/>
      <c r="L43" s="247" t="s">
        <v>442</v>
      </c>
      <c r="M43" s="247" t="s">
        <v>442</v>
      </c>
      <c r="N43" s="249" t="s">
        <v>442</v>
      </c>
      <c r="O43" s="247" t="s">
        <v>442</v>
      </c>
      <c r="P43" s="247" t="s">
        <v>442</v>
      </c>
      <c r="Q43" s="248" t="s">
        <v>442</v>
      </c>
      <c r="R43" s="310"/>
      <c r="S43" s="247" t="s">
        <v>442</v>
      </c>
      <c r="T43" s="247" t="s">
        <v>442</v>
      </c>
      <c r="U43" s="249" t="s">
        <v>442</v>
      </c>
      <c r="V43" s="247" t="s">
        <v>442</v>
      </c>
      <c r="W43" s="247" t="s">
        <v>442</v>
      </c>
      <c r="X43" s="248" t="s">
        <v>442</v>
      </c>
      <c r="Y43" s="310"/>
      <c r="Z43" s="247" t="s">
        <v>442</v>
      </c>
      <c r="AA43" s="247" t="s">
        <v>442</v>
      </c>
      <c r="AB43" s="249" t="s">
        <v>442</v>
      </c>
      <c r="AC43" s="247" t="s">
        <v>442</v>
      </c>
      <c r="AD43" s="247" t="s">
        <v>442</v>
      </c>
      <c r="AE43" s="247"/>
      <c r="AF43" s="262"/>
      <c r="AG43" s="257"/>
      <c r="AH43" s="248"/>
      <c r="AI43" s="249"/>
      <c r="AJ43" s="270"/>
      <c r="AK43" s="248"/>
      <c r="AL43" s="245"/>
      <c r="AM43" s="246"/>
      <c r="AN43" s="262"/>
      <c r="AO43" s="247" t="s">
        <v>442</v>
      </c>
      <c r="AP43" s="247" t="s">
        <v>442</v>
      </c>
      <c r="AQ43" s="249" t="s">
        <v>442</v>
      </c>
      <c r="AR43" s="247" t="s">
        <v>442</v>
      </c>
      <c r="AS43" s="247" t="s">
        <v>442</v>
      </c>
      <c r="AT43" s="248" t="s">
        <v>442</v>
      </c>
      <c r="AU43" s="310"/>
      <c r="AV43" s="247" t="s">
        <v>442</v>
      </c>
      <c r="AW43" s="247" t="s">
        <v>442</v>
      </c>
      <c r="AX43" s="249" t="s">
        <v>442</v>
      </c>
      <c r="AY43" s="247" t="s">
        <v>442</v>
      </c>
      <c r="AZ43" s="247" t="s">
        <v>442</v>
      </c>
      <c r="BA43" s="248" t="s">
        <v>442</v>
      </c>
      <c r="BB43" s="310"/>
      <c r="BC43" s="247" t="s">
        <v>442</v>
      </c>
      <c r="BD43" s="247" t="s">
        <v>442</v>
      </c>
      <c r="BE43" s="247" t="s">
        <v>442</v>
      </c>
      <c r="BF43" s="247" t="s">
        <v>442</v>
      </c>
      <c r="BG43" s="247" t="s">
        <v>442</v>
      </c>
      <c r="BH43" s="248" t="s">
        <v>442</v>
      </c>
      <c r="BI43" s="310"/>
      <c r="BJ43" s="247" t="s">
        <v>442</v>
      </c>
      <c r="BK43" s="247" t="s">
        <v>442</v>
      </c>
      <c r="BL43" s="249" t="s">
        <v>442</v>
      </c>
      <c r="BM43" s="247" t="s">
        <v>442</v>
      </c>
      <c r="BN43" s="247"/>
      <c r="BO43" s="321">
        <v>19500</v>
      </c>
      <c r="BP43" s="326" t="s">
        <v>442</v>
      </c>
      <c r="BQ43" s="331"/>
      <c r="BR43" s="343" t="s">
        <v>442</v>
      </c>
      <c r="BS43" s="316" t="s">
        <v>442</v>
      </c>
      <c r="BT43" s="316" t="s">
        <v>442</v>
      </c>
      <c r="BU43" s="316" t="s">
        <v>442</v>
      </c>
      <c r="BV43" s="316" t="s">
        <v>442</v>
      </c>
      <c r="BW43" s="342" t="s">
        <v>442</v>
      </c>
      <c r="BX43" s="349"/>
      <c r="BY43" s="343" t="s">
        <v>442</v>
      </c>
      <c r="BZ43" s="316" t="s">
        <v>442</v>
      </c>
      <c r="CA43" s="316" t="s">
        <v>442</v>
      </c>
      <c r="CB43" s="316" t="s">
        <v>442</v>
      </c>
      <c r="CC43" s="316" t="s">
        <v>442</v>
      </c>
      <c r="CD43" s="342" t="s">
        <v>442</v>
      </c>
      <c r="CE43" s="349"/>
      <c r="CF43" s="343" t="s">
        <v>442</v>
      </c>
      <c r="CG43" s="329" t="s">
        <v>442</v>
      </c>
      <c r="CH43" s="329" t="s">
        <v>442</v>
      </c>
      <c r="CI43" s="329" t="s">
        <v>442</v>
      </c>
      <c r="CJ43" s="329" t="s">
        <v>442</v>
      </c>
      <c r="CK43" s="342" t="s">
        <v>442</v>
      </c>
      <c r="CL43" s="349"/>
      <c r="CM43" s="343" t="s">
        <v>442</v>
      </c>
      <c r="CN43" s="316" t="s">
        <v>442</v>
      </c>
      <c r="CO43" s="316" t="s">
        <v>442</v>
      </c>
      <c r="CP43" s="316" t="s">
        <v>442</v>
      </c>
      <c r="CQ43" s="316" t="s">
        <v>442</v>
      </c>
      <c r="CR43" s="342" t="s">
        <v>442</v>
      </c>
      <c r="CS43" s="349"/>
      <c r="CT43" s="326" t="s">
        <v>442</v>
      </c>
      <c r="CU43" s="245">
        <v>19500</v>
      </c>
      <c r="CV43" s="329" t="s">
        <v>442</v>
      </c>
      <c r="CW43" s="316" t="s">
        <v>442</v>
      </c>
      <c r="CX43" s="316" t="s">
        <v>442</v>
      </c>
      <c r="CY43" s="316" t="s">
        <v>442</v>
      </c>
      <c r="CZ43" s="342" t="s">
        <v>442</v>
      </c>
      <c r="DA43" s="349"/>
      <c r="DB43" s="343" t="s">
        <v>442</v>
      </c>
      <c r="DC43" s="316" t="s">
        <v>442</v>
      </c>
      <c r="DD43" s="316" t="s">
        <v>442</v>
      </c>
      <c r="DE43" s="316" t="s">
        <v>442</v>
      </c>
      <c r="DF43" s="316" t="s">
        <v>442</v>
      </c>
      <c r="DG43" s="342" t="s">
        <v>442</v>
      </c>
      <c r="DH43" s="349"/>
      <c r="DI43" s="343"/>
      <c r="DJ43" s="316"/>
      <c r="DK43" s="316" t="s">
        <v>442</v>
      </c>
      <c r="DL43" s="316" t="s">
        <v>442</v>
      </c>
      <c r="DM43" s="316" t="s">
        <v>442</v>
      </c>
      <c r="DN43" s="316" t="s">
        <v>442</v>
      </c>
      <c r="DO43" s="354"/>
      <c r="DP43" s="343" t="s">
        <v>442</v>
      </c>
    </row>
    <row r="44" spans="1:120" s="9" customFormat="1" ht="57" hidden="1" customHeight="1" x14ac:dyDescent="0.35">
      <c r="A44" s="241"/>
      <c r="B44" s="242">
        <v>21</v>
      </c>
      <c r="C44" s="251">
        <v>150000048</v>
      </c>
      <c r="D44" s="339" t="s">
        <v>31</v>
      </c>
      <c r="E44" s="252" t="s">
        <v>33</v>
      </c>
      <c r="F44" s="245">
        <v>18000</v>
      </c>
      <c r="G44" s="259"/>
      <c r="H44" s="247" t="s">
        <v>442</v>
      </c>
      <c r="I44" s="247" t="s">
        <v>442</v>
      </c>
      <c r="J44" s="248" t="s">
        <v>442</v>
      </c>
      <c r="K44" s="310"/>
      <c r="L44" s="247" t="s">
        <v>442</v>
      </c>
      <c r="M44" s="247" t="s">
        <v>442</v>
      </c>
      <c r="N44" s="249" t="s">
        <v>442</v>
      </c>
      <c r="O44" s="247" t="s">
        <v>442</v>
      </c>
      <c r="P44" s="247" t="s">
        <v>442</v>
      </c>
      <c r="Q44" s="248" t="s">
        <v>442</v>
      </c>
      <c r="R44" s="310"/>
      <c r="S44" s="247" t="s">
        <v>442</v>
      </c>
      <c r="T44" s="247" t="s">
        <v>442</v>
      </c>
      <c r="U44" s="249" t="s">
        <v>442</v>
      </c>
      <c r="V44" s="247" t="s">
        <v>442</v>
      </c>
      <c r="W44" s="247" t="s">
        <v>442</v>
      </c>
      <c r="X44" s="248" t="s">
        <v>442</v>
      </c>
      <c r="Y44" s="310"/>
      <c r="Z44" s="247" t="s">
        <v>442</v>
      </c>
      <c r="AA44" s="247" t="s">
        <v>442</v>
      </c>
      <c r="AB44" s="249" t="s">
        <v>442</v>
      </c>
      <c r="AC44" s="247" t="s">
        <v>442</v>
      </c>
      <c r="AD44" s="247" t="s">
        <v>442</v>
      </c>
      <c r="AE44" s="247"/>
      <c r="AF44" s="262"/>
      <c r="AG44" s="257"/>
      <c r="AH44" s="248"/>
      <c r="AI44" s="249"/>
      <c r="AJ44" s="270"/>
      <c r="AK44" s="248"/>
      <c r="AL44" s="245"/>
      <c r="AM44" s="246"/>
      <c r="AN44" s="262"/>
      <c r="AO44" s="247" t="s">
        <v>442</v>
      </c>
      <c r="AP44" s="247" t="s">
        <v>442</v>
      </c>
      <c r="AQ44" s="249" t="s">
        <v>442</v>
      </c>
      <c r="AR44" s="247" t="s">
        <v>442</v>
      </c>
      <c r="AS44" s="247" t="s">
        <v>442</v>
      </c>
      <c r="AT44" s="248" t="s">
        <v>442</v>
      </c>
      <c r="AU44" s="310"/>
      <c r="AV44" s="247" t="s">
        <v>442</v>
      </c>
      <c r="AW44" s="247" t="s">
        <v>442</v>
      </c>
      <c r="AX44" s="249" t="s">
        <v>442</v>
      </c>
      <c r="AY44" s="247" t="s">
        <v>442</v>
      </c>
      <c r="AZ44" s="247" t="s">
        <v>442</v>
      </c>
      <c r="BA44" s="248" t="s">
        <v>442</v>
      </c>
      <c r="BB44" s="310"/>
      <c r="BC44" s="247" t="s">
        <v>442</v>
      </c>
      <c r="BD44" s="247" t="s">
        <v>442</v>
      </c>
      <c r="BE44" s="247" t="s">
        <v>442</v>
      </c>
      <c r="BF44" s="247" t="s">
        <v>442</v>
      </c>
      <c r="BG44" s="247" t="s">
        <v>442</v>
      </c>
      <c r="BH44" s="248" t="s">
        <v>442</v>
      </c>
      <c r="BI44" s="310"/>
      <c r="BJ44" s="247" t="s">
        <v>442</v>
      </c>
      <c r="BK44" s="247" t="s">
        <v>442</v>
      </c>
      <c r="BL44" s="249" t="s">
        <v>442</v>
      </c>
      <c r="BM44" s="247" t="s">
        <v>442</v>
      </c>
      <c r="BN44" s="247"/>
      <c r="BO44" s="321">
        <v>18000</v>
      </c>
      <c r="BP44" s="326" t="s">
        <v>442</v>
      </c>
      <c r="BQ44" s="331"/>
      <c r="BR44" s="343" t="s">
        <v>442</v>
      </c>
      <c r="BS44" s="316" t="s">
        <v>442</v>
      </c>
      <c r="BT44" s="316" t="s">
        <v>442</v>
      </c>
      <c r="BU44" s="316" t="s">
        <v>442</v>
      </c>
      <c r="BV44" s="316" t="s">
        <v>442</v>
      </c>
      <c r="BW44" s="342" t="s">
        <v>442</v>
      </c>
      <c r="BX44" s="349"/>
      <c r="BY44" s="343" t="s">
        <v>442</v>
      </c>
      <c r="BZ44" s="316" t="s">
        <v>442</v>
      </c>
      <c r="CA44" s="316" t="s">
        <v>442</v>
      </c>
      <c r="CB44" s="316" t="s">
        <v>442</v>
      </c>
      <c r="CC44" s="316" t="s">
        <v>442</v>
      </c>
      <c r="CD44" s="342" t="s">
        <v>442</v>
      </c>
      <c r="CE44" s="349"/>
      <c r="CF44" s="343" t="s">
        <v>442</v>
      </c>
      <c r="CG44" s="329" t="s">
        <v>442</v>
      </c>
      <c r="CH44" s="329" t="s">
        <v>442</v>
      </c>
      <c r="CI44" s="329" t="s">
        <v>442</v>
      </c>
      <c r="CJ44" s="329" t="s">
        <v>442</v>
      </c>
      <c r="CK44" s="342" t="s">
        <v>442</v>
      </c>
      <c r="CL44" s="349"/>
      <c r="CM44" s="343" t="s">
        <v>442</v>
      </c>
      <c r="CN44" s="316" t="s">
        <v>442</v>
      </c>
      <c r="CO44" s="316" t="s">
        <v>442</v>
      </c>
      <c r="CP44" s="316" t="s">
        <v>442</v>
      </c>
      <c r="CQ44" s="316" t="s">
        <v>442</v>
      </c>
      <c r="CR44" s="342" t="s">
        <v>442</v>
      </c>
      <c r="CS44" s="349"/>
      <c r="CT44" s="326" t="s">
        <v>442</v>
      </c>
      <c r="CU44" s="245">
        <v>18000</v>
      </c>
      <c r="CV44" s="329" t="s">
        <v>442</v>
      </c>
      <c r="CW44" s="316" t="s">
        <v>442</v>
      </c>
      <c r="CX44" s="316" t="s">
        <v>442</v>
      </c>
      <c r="CY44" s="316" t="s">
        <v>442</v>
      </c>
      <c r="CZ44" s="342" t="s">
        <v>442</v>
      </c>
      <c r="DA44" s="349"/>
      <c r="DB44" s="343" t="s">
        <v>442</v>
      </c>
      <c r="DC44" s="316" t="s">
        <v>442</v>
      </c>
      <c r="DD44" s="316" t="s">
        <v>442</v>
      </c>
      <c r="DE44" s="316" t="s">
        <v>442</v>
      </c>
      <c r="DF44" s="316" t="s">
        <v>442</v>
      </c>
      <c r="DG44" s="342" t="s">
        <v>442</v>
      </c>
      <c r="DH44" s="349"/>
      <c r="DI44" s="343"/>
      <c r="DJ44" s="316"/>
      <c r="DK44" s="316" t="s">
        <v>442</v>
      </c>
      <c r="DL44" s="316" t="s">
        <v>442</v>
      </c>
      <c r="DM44" s="316" t="s">
        <v>442</v>
      </c>
      <c r="DN44" s="316" t="s">
        <v>442</v>
      </c>
      <c r="DO44" s="354"/>
      <c r="DP44" s="343" t="s">
        <v>442</v>
      </c>
    </row>
    <row r="45" spans="1:120" s="9" customFormat="1" ht="57" customHeight="1" x14ac:dyDescent="0.35">
      <c r="A45" s="241"/>
      <c r="B45" s="242">
        <v>5</v>
      </c>
      <c r="C45" s="251">
        <v>150000012</v>
      </c>
      <c r="D45" s="339" t="s">
        <v>19</v>
      </c>
      <c r="E45" s="252" t="s">
        <v>290</v>
      </c>
      <c r="F45" s="245">
        <v>19000</v>
      </c>
      <c r="G45" s="259"/>
      <c r="H45" s="247" t="s">
        <v>442</v>
      </c>
      <c r="I45" s="247" t="s">
        <v>442</v>
      </c>
      <c r="J45" s="248" t="s">
        <v>442</v>
      </c>
      <c r="K45" s="310"/>
      <c r="L45" s="247" t="s">
        <v>442</v>
      </c>
      <c r="M45" s="247" t="s">
        <v>442</v>
      </c>
      <c r="N45" s="249" t="s">
        <v>442</v>
      </c>
      <c r="O45" s="247" t="s">
        <v>442</v>
      </c>
      <c r="P45" s="247" t="s">
        <v>442</v>
      </c>
      <c r="Q45" s="248" t="s">
        <v>442</v>
      </c>
      <c r="R45" s="310"/>
      <c r="S45" s="247" t="s">
        <v>442</v>
      </c>
      <c r="T45" s="247" t="s">
        <v>442</v>
      </c>
      <c r="U45" s="249" t="s">
        <v>442</v>
      </c>
      <c r="V45" s="247" t="s">
        <v>442</v>
      </c>
      <c r="W45" s="247" t="s">
        <v>442</v>
      </c>
      <c r="X45" s="248" t="s">
        <v>442</v>
      </c>
      <c r="Y45" s="310"/>
      <c r="Z45" s="247" t="s">
        <v>442</v>
      </c>
      <c r="AA45" s="247" t="s">
        <v>442</v>
      </c>
      <c r="AB45" s="249" t="s">
        <v>442</v>
      </c>
      <c r="AC45" s="247">
        <v>19000</v>
      </c>
      <c r="AD45" s="247" t="s">
        <v>442</v>
      </c>
      <c r="AE45" s="247"/>
      <c r="AF45" s="262"/>
      <c r="AG45" s="257"/>
      <c r="AH45" s="248"/>
      <c r="AI45" s="249"/>
      <c r="AJ45" s="270"/>
      <c r="AK45" s="248"/>
      <c r="AL45" s="245">
        <v>19000</v>
      </c>
      <c r="AM45" s="246"/>
      <c r="AN45" s="262"/>
      <c r="AO45" s="247" t="s">
        <v>442</v>
      </c>
      <c r="AP45" s="247" t="s">
        <v>442</v>
      </c>
      <c r="AQ45" s="249" t="s">
        <v>442</v>
      </c>
      <c r="AR45" s="247" t="s">
        <v>442</v>
      </c>
      <c r="AS45" s="247" t="s">
        <v>442</v>
      </c>
      <c r="AT45" s="248" t="s">
        <v>442</v>
      </c>
      <c r="AU45" s="310"/>
      <c r="AV45" s="247" t="s">
        <v>442</v>
      </c>
      <c r="AW45" s="247" t="s">
        <v>442</v>
      </c>
      <c r="AX45" s="249" t="s">
        <v>442</v>
      </c>
      <c r="AY45" s="247" t="s">
        <v>442</v>
      </c>
      <c r="AZ45" s="247" t="s">
        <v>442</v>
      </c>
      <c r="BA45" s="248" t="s">
        <v>442</v>
      </c>
      <c r="BB45" s="310"/>
      <c r="BC45" s="247" t="s">
        <v>442</v>
      </c>
      <c r="BD45" s="247" t="s">
        <v>442</v>
      </c>
      <c r="BE45" s="247" t="s">
        <v>442</v>
      </c>
      <c r="BF45" s="247" t="s">
        <v>442</v>
      </c>
      <c r="BG45" s="247" t="s">
        <v>442</v>
      </c>
      <c r="BH45" s="248" t="s">
        <v>442</v>
      </c>
      <c r="BI45" s="310"/>
      <c r="BJ45" s="247" t="s">
        <v>442</v>
      </c>
      <c r="BK45" s="247" t="s">
        <v>442</v>
      </c>
      <c r="BL45" s="249" t="s">
        <v>442</v>
      </c>
      <c r="BM45" s="247" t="s">
        <v>442</v>
      </c>
      <c r="BN45" s="247">
        <v>19475</v>
      </c>
      <c r="BO45" s="321">
        <v>19000</v>
      </c>
      <c r="BP45" s="326" t="s">
        <v>442</v>
      </c>
      <c r="BQ45" s="331"/>
      <c r="BR45" s="343" t="s">
        <v>442</v>
      </c>
      <c r="BS45" s="316" t="s">
        <v>442</v>
      </c>
      <c r="BT45" s="316" t="s">
        <v>442</v>
      </c>
      <c r="BU45" s="316" t="s">
        <v>442</v>
      </c>
      <c r="BV45" s="316" t="s">
        <v>442</v>
      </c>
      <c r="BW45" s="342" t="s">
        <v>442</v>
      </c>
      <c r="BX45" s="349"/>
      <c r="BY45" s="343" t="s">
        <v>442</v>
      </c>
      <c r="BZ45" s="316" t="s">
        <v>442</v>
      </c>
      <c r="CA45" s="316" t="s">
        <v>442</v>
      </c>
      <c r="CB45" s="316" t="s">
        <v>442</v>
      </c>
      <c r="CC45" s="316" t="s">
        <v>442</v>
      </c>
      <c r="CD45" s="342" t="s">
        <v>442</v>
      </c>
      <c r="CE45" s="349"/>
      <c r="CF45" s="343" t="s">
        <v>442</v>
      </c>
      <c r="CG45" s="329" t="s">
        <v>442</v>
      </c>
      <c r="CH45" s="329" t="s">
        <v>442</v>
      </c>
      <c r="CI45" s="329" t="s">
        <v>442</v>
      </c>
      <c r="CJ45" s="329" t="s">
        <v>442</v>
      </c>
      <c r="CK45" s="342" t="s">
        <v>442</v>
      </c>
      <c r="CL45" s="349"/>
      <c r="CM45" s="343" t="s">
        <v>442</v>
      </c>
      <c r="CN45" s="316" t="s">
        <v>442</v>
      </c>
      <c r="CO45" s="316" t="s">
        <v>442</v>
      </c>
      <c r="CP45" s="316" t="s">
        <v>442</v>
      </c>
      <c r="CQ45" s="316" t="s">
        <v>442</v>
      </c>
      <c r="CR45" s="342" t="s">
        <v>442</v>
      </c>
      <c r="CS45" s="349"/>
      <c r="CT45" s="326" t="s">
        <v>442</v>
      </c>
      <c r="CU45" s="245">
        <v>19500</v>
      </c>
      <c r="CV45" s="329" t="s">
        <v>442</v>
      </c>
      <c r="CW45" s="316" t="s">
        <v>442</v>
      </c>
      <c r="CX45" s="316" t="s">
        <v>442</v>
      </c>
      <c r="CY45" s="316" t="s">
        <v>442</v>
      </c>
      <c r="CZ45" s="342" t="s">
        <v>442</v>
      </c>
      <c r="DA45" s="349">
        <v>19500</v>
      </c>
      <c r="DB45" s="343" t="s">
        <v>442</v>
      </c>
      <c r="DC45" s="316" t="s">
        <v>442</v>
      </c>
      <c r="DD45" s="316" t="s">
        <v>442</v>
      </c>
      <c r="DE45" s="316" t="s">
        <v>442</v>
      </c>
      <c r="DF45" s="316" t="s">
        <v>442</v>
      </c>
      <c r="DG45" s="342" t="s">
        <v>442</v>
      </c>
      <c r="DH45" s="349">
        <v>19500</v>
      </c>
      <c r="DI45" s="343">
        <v>19500</v>
      </c>
      <c r="DJ45" s="316">
        <v>19500</v>
      </c>
      <c r="DK45" s="316" t="s">
        <v>442</v>
      </c>
      <c r="DL45" s="316" t="s">
        <v>442</v>
      </c>
      <c r="DM45" s="316" t="s">
        <v>442</v>
      </c>
      <c r="DN45" s="316" t="s">
        <v>442</v>
      </c>
      <c r="DO45" s="354">
        <v>19500</v>
      </c>
      <c r="DP45" s="343" t="s">
        <v>442</v>
      </c>
    </row>
    <row r="46" spans="1:120" s="9" customFormat="1" ht="57" customHeight="1" x14ac:dyDescent="0.35">
      <c r="A46" s="241"/>
      <c r="B46" s="242">
        <v>6</v>
      </c>
      <c r="C46" s="251">
        <v>150000179</v>
      </c>
      <c r="D46" s="339" t="s">
        <v>454</v>
      </c>
      <c r="E46" s="252" t="s">
        <v>456</v>
      </c>
      <c r="F46" s="245">
        <v>19000</v>
      </c>
      <c r="G46" s="259"/>
      <c r="H46" s="247" t="s">
        <v>442</v>
      </c>
      <c r="I46" s="247" t="s">
        <v>442</v>
      </c>
      <c r="J46" s="248" t="s">
        <v>442</v>
      </c>
      <c r="K46" s="310" t="s">
        <v>442</v>
      </c>
      <c r="L46" s="247" t="s">
        <v>442</v>
      </c>
      <c r="M46" s="247" t="s">
        <v>442</v>
      </c>
      <c r="N46" s="249" t="s">
        <v>442</v>
      </c>
      <c r="O46" s="247" t="s">
        <v>442</v>
      </c>
      <c r="P46" s="247" t="s">
        <v>442</v>
      </c>
      <c r="Q46" s="248" t="s">
        <v>442</v>
      </c>
      <c r="R46" s="310" t="s">
        <v>442</v>
      </c>
      <c r="S46" s="247" t="s">
        <v>442</v>
      </c>
      <c r="T46" s="247" t="s">
        <v>442</v>
      </c>
      <c r="U46" s="249" t="s">
        <v>442</v>
      </c>
      <c r="V46" s="247" t="s">
        <v>442</v>
      </c>
      <c r="W46" s="247" t="s">
        <v>442</v>
      </c>
      <c r="X46" s="248" t="s">
        <v>442</v>
      </c>
      <c r="Y46" s="310" t="s">
        <v>442</v>
      </c>
      <c r="Z46" s="247" t="s">
        <v>442</v>
      </c>
      <c r="AA46" s="247" t="s">
        <v>442</v>
      </c>
      <c r="AB46" s="270" t="s">
        <v>442</v>
      </c>
      <c r="AC46" s="247" t="s">
        <v>442</v>
      </c>
      <c r="AD46" s="247" t="s">
        <v>442</v>
      </c>
      <c r="AE46" s="247"/>
      <c r="AF46" s="262"/>
      <c r="AG46" s="257"/>
      <c r="AH46" s="248"/>
      <c r="AI46" s="249"/>
      <c r="AJ46" s="270"/>
      <c r="AK46" s="248"/>
      <c r="AL46" s="245">
        <v>19000</v>
      </c>
      <c r="AM46" s="246"/>
      <c r="AN46" s="262"/>
      <c r="AO46" s="247" t="s">
        <v>442</v>
      </c>
      <c r="AP46" s="247" t="s">
        <v>442</v>
      </c>
      <c r="AQ46" s="249" t="s">
        <v>442</v>
      </c>
      <c r="AR46" s="247" t="s">
        <v>442</v>
      </c>
      <c r="AS46" s="247" t="s">
        <v>442</v>
      </c>
      <c r="AT46" s="248" t="s">
        <v>442</v>
      </c>
      <c r="AU46" s="310"/>
      <c r="AV46" s="247" t="s">
        <v>442</v>
      </c>
      <c r="AW46" s="247" t="s">
        <v>442</v>
      </c>
      <c r="AX46" s="249" t="s">
        <v>442</v>
      </c>
      <c r="AY46" s="247" t="s">
        <v>442</v>
      </c>
      <c r="AZ46" s="247" t="s">
        <v>442</v>
      </c>
      <c r="BA46" s="248" t="s">
        <v>442</v>
      </c>
      <c r="BB46" s="310"/>
      <c r="BC46" s="247" t="s">
        <v>442</v>
      </c>
      <c r="BD46" s="247" t="s">
        <v>442</v>
      </c>
      <c r="BE46" s="247" t="s">
        <v>442</v>
      </c>
      <c r="BF46" s="247" t="s">
        <v>442</v>
      </c>
      <c r="BG46" s="247" t="s">
        <v>442</v>
      </c>
      <c r="BH46" s="248" t="s">
        <v>442</v>
      </c>
      <c r="BI46" s="310"/>
      <c r="BJ46" s="247" t="s">
        <v>442</v>
      </c>
      <c r="BK46" s="247" t="s">
        <v>442</v>
      </c>
      <c r="BL46" s="249" t="s">
        <v>442</v>
      </c>
      <c r="BM46" s="247" t="s">
        <v>442</v>
      </c>
      <c r="BN46" s="247" t="s">
        <v>442</v>
      </c>
      <c r="BO46" s="321">
        <v>19000</v>
      </c>
      <c r="BP46" s="326" t="s">
        <v>442</v>
      </c>
      <c r="BQ46" s="331"/>
      <c r="BR46" s="343" t="s">
        <v>442</v>
      </c>
      <c r="BS46" s="316" t="s">
        <v>442</v>
      </c>
      <c r="BT46" s="316" t="s">
        <v>442</v>
      </c>
      <c r="BU46" s="316" t="s">
        <v>442</v>
      </c>
      <c r="BV46" s="316" t="s">
        <v>442</v>
      </c>
      <c r="BW46" s="342" t="s">
        <v>442</v>
      </c>
      <c r="BX46" s="349"/>
      <c r="BY46" s="343" t="s">
        <v>442</v>
      </c>
      <c r="BZ46" s="316" t="s">
        <v>442</v>
      </c>
      <c r="CA46" s="316" t="s">
        <v>442</v>
      </c>
      <c r="CB46" s="316" t="s">
        <v>442</v>
      </c>
      <c r="CC46" s="316" t="s">
        <v>442</v>
      </c>
      <c r="CD46" s="342" t="s">
        <v>442</v>
      </c>
      <c r="CE46" s="349"/>
      <c r="CF46" s="343" t="s">
        <v>442</v>
      </c>
      <c r="CG46" s="329" t="s">
        <v>442</v>
      </c>
      <c r="CH46" s="329" t="s">
        <v>442</v>
      </c>
      <c r="CI46" s="329" t="s">
        <v>442</v>
      </c>
      <c r="CJ46" s="329" t="s">
        <v>442</v>
      </c>
      <c r="CK46" s="342" t="s">
        <v>442</v>
      </c>
      <c r="CL46" s="349"/>
      <c r="CM46" s="343" t="s">
        <v>442</v>
      </c>
      <c r="CN46" s="316" t="s">
        <v>442</v>
      </c>
      <c r="CO46" s="316" t="s">
        <v>442</v>
      </c>
      <c r="CP46" s="316" t="s">
        <v>442</v>
      </c>
      <c r="CQ46" s="316" t="s">
        <v>442</v>
      </c>
      <c r="CR46" s="342" t="s">
        <v>442</v>
      </c>
      <c r="CS46" s="349"/>
      <c r="CT46" s="326" t="s">
        <v>442</v>
      </c>
      <c r="CU46" s="245">
        <v>19500</v>
      </c>
      <c r="CV46" s="329" t="s">
        <v>442</v>
      </c>
      <c r="CW46" s="316" t="s">
        <v>442</v>
      </c>
      <c r="CX46" s="316" t="s">
        <v>442</v>
      </c>
      <c r="CY46" s="316" t="s">
        <v>442</v>
      </c>
      <c r="CZ46" s="342" t="s">
        <v>442</v>
      </c>
      <c r="DA46" s="349" t="s">
        <v>442</v>
      </c>
      <c r="DB46" s="343" t="s">
        <v>442</v>
      </c>
      <c r="DC46" s="316" t="s">
        <v>442</v>
      </c>
      <c r="DD46" s="316" t="s">
        <v>442</v>
      </c>
      <c r="DE46" s="316" t="s">
        <v>442</v>
      </c>
      <c r="DF46" s="316" t="s">
        <v>442</v>
      </c>
      <c r="DG46" s="342" t="s">
        <v>442</v>
      </c>
      <c r="DH46" s="349" t="s">
        <v>442</v>
      </c>
      <c r="DI46" s="343" t="s">
        <v>442</v>
      </c>
      <c r="DJ46" s="316" t="s">
        <v>442</v>
      </c>
      <c r="DK46" s="316" t="s">
        <v>442</v>
      </c>
      <c r="DL46" s="316" t="s">
        <v>442</v>
      </c>
      <c r="DM46" s="316" t="s">
        <v>442</v>
      </c>
      <c r="DN46" s="316" t="s">
        <v>442</v>
      </c>
      <c r="DO46" s="354" t="s">
        <v>442</v>
      </c>
      <c r="DP46" s="343" t="s">
        <v>442</v>
      </c>
    </row>
    <row r="47" spans="1:120" s="9" customFormat="1" ht="57" customHeight="1" x14ac:dyDescent="0.35">
      <c r="A47" s="241"/>
      <c r="B47" s="242">
        <v>7</v>
      </c>
      <c r="C47" s="251">
        <v>150000038</v>
      </c>
      <c r="D47" s="339" t="s">
        <v>29</v>
      </c>
      <c r="E47" s="252" t="s">
        <v>289</v>
      </c>
      <c r="F47" s="245">
        <v>18000</v>
      </c>
      <c r="G47" s="259"/>
      <c r="H47" s="247" t="s">
        <v>442</v>
      </c>
      <c r="I47" s="247" t="s">
        <v>442</v>
      </c>
      <c r="J47" s="248" t="s">
        <v>442</v>
      </c>
      <c r="K47" s="310"/>
      <c r="L47" s="247" t="s">
        <v>442</v>
      </c>
      <c r="M47" s="247" t="s">
        <v>442</v>
      </c>
      <c r="N47" s="249" t="s">
        <v>442</v>
      </c>
      <c r="O47" s="247" t="s">
        <v>442</v>
      </c>
      <c r="P47" s="247" t="s">
        <v>442</v>
      </c>
      <c r="Q47" s="248" t="s">
        <v>442</v>
      </c>
      <c r="R47" s="310"/>
      <c r="S47" s="247" t="s">
        <v>442</v>
      </c>
      <c r="T47" s="247" t="s">
        <v>442</v>
      </c>
      <c r="U47" s="249" t="s">
        <v>442</v>
      </c>
      <c r="V47" s="247" t="s">
        <v>442</v>
      </c>
      <c r="W47" s="247" t="s">
        <v>442</v>
      </c>
      <c r="X47" s="248" t="s">
        <v>442</v>
      </c>
      <c r="Y47" s="310"/>
      <c r="Z47" s="247" t="s">
        <v>442</v>
      </c>
      <c r="AA47" s="247" t="s">
        <v>442</v>
      </c>
      <c r="AB47" s="249" t="s">
        <v>442</v>
      </c>
      <c r="AC47" s="274" t="s">
        <v>442</v>
      </c>
      <c r="AD47" s="247" t="s">
        <v>442</v>
      </c>
      <c r="AE47" s="247"/>
      <c r="AF47" s="262"/>
      <c r="AG47" s="257"/>
      <c r="AH47" s="248"/>
      <c r="AI47" s="249"/>
      <c r="AJ47" s="270"/>
      <c r="AK47" s="248"/>
      <c r="AL47" s="245">
        <v>18200</v>
      </c>
      <c r="AM47" s="246"/>
      <c r="AN47" s="262"/>
      <c r="AO47" s="247" t="s">
        <v>442</v>
      </c>
      <c r="AP47" s="247" t="s">
        <v>442</v>
      </c>
      <c r="AQ47" s="249" t="s">
        <v>442</v>
      </c>
      <c r="AR47" s="247" t="s">
        <v>442</v>
      </c>
      <c r="AS47" s="247" t="s">
        <v>442</v>
      </c>
      <c r="AT47" s="248" t="s">
        <v>442</v>
      </c>
      <c r="AU47" s="310"/>
      <c r="AV47" s="247" t="s">
        <v>442</v>
      </c>
      <c r="AW47" s="247" t="s">
        <v>442</v>
      </c>
      <c r="AX47" s="249" t="s">
        <v>442</v>
      </c>
      <c r="AY47" s="247" t="s">
        <v>442</v>
      </c>
      <c r="AZ47" s="247" t="s">
        <v>442</v>
      </c>
      <c r="BA47" s="248" t="s">
        <v>442</v>
      </c>
      <c r="BB47" s="310"/>
      <c r="BC47" s="247" t="s">
        <v>442</v>
      </c>
      <c r="BD47" s="247" t="s">
        <v>442</v>
      </c>
      <c r="BE47" s="247" t="s">
        <v>442</v>
      </c>
      <c r="BF47" s="247" t="s">
        <v>442</v>
      </c>
      <c r="BG47" s="247" t="s">
        <v>442</v>
      </c>
      <c r="BH47" s="248" t="s">
        <v>442</v>
      </c>
      <c r="BI47" s="310"/>
      <c r="BJ47" s="247" t="s">
        <v>442</v>
      </c>
      <c r="BK47" s="247" t="s">
        <v>442</v>
      </c>
      <c r="BL47" s="249" t="s">
        <v>442</v>
      </c>
      <c r="BM47" s="247" t="s">
        <v>442</v>
      </c>
      <c r="BN47" s="247" t="s">
        <v>442</v>
      </c>
      <c r="BO47" s="321">
        <v>18000</v>
      </c>
      <c r="BP47" s="326" t="s">
        <v>442</v>
      </c>
      <c r="BQ47" s="331"/>
      <c r="BR47" s="343" t="s">
        <v>442</v>
      </c>
      <c r="BS47" s="316" t="s">
        <v>442</v>
      </c>
      <c r="BT47" s="316" t="s">
        <v>442</v>
      </c>
      <c r="BU47" s="316" t="s">
        <v>442</v>
      </c>
      <c r="BV47" s="316" t="s">
        <v>442</v>
      </c>
      <c r="BW47" s="342" t="s">
        <v>442</v>
      </c>
      <c r="BX47" s="349"/>
      <c r="BY47" s="343" t="s">
        <v>442</v>
      </c>
      <c r="BZ47" s="316" t="s">
        <v>442</v>
      </c>
      <c r="CA47" s="316" t="s">
        <v>442</v>
      </c>
      <c r="CB47" s="316" t="s">
        <v>442</v>
      </c>
      <c r="CC47" s="316" t="s">
        <v>442</v>
      </c>
      <c r="CD47" s="342" t="s">
        <v>442</v>
      </c>
      <c r="CE47" s="349"/>
      <c r="CF47" s="343" t="s">
        <v>442</v>
      </c>
      <c r="CG47" s="329" t="s">
        <v>442</v>
      </c>
      <c r="CH47" s="329" t="s">
        <v>442</v>
      </c>
      <c r="CI47" s="329" t="s">
        <v>442</v>
      </c>
      <c r="CJ47" s="329" t="s">
        <v>442</v>
      </c>
      <c r="CK47" s="342" t="s">
        <v>442</v>
      </c>
      <c r="CL47" s="349"/>
      <c r="CM47" s="343" t="s">
        <v>442</v>
      </c>
      <c r="CN47" s="316" t="s">
        <v>442</v>
      </c>
      <c r="CO47" s="316" t="s">
        <v>442</v>
      </c>
      <c r="CP47" s="316" t="s">
        <v>442</v>
      </c>
      <c r="CQ47" s="316" t="s">
        <v>442</v>
      </c>
      <c r="CR47" s="342" t="s">
        <v>442</v>
      </c>
      <c r="CS47" s="349"/>
      <c r="CT47" s="326" t="s">
        <v>442</v>
      </c>
      <c r="CU47" s="245">
        <v>18500</v>
      </c>
      <c r="CV47" s="329" t="s">
        <v>442</v>
      </c>
      <c r="CW47" s="316" t="s">
        <v>442</v>
      </c>
      <c r="CX47" s="316" t="s">
        <v>442</v>
      </c>
      <c r="CY47" s="316" t="s">
        <v>442</v>
      </c>
      <c r="CZ47" s="342" t="s">
        <v>442</v>
      </c>
      <c r="DA47" s="349" t="s">
        <v>442</v>
      </c>
      <c r="DB47" s="343" t="s">
        <v>442</v>
      </c>
      <c r="DC47" s="316" t="s">
        <v>442</v>
      </c>
      <c r="DD47" s="316" t="s">
        <v>442</v>
      </c>
      <c r="DE47" s="316" t="s">
        <v>442</v>
      </c>
      <c r="DF47" s="316" t="s">
        <v>442</v>
      </c>
      <c r="DG47" s="342" t="s">
        <v>442</v>
      </c>
      <c r="DH47" s="349" t="s">
        <v>442</v>
      </c>
      <c r="DI47" s="343" t="s">
        <v>442</v>
      </c>
      <c r="DJ47" s="316" t="s">
        <v>442</v>
      </c>
      <c r="DK47" s="316" t="s">
        <v>442</v>
      </c>
      <c r="DL47" s="316" t="s">
        <v>442</v>
      </c>
      <c r="DM47" s="316" t="s">
        <v>442</v>
      </c>
      <c r="DN47" s="316" t="s">
        <v>442</v>
      </c>
      <c r="DO47" s="354" t="s">
        <v>442</v>
      </c>
      <c r="DP47" s="343" t="s">
        <v>442</v>
      </c>
    </row>
    <row r="48" spans="1:120" s="9" customFormat="1" ht="57" hidden="1" customHeight="1" x14ac:dyDescent="0.35">
      <c r="A48" s="241"/>
      <c r="B48" s="242">
        <f t="shared" ref="B48:B60" si="43">ROW()-ROW($B$36)</f>
        <v>12</v>
      </c>
      <c r="C48" s="251" t="s">
        <v>101</v>
      </c>
      <c r="D48" s="339" t="s">
        <v>21</v>
      </c>
      <c r="E48" s="252" t="s">
        <v>102</v>
      </c>
      <c r="F48" s="245"/>
      <c r="G48" s="259"/>
      <c r="H48" s="247" t="s">
        <v>442</v>
      </c>
      <c r="I48" s="247" t="s">
        <v>442</v>
      </c>
      <c r="J48" s="248" t="s">
        <v>442</v>
      </c>
      <c r="K48" s="310"/>
      <c r="L48" s="247" t="s">
        <v>442</v>
      </c>
      <c r="M48" s="247" t="s">
        <v>442</v>
      </c>
      <c r="N48" s="249" t="s">
        <v>442</v>
      </c>
      <c r="O48" s="247" t="s">
        <v>442</v>
      </c>
      <c r="P48" s="247" t="s">
        <v>442</v>
      </c>
      <c r="Q48" s="248" t="s">
        <v>442</v>
      </c>
      <c r="R48" s="310"/>
      <c r="S48" s="247" t="s">
        <v>442</v>
      </c>
      <c r="T48" s="247" t="s">
        <v>442</v>
      </c>
      <c r="U48" s="249" t="s">
        <v>442</v>
      </c>
      <c r="V48" s="247" t="s">
        <v>442</v>
      </c>
      <c r="W48" s="247" t="s">
        <v>442</v>
      </c>
      <c r="X48" s="248" t="s">
        <v>442</v>
      </c>
      <c r="Y48" s="310"/>
      <c r="Z48" s="247" t="s">
        <v>442</v>
      </c>
      <c r="AA48" s="247" t="s">
        <v>442</v>
      </c>
      <c r="AB48" s="249" t="s">
        <v>442</v>
      </c>
      <c r="AC48" s="247" t="s">
        <v>442</v>
      </c>
      <c r="AD48" s="247" t="s">
        <v>442</v>
      </c>
      <c r="AE48" s="247"/>
      <c r="AF48" s="262"/>
      <c r="AG48" s="257"/>
      <c r="AH48" s="248"/>
      <c r="AI48" s="249"/>
      <c r="AJ48" s="270"/>
      <c r="AK48" s="248"/>
      <c r="AL48" s="245"/>
      <c r="AM48" s="246"/>
      <c r="AN48" s="262"/>
      <c r="AO48" s="247" t="s">
        <v>442</v>
      </c>
      <c r="AP48" s="247" t="s">
        <v>442</v>
      </c>
      <c r="AQ48" s="249"/>
      <c r="AR48" s="247"/>
      <c r="AS48" s="247"/>
      <c r="AT48" s="248" t="s">
        <v>442</v>
      </c>
      <c r="AU48" s="310"/>
      <c r="AV48" s="247" t="s">
        <v>442</v>
      </c>
      <c r="AW48" s="247"/>
      <c r="AX48" s="249" t="s">
        <v>442</v>
      </c>
      <c r="AY48" s="247" t="s">
        <v>442</v>
      </c>
      <c r="AZ48" s="247" t="s">
        <v>442</v>
      </c>
      <c r="BA48" s="248" t="s">
        <v>442</v>
      </c>
      <c r="BB48" s="310"/>
      <c r="BC48" s="247" t="s">
        <v>442</v>
      </c>
      <c r="BD48" s="247"/>
      <c r="BE48" s="249"/>
      <c r="BF48" s="247"/>
      <c r="BG48" s="247" t="s">
        <v>442</v>
      </c>
      <c r="BH48" s="248" t="s">
        <v>442</v>
      </c>
      <c r="BI48" s="310"/>
      <c r="BJ48" s="247" t="s">
        <v>442</v>
      </c>
      <c r="BK48" s="247" t="s">
        <v>442</v>
      </c>
      <c r="BL48" s="249"/>
      <c r="BM48" s="247" t="s">
        <v>442</v>
      </c>
      <c r="BN48" s="247" t="s">
        <v>442</v>
      </c>
      <c r="BO48" s="321"/>
      <c r="BP48" s="326" t="s">
        <v>442</v>
      </c>
      <c r="BQ48" s="331"/>
      <c r="BR48" s="343" t="s">
        <v>442</v>
      </c>
      <c r="BS48" s="316" t="s">
        <v>442</v>
      </c>
      <c r="BT48" s="316" t="s">
        <v>442</v>
      </c>
      <c r="BU48" s="316" t="s">
        <v>442</v>
      </c>
      <c r="BV48" s="316" t="s">
        <v>442</v>
      </c>
      <c r="BW48" s="342" t="s">
        <v>442</v>
      </c>
      <c r="BX48" s="349"/>
      <c r="BY48" s="343" t="s">
        <v>442</v>
      </c>
      <c r="BZ48" s="316" t="s">
        <v>442</v>
      </c>
      <c r="CA48" s="316" t="s">
        <v>442</v>
      </c>
      <c r="CB48" s="316" t="s">
        <v>442</v>
      </c>
      <c r="CC48" s="316" t="s">
        <v>442</v>
      </c>
      <c r="CD48" s="342" t="s">
        <v>442</v>
      </c>
      <c r="CE48" s="349"/>
      <c r="CF48" s="343" t="s">
        <v>442</v>
      </c>
      <c r="CG48" s="329" t="s">
        <v>442</v>
      </c>
      <c r="CH48" s="329" t="s">
        <v>442</v>
      </c>
      <c r="CI48" s="329" t="s">
        <v>442</v>
      </c>
      <c r="CJ48" s="329" t="s">
        <v>442</v>
      </c>
      <c r="CK48" s="342" t="s">
        <v>442</v>
      </c>
      <c r="CL48" s="349"/>
      <c r="CM48" s="343" t="s">
        <v>442</v>
      </c>
      <c r="CN48" s="316" t="s">
        <v>442</v>
      </c>
      <c r="CO48" s="316"/>
      <c r="CP48" s="316" t="s">
        <v>442</v>
      </c>
      <c r="CQ48" s="316" t="s">
        <v>442</v>
      </c>
      <c r="CR48" s="342" t="s">
        <v>442</v>
      </c>
      <c r="CS48" s="349"/>
      <c r="CT48" s="326" t="s">
        <v>442</v>
      </c>
      <c r="CU48" s="245"/>
      <c r="CV48" s="329" t="s">
        <v>442</v>
      </c>
      <c r="CW48" s="316" t="s">
        <v>442</v>
      </c>
      <c r="CX48" s="316" t="s">
        <v>442</v>
      </c>
      <c r="CY48" s="316" t="s">
        <v>442</v>
      </c>
      <c r="CZ48" s="342" t="s">
        <v>442</v>
      </c>
      <c r="DA48" s="349" t="s">
        <v>442</v>
      </c>
      <c r="DB48" s="343" t="s">
        <v>442</v>
      </c>
      <c r="DC48" s="316" t="s">
        <v>442</v>
      </c>
      <c r="DD48" s="316" t="s">
        <v>442</v>
      </c>
      <c r="DE48" s="316" t="s">
        <v>442</v>
      </c>
      <c r="DF48" s="316" t="s">
        <v>442</v>
      </c>
      <c r="DG48" s="342" t="s">
        <v>442</v>
      </c>
      <c r="DH48" s="349" t="s">
        <v>442</v>
      </c>
      <c r="DI48" s="343" t="s">
        <v>442</v>
      </c>
      <c r="DJ48" s="316" t="s">
        <v>442</v>
      </c>
      <c r="DK48" s="316" t="s">
        <v>442</v>
      </c>
      <c r="DL48" s="316" t="s">
        <v>442</v>
      </c>
      <c r="DM48" s="316" t="s">
        <v>442</v>
      </c>
      <c r="DN48" s="316" t="s">
        <v>442</v>
      </c>
      <c r="DO48" s="354" t="s">
        <v>442</v>
      </c>
      <c r="DP48" s="343" t="s">
        <v>442</v>
      </c>
    </row>
    <row r="49" spans="1:120" s="9" customFormat="1" ht="57" hidden="1" customHeight="1" x14ac:dyDescent="0.35">
      <c r="A49" s="241"/>
      <c r="B49" s="242">
        <f t="shared" si="43"/>
        <v>13</v>
      </c>
      <c r="C49" s="251" t="s">
        <v>103</v>
      </c>
      <c r="D49" s="339" t="s">
        <v>20</v>
      </c>
      <c r="E49" s="252" t="s">
        <v>104</v>
      </c>
      <c r="F49" s="245"/>
      <c r="G49" s="259"/>
      <c r="H49" s="247" t="s">
        <v>442</v>
      </c>
      <c r="I49" s="247" t="s">
        <v>442</v>
      </c>
      <c r="J49" s="248" t="s">
        <v>442</v>
      </c>
      <c r="K49" s="310"/>
      <c r="L49" s="247" t="s">
        <v>442</v>
      </c>
      <c r="M49" s="247" t="s">
        <v>442</v>
      </c>
      <c r="N49" s="249" t="s">
        <v>442</v>
      </c>
      <c r="O49" s="247" t="s">
        <v>442</v>
      </c>
      <c r="P49" s="247" t="s">
        <v>442</v>
      </c>
      <c r="Q49" s="248" t="s">
        <v>442</v>
      </c>
      <c r="R49" s="310"/>
      <c r="S49" s="247" t="s">
        <v>442</v>
      </c>
      <c r="T49" s="247" t="s">
        <v>442</v>
      </c>
      <c r="U49" s="249" t="s">
        <v>442</v>
      </c>
      <c r="V49" s="247" t="s">
        <v>442</v>
      </c>
      <c r="W49" s="247" t="s">
        <v>442</v>
      </c>
      <c r="X49" s="248" t="s">
        <v>442</v>
      </c>
      <c r="Y49" s="310"/>
      <c r="Z49" s="247" t="s">
        <v>442</v>
      </c>
      <c r="AA49" s="247" t="s">
        <v>442</v>
      </c>
      <c r="AB49" s="249" t="s">
        <v>442</v>
      </c>
      <c r="AC49" s="247" t="s">
        <v>442</v>
      </c>
      <c r="AD49" s="247" t="s">
        <v>442</v>
      </c>
      <c r="AE49" s="247"/>
      <c r="AF49" s="262"/>
      <c r="AG49" s="257"/>
      <c r="AH49" s="248"/>
      <c r="AI49" s="249"/>
      <c r="AJ49" s="270"/>
      <c r="AK49" s="248"/>
      <c r="AL49" s="245"/>
      <c r="AM49" s="246"/>
      <c r="AN49" s="262"/>
      <c r="AO49" s="247" t="s">
        <v>442</v>
      </c>
      <c r="AP49" s="247" t="s">
        <v>442</v>
      </c>
      <c r="AQ49" s="249"/>
      <c r="AR49" s="247"/>
      <c r="AS49" s="247"/>
      <c r="AT49" s="248" t="s">
        <v>442</v>
      </c>
      <c r="AU49" s="310"/>
      <c r="AV49" s="247" t="s">
        <v>442</v>
      </c>
      <c r="AW49" s="247"/>
      <c r="AX49" s="249" t="s">
        <v>442</v>
      </c>
      <c r="AY49" s="247" t="s">
        <v>442</v>
      </c>
      <c r="AZ49" s="247" t="s">
        <v>442</v>
      </c>
      <c r="BA49" s="248" t="s">
        <v>442</v>
      </c>
      <c r="BB49" s="310"/>
      <c r="BC49" s="247" t="s">
        <v>442</v>
      </c>
      <c r="BD49" s="247"/>
      <c r="BE49" s="249"/>
      <c r="BF49" s="247"/>
      <c r="BG49" s="247" t="s">
        <v>442</v>
      </c>
      <c r="BH49" s="248" t="s">
        <v>442</v>
      </c>
      <c r="BI49" s="310"/>
      <c r="BJ49" s="247" t="s">
        <v>442</v>
      </c>
      <c r="BK49" s="247" t="s">
        <v>442</v>
      </c>
      <c r="BL49" s="249"/>
      <c r="BM49" s="247" t="s">
        <v>442</v>
      </c>
      <c r="BN49" s="247" t="s">
        <v>442</v>
      </c>
      <c r="BO49" s="321"/>
      <c r="BP49" s="326" t="s">
        <v>442</v>
      </c>
      <c r="BQ49" s="331"/>
      <c r="BR49" s="343" t="s">
        <v>442</v>
      </c>
      <c r="BS49" s="316" t="s">
        <v>442</v>
      </c>
      <c r="BT49" s="316" t="s">
        <v>442</v>
      </c>
      <c r="BU49" s="316" t="s">
        <v>442</v>
      </c>
      <c r="BV49" s="316" t="s">
        <v>442</v>
      </c>
      <c r="BW49" s="342" t="s">
        <v>442</v>
      </c>
      <c r="BX49" s="349"/>
      <c r="BY49" s="343" t="s">
        <v>442</v>
      </c>
      <c r="BZ49" s="316" t="s">
        <v>442</v>
      </c>
      <c r="CA49" s="316" t="s">
        <v>442</v>
      </c>
      <c r="CB49" s="316" t="s">
        <v>442</v>
      </c>
      <c r="CC49" s="316" t="s">
        <v>442</v>
      </c>
      <c r="CD49" s="342" t="s">
        <v>442</v>
      </c>
      <c r="CE49" s="349"/>
      <c r="CF49" s="343" t="s">
        <v>442</v>
      </c>
      <c r="CG49" s="329" t="s">
        <v>442</v>
      </c>
      <c r="CH49" s="329" t="s">
        <v>442</v>
      </c>
      <c r="CI49" s="329" t="s">
        <v>442</v>
      </c>
      <c r="CJ49" s="329" t="s">
        <v>442</v>
      </c>
      <c r="CK49" s="342" t="s">
        <v>442</v>
      </c>
      <c r="CL49" s="349"/>
      <c r="CM49" s="343" t="s">
        <v>442</v>
      </c>
      <c r="CN49" s="316" t="s">
        <v>442</v>
      </c>
      <c r="CO49" s="316"/>
      <c r="CP49" s="316" t="s">
        <v>442</v>
      </c>
      <c r="CQ49" s="316" t="s">
        <v>442</v>
      </c>
      <c r="CR49" s="342" t="s">
        <v>442</v>
      </c>
      <c r="CS49" s="349"/>
      <c r="CT49" s="326" t="s">
        <v>442</v>
      </c>
      <c r="CU49" s="245"/>
      <c r="CV49" s="329" t="s">
        <v>442</v>
      </c>
      <c r="CW49" s="316" t="s">
        <v>442</v>
      </c>
      <c r="CX49" s="316" t="s">
        <v>442</v>
      </c>
      <c r="CY49" s="316" t="s">
        <v>442</v>
      </c>
      <c r="CZ49" s="342" t="s">
        <v>442</v>
      </c>
      <c r="DA49" s="349" t="s">
        <v>442</v>
      </c>
      <c r="DB49" s="343" t="s">
        <v>442</v>
      </c>
      <c r="DC49" s="316" t="s">
        <v>442</v>
      </c>
      <c r="DD49" s="316" t="s">
        <v>442</v>
      </c>
      <c r="DE49" s="316" t="s">
        <v>442</v>
      </c>
      <c r="DF49" s="316" t="s">
        <v>442</v>
      </c>
      <c r="DG49" s="342" t="s">
        <v>442</v>
      </c>
      <c r="DH49" s="349" t="s">
        <v>442</v>
      </c>
      <c r="DI49" s="343" t="s">
        <v>442</v>
      </c>
      <c r="DJ49" s="316" t="s">
        <v>442</v>
      </c>
      <c r="DK49" s="316" t="s">
        <v>442</v>
      </c>
      <c r="DL49" s="316" t="s">
        <v>442</v>
      </c>
      <c r="DM49" s="316" t="s">
        <v>442</v>
      </c>
      <c r="DN49" s="316" t="s">
        <v>442</v>
      </c>
      <c r="DO49" s="354" t="s">
        <v>442</v>
      </c>
      <c r="DP49" s="343" t="s">
        <v>442</v>
      </c>
    </row>
    <row r="50" spans="1:120" s="9" customFormat="1" ht="57" hidden="1" customHeight="1" x14ac:dyDescent="0.35">
      <c r="A50" s="241"/>
      <c r="B50" s="242">
        <f t="shared" si="43"/>
        <v>14</v>
      </c>
      <c r="C50" s="251" t="s">
        <v>105</v>
      </c>
      <c r="D50" s="339" t="s">
        <v>22</v>
      </c>
      <c r="E50" s="252" t="s">
        <v>106</v>
      </c>
      <c r="F50" s="245"/>
      <c r="G50" s="259"/>
      <c r="H50" s="247" t="s">
        <v>442</v>
      </c>
      <c r="I50" s="247" t="s">
        <v>442</v>
      </c>
      <c r="J50" s="248" t="s">
        <v>442</v>
      </c>
      <c r="K50" s="310"/>
      <c r="L50" s="247" t="s">
        <v>442</v>
      </c>
      <c r="M50" s="247" t="s">
        <v>442</v>
      </c>
      <c r="N50" s="249" t="s">
        <v>442</v>
      </c>
      <c r="O50" s="247" t="s">
        <v>442</v>
      </c>
      <c r="P50" s="247" t="s">
        <v>442</v>
      </c>
      <c r="Q50" s="248" t="s">
        <v>442</v>
      </c>
      <c r="R50" s="310"/>
      <c r="S50" s="247" t="s">
        <v>442</v>
      </c>
      <c r="T50" s="247" t="s">
        <v>442</v>
      </c>
      <c r="U50" s="249" t="s">
        <v>442</v>
      </c>
      <c r="V50" s="247" t="s">
        <v>442</v>
      </c>
      <c r="W50" s="247" t="s">
        <v>442</v>
      </c>
      <c r="X50" s="248" t="s">
        <v>442</v>
      </c>
      <c r="Y50" s="310"/>
      <c r="Z50" s="247" t="s">
        <v>442</v>
      </c>
      <c r="AA50" s="247" t="s">
        <v>442</v>
      </c>
      <c r="AB50" s="249" t="s">
        <v>442</v>
      </c>
      <c r="AC50" s="247" t="s">
        <v>442</v>
      </c>
      <c r="AD50" s="247" t="s">
        <v>442</v>
      </c>
      <c r="AE50" s="247"/>
      <c r="AF50" s="262"/>
      <c r="AG50" s="257"/>
      <c r="AH50" s="248"/>
      <c r="AI50" s="249"/>
      <c r="AJ50" s="270"/>
      <c r="AK50" s="248"/>
      <c r="AL50" s="245"/>
      <c r="AM50" s="246"/>
      <c r="AN50" s="262"/>
      <c r="AO50" s="247" t="s">
        <v>442</v>
      </c>
      <c r="AP50" s="247" t="s">
        <v>442</v>
      </c>
      <c r="AQ50" s="249"/>
      <c r="AR50" s="247"/>
      <c r="AS50" s="247"/>
      <c r="AT50" s="248" t="s">
        <v>442</v>
      </c>
      <c r="AU50" s="310"/>
      <c r="AV50" s="247" t="s">
        <v>442</v>
      </c>
      <c r="AW50" s="247"/>
      <c r="AX50" s="249" t="s">
        <v>442</v>
      </c>
      <c r="AY50" s="247" t="s">
        <v>442</v>
      </c>
      <c r="AZ50" s="247" t="s">
        <v>442</v>
      </c>
      <c r="BA50" s="248" t="s">
        <v>442</v>
      </c>
      <c r="BB50" s="310"/>
      <c r="BC50" s="247" t="s">
        <v>442</v>
      </c>
      <c r="BD50" s="247"/>
      <c r="BE50" s="249"/>
      <c r="BF50" s="247"/>
      <c r="BG50" s="247" t="s">
        <v>442</v>
      </c>
      <c r="BH50" s="248" t="s">
        <v>442</v>
      </c>
      <c r="BI50" s="310"/>
      <c r="BJ50" s="247" t="s">
        <v>442</v>
      </c>
      <c r="BK50" s="247" t="s">
        <v>442</v>
      </c>
      <c r="BL50" s="249"/>
      <c r="BM50" s="247" t="s">
        <v>442</v>
      </c>
      <c r="BN50" s="247" t="s">
        <v>442</v>
      </c>
      <c r="BO50" s="321"/>
      <c r="BP50" s="326" t="s">
        <v>442</v>
      </c>
      <c r="BQ50" s="331"/>
      <c r="BR50" s="343" t="s">
        <v>442</v>
      </c>
      <c r="BS50" s="316" t="s">
        <v>442</v>
      </c>
      <c r="BT50" s="316" t="s">
        <v>442</v>
      </c>
      <c r="BU50" s="316" t="s">
        <v>442</v>
      </c>
      <c r="BV50" s="316" t="s">
        <v>442</v>
      </c>
      <c r="BW50" s="342" t="s">
        <v>442</v>
      </c>
      <c r="BX50" s="349"/>
      <c r="BY50" s="343" t="s">
        <v>442</v>
      </c>
      <c r="BZ50" s="316" t="s">
        <v>442</v>
      </c>
      <c r="CA50" s="316" t="s">
        <v>442</v>
      </c>
      <c r="CB50" s="316" t="s">
        <v>442</v>
      </c>
      <c r="CC50" s="316" t="s">
        <v>442</v>
      </c>
      <c r="CD50" s="342" t="s">
        <v>442</v>
      </c>
      <c r="CE50" s="349"/>
      <c r="CF50" s="343" t="s">
        <v>442</v>
      </c>
      <c r="CG50" s="329" t="s">
        <v>442</v>
      </c>
      <c r="CH50" s="329" t="s">
        <v>442</v>
      </c>
      <c r="CI50" s="329" t="s">
        <v>442</v>
      </c>
      <c r="CJ50" s="329" t="s">
        <v>442</v>
      </c>
      <c r="CK50" s="342" t="s">
        <v>442</v>
      </c>
      <c r="CL50" s="349"/>
      <c r="CM50" s="343" t="s">
        <v>442</v>
      </c>
      <c r="CN50" s="316" t="s">
        <v>442</v>
      </c>
      <c r="CO50" s="316"/>
      <c r="CP50" s="316" t="s">
        <v>442</v>
      </c>
      <c r="CQ50" s="316" t="s">
        <v>442</v>
      </c>
      <c r="CR50" s="342" t="s">
        <v>442</v>
      </c>
      <c r="CS50" s="349"/>
      <c r="CT50" s="326" t="s">
        <v>442</v>
      </c>
      <c r="CU50" s="245"/>
      <c r="CV50" s="329" t="s">
        <v>442</v>
      </c>
      <c r="CW50" s="316" t="s">
        <v>442</v>
      </c>
      <c r="CX50" s="316" t="s">
        <v>442</v>
      </c>
      <c r="CY50" s="316" t="s">
        <v>442</v>
      </c>
      <c r="CZ50" s="342" t="s">
        <v>442</v>
      </c>
      <c r="DA50" s="349" t="s">
        <v>442</v>
      </c>
      <c r="DB50" s="343" t="s">
        <v>442</v>
      </c>
      <c r="DC50" s="316" t="s">
        <v>442</v>
      </c>
      <c r="DD50" s="316" t="s">
        <v>442</v>
      </c>
      <c r="DE50" s="316" t="s">
        <v>442</v>
      </c>
      <c r="DF50" s="316" t="s">
        <v>442</v>
      </c>
      <c r="DG50" s="342" t="s">
        <v>442</v>
      </c>
      <c r="DH50" s="349" t="s">
        <v>442</v>
      </c>
      <c r="DI50" s="343" t="s">
        <v>442</v>
      </c>
      <c r="DJ50" s="316" t="s">
        <v>442</v>
      </c>
      <c r="DK50" s="316" t="s">
        <v>442</v>
      </c>
      <c r="DL50" s="316" t="s">
        <v>442</v>
      </c>
      <c r="DM50" s="316" t="s">
        <v>442</v>
      </c>
      <c r="DN50" s="316" t="s">
        <v>442</v>
      </c>
      <c r="DO50" s="354" t="s">
        <v>442</v>
      </c>
      <c r="DP50" s="343" t="s">
        <v>442</v>
      </c>
    </row>
    <row r="51" spans="1:120" s="9" customFormat="1" ht="57" hidden="1" customHeight="1" x14ac:dyDescent="0.35">
      <c r="A51" s="241"/>
      <c r="B51" s="242">
        <f t="shared" si="43"/>
        <v>15</v>
      </c>
      <c r="C51" s="251" t="s">
        <v>107</v>
      </c>
      <c r="D51" s="339" t="s">
        <v>36</v>
      </c>
      <c r="E51" s="252" t="s">
        <v>108</v>
      </c>
      <c r="F51" s="245"/>
      <c r="G51" s="259"/>
      <c r="H51" s="247" t="s">
        <v>442</v>
      </c>
      <c r="I51" s="247" t="s">
        <v>442</v>
      </c>
      <c r="J51" s="248" t="s">
        <v>442</v>
      </c>
      <c r="K51" s="310"/>
      <c r="L51" s="247" t="s">
        <v>442</v>
      </c>
      <c r="M51" s="247" t="s">
        <v>442</v>
      </c>
      <c r="N51" s="249" t="s">
        <v>442</v>
      </c>
      <c r="O51" s="247" t="s">
        <v>442</v>
      </c>
      <c r="P51" s="247" t="s">
        <v>442</v>
      </c>
      <c r="Q51" s="248" t="s">
        <v>442</v>
      </c>
      <c r="R51" s="310"/>
      <c r="S51" s="247" t="s">
        <v>442</v>
      </c>
      <c r="T51" s="247" t="s">
        <v>442</v>
      </c>
      <c r="U51" s="249" t="s">
        <v>442</v>
      </c>
      <c r="V51" s="247" t="s">
        <v>442</v>
      </c>
      <c r="W51" s="247" t="s">
        <v>442</v>
      </c>
      <c r="X51" s="248" t="s">
        <v>442</v>
      </c>
      <c r="Y51" s="310"/>
      <c r="Z51" s="247" t="s">
        <v>442</v>
      </c>
      <c r="AA51" s="247" t="s">
        <v>442</v>
      </c>
      <c r="AB51" s="249" t="s">
        <v>442</v>
      </c>
      <c r="AC51" s="247" t="s">
        <v>442</v>
      </c>
      <c r="AD51" s="247" t="s">
        <v>442</v>
      </c>
      <c r="AE51" s="247"/>
      <c r="AF51" s="262"/>
      <c r="AG51" s="257"/>
      <c r="AH51" s="248"/>
      <c r="AI51" s="249"/>
      <c r="AJ51" s="270"/>
      <c r="AK51" s="248"/>
      <c r="AL51" s="245"/>
      <c r="AM51" s="246"/>
      <c r="AN51" s="262"/>
      <c r="AO51" s="247" t="s">
        <v>442</v>
      </c>
      <c r="AP51" s="247" t="s">
        <v>442</v>
      </c>
      <c r="AQ51" s="249"/>
      <c r="AR51" s="247"/>
      <c r="AS51" s="247"/>
      <c r="AT51" s="248" t="s">
        <v>442</v>
      </c>
      <c r="AU51" s="310"/>
      <c r="AV51" s="247" t="s">
        <v>442</v>
      </c>
      <c r="AW51" s="247"/>
      <c r="AX51" s="249" t="s">
        <v>442</v>
      </c>
      <c r="AY51" s="247" t="s">
        <v>442</v>
      </c>
      <c r="AZ51" s="247" t="s">
        <v>442</v>
      </c>
      <c r="BA51" s="248" t="s">
        <v>442</v>
      </c>
      <c r="BB51" s="310"/>
      <c r="BC51" s="247" t="s">
        <v>442</v>
      </c>
      <c r="BD51" s="247"/>
      <c r="BE51" s="249"/>
      <c r="BF51" s="247"/>
      <c r="BG51" s="247" t="s">
        <v>442</v>
      </c>
      <c r="BH51" s="248" t="s">
        <v>442</v>
      </c>
      <c r="BI51" s="310"/>
      <c r="BJ51" s="247" t="s">
        <v>442</v>
      </c>
      <c r="BK51" s="247" t="s">
        <v>442</v>
      </c>
      <c r="BL51" s="249"/>
      <c r="BM51" s="247" t="s">
        <v>442</v>
      </c>
      <c r="BN51" s="247" t="s">
        <v>442</v>
      </c>
      <c r="BO51" s="321"/>
      <c r="BP51" s="326" t="s">
        <v>442</v>
      </c>
      <c r="BQ51" s="331"/>
      <c r="BR51" s="343" t="s">
        <v>442</v>
      </c>
      <c r="BS51" s="316" t="s">
        <v>442</v>
      </c>
      <c r="BT51" s="316" t="s">
        <v>442</v>
      </c>
      <c r="BU51" s="316" t="s">
        <v>442</v>
      </c>
      <c r="BV51" s="316" t="s">
        <v>442</v>
      </c>
      <c r="BW51" s="342" t="s">
        <v>442</v>
      </c>
      <c r="BX51" s="349"/>
      <c r="BY51" s="343" t="s">
        <v>442</v>
      </c>
      <c r="BZ51" s="316" t="s">
        <v>442</v>
      </c>
      <c r="CA51" s="316" t="s">
        <v>442</v>
      </c>
      <c r="CB51" s="316" t="s">
        <v>442</v>
      </c>
      <c r="CC51" s="316" t="s">
        <v>442</v>
      </c>
      <c r="CD51" s="342" t="s">
        <v>442</v>
      </c>
      <c r="CE51" s="349"/>
      <c r="CF51" s="343" t="s">
        <v>442</v>
      </c>
      <c r="CG51" s="329" t="s">
        <v>442</v>
      </c>
      <c r="CH51" s="329" t="s">
        <v>442</v>
      </c>
      <c r="CI51" s="329" t="s">
        <v>442</v>
      </c>
      <c r="CJ51" s="329" t="s">
        <v>442</v>
      </c>
      <c r="CK51" s="342" t="s">
        <v>442</v>
      </c>
      <c r="CL51" s="349"/>
      <c r="CM51" s="343" t="s">
        <v>442</v>
      </c>
      <c r="CN51" s="316" t="s">
        <v>442</v>
      </c>
      <c r="CO51" s="316"/>
      <c r="CP51" s="316" t="s">
        <v>442</v>
      </c>
      <c r="CQ51" s="316" t="s">
        <v>442</v>
      </c>
      <c r="CR51" s="342" t="s">
        <v>442</v>
      </c>
      <c r="CS51" s="349"/>
      <c r="CT51" s="326" t="s">
        <v>442</v>
      </c>
      <c r="CU51" s="245"/>
      <c r="CV51" s="329" t="s">
        <v>442</v>
      </c>
      <c r="CW51" s="316" t="s">
        <v>442</v>
      </c>
      <c r="CX51" s="316" t="s">
        <v>442</v>
      </c>
      <c r="CY51" s="316" t="s">
        <v>442</v>
      </c>
      <c r="CZ51" s="342" t="s">
        <v>442</v>
      </c>
      <c r="DA51" s="349" t="s">
        <v>442</v>
      </c>
      <c r="DB51" s="343" t="s">
        <v>442</v>
      </c>
      <c r="DC51" s="316" t="s">
        <v>442</v>
      </c>
      <c r="DD51" s="316" t="s">
        <v>442</v>
      </c>
      <c r="DE51" s="316" t="s">
        <v>442</v>
      </c>
      <c r="DF51" s="316" t="s">
        <v>442</v>
      </c>
      <c r="DG51" s="342" t="s">
        <v>442</v>
      </c>
      <c r="DH51" s="349" t="s">
        <v>442</v>
      </c>
      <c r="DI51" s="343" t="s">
        <v>442</v>
      </c>
      <c r="DJ51" s="316" t="s">
        <v>442</v>
      </c>
      <c r="DK51" s="316" t="s">
        <v>442</v>
      </c>
      <c r="DL51" s="316" t="s">
        <v>442</v>
      </c>
      <c r="DM51" s="316" t="s">
        <v>442</v>
      </c>
      <c r="DN51" s="316" t="s">
        <v>442</v>
      </c>
      <c r="DO51" s="354" t="s">
        <v>442</v>
      </c>
      <c r="DP51" s="343" t="s">
        <v>442</v>
      </c>
    </row>
    <row r="52" spans="1:120" s="9" customFormat="1" ht="57" hidden="1" customHeight="1" x14ac:dyDescent="0.35">
      <c r="A52" s="241"/>
      <c r="B52" s="242">
        <f t="shared" si="43"/>
        <v>16</v>
      </c>
      <c r="C52" s="251" t="s">
        <v>109</v>
      </c>
      <c r="D52" s="339" t="s">
        <v>23</v>
      </c>
      <c r="E52" s="252" t="s">
        <v>110</v>
      </c>
      <c r="F52" s="245"/>
      <c r="G52" s="259"/>
      <c r="H52" s="247" t="s">
        <v>442</v>
      </c>
      <c r="I52" s="247" t="s">
        <v>442</v>
      </c>
      <c r="J52" s="248" t="s">
        <v>442</v>
      </c>
      <c r="K52" s="310"/>
      <c r="L52" s="247" t="s">
        <v>442</v>
      </c>
      <c r="M52" s="247" t="s">
        <v>442</v>
      </c>
      <c r="N52" s="249" t="s">
        <v>442</v>
      </c>
      <c r="O52" s="247" t="s">
        <v>442</v>
      </c>
      <c r="P52" s="247" t="s">
        <v>442</v>
      </c>
      <c r="Q52" s="248" t="s">
        <v>442</v>
      </c>
      <c r="R52" s="310"/>
      <c r="S52" s="247" t="s">
        <v>442</v>
      </c>
      <c r="T52" s="247" t="s">
        <v>442</v>
      </c>
      <c r="U52" s="249" t="s">
        <v>442</v>
      </c>
      <c r="V52" s="247" t="s">
        <v>442</v>
      </c>
      <c r="W52" s="247" t="s">
        <v>442</v>
      </c>
      <c r="X52" s="248" t="s">
        <v>442</v>
      </c>
      <c r="Y52" s="310"/>
      <c r="Z52" s="247" t="s">
        <v>442</v>
      </c>
      <c r="AA52" s="247" t="s">
        <v>442</v>
      </c>
      <c r="AB52" s="249" t="s">
        <v>442</v>
      </c>
      <c r="AC52" s="247" t="s">
        <v>442</v>
      </c>
      <c r="AD52" s="247" t="s">
        <v>442</v>
      </c>
      <c r="AE52" s="247"/>
      <c r="AF52" s="262"/>
      <c r="AG52" s="257"/>
      <c r="AH52" s="248"/>
      <c r="AI52" s="249"/>
      <c r="AJ52" s="270"/>
      <c r="AK52" s="248"/>
      <c r="AL52" s="245"/>
      <c r="AM52" s="246"/>
      <c r="AN52" s="262"/>
      <c r="AO52" s="247" t="s">
        <v>442</v>
      </c>
      <c r="AP52" s="247" t="s">
        <v>442</v>
      </c>
      <c r="AQ52" s="249"/>
      <c r="AR52" s="247"/>
      <c r="AS52" s="247"/>
      <c r="AT52" s="248" t="s">
        <v>442</v>
      </c>
      <c r="AU52" s="310"/>
      <c r="AV52" s="247" t="s">
        <v>442</v>
      </c>
      <c r="AW52" s="247"/>
      <c r="AX52" s="249" t="s">
        <v>442</v>
      </c>
      <c r="AY52" s="247" t="s">
        <v>442</v>
      </c>
      <c r="AZ52" s="247" t="s">
        <v>442</v>
      </c>
      <c r="BA52" s="248" t="s">
        <v>442</v>
      </c>
      <c r="BB52" s="310"/>
      <c r="BC52" s="247" t="s">
        <v>442</v>
      </c>
      <c r="BD52" s="247"/>
      <c r="BE52" s="249"/>
      <c r="BF52" s="247"/>
      <c r="BG52" s="247" t="s">
        <v>442</v>
      </c>
      <c r="BH52" s="248" t="s">
        <v>442</v>
      </c>
      <c r="BI52" s="310"/>
      <c r="BJ52" s="247" t="s">
        <v>442</v>
      </c>
      <c r="BK52" s="247" t="s">
        <v>442</v>
      </c>
      <c r="BL52" s="249"/>
      <c r="BM52" s="247" t="s">
        <v>442</v>
      </c>
      <c r="BN52" s="247" t="s">
        <v>442</v>
      </c>
      <c r="BO52" s="321"/>
      <c r="BP52" s="326" t="s">
        <v>442</v>
      </c>
      <c r="BQ52" s="331"/>
      <c r="BR52" s="343" t="s">
        <v>442</v>
      </c>
      <c r="BS52" s="316" t="s">
        <v>442</v>
      </c>
      <c r="BT52" s="316" t="s">
        <v>442</v>
      </c>
      <c r="BU52" s="316" t="s">
        <v>442</v>
      </c>
      <c r="BV52" s="316" t="s">
        <v>442</v>
      </c>
      <c r="BW52" s="342" t="s">
        <v>442</v>
      </c>
      <c r="BX52" s="349"/>
      <c r="BY52" s="343" t="s">
        <v>442</v>
      </c>
      <c r="BZ52" s="316" t="s">
        <v>442</v>
      </c>
      <c r="CA52" s="316" t="s">
        <v>442</v>
      </c>
      <c r="CB52" s="316" t="s">
        <v>442</v>
      </c>
      <c r="CC52" s="316" t="s">
        <v>442</v>
      </c>
      <c r="CD52" s="342" t="s">
        <v>442</v>
      </c>
      <c r="CE52" s="349"/>
      <c r="CF52" s="343" t="s">
        <v>442</v>
      </c>
      <c r="CG52" s="329" t="s">
        <v>442</v>
      </c>
      <c r="CH52" s="329" t="s">
        <v>442</v>
      </c>
      <c r="CI52" s="329" t="s">
        <v>442</v>
      </c>
      <c r="CJ52" s="329" t="s">
        <v>442</v>
      </c>
      <c r="CK52" s="342" t="s">
        <v>442</v>
      </c>
      <c r="CL52" s="349"/>
      <c r="CM52" s="343" t="s">
        <v>442</v>
      </c>
      <c r="CN52" s="316" t="s">
        <v>442</v>
      </c>
      <c r="CO52" s="316"/>
      <c r="CP52" s="316" t="s">
        <v>442</v>
      </c>
      <c r="CQ52" s="316" t="s">
        <v>442</v>
      </c>
      <c r="CR52" s="342" t="s">
        <v>442</v>
      </c>
      <c r="CS52" s="349"/>
      <c r="CT52" s="326" t="s">
        <v>442</v>
      </c>
      <c r="CU52" s="245"/>
      <c r="CV52" s="329" t="s">
        <v>442</v>
      </c>
      <c r="CW52" s="316" t="s">
        <v>442</v>
      </c>
      <c r="CX52" s="316" t="s">
        <v>442</v>
      </c>
      <c r="CY52" s="316" t="s">
        <v>442</v>
      </c>
      <c r="CZ52" s="342" t="s">
        <v>442</v>
      </c>
      <c r="DA52" s="349" t="s">
        <v>442</v>
      </c>
      <c r="DB52" s="343" t="s">
        <v>442</v>
      </c>
      <c r="DC52" s="316" t="s">
        <v>442</v>
      </c>
      <c r="DD52" s="316" t="s">
        <v>442</v>
      </c>
      <c r="DE52" s="316" t="s">
        <v>442</v>
      </c>
      <c r="DF52" s="316" t="s">
        <v>442</v>
      </c>
      <c r="DG52" s="342" t="s">
        <v>442</v>
      </c>
      <c r="DH52" s="349" t="s">
        <v>442</v>
      </c>
      <c r="DI52" s="343" t="s">
        <v>442</v>
      </c>
      <c r="DJ52" s="316" t="s">
        <v>442</v>
      </c>
      <c r="DK52" s="316" t="s">
        <v>442</v>
      </c>
      <c r="DL52" s="316" t="s">
        <v>442</v>
      </c>
      <c r="DM52" s="316" t="s">
        <v>442</v>
      </c>
      <c r="DN52" s="316" t="s">
        <v>442</v>
      </c>
      <c r="DO52" s="354" t="s">
        <v>442</v>
      </c>
      <c r="DP52" s="343" t="s">
        <v>442</v>
      </c>
    </row>
    <row r="53" spans="1:120" s="9" customFormat="1" ht="57" hidden="1" customHeight="1" x14ac:dyDescent="0.35">
      <c r="A53" s="241"/>
      <c r="B53" s="242">
        <f t="shared" si="43"/>
        <v>17</v>
      </c>
      <c r="C53" s="251">
        <v>150000021</v>
      </c>
      <c r="D53" s="339"/>
      <c r="E53" s="252" t="s">
        <v>111</v>
      </c>
      <c r="F53" s="245"/>
      <c r="G53" s="259"/>
      <c r="H53" s="247" t="s">
        <v>442</v>
      </c>
      <c r="I53" s="247" t="s">
        <v>442</v>
      </c>
      <c r="J53" s="248" t="s">
        <v>442</v>
      </c>
      <c r="K53" s="310"/>
      <c r="L53" s="247" t="s">
        <v>442</v>
      </c>
      <c r="M53" s="247" t="s">
        <v>442</v>
      </c>
      <c r="N53" s="249" t="s">
        <v>442</v>
      </c>
      <c r="O53" s="247" t="s">
        <v>442</v>
      </c>
      <c r="P53" s="247" t="s">
        <v>442</v>
      </c>
      <c r="Q53" s="248" t="s">
        <v>442</v>
      </c>
      <c r="R53" s="310"/>
      <c r="S53" s="247" t="s">
        <v>442</v>
      </c>
      <c r="T53" s="247" t="s">
        <v>442</v>
      </c>
      <c r="U53" s="249" t="s">
        <v>442</v>
      </c>
      <c r="V53" s="247" t="s">
        <v>442</v>
      </c>
      <c r="W53" s="247" t="s">
        <v>442</v>
      </c>
      <c r="X53" s="248" t="s">
        <v>442</v>
      </c>
      <c r="Y53" s="310"/>
      <c r="Z53" s="247" t="s">
        <v>442</v>
      </c>
      <c r="AA53" s="247" t="s">
        <v>442</v>
      </c>
      <c r="AB53" s="249" t="s">
        <v>442</v>
      </c>
      <c r="AC53" s="247" t="s">
        <v>442</v>
      </c>
      <c r="AD53" s="247" t="s">
        <v>442</v>
      </c>
      <c r="AE53" s="247"/>
      <c r="AF53" s="262"/>
      <c r="AG53" s="257"/>
      <c r="AH53" s="248"/>
      <c r="AI53" s="249"/>
      <c r="AJ53" s="270"/>
      <c r="AK53" s="248"/>
      <c r="AL53" s="245"/>
      <c r="AM53" s="246"/>
      <c r="AN53" s="262"/>
      <c r="AO53" s="247" t="s">
        <v>442</v>
      </c>
      <c r="AP53" s="247" t="s">
        <v>442</v>
      </c>
      <c r="AQ53" s="249"/>
      <c r="AR53" s="247"/>
      <c r="AS53" s="247"/>
      <c r="AT53" s="248" t="s">
        <v>442</v>
      </c>
      <c r="AU53" s="310"/>
      <c r="AV53" s="247" t="s">
        <v>442</v>
      </c>
      <c r="AW53" s="247"/>
      <c r="AX53" s="249" t="s">
        <v>442</v>
      </c>
      <c r="AY53" s="247" t="s">
        <v>442</v>
      </c>
      <c r="AZ53" s="247" t="s">
        <v>442</v>
      </c>
      <c r="BA53" s="248" t="s">
        <v>442</v>
      </c>
      <c r="BB53" s="310"/>
      <c r="BC53" s="247" t="s">
        <v>442</v>
      </c>
      <c r="BD53" s="247"/>
      <c r="BE53" s="249"/>
      <c r="BF53" s="247"/>
      <c r="BG53" s="247" t="s">
        <v>442</v>
      </c>
      <c r="BH53" s="248" t="s">
        <v>442</v>
      </c>
      <c r="BI53" s="310"/>
      <c r="BJ53" s="247" t="s">
        <v>442</v>
      </c>
      <c r="BK53" s="247" t="s">
        <v>442</v>
      </c>
      <c r="BL53" s="249"/>
      <c r="BM53" s="247" t="s">
        <v>442</v>
      </c>
      <c r="BN53" s="247" t="s">
        <v>442</v>
      </c>
      <c r="BO53" s="321"/>
      <c r="BP53" s="326" t="s">
        <v>442</v>
      </c>
      <c r="BQ53" s="331"/>
      <c r="BR53" s="343" t="s">
        <v>442</v>
      </c>
      <c r="BS53" s="316" t="s">
        <v>442</v>
      </c>
      <c r="BT53" s="316" t="s">
        <v>442</v>
      </c>
      <c r="BU53" s="316" t="s">
        <v>442</v>
      </c>
      <c r="BV53" s="316" t="s">
        <v>442</v>
      </c>
      <c r="BW53" s="342" t="s">
        <v>442</v>
      </c>
      <c r="BX53" s="349"/>
      <c r="BY53" s="343" t="s">
        <v>442</v>
      </c>
      <c r="BZ53" s="316" t="s">
        <v>442</v>
      </c>
      <c r="CA53" s="316" t="s">
        <v>442</v>
      </c>
      <c r="CB53" s="316" t="s">
        <v>442</v>
      </c>
      <c r="CC53" s="316" t="s">
        <v>442</v>
      </c>
      <c r="CD53" s="342" t="s">
        <v>442</v>
      </c>
      <c r="CE53" s="349"/>
      <c r="CF53" s="343" t="s">
        <v>442</v>
      </c>
      <c r="CG53" s="329" t="s">
        <v>442</v>
      </c>
      <c r="CH53" s="329" t="s">
        <v>442</v>
      </c>
      <c r="CI53" s="329" t="s">
        <v>442</v>
      </c>
      <c r="CJ53" s="329" t="s">
        <v>442</v>
      </c>
      <c r="CK53" s="342" t="s">
        <v>442</v>
      </c>
      <c r="CL53" s="349"/>
      <c r="CM53" s="343" t="s">
        <v>442</v>
      </c>
      <c r="CN53" s="316" t="s">
        <v>442</v>
      </c>
      <c r="CO53" s="316"/>
      <c r="CP53" s="316" t="s">
        <v>442</v>
      </c>
      <c r="CQ53" s="316" t="s">
        <v>442</v>
      </c>
      <c r="CR53" s="342" t="s">
        <v>442</v>
      </c>
      <c r="CS53" s="349"/>
      <c r="CT53" s="326" t="s">
        <v>442</v>
      </c>
      <c r="CU53" s="245"/>
      <c r="CV53" s="329" t="s">
        <v>442</v>
      </c>
      <c r="CW53" s="316" t="s">
        <v>442</v>
      </c>
      <c r="CX53" s="316" t="s">
        <v>442</v>
      </c>
      <c r="CY53" s="316" t="s">
        <v>442</v>
      </c>
      <c r="CZ53" s="342" t="s">
        <v>442</v>
      </c>
      <c r="DA53" s="349" t="s">
        <v>442</v>
      </c>
      <c r="DB53" s="343" t="s">
        <v>442</v>
      </c>
      <c r="DC53" s="316" t="s">
        <v>442</v>
      </c>
      <c r="DD53" s="316" t="s">
        <v>442</v>
      </c>
      <c r="DE53" s="316" t="s">
        <v>442</v>
      </c>
      <c r="DF53" s="316" t="s">
        <v>442</v>
      </c>
      <c r="DG53" s="342" t="s">
        <v>442</v>
      </c>
      <c r="DH53" s="349" t="s">
        <v>442</v>
      </c>
      <c r="DI53" s="343" t="s">
        <v>442</v>
      </c>
      <c r="DJ53" s="316" t="s">
        <v>442</v>
      </c>
      <c r="DK53" s="316" t="s">
        <v>442</v>
      </c>
      <c r="DL53" s="316" t="s">
        <v>442</v>
      </c>
      <c r="DM53" s="316" t="s">
        <v>442</v>
      </c>
      <c r="DN53" s="316" t="s">
        <v>442</v>
      </c>
      <c r="DO53" s="354" t="s">
        <v>442</v>
      </c>
      <c r="DP53" s="343" t="s">
        <v>442</v>
      </c>
    </row>
    <row r="54" spans="1:120" s="9" customFormat="1" ht="57" hidden="1" customHeight="1" x14ac:dyDescent="0.35">
      <c r="A54" s="241"/>
      <c r="B54" s="242">
        <f t="shared" si="43"/>
        <v>18</v>
      </c>
      <c r="C54" s="251" t="s">
        <v>112</v>
      </c>
      <c r="D54" s="339"/>
      <c r="E54" s="252" t="s">
        <v>113</v>
      </c>
      <c r="F54" s="245"/>
      <c r="G54" s="259"/>
      <c r="H54" s="247" t="s">
        <v>442</v>
      </c>
      <c r="I54" s="247" t="s">
        <v>442</v>
      </c>
      <c r="J54" s="248" t="s">
        <v>442</v>
      </c>
      <c r="K54" s="310"/>
      <c r="L54" s="247" t="s">
        <v>442</v>
      </c>
      <c r="M54" s="247" t="s">
        <v>442</v>
      </c>
      <c r="N54" s="249" t="s">
        <v>442</v>
      </c>
      <c r="O54" s="247" t="s">
        <v>442</v>
      </c>
      <c r="P54" s="247" t="s">
        <v>442</v>
      </c>
      <c r="Q54" s="248" t="s">
        <v>442</v>
      </c>
      <c r="R54" s="310"/>
      <c r="S54" s="247" t="s">
        <v>442</v>
      </c>
      <c r="T54" s="247" t="s">
        <v>442</v>
      </c>
      <c r="U54" s="249" t="s">
        <v>442</v>
      </c>
      <c r="V54" s="247" t="s">
        <v>442</v>
      </c>
      <c r="W54" s="247" t="s">
        <v>442</v>
      </c>
      <c r="X54" s="248" t="s">
        <v>442</v>
      </c>
      <c r="Y54" s="310"/>
      <c r="Z54" s="247" t="s">
        <v>442</v>
      </c>
      <c r="AA54" s="247" t="s">
        <v>442</v>
      </c>
      <c r="AB54" s="249" t="s">
        <v>442</v>
      </c>
      <c r="AC54" s="247" t="s">
        <v>442</v>
      </c>
      <c r="AD54" s="247" t="s">
        <v>442</v>
      </c>
      <c r="AE54" s="247"/>
      <c r="AF54" s="262"/>
      <c r="AG54" s="257"/>
      <c r="AH54" s="248"/>
      <c r="AI54" s="249"/>
      <c r="AJ54" s="270"/>
      <c r="AK54" s="248"/>
      <c r="AL54" s="245"/>
      <c r="AM54" s="246"/>
      <c r="AN54" s="262"/>
      <c r="AO54" s="247" t="s">
        <v>442</v>
      </c>
      <c r="AP54" s="247" t="s">
        <v>442</v>
      </c>
      <c r="AQ54" s="249"/>
      <c r="AR54" s="247"/>
      <c r="AS54" s="247"/>
      <c r="AT54" s="248" t="s">
        <v>442</v>
      </c>
      <c r="AU54" s="310"/>
      <c r="AV54" s="247" t="s">
        <v>442</v>
      </c>
      <c r="AW54" s="247"/>
      <c r="AX54" s="249" t="s">
        <v>442</v>
      </c>
      <c r="AY54" s="247" t="s">
        <v>442</v>
      </c>
      <c r="AZ54" s="247" t="s">
        <v>442</v>
      </c>
      <c r="BA54" s="248" t="s">
        <v>442</v>
      </c>
      <c r="BB54" s="310"/>
      <c r="BC54" s="247" t="s">
        <v>442</v>
      </c>
      <c r="BD54" s="247"/>
      <c r="BE54" s="249"/>
      <c r="BF54" s="247"/>
      <c r="BG54" s="247" t="s">
        <v>442</v>
      </c>
      <c r="BH54" s="248" t="s">
        <v>442</v>
      </c>
      <c r="BI54" s="310"/>
      <c r="BJ54" s="247" t="s">
        <v>442</v>
      </c>
      <c r="BK54" s="247" t="s">
        <v>442</v>
      </c>
      <c r="BL54" s="249"/>
      <c r="BM54" s="247" t="s">
        <v>442</v>
      </c>
      <c r="BN54" s="247" t="s">
        <v>442</v>
      </c>
      <c r="BO54" s="321"/>
      <c r="BP54" s="326" t="s">
        <v>442</v>
      </c>
      <c r="BQ54" s="331"/>
      <c r="BR54" s="343" t="s">
        <v>442</v>
      </c>
      <c r="BS54" s="316" t="s">
        <v>442</v>
      </c>
      <c r="BT54" s="316" t="s">
        <v>442</v>
      </c>
      <c r="BU54" s="316" t="s">
        <v>442</v>
      </c>
      <c r="BV54" s="316" t="s">
        <v>442</v>
      </c>
      <c r="BW54" s="342" t="s">
        <v>442</v>
      </c>
      <c r="BX54" s="349"/>
      <c r="BY54" s="343" t="s">
        <v>442</v>
      </c>
      <c r="BZ54" s="316" t="s">
        <v>442</v>
      </c>
      <c r="CA54" s="316" t="s">
        <v>442</v>
      </c>
      <c r="CB54" s="316" t="s">
        <v>442</v>
      </c>
      <c r="CC54" s="316" t="s">
        <v>442</v>
      </c>
      <c r="CD54" s="342" t="s">
        <v>442</v>
      </c>
      <c r="CE54" s="349"/>
      <c r="CF54" s="343" t="s">
        <v>442</v>
      </c>
      <c r="CG54" s="329" t="s">
        <v>442</v>
      </c>
      <c r="CH54" s="329" t="s">
        <v>442</v>
      </c>
      <c r="CI54" s="329" t="s">
        <v>442</v>
      </c>
      <c r="CJ54" s="329" t="s">
        <v>442</v>
      </c>
      <c r="CK54" s="342" t="s">
        <v>442</v>
      </c>
      <c r="CL54" s="349"/>
      <c r="CM54" s="343" t="s">
        <v>442</v>
      </c>
      <c r="CN54" s="316" t="s">
        <v>442</v>
      </c>
      <c r="CO54" s="316"/>
      <c r="CP54" s="316" t="s">
        <v>442</v>
      </c>
      <c r="CQ54" s="316" t="s">
        <v>442</v>
      </c>
      <c r="CR54" s="342" t="s">
        <v>442</v>
      </c>
      <c r="CS54" s="349"/>
      <c r="CT54" s="326" t="s">
        <v>442</v>
      </c>
      <c r="CU54" s="245"/>
      <c r="CV54" s="329" t="s">
        <v>442</v>
      </c>
      <c r="CW54" s="316" t="s">
        <v>442</v>
      </c>
      <c r="CX54" s="316" t="s">
        <v>442</v>
      </c>
      <c r="CY54" s="316" t="s">
        <v>442</v>
      </c>
      <c r="CZ54" s="342" t="s">
        <v>442</v>
      </c>
      <c r="DA54" s="349" t="s">
        <v>442</v>
      </c>
      <c r="DB54" s="343" t="s">
        <v>442</v>
      </c>
      <c r="DC54" s="316" t="s">
        <v>442</v>
      </c>
      <c r="DD54" s="316" t="s">
        <v>442</v>
      </c>
      <c r="DE54" s="316" t="s">
        <v>442</v>
      </c>
      <c r="DF54" s="316" t="s">
        <v>442</v>
      </c>
      <c r="DG54" s="342" t="s">
        <v>442</v>
      </c>
      <c r="DH54" s="349" t="s">
        <v>442</v>
      </c>
      <c r="DI54" s="343" t="s">
        <v>442</v>
      </c>
      <c r="DJ54" s="316" t="s">
        <v>442</v>
      </c>
      <c r="DK54" s="316" t="s">
        <v>442</v>
      </c>
      <c r="DL54" s="316" t="s">
        <v>442</v>
      </c>
      <c r="DM54" s="316" t="s">
        <v>442</v>
      </c>
      <c r="DN54" s="316" t="s">
        <v>442</v>
      </c>
      <c r="DO54" s="354" t="s">
        <v>442</v>
      </c>
      <c r="DP54" s="343" t="s">
        <v>442</v>
      </c>
    </row>
    <row r="55" spans="1:120" s="9" customFormat="1" ht="57" hidden="1" customHeight="1" x14ac:dyDescent="0.35">
      <c r="A55" s="241"/>
      <c r="B55" s="242">
        <f t="shared" si="43"/>
        <v>19</v>
      </c>
      <c r="C55" s="251" t="s">
        <v>114</v>
      </c>
      <c r="D55" s="339"/>
      <c r="E55" s="252" t="s">
        <v>115</v>
      </c>
      <c r="F55" s="245"/>
      <c r="G55" s="259"/>
      <c r="H55" s="247" t="s">
        <v>442</v>
      </c>
      <c r="I55" s="247" t="s">
        <v>442</v>
      </c>
      <c r="J55" s="248" t="s">
        <v>442</v>
      </c>
      <c r="K55" s="310"/>
      <c r="L55" s="247" t="s">
        <v>442</v>
      </c>
      <c r="M55" s="247" t="s">
        <v>442</v>
      </c>
      <c r="N55" s="249" t="s">
        <v>442</v>
      </c>
      <c r="O55" s="247" t="s">
        <v>442</v>
      </c>
      <c r="P55" s="247" t="s">
        <v>442</v>
      </c>
      <c r="Q55" s="248" t="s">
        <v>442</v>
      </c>
      <c r="R55" s="310"/>
      <c r="S55" s="247" t="s">
        <v>442</v>
      </c>
      <c r="T55" s="247" t="s">
        <v>442</v>
      </c>
      <c r="U55" s="249" t="s">
        <v>442</v>
      </c>
      <c r="V55" s="247" t="s">
        <v>442</v>
      </c>
      <c r="W55" s="247" t="s">
        <v>442</v>
      </c>
      <c r="X55" s="248" t="s">
        <v>442</v>
      </c>
      <c r="Y55" s="310"/>
      <c r="Z55" s="247" t="s">
        <v>442</v>
      </c>
      <c r="AA55" s="247" t="s">
        <v>442</v>
      </c>
      <c r="AB55" s="249" t="s">
        <v>442</v>
      </c>
      <c r="AC55" s="247" t="s">
        <v>442</v>
      </c>
      <c r="AD55" s="247" t="s">
        <v>442</v>
      </c>
      <c r="AE55" s="247"/>
      <c r="AF55" s="262"/>
      <c r="AG55" s="257"/>
      <c r="AH55" s="248"/>
      <c r="AI55" s="249"/>
      <c r="AJ55" s="270"/>
      <c r="AK55" s="248"/>
      <c r="AL55" s="245"/>
      <c r="AM55" s="246"/>
      <c r="AN55" s="262"/>
      <c r="AO55" s="247" t="s">
        <v>442</v>
      </c>
      <c r="AP55" s="247" t="s">
        <v>442</v>
      </c>
      <c r="AQ55" s="249"/>
      <c r="AR55" s="247"/>
      <c r="AS55" s="247"/>
      <c r="AT55" s="248" t="s">
        <v>442</v>
      </c>
      <c r="AU55" s="310"/>
      <c r="AV55" s="247" t="s">
        <v>442</v>
      </c>
      <c r="AW55" s="247"/>
      <c r="AX55" s="249" t="s">
        <v>442</v>
      </c>
      <c r="AY55" s="247" t="s">
        <v>442</v>
      </c>
      <c r="AZ55" s="247" t="s">
        <v>442</v>
      </c>
      <c r="BA55" s="248" t="s">
        <v>442</v>
      </c>
      <c r="BB55" s="310"/>
      <c r="BC55" s="247" t="s">
        <v>442</v>
      </c>
      <c r="BD55" s="247"/>
      <c r="BE55" s="249"/>
      <c r="BF55" s="247"/>
      <c r="BG55" s="247" t="s">
        <v>442</v>
      </c>
      <c r="BH55" s="248" t="s">
        <v>442</v>
      </c>
      <c r="BI55" s="310"/>
      <c r="BJ55" s="247" t="s">
        <v>442</v>
      </c>
      <c r="BK55" s="247" t="s">
        <v>442</v>
      </c>
      <c r="BL55" s="249"/>
      <c r="BM55" s="247" t="s">
        <v>442</v>
      </c>
      <c r="BN55" s="247" t="s">
        <v>442</v>
      </c>
      <c r="BO55" s="321"/>
      <c r="BP55" s="326" t="s">
        <v>442</v>
      </c>
      <c r="BQ55" s="331"/>
      <c r="BR55" s="343" t="s">
        <v>442</v>
      </c>
      <c r="BS55" s="316" t="s">
        <v>442</v>
      </c>
      <c r="BT55" s="316" t="s">
        <v>442</v>
      </c>
      <c r="BU55" s="316" t="s">
        <v>442</v>
      </c>
      <c r="BV55" s="316" t="s">
        <v>442</v>
      </c>
      <c r="BW55" s="342" t="s">
        <v>442</v>
      </c>
      <c r="BX55" s="349"/>
      <c r="BY55" s="343" t="s">
        <v>442</v>
      </c>
      <c r="BZ55" s="316" t="s">
        <v>442</v>
      </c>
      <c r="CA55" s="316" t="s">
        <v>442</v>
      </c>
      <c r="CB55" s="316" t="s">
        <v>442</v>
      </c>
      <c r="CC55" s="316" t="s">
        <v>442</v>
      </c>
      <c r="CD55" s="342" t="s">
        <v>442</v>
      </c>
      <c r="CE55" s="349"/>
      <c r="CF55" s="343" t="s">
        <v>442</v>
      </c>
      <c r="CG55" s="329" t="s">
        <v>442</v>
      </c>
      <c r="CH55" s="329" t="s">
        <v>442</v>
      </c>
      <c r="CI55" s="329" t="s">
        <v>442</v>
      </c>
      <c r="CJ55" s="329" t="s">
        <v>442</v>
      </c>
      <c r="CK55" s="342" t="s">
        <v>442</v>
      </c>
      <c r="CL55" s="349"/>
      <c r="CM55" s="343" t="s">
        <v>442</v>
      </c>
      <c r="CN55" s="316" t="s">
        <v>442</v>
      </c>
      <c r="CO55" s="316"/>
      <c r="CP55" s="316" t="s">
        <v>442</v>
      </c>
      <c r="CQ55" s="316" t="s">
        <v>442</v>
      </c>
      <c r="CR55" s="342" t="s">
        <v>442</v>
      </c>
      <c r="CS55" s="349"/>
      <c r="CT55" s="326" t="s">
        <v>442</v>
      </c>
      <c r="CU55" s="245"/>
      <c r="CV55" s="329" t="s">
        <v>442</v>
      </c>
      <c r="CW55" s="316" t="s">
        <v>442</v>
      </c>
      <c r="CX55" s="316" t="s">
        <v>442</v>
      </c>
      <c r="CY55" s="316" t="s">
        <v>442</v>
      </c>
      <c r="CZ55" s="342" t="s">
        <v>442</v>
      </c>
      <c r="DA55" s="349" t="s">
        <v>442</v>
      </c>
      <c r="DB55" s="343" t="s">
        <v>442</v>
      </c>
      <c r="DC55" s="316" t="s">
        <v>442</v>
      </c>
      <c r="DD55" s="316" t="s">
        <v>442</v>
      </c>
      <c r="DE55" s="316" t="s">
        <v>442</v>
      </c>
      <c r="DF55" s="316" t="s">
        <v>442</v>
      </c>
      <c r="DG55" s="342" t="s">
        <v>442</v>
      </c>
      <c r="DH55" s="349" t="s">
        <v>442</v>
      </c>
      <c r="DI55" s="343" t="s">
        <v>442</v>
      </c>
      <c r="DJ55" s="316" t="s">
        <v>442</v>
      </c>
      <c r="DK55" s="316" t="s">
        <v>442</v>
      </c>
      <c r="DL55" s="316" t="s">
        <v>442</v>
      </c>
      <c r="DM55" s="316" t="s">
        <v>442</v>
      </c>
      <c r="DN55" s="316" t="s">
        <v>442</v>
      </c>
      <c r="DO55" s="354" t="s">
        <v>442</v>
      </c>
      <c r="DP55" s="343" t="s">
        <v>442</v>
      </c>
    </row>
    <row r="56" spans="1:120" s="9" customFormat="1" ht="57" hidden="1" customHeight="1" x14ac:dyDescent="0.35">
      <c r="A56" s="241"/>
      <c r="B56" s="242">
        <f t="shared" si="43"/>
        <v>20</v>
      </c>
      <c r="C56" s="251" t="s">
        <v>116</v>
      </c>
      <c r="D56" s="339"/>
      <c r="E56" s="252" t="s">
        <v>117</v>
      </c>
      <c r="F56" s="245"/>
      <c r="G56" s="259"/>
      <c r="H56" s="247" t="s">
        <v>442</v>
      </c>
      <c r="I56" s="247" t="s">
        <v>442</v>
      </c>
      <c r="J56" s="248" t="s">
        <v>442</v>
      </c>
      <c r="K56" s="310"/>
      <c r="L56" s="247" t="s">
        <v>442</v>
      </c>
      <c r="M56" s="247" t="s">
        <v>442</v>
      </c>
      <c r="N56" s="249" t="s">
        <v>442</v>
      </c>
      <c r="O56" s="247" t="s">
        <v>442</v>
      </c>
      <c r="P56" s="247" t="s">
        <v>442</v>
      </c>
      <c r="Q56" s="248" t="s">
        <v>442</v>
      </c>
      <c r="R56" s="310"/>
      <c r="S56" s="247" t="s">
        <v>442</v>
      </c>
      <c r="T56" s="247" t="s">
        <v>442</v>
      </c>
      <c r="U56" s="249" t="s">
        <v>442</v>
      </c>
      <c r="V56" s="247" t="s">
        <v>442</v>
      </c>
      <c r="W56" s="247" t="s">
        <v>442</v>
      </c>
      <c r="X56" s="248" t="s">
        <v>442</v>
      </c>
      <c r="Y56" s="310"/>
      <c r="Z56" s="247" t="s">
        <v>442</v>
      </c>
      <c r="AA56" s="247" t="s">
        <v>442</v>
      </c>
      <c r="AB56" s="249" t="s">
        <v>442</v>
      </c>
      <c r="AC56" s="247" t="s">
        <v>442</v>
      </c>
      <c r="AD56" s="247" t="s">
        <v>442</v>
      </c>
      <c r="AE56" s="247"/>
      <c r="AF56" s="262"/>
      <c r="AG56" s="257"/>
      <c r="AH56" s="248"/>
      <c r="AI56" s="249"/>
      <c r="AJ56" s="270"/>
      <c r="AK56" s="248"/>
      <c r="AL56" s="245"/>
      <c r="AM56" s="246"/>
      <c r="AN56" s="262"/>
      <c r="AO56" s="247" t="s">
        <v>442</v>
      </c>
      <c r="AP56" s="247" t="s">
        <v>442</v>
      </c>
      <c r="AQ56" s="249"/>
      <c r="AR56" s="247"/>
      <c r="AS56" s="247"/>
      <c r="AT56" s="248" t="s">
        <v>442</v>
      </c>
      <c r="AU56" s="310"/>
      <c r="AV56" s="247" t="s">
        <v>442</v>
      </c>
      <c r="AW56" s="247"/>
      <c r="AX56" s="249" t="s">
        <v>442</v>
      </c>
      <c r="AY56" s="247" t="s">
        <v>442</v>
      </c>
      <c r="AZ56" s="247" t="s">
        <v>442</v>
      </c>
      <c r="BA56" s="248" t="s">
        <v>442</v>
      </c>
      <c r="BB56" s="310"/>
      <c r="BC56" s="247" t="s">
        <v>442</v>
      </c>
      <c r="BD56" s="247"/>
      <c r="BE56" s="249"/>
      <c r="BF56" s="247"/>
      <c r="BG56" s="247" t="s">
        <v>442</v>
      </c>
      <c r="BH56" s="248" t="s">
        <v>442</v>
      </c>
      <c r="BI56" s="310"/>
      <c r="BJ56" s="247" t="s">
        <v>442</v>
      </c>
      <c r="BK56" s="247" t="s">
        <v>442</v>
      </c>
      <c r="BL56" s="249"/>
      <c r="BM56" s="247" t="s">
        <v>442</v>
      </c>
      <c r="BN56" s="247" t="s">
        <v>442</v>
      </c>
      <c r="BO56" s="321"/>
      <c r="BP56" s="326" t="s">
        <v>442</v>
      </c>
      <c r="BQ56" s="331"/>
      <c r="BR56" s="343" t="s">
        <v>442</v>
      </c>
      <c r="BS56" s="316" t="s">
        <v>442</v>
      </c>
      <c r="BT56" s="316" t="s">
        <v>442</v>
      </c>
      <c r="BU56" s="316" t="s">
        <v>442</v>
      </c>
      <c r="BV56" s="316" t="s">
        <v>442</v>
      </c>
      <c r="BW56" s="342" t="s">
        <v>442</v>
      </c>
      <c r="BX56" s="349"/>
      <c r="BY56" s="343" t="s">
        <v>442</v>
      </c>
      <c r="BZ56" s="316" t="s">
        <v>442</v>
      </c>
      <c r="CA56" s="316" t="s">
        <v>442</v>
      </c>
      <c r="CB56" s="316" t="s">
        <v>442</v>
      </c>
      <c r="CC56" s="316" t="s">
        <v>442</v>
      </c>
      <c r="CD56" s="342" t="s">
        <v>442</v>
      </c>
      <c r="CE56" s="349"/>
      <c r="CF56" s="343" t="s">
        <v>442</v>
      </c>
      <c r="CG56" s="329" t="s">
        <v>442</v>
      </c>
      <c r="CH56" s="329" t="s">
        <v>442</v>
      </c>
      <c r="CI56" s="329" t="s">
        <v>442</v>
      </c>
      <c r="CJ56" s="329" t="s">
        <v>442</v>
      </c>
      <c r="CK56" s="342" t="s">
        <v>442</v>
      </c>
      <c r="CL56" s="349"/>
      <c r="CM56" s="343" t="s">
        <v>442</v>
      </c>
      <c r="CN56" s="316" t="s">
        <v>442</v>
      </c>
      <c r="CO56" s="316"/>
      <c r="CP56" s="316" t="s">
        <v>442</v>
      </c>
      <c r="CQ56" s="316" t="s">
        <v>442</v>
      </c>
      <c r="CR56" s="342" t="s">
        <v>442</v>
      </c>
      <c r="CS56" s="349"/>
      <c r="CT56" s="326" t="s">
        <v>442</v>
      </c>
      <c r="CU56" s="245"/>
      <c r="CV56" s="329" t="s">
        <v>442</v>
      </c>
      <c r="CW56" s="316" t="s">
        <v>442</v>
      </c>
      <c r="CX56" s="316" t="s">
        <v>442</v>
      </c>
      <c r="CY56" s="316" t="s">
        <v>442</v>
      </c>
      <c r="CZ56" s="342" t="s">
        <v>442</v>
      </c>
      <c r="DA56" s="349" t="s">
        <v>442</v>
      </c>
      <c r="DB56" s="343" t="s">
        <v>442</v>
      </c>
      <c r="DC56" s="316" t="s">
        <v>442</v>
      </c>
      <c r="DD56" s="316" t="s">
        <v>442</v>
      </c>
      <c r="DE56" s="316" t="s">
        <v>442</v>
      </c>
      <c r="DF56" s="316" t="s">
        <v>442</v>
      </c>
      <c r="DG56" s="342" t="s">
        <v>442</v>
      </c>
      <c r="DH56" s="349" t="s">
        <v>442</v>
      </c>
      <c r="DI56" s="343" t="s">
        <v>442</v>
      </c>
      <c r="DJ56" s="316" t="s">
        <v>442</v>
      </c>
      <c r="DK56" s="316" t="s">
        <v>442</v>
      </c>
      <c r="DL56" s="316" t="s">
        <v>442</v>
      </c>
      <c r="DM56" s="316" t="s">
        <v>442</v>
      </c>
      <c r="DN56" s="316" t="s">
        <v>442</v>
      </c>
      <c r="DO56" s="354" t="s">
        <v>442</v>
      </c>
      <c r="DP56" s="343" t="s">
        <v>442</v>
      </c>
    </row>
    <row r="57" spans="1:120" s="9" customFormat="1" ht="57" hidden="1" customHeight="1" x14ac:dyDescent="0.35">
      <c r="A57" s="241"/>
      <c r="B57" s="242">
        <f t="shared" si="43"/>
        <v>21</v>
      </c>
      <c r="C57" s="251" t="s">
        <v>205</v>
      </c>
      <c r="D57" s="339"/>
      <c r="E57" s="252" t="s">
        <v>207</v>
      </c>
      <c r="F57" s="245"/>
      <c r="G57" s="259"/>
      <c r="H57" s="247" t="s">
        <v>442</v>
      </c>
      <c r="I57" s="247" t="s">
        <v>442</v>
      </c>
      <c r="J57" s="248" t="s">
        <v>442</v>
      </c>
      <c r="K57" s="310"/>
      <c r="L57" s="247" t="s">
        <v>442</v>
      </c>
      <c r="M57" s="247" t="s">
        <v>442</v>
      </c>
      <c r="N57" s="249" t="s">
        <v>442</v>
      </c>
      <c r="O57" s="247" t="s">
        <v>442</v>
      </c>
      <c r="P57" s="247" t="s">
        <v>442</v>
      </c>
      <c r="Q57" s="248" t="s">
        <v>442</v>
      </c>
      <c r="R57" s="310"/>
      <c r="S57" s="247" t="s">
        <v>442</v>
      </c>
      <c r="T57" s="247" t="s">
        <v>442</v>
      </c>
      <c r="U57" s="249" t="s">
        <v>442</v>
      </c>
      <c r="V57" s="247" t="s">
        <v>442</v>
      </c>
      <c r="W57" s="247" t="s">
        <v>442</v>
      </c>
      <c r="X57" s="248" t="s">
        <v>442</v>
      </c>
      <c r="Y57" s="310"/>
      <c r="Z57" s="247" t="s">
        <v>442</v>
      </c>
      <c r="AA57" s="247" t="s">
        <v>442</v>
      </c>
      <c r="AB57" s="249" t="s">
        <v>442</v>
      </c>
      <c r="AC57" s="247" t="s">
        <v>442</v>
      </c>
      <c r="AD57" s="247" t="s">
        <v>442</v>
      </c>
      <c r="AE57" s="247"/>
      <c r="AF57" s="262"/>
      <c r="AG57" s="257"/>
      <c r="AH57" s="248"/>
      <c r="AI57" s="249"/>
      <c r="AJ57" s="270"/>
      <c r="AK57" s="248"/>
      <c r="AL57" s="245"/>
      <c r="AM57" s="246"/>
      <c r="AN57" s="262"/>
      <c r="AO57" s="247" t="s">
        <v>442</v>
      </c>
      <c r="AP57" s="247" t="s">
        <v>442</v>
      </c>
      <c r="AQ57" s="249"/>
      <c r="AR57" s="247"/>
      <c r="AS57" s="247"/>
      <c r="AT57" s="248" t="s">
        <v>442</v>
      </c>
      <c r="AU57" s="310"/>
      <c r="AV57" s="247" t="s">
        <v>442</v>
      </c>
      <c r="AW57" s="247"/>
      <c r="AX57" s="249" t="s">
        <v>442</v>
      </c>
      <c r="AY57" s="247" t="s">
        <v>442</v>
      </c>
      <c r="AZ57" s="247" t="s">
        <v>442</v>
      </c>
      <c r="BA57" s="248" t="s">
        <v>442</v>
      </c>
      <c r="BB57" s="310"/>
      <c r="BC57" s="247" t="s">
        <v>442</v>
      </c>
      <c r="BD57" s="247"/>
      <c r="BE57" s="249"/>
      <c r="BF57" s="247"/>
      <c r="BG57" s="247" t="s">
        <v>442</v>
      </c>
      <c r="BH57" s="248" t="s">
        <v>442</v>
      </c>
      <c r="BI57" s="310"/>
      <c r="BJ57" s="247" t="s">
        <v>442</v>
      </c>
      <c r="BK57" s="247" t="s">
        <v>442</v>
      </c>
      <c r="BL57" s="249"/>
      <c r="BM57" s="247" t="s">
        <v>442</v>
      </c>
      <c r="BN57" s="247" t="s">
        <v>442</v>
      </c>
      <c r="BO57" s="321"/>
      <c r="BP57" s="326" t="s">
        <v>442</v>
      </c>
      <c r="BQ57" s="331"/>
      <c r="BR57" s="343" t="s">
        <v>442</v>
      </c>
      <c r="BS57" s="316" t="s">
        <v>442</v>
      </c>
      <c r="BT57" s="316" t="s">
        <v>442</v>
      </c>
      <c r="BU57" s="316" t="s">
        <v>442</v>
      </c>
      <c r="BV57" s="316" t="s">
        <v>442</v>
      </c>
      <c r="BW57" s="342" t="s">
        <v>442</v>
      </c>
      <c r="BX57" s="349"/>
      <c r="BY57" s="343" t="s">
        <v>442</v>
      </c>
      <c r="BZ57" s="316" t="s">
        <v>442</v>
      </c>
      <c r="CA57" s="316" t="s">
        <v>442</v>
      </c>
      <c r="CB57" s="316" t="s">
        <v>442</v>
      </c>
      <c r="CC57" s="316" t="s">
        <v>442</v>
      </c>
      <c r="CD57" s="342" t="s">
        <v>442</v>
      </c>
      <c r="CE57" s="349"/>
      <c r="CF57" s="343" t="s">
        <v>442</v>
      </c>
      <c r="CG57" s="329" t="s">
        <v>442</v>
      </c>
      <c r="CH57" s="329" t="s">
        <v>442</v>
      </c>
      <c r="CI57" s="329" t="s">
        <v>442</v>
      </c>
      <c r="CJ57" s="329" t="s">
        <v>442</v>
      </c>
      <c r="CK57" s="342" t="s">
        <v>442</v>
      </c>
      <c r="CL57" s="349"/>
      <c r="CM57" s="343" t="s">
        <v>442</v>
      </c>
      <c r="CN57" s="316" t="s">
        <v>442</v>
      </c>
      <c r="CO57" s="316"/>
      <c r="CP57" s="316" t="s">
        <v>442</v>
      </c>
      <c r="CQ57" s="316" t="s">
        <v>442</v>
      </c>
      <c r="CR57" s="342" t="s">
        <v>442</v>
      </c>
      <c r="CS57" s="349"/>
      <c r="CT57" s="326" t="s">
        <v>442</v>
      </c>
      <c r="CU57" s="245"/>
      <c r="CV57" s="329" t="s">
        <v>442</v>
      </c>
      <c r="CW57" s="316" t="s">
        <v>442</v>
      </c>
      <c r="CX57" s="316" t="s">
        <v>442</v>
      </c>
      <c r="CY57" s="316" t="s">
        <v>442</v>
      </c>
      <c r="CZ57" s="342" t="s">
        <v>442</v>
      </c>
      <c r="DA57" s="349" t="s">
        <v>442</v>
      </c>
      <c r="DB57" s="343" t="s">
        <v>442</v>
      </c>
      <c r="DC57" s="316" t="s">
        <v>442</v>
      </c>
      <c r="DD57" s="316" t="s">
        <v>442</v>
      </c>
      <c r="DE57" s="316" t="s">
        <v>442</v>
      </c>
      <c r="DF57" s="316" t="s">
        <v>442</v>
      </c>
      <c r="DG57" s="342" t="s">
        <v>442</v>
      </c>
      <c r="DH57" s="349" t="s">
        <v>442</v>
      </c>
      <c r="DI57" s="343" t="s">
        <v>442</v>
      </c>
      <c r="DJ57" s="316" t="s">
        <v>442</v>
      </c>
      <c r="DK57" s="316" t="s">
        <v>442</v>
      </c>
      <c r="DL57" s="316" t="s">
        <v>442</v>
      </c>
      <c r="DM57" s="316" t="s">
        <v>442</v>
      </c>
      <c r="DN57" s="316" t="s">
        <v>442</v>
      </c>
      <c r="DO57" s="354" t="s">
        <v>442</v>
      </c>
      <c r="DP57" s="343" t="s">
        <v>442</v>
      </c>
    </row>
    <row r="58" spans="1:120" s="9" customFormat="1" ht="57" hidden="1" customHeight="1" x14ac:dyDescent="0.35">
      <c r="A58" s="241"/>
      <c r="B58" s="242">
        <f t="shared" si="43"/>
        <v>22</v>
      </c>
      <c r="C58" s="251" t="s">
        <v>206</v>
      </c>
      <c r="D58" s="339"/>
      <c r="E58" s="252" t="s">
        <v>208</v>
      </c>
      <c r="F58" s="245"/>
      <c r="G58" s="259"/>
      <c r="H58" s="247" t="s">
        <v>442</v>
      </c>
      <c r="I58" s="247" t="s">
        <v>442</v>
      </c>
      <c r="J58" s="248" t="s">
        <v>442</v>
      </c>
      <c r="K58" s="310"/>
      <c r="L58" s="247" t="s">
        <v>442</v>
      </c>
      <c r="M58" s="247" t="s">
        <v>442</v>
      </c>
      <c r="N58" s="249" t="s">
        <v>442</v>
      </c>
      <c r="O58" s="247" t="s">
        <v>442</v>
      </c>
      <c r="P58" s="247" t="s">
        <v>442</v>
      </c>
      <c r="Q58" s="248" t="s">
        <v>442</v>
      </c>
      <c r="R58" s="310"/>
      <c r="S58" s="247" t="s">
        <v>442</v>
      </c>
      <c r="T58" s="247" t="s">
        <v>442</v>
      </c>
      <c r="U58" s="249" t="s">
        <v>442</v>
      </c>
      <c r="V58" s="247" t="s">
        <v>442</v>
      </c>
      <c r="W58" s="247" t="s">
        <v>442</v>
      </c>
      <c r="X58" s="248" t="s">
        <v>442</v>
      </c>
      <c r="Y58" s="310"/>
      <c r="Z58" s="247" t="s">
        <v>442</v>
      </c>
      <c r="AA58" s="247" t="s">
        <v>442</v>
      </c>
      <c r="AB58" s="249" t="s">
        <v>442</v>
      </c>
      <c r="AC58" s="247" t="s">
        <v>442</v>
      </c>
      <c r="AD58" s="247" t="s">
        <v>442</v>
      </c>
      <c r="AE58" s="247"/>
      <c r="AF58" s="262"/>
      <c r="AG58" s="257"/>
      <c r="AH58" s="248"/>
      <c r="AI58" s="249"/>
      <c r="AJ58" s="270"/>
      <c r="AK58" s="248"/>
      <c r="AL58" s="245"/>
      <c r="AM58" s="246"/>
      <c r="AN58" s="262"/>
      <c r="AO58" s="247" t="s">
        <v>442</v>
      </c>
      <c r="AP58" s="247" t="s">
        <v>442</v>
      </c>
      <c r="AQ58" s="249"/>
      <c r="AR58" s="247"/>
      <c r="AS58" s="247"/>
      <c r="AT58" s="248" t="s">
        <v>442</v>
      </c>
      <c r="AU58" s="310"/>
      <c r="AV58" s="247" t="s">
        <v>442</v>
      </c>
      <c r="AW58" s="247"/>
      <c r="AX58" s="249" t="s">
        <v>442</v>
      </c>
      <c r="AY58" s="247" t="s">
        <v>442</v>
      </c>
      <c r="AZ58" s="247" t="s">
        <v>442</v>
      </c>
      <c r="BA58" s="248" t="s">
        <v>442</v>
      </c>
      <c r="BB58" s="310"/>
      <c r="BC58" s="247" t="s">
        <v>442</v>
      </c>
      <c r="BD58" s="247"/>
      <c r="BE58" s="249"/>
      <c r="BF58" s="247"/>
      <c r="BG58" s="247" t="s">
        <v>442</v>
      </c>
      <c r="BH58" s="248" t="s">
        <v>442</v>
      </c>
      <c r="BI58" s="310"/>
      <c r="BJ58" s="247" t="s">
        <v>442</v>
      </c>
      <c r="BK58" s="247" t="s">
        <v>442</v>
      </c>
      <c r="BL58" s="249"/>
      <c r="BM58" s="247" t="s">
        <v>442</v>
      </c>
      <c r="BN58" s="247" t="s">
        <v>442</v>
      </c>
      <c r="BO58" s="321"/>
      <c r="BP58" s="326" t="s">
        <v>442</v>
      </c>
      <c r="BQ58" s="331"/>
      <c r="BR58" s="343" t="s">
        <v>442</v>
      </c>
      <c r="BS58" s="316" t="s">
        <v>442</v>
      </c>
      <c r="BT58" s="316" t="s">
        <v>442</v>
      </c>
      <c r="BU58" s="316" t="s">
        <v>442</v>
      </c>
      <c r="BV58" s="316" t="s">
        <v>442</v>
      </c>
      <c r="BW58" s="342" t="s">
        <v>442</v>
      </c>
      <c r="BX58" s="349"/>
      <c r="BY58" s="343" t="s">
        <v>442</v>
      </c>
      <c r="BZ58" s="316" t="s">
        <v>442</v>
      </c>
      <c r="CA58" s="316" t="s">
        <v>442</v>
      </c>
      <c r="CB58" s="316" t="s">
        <v>442</v>
      </c>
      <c r="CC58" s="316" t="s">
        <v>442</v>
      </c>
      <c r="CD58" s="342" t="s">
        <v>442</v>
      </c>
      <c r="CE58" s="349"/>
      <c r="CF58" s="343" t="s">
        <v>442</v>
      </c>
      <c r="CG58" s="329" t="s">
        <v>442</v>
      </c>
      <c r="CH58" s="329" t="s">
        <v>442</v>
      </c>
      <c r="CI58" s="329" t="s">
        <v>442</v>
      </c>
      <c r="CJ58" s="329" t="s">
        <v>442</v>
      </c>
      <c r="CK58" s="342" t="s">
        <v>442</v>
      </c>
      <c r="CL58" s="349"/>
      <c r="CM58" s="343" t="s">
        <v>442</v>
      </c>
      <c r="CN58" s="316" t="s">
        <v>442</v>
      </c>
      <c r="CO58" s="316"/>
      <c r="CP58" s="316" t="s">
        <v>442</v>
      </c>
      <c r="CQ58" s="316" t="s">
        <v>442</v>
      </c>
      <c r="CR58" s="342" t="s">
        <v>442</v>
      </c>
      <c r="CS58" s="349"/>
      <c r="CT58" s="326" t="s">
        <v>442</v>
      </c>
      <c r="CU58" s="245"/>
      <c r="CV58" s="329" t="s">
        <v>442</v>
      </c>
      <c r="CW58" s="316" t="s">
        <v>442</v>
      </c>
      <c r="CX58" s="316" t="s">
        <v>442</v>
      </c>
      <c r="CY58" s="316" t="s">
        <v>442</v>
      </c>
      <c r="CZ58" s="342" t="s">
        <v>442</v>
      </c>
      <c r="DA58" s="349" t="s">
        <v>442</v>
      </c>
      <c r="DB58" s="343" t="s">
        <v>442</v>
      </c>
      <c r="DC58" s="316" t="s">
        <v>442</v>
      </c>
      <c r="DD58" s="316" t="s">
        <v>442</v>
      </c>
      <c r="DE58" s="316" t="s">
        <v>442</v>
      </c>
      <c r="DF58" s="316" t="s">
        <v>442</v>
      </c>
      <c r="DG58" s="342" t="s">
        <v>442</v>
      </c>
      <c r="DH58" s="349" t="s">
        <v>442</v>
      </c>
      <c r="DI58" s="343" t="s">
        <v>442</v>
      </c>
      <c r="DJ58" s="316" t="s">
        <v>442</v>
      </c>
      <c r="DK58" s="316" t="s">
        <v>442</v>
      </c>
      <c r="DL58" s="316" t="s">
        <v>442</v>
      </c>
      <c r="DM58" s="316" t="s">
        <v>442</v>
      </c>
      <c r="DN58" s="316" t="s">
        <v>442</v>
      </c>
      <c r="DO58" s="354" t="s">
        <v>442</v>
      </c>
      <c r="DP58" s="343" t="s">
        <v>442</v>
      </c>
    </row>
    <row r="59" spans="1:120" s="9" customFormat="1" ht="57" hidden="1" customHeight="1" x14ac:dyDescent="0.35">
      <c r="A59" s="241"/>
      <c r="B59" s="242">
        <f t="shared" si="43"/>
        <v>23</v>
      </c>
      <c r="C59" s="251" t="s">
        <v>209</v>
      </c>
      <c r="D59" s="339"/>
      <c r="E59" s="252" t="s">
        <v>211</v>
      </c>
      <c r="F59" s="245"/>
      <c r="G59" s="259"/>
      <c r="H59" s="247" t="s">
        <v>442</v>
      </c>
      <c r="I59" s="247" t="s">
        <v>442</v>
      </c>
      <c r="J59" s="248" t="s">
        <v>442</v>
      </c>
      <c r="K59" s="310"/>
      <c r="L59" s="247" t="s">
        <v>442</v>
      </c>
      <c r="M59" s="247" t="s">
        <v>442</v>
      </c>
      <c r="N59" s="249" t="s">
        <v>442</v>
      </c>
      <c r="O59" s="247" t="s">
        <v>442</v>
      </c>
      <c r="P59" s="247" t="s">
        <v>442</v>
      </c>
      <c r="Q59" s="248" t="s">
        <v>442</v>
      </c>
      <c r="R59" s="310"/>
      <c r="S59" s="247" t="s">
        <v>442</v>
      </c>
      <c r="T59" s="247" t="s">
        <v>442</v>
      </c>
      <c r="U59" s="249" t="s">
        <v>442</v>
      </c>
      <c r="V59" s="247" t="s">
        <v>442</v>
      </c>
      <c r="W59" s="247" t="s">
        <v>442</v>
      </c>
      <c r="X59" s="248" t="s">
        <v>442</v>
      </c>
      <c r="Y59" s="310"/>
      <c r="Z59" s="247" t="s">
        <v>442</v>
      </c>
      <c r="AA59" s="247" t="s">
        <v>442</v>
      </c>
      <c r="AB59" s="249" t="s">
        <v>442</v>
      </c>
      <c r="AC59" s="247" t="s">
        <v>442</v>
      </c>
      <c r="AD59" s="247" t="s">
        <v>442</v>
      </c>
      <c r="AE59" s="247"/>
      <c r="AF59" s="262"/>
      <c r="AG59" s="257"/>
      <c r="AH59" s="248"/>
      <c r="AI59" s="249"/>
      <c r="AJ59" s="270"/>
      <c r="AK59" s="248"/>
      <c r="AL59" s="245"/>
      <c r="AM59" s="246"/>
      <c r="AN59" s="262"/>
      <c r="AO59" s="247" t="s">
        <v>442</v>
      </c>
      <c r="AP59" s="247" t="s">
        <v>442</v>
      </c>
      <c r="AQ59" s="249"/>
      <c r="AR59" s="247"/>
      <c r="AS59" s="247"/>
      <c r="AT59" s="248" t="s">
        <v>442</v>
      </c>
      <c r="AU59" s="310"/>
      <c r="AV59" s="247" t="s">
        <v>442</v>
      </c>
      <c r="AW59" s="247"/>
      <c r="AX59" s="249" t="s">
        <v>442</v>
      </c>
      <c r="AY59" s="247" t="s">
        <v>442</v>
      </c>
      <c r="AZ59" s="247" t="s">
        <v>442</v>
      </c>
      <c r="BA59" s="248" t="s">
        <v>442</v>
      </c>
      <c r="BB59" s="310"/>
      <c r="BC59" s="247" t="s">
        <v>442</v>
      </c>
      <c r="BD59" s="247"/>
      <c r="BE59" s="249"/>
      <c r="BF59" s="247"/>
      <c r="BG59" s="247" t="s">
        <v>442</v>
      </c>
      <c r="BH59" s="248" t="s">
        <v>442</v>
      </c>
      <c r="BI59" s="310"/>
      <c r="BJ59" s="247" t="s">
        <v>442</v>
      </c>
      <c r="BK59" s="247" t="s">
        <v>442</v>
      </c>
      <c r="BL59" s="249"/>
      <c r="BM59" s="247" t="s">
        <v>442</v>
      </c>
      <c r="BN59" s="247" t="s">
        <v>442</v>
      </c>
      <c r="BO59" s="321"/>
      <c r="BP59" s="326" t="s">
        <v>442</v>
      </c>
      <c r="BQ59" s="331"/>
      <c r="BR59" s="343" t="s">
        <v>442</v>
      </c>
      <c r="BS59" s="316" t="s">
        <v>442</v>
      </c>
      <c r="BT59" s="316" t="s">
        <v>442</v>
      </c>
      <c r="BU59" s="316" t="s">
        <v>442</v>
      </c>
      <c r="BV59" s="316" t="s">
        <v>442</v>
      </c>
      <c r="BW59" s="342" t="s">
        <v>442</v>
      </c>
      <c r="BX59" s="349"/>
      <c r="BY59" s="343" t="s">
        <v>442</v>
      </c>
      <c r="BZ59" s="316" t="s">
        <v>442</v>
      </c>
      <c r="CA59" s="316" t="s">
        <v>442</v>
      </c>
      <c r="CB59" s="316" t="s">
        <v>442</v>
      </c>
      <c r="CC59" s="316" t="s">
        <v>442</v>
      </c>
      <c r="CD59" s="342" t="s">
        <v>442</v>
      </c>
      <c r="CE59" s="349"/>
      <c r="CF59" s="343" t="s">
        <v>442</v>
      </c>
      <c r="CG59" s="329" t="s">
        <v>442</v>
      </c>
      <c r="CH59" s="329" t="s">
        <v>442</v>
      </c>
      <c r="CI59" s="329" t="s">
        <v>442</v>
      </c>
      <c r="CJ59" s="329" t="s">
        <v>442</v>
      </c>
      <c r="CK59" s="342" t="s">
        <v>442</v>
      </c>
      <c r="CL59" s="349"/>
      <c r="CM59" s="343" t="s">
        <v>442</v>
      </c>
      <c r="CN59" s="316" t="s">
        <v>442</v>
      </c>
      <c r="CO59" s="316"/>
      <c r="CP59" s="316" t="s">
        <v>442</v>
      </c>
      <c r="CQ59" s="316" t="s">
        <v>442</v>
      </c>
      <c r="CR59" s="342" t="s">
        <v>442</v>
      </c>
      <c r="CS59" s="349"/>
      <c r="CT59" s="326" t="s">
        <v>442</v>
      </c>
      <c r="CU59" s="245"/>
      <c r="CV59" s="329" t="s">
        <v>442</v>
      </c>
      <c r="CW59" s="316" t="s">
        <v>442</v>
      </c>
      <c r="CX59" s="316" t="s">
        <v>442</v>
      </c>
      <c r="CY59" s="316" t="s">
        <v>442</v>
      </c>
      <c r="CZ59" s="342" t="s">
        <v>442</v>
      </c>
      <c r="DA59" s="349" t="s">
        <v>442</v>
      </c>
      <c r="DB59" s="343" t="s">
        <v>442</v>
      </c>
      <c r="DC59" s="316" t="s">
        <v>442</v>
      </c>
      <c r="DD59" s="316" t="s">
        <v>442</v>
      </c>
      <c r="DE59" s="316" t="s">
        <v>442</v>
      </c>
      <c r="DF59" s="316" t="s">
        <v>442</v>
      </c>
      <c r="DG59" s="342" t="s">
        <v>442</v>
      </c>
      <c r="DH59" s="349" t="s">
        <v>442</v>
      </c>
      <c r="DI59" s="343" t="s">
        <v>442</v>
      </c>
      <c r="DJ59" s="316" t="s">
        <v>442</v>
      </c>
      <c r="DK59" s="316" t="s">
        <v>442</v>
      </c>
      <c r="DL59" s="316" t="s">
        <v>442</v>
      </c>
      <c r="DM59" s="316" t="s">
        <v>442</v>
      </c>
      <c r="DN59" s="316" t="s">
        <v>442</v>
      </c>
      <c r="DO59" s="354" t="s">
        <v>442</v>
      </c>
      <c r="DP59" s="343" t="s">
        <v>442</v>
      </c>
    </row>
    <row r="60" spans="1:120" s="9" customFormat="1" ht="57" hidden="1" customHeight="1" x14ac:dyDescent="0.35">
      <c r="A60" s="241"/>
      <c r="B60" s="242">
        <f t="shared" si="43"/>
        <v>24</v>
      </c>
      <c r="C60" s="251" t="s">
        <v>210</v>
      </c>
      <c r="D60" s="339"/>
      <c r="E60" s="252" t="s">
        <v>212</v>
      </c>
      <c r="F60" s="245"/>
      <c r="G60" s="259"/>
      <c r="H60" s="247" t="s">
        <v>442</v>
      </c>
      <c r="I60" s="247" t="s">
        <v>442</v>
      </c>
      <c r="J60" s="248" t="s">
        <v>442</v>
      </c>
      <c r="K60" s="310"/>
      <c r="L60" s="247" t="s">
        <v>442</v>
      </c>
      <c r="M60" s="247" t="s">
        <v>442</v>
      </c>
      <c r="N60" s="249" t="s">
        <v>442</v>
      </c>
      <c r="O60" s="247" t="s">
        <v>442</v>
      </c>
      <c r="P60" s="247" t="s">
        <v>442</v>
      </c>
      <c r="Q60" s="248" t="s">
        <v>442</v>
      </c>
      <c r="R60" s="310"/>
      <c r="S60" s="247" t="s">
        <v>442</v>
      </c>
      <c r="T60" s="247" t="s">
        <v>442</v>
      </c>
      <c r="U60" s="249" t="s">
        <v>442</v>
      </c>
      <c r="V60" s="247" t="s">
        <v>442</v>
      </c>
      <c r="W60" s="247" t="s">
        <v>442</v>
      </c>
      <c r="X60" s="248" t="s">
        <v>442</v>
      </c>
      <c r="Y60" s="310"/>
      <c r="Z60" s="247" t="s">
        <v>442</v>
      </c>
      <c r="AA60" s="247" t="s">
        <v>442</v>
      </c>
      <c r="AB60" s="249" t="s">
        <v>442</v>
      </c>
      <c r="AC60" s="247" t="s">
        <v>442</v>
      </c>
      <c r="AD60" s="247" t="s">
        <v>442</v>
      </c>
      <c r="AE60" s="247"/>
      <c r="AF60" s="262"/>
      <c r="AG60" s="257"/>
      <c r="AH60" s="248"/>
      <c r="AI60" s="249"/>
      <c r="AJ60" s="270"/>
      <c r="AK60" s="248"/>
      <c r="AL60" s="245"/>
      <c r="AM60" s="246"/>
      <c r="AN60" s="262"/>
      <c r="AO60" s="247" t="s">
        <v>442</v>
      </c>
      <c r="AP60" s="247" t="s">
        <v>442</v>
      </c>
      <c r="AQ60" s="249"/>
      <c r="AR60" s="247"/>
      <c r="AS60" s="247"/>
      <c r="AT60" s="248" t="s">
        <v>442</v>
      </c>
      <c r="AU60" s="310"/>
      <c r="AV60" s="247" t="s">
        <v>442</v>
      </c>
      <c r="AW60" s="247"/>
      <c r="AX60" s="249" t="s">
        <v>442</v>
      </c>
      <c r="AY60" s="247" t="s">
        <v>442</v>
      </c>
      <c r="AZ60" s="247" t="s">
        <v>442</v>
      </c>
      <c r="BA60" s="248" t="s">
        <v>442</v>
      </c>
      <c r="BB60" s="310"/>
      <c r="BC60" s="247" t="s">
        <v>442</v>
      </c>
      <c r="BD60" s="247"/>
      <c r="BE60" s="249"/>
      <c r="BF60" s="247"/>
      <c r="BG60" s="247" t="s">
        <v>442</v>
      </c>
      <c r="BH60" s="248" t="s">
        <v>442</v>
      </c>
      <c r="BI60" s="310"/>
      <c r="BJ60" s="247" t="s">
        <v>442</v>
      </c>
      <c r="BK60" s="247" t="s">
        <v>442</v>
      </c>
      <c r="BL60" s="249"/>
      <c r="BM60" s="247" t="s">
        <v>442</v>
      </c>
      <c r="BN60" s="247" t="s">
        <v>442</v>
      </c>
      <c r="BO60" s="321"/>
      <c r="BP60" s="326" t="s">
        <v>442</v>
      </c>
      <c r="BQ60" s="331"/>
      <c r="BR60" s="343" t="s">
        <v>442</v>
      </c>
      <c r="BS60" s="316" t="s">
        <v>442</v>
      </c>
      <c r="BT60" s="316" t="s">
        <v>442</v>
      </c>
      <c r="BU60" s="316" t="s">
        <v>442</v>
      </c>
      <c r="BV60" s="316" t="s">
        <v>442</v>
      </c>
      <c r="BW60" s="342" t="s">
        <v>442</v>
      </c>
      <c r="BX60" s="349"/>
      <c r="BY60" s="343" t="s">
        <v>442</v>
      </c>
      <c r="BZ60" s="316" t="s">
        <v>442</v>
      </c>
      <c r="CA60" s="316" t="s">
        <v>442</v>
      </c>
      <c r="CB60" s="316" t="s">
        <v>442</v>
      </c>
      <c r="CC60" s="316" t="s">
        <v>442</v>
      </c>
      <c r="CD60" s="342" t="s">
        <v>442</v>
      </c>
      <c r="CE60" s="349"/>
      <c r="CF60" s="343" t="s">
        <v>442</v>
      </c>
      <c r="CG60" s="329" t="s">
        <v>442</v>
      </c>
      <c r="CH60" s="329" t="s">
        <v>442</v>
      </c>
      <c r="CI60" s="329" t="s">
        <v>442</v>
      </c>
      <c r="CJ60" s="329" t="s">
        <v>442</v>
      </c>
      <c r="CK60" s="342" t="s">
        <v>442</v>
      </c>
      <c r="CL60" s="349"/>
      <c r="CM60" s="343" t="s">
        <v>442</v>
      </c>
      <c r="CN60" s="316" t="s">
        <v>442</v>
      </c>
      <c r="CO60" s="316"/>
      <c r="CP60" s="316" t="s">
        <v>442</v>
      </c>
      <c r="CQ60" s="316" t="s">
        <v>442</v>
      </c>
      <c r="CR60" s="342" t="s">
        <v>442</v>
      </c>
      <c r="CS60" s="349"/>
      <c r="CT60" s="326" t="s">
        <v>442</v>
      </c>
      <c r="CU60" s="245"/>
      <c r="CV60" s="329" t="s">
        <v>442</v>
      </c>
      <c r="CW60" s="316" t="s">
        <v>442</v>
      </c>
      <c r="CX60" s="316" t="s">
        <v>442</v>
      </c>
      <c r="CY60" s="316" t="s">
        <v>442</v>
      </c>
      <c r="CZ60" s="342" t="s">
        <v>442</v>
      </c>
      <c r="DA60" s="349" t="s">
        <v>442</v>
      </c>
      <c r="DB60" s="343" t="s">
        <v>442</v>
      </c>
      <c r="DC60" s="316" t="s">
        <v>442</v>
      </c>
      <c r="DD60" s="316" t="s">
        <v>442</v>
      </c>
      <c r="DE60" s="316" t="s">
        <v>442</v>
      </c>
      <c r="DF60" s="316" t="s">
        <v>442</v>
      </c>
      <c r="DG60" s="342" t="s">
        <v>442</v>
      </c>
      <c r="DH60" s="349" t="s">
        <v>442</v>
      </c>
      <c r="DI60" s="343" t="s">
        <v>442</v>
      </c>
      <c r="DJ60" s="316" t="s">
        <v>442</v>
      </c>
      <c r="DK60" s="316" t="s">
        <v>442</v>
      </c>
      <c r="DL60" s="316" t="s">
        <v>442</v>
      </c>
      <c r="DM60" s="316" t="s">
        <v>442</v>
      </c>
      <c r="DN60" s="316" t="s">
        <v>442</v>
      </c>
      <c r="DO60" s="354" t="s">
        <v>442</v>
      </c>
      <c r="DP60" s="343" t="s">
        <v>442</v>
      </c>
    </row>
    <row r="61" spans="1:120" s="9" customFormat="1" ht="57" customHeight="1" x14ac:dyDescent="0.35">
      <c r="A61" s="241"/>
      <c r="B61" s="242">
        <v>24</v>
      </c>
      <c r="C61" s="251" t="s">
        <v>324</v>
      </c>
      <c r="D61" s="339"/>
      <c r="E61" s="252" t="s">
        <v>474</v>
      </c>
      <c r="F61" s="245">
        <v>24000</v>
      </c>
      <c r="G61" s="259"/>
      <c r="H61" s="247" t="s">
        <v>442</v>
      </c>
      <c r="I61" s="247" t="s">
        <v>442</v>
      </c>
      <c r="J61" s="248" t="s">
        <v>442</v>
      </c>
      <c r="K61" s="310"/>
      <c r="L61" s="247" t="s">
        <v>442</v>
      </c>
      <c r="M61" s="247" t="s">
        <v>442</v>
      </c>
      <c r="N61" s="249" t="s">
        <v>442</v>
      </c>
      <c r="O61" s="247" t="s">
        <v>442</v>
      </c>
      <c r="P61" s="247" t="s">
        <v>442</v>
      </c>
      <c r="Q61" s="248" t="s">
        <v>442</v>
      </c>
      <c r="R61" s="310"/>
      <c r="S61" s="247" t="s">
        <v>442</v>
      </c>
      <c r="T61" s="247" t="s">
        <v>442</v>
      </c>
      <c r="U61" s="249" t="s">
        <v>442</v>
      </c>
      <c r="V61" s="247" t="s">
        <v>442</v>
      </c>
      <c r="W61" s="247" t="s">
        <v>442</v>
      </c>
      <c r="X61" s="248" t="s">
        <v>442</v>
      </c>
      <c r="Y61" s="310"/>
      <c r="Z61" s="247" t="s">
        <v>442</v>
      </c>
      <c r="AA61" s="247" t="s">
        <v>442</v>
      </c>
      <c r="AB61" s="249" t="s">
        <v>442</v>
      </c>
      <c r="AC61" s="247" t="s">
        <v>442</v>
      </c>
      <c r="AD61" s="247" t="s">
        <v>442</v>
      </c>
      <c r="AE61" s="247"/>
      <c r="AF61" s="262"/>
      <c r="AG61" s="257"/>
      <c r="AH61" s="248"/>
      <c r="AI61" s="249"/>
      <c r="AJ61" s="270"/>
      <c r="AK61" s="248"/>
      <c r="AL61" s="245">
        <v>24000</v>
      </c>
      <c r="AM61" s="246"/>
      <c r="AN61" s="262"/>
      <c r="AO61" s="247" t="s">
        <v>442</v>
      </c>
      <c r="AP61" s="247" t="s">
        <v>442</v>
      </c>
      <c r="AQ61" s="249"/>
      <c r="AR61" s="247"/>
      <c r="AS61" s="247"/>
      <c r="AT61" s="248" t="s">
        <v>442</v>
      </c>
      <c r="AU61" s="310"/>
      <c r="AV61" s="247" t="s">
        <v>442</v>
      </c>
      <c r="AW61" s="247"/>
      <c r="AX61" s="249" t="s">
        <v>442</v>
      </c>
      <c r="AY61" s="247" t="s">
        <v>442</v>
      </c>
      <c r="AZ61" s="247" t="s">
        <v>442</v>
      </c>
      <c r="BA61" s="248" t="s">
        <v>442</v>
      </c>
      <c r="BB61" s="310"/>
      <c r="BC61" s="247" t="s">
        <v>442</v>
      </c>
      <c r="BD61" s="247"/>
      <c r="BE61" s="249"/>
      <c r="BF61" s="247"/>
      <c r="BG61" s="247" t="s">
        <v>442</v>
      </c>
      <c r="BH61" s="248" t="s">
        <v>442</v>
      </c>
      <c r="BI61" s="310"/>
      <c r="BJ61" s="247">
        <v>24000</v>
      </c>
      <c r="BK61" s="247" t="s">
        <v>442</v>
      </c>
      <c r="BL61" s="249">
        <v>24000</v>
      </c>
      <c r="BM61" s="247" t="s">
        <v>442</v>
      </c>
      <c r="BN61" s="247" t="s">
        <v>442</v>
      </c>
      <c r="BO61" s="321">
        <v>24000</v>
      </c>
      <c r="BP61" s="326" t="s">
        <v>442</v>
      </c>
      <c r="BQ61" s="331"/>
      <c r="BR61" s="343" t="s">
        <v>442</v>
      </c>
      <c r="BS61" s="316" t="s">
        <v>442</v>
      </c>
      <c r="BT61" s="316" t="s">
        <v>442</v>
      </c>
      <c r="BU61" s="316" t="s">
        <v>442</v>
      </c>
      <c r="BV61" s="316" t="s">
        <v>442</v>
      </c>
      <c r="BW61" s="342" t="s">
        <v>442</v>
      </c>
      <c r="BX61" s="349"/>
      <c r="BY61" s="343" t="s">
        <v>442</v>
      </c>
      <c r="BZ61" s="316" t="s">
        <v>442</v>
      </c>
      <c r="CA61" s="316" t="s">
        <v>442</v>
      </c>
      <c r="CB61" s="316" t="s">
        <v>442</v>
      </c>
      <c r="CC61" s="316" t="s">
        <v>442</v>
      </c>
      <c r="CD61" s="342" t="s">
        <v>442</v>
      </c>
      <c r="CE61" s="349"/>
      <c r="CF61" s="343" t="s">
        <v>442</v>
      </c>
      <c r="CG61" s="329" t="s">
        <v>442</v>
      </c>
      <c r="CH61" s="329" t="s">
        <v>442</v>
      </c>
      <c r="CI61" s="329" t="s">
        <v>442</v>
      </c>
      <c r="CJ61" s="329" t="s">
        <v>442</v>
      </c>
      <c r="CK61" s="342" t="s">
        <v>442</v>
      </c>
      <c r="CL61" s="349"/>
      <c r="CM61" s="343" t="s">
        <v>442</v>
      </c>
      <c r="CN61" s="316" t="s">
        <v>442</v>
      </c>
      <c r="CO61" s="316">
        <v>24000</v>
      </c>
      <c r="CP61" s="316" t="s">
        <v>442</v>
      </c>
      <c r="CQ61" s="316" t="s">
        <v>442</v>
      </c>
      <c r="CR61" s="342" t="s">
        <v>442</v>
      </c>
      <c r="CS61" s="349"/>
      <c r="CT61" s="326" t="s">
        <v>442</v>
      </c>
      <c r="CU61" s="245">
        <v>24000</v>
      </c>
      <c r="CV61" s="329" t="s">
        <v>442</v>
      </c>
      <c r="CW61" s="316" t="s">
        <v>442</v>
      </c>
      <c r="CX61" s="316" t="s">
        <v>442</v>
      </c>
      <c r="CY61" s="316" t="s">
        <v>442</v>
      </c>
      <c r="CZ61" s="342" t="s">
        <v>442</v>
      </c>
      <c r="DA61" s="349" t="s">
        <v>442</v>
      </c>
      <c r="DB61" s="343" t="s">
        <v>442</v>
      </c>
      <c r="DC61" s="316" t="s">
        <v>442</v>
      </c>
      <c r="DD61" s="316" t="s">
        <v>442</v>
      </c>
      <c r="DE61" s="316" t="s">
        <v>442</v>
      </c>
      <c r="DF61" s="316" t="s">
        <v>442</v>
      </c>
      <c r="DG61" s="342" t="s">
        <v>442</v>
      </c>
      <c r="DH61" s="349" t="s">
        <v>442</v>
      </c>
      <c r="DI61" s="343" t="s">
        <v>442</v>
      </c>
      <c r="DJ61" s="316" t="s">
        <v>442</v>
      </c>
      <c r="DK61" s="316" t="s">
        <v>442</v>
      </c>
      <c r="DL61" s="316" t="s">
        <v>442</v>
      </c>
      <c r="DM61" s="316" t="s">
        <v>442</v>
      </c>
      <c r="DN61" s="316" t="s">
        <v>442</v>
      </c>
      <c r="DO61" s="354" t="s">
        <v>442</v>
      </c>
      <c r="DP61" s="343" t="s">
        <v>442</v>
      </c>
    </row>
    <row r="62" spans="1:120" s="9" customFormat="1" ht="57" hidden="1" customHeight="1" x14ac:dyDescent="0.35">
      <c r="A62" s="241"/>
      <c r="B62" s="242">
        <v>24</v>
      </c>
      <c r="C62" s="251" t="s">
        <v>324</v>
      </c>
      <c r="D62" s="339"/>
      <c r="E62" s="252" t="s">
        <v>325</v>
      </c>
      <c r="F62" s="245">
        <v>16000</v>
      </c>
      <c r="G62" s="259"/>
      <c r="H62" s="247" t="s">
        <v>442</v>
      </c>
      <c r="I62" s="247" t="s">
        <v>442</v>
      </c>
      <c r="J62" s="248" t="s">
        <v>442</v>
      </c>
      <c r="K62" s="310" t="s">
        <v>442</v>
      </c>
      <c r="L62" s="247" t="s">
        <v>442</v>
      </c>
      <c r="M62" s="247" t="s">
        <v>442</v>
      </c>
      <c r="N62" s="249" t="s">
        <v>442</v>
      </c>
      <c r="O62" s="247" t="s">
        <v>442</v>
      </c>
      <c r="P62" s="247" t="s">
        <v>442</v>
      </c>
      <c r="Q62" s="248" t="s">
        <v>442</v>
      </c>
      <c r="R62" s="310" t="s">
        <v>442</v>
      </c>
      <c r="S62" s="247" t="s">
        <v>442</v>
      </c>
      <c r="T62" s="247" t="s">
        <v>442</v>
      </c>
      <c r="U62" s="249" t="s">
        <v>442</v>
      </c>
      <c r="V62" s="247" t="s">
        <v>442</v>
      </c>
      <c r="W62" s="247" t="s">
        <v>442</v>
      </c>
      <c r="X62" s="248" t="s">
        <v>442</v>
      </c>
      <c r="Y62" s="310" t="s">
        <v>442</v>
      </c>
      <c r="Z62" s="247" t="s">
        <v>442</v>
      </c>
      <c r="AA62" s="247" t="s">
        <v>442</v>
      </c>
      <c r="AB62" s="249" t="s">
        <v>442</v>
      </c>
      <c r="AC62" s="247" t="s">
        <v>442</v>
      </c>
      <c r="AD62" s="247" t="s">
        <v>442</v>
      </c>
      <c r="AE62" s="247"/>
      <c r="AF62" s="262"/>
      <c r="AG62" s="257"/>
      <c r="AH62" s="248"/>
      <c r="AI62" s="249"/>
      <c r="AJ62" s="270"/>
      <c r="AK62" s="248"/>
      <c r="AL62" s="245">
        <v>16000</v>
      </c>
      <c r="AM62" s="246"/>
      <c r="AN62" s="262"/>
      <c r="AO62" s="247" t="s">
        <v>442</v>
      </c>
      <c r="AP62" s="247" t="s">
        <v>442</v>
      </c>
      <c r="AQ62" s="249"/>
      <c r="AR62" s="247"/>
      <c r="AS62" s="247"/>
      <c r="AT62" s="248" t="s">
        <v>442</v>
      </c>
      <c r="AU62" s="310"/>
      <c r="AV62" s="247" t="s">
        <v>442</v>
      </c>
      <c r="AW62" s="247"/>
      <c r="AX62" s="249" t="s">
        <v>442</v>
      </c>
      <c r="AY62" s="247" t="s">
        <v>442</v>
      </c>
      <c r="AZ62" s="247" t="s">
        <v>442</v>
      </c>
      <c r="BA62" s="248" t="s">
        <v>442</v>
      </c>
      <c r="BB62" s="310"/>
      <c r="BC62" s="247" t="s">
        <v>442</v>
      </c>
      <c r="BD62" s="247"/>
      <c r="BE62" s="249"/>
      <c r="BF62" s="247"/>
      <c r="BG62" s="247" t="s">
        <v>442</v>
      </c>
      <c r="BH62" s="248" t="s">
        <v>442</v>
      </c>
      <c r="BI62" s="310"/>
      <c r="BJ62" s="247">
        <v>24000</v>
      </c>
      <c r="BK62" s="247"/>
      <c r="BL62" s="249"/>
      <c r="BM62" s="247" t="s">
        <v>442</v>
      </c>
      <c r="BN62" s="247" t="s">
        <v>442</v>
      </c>
      <c r="BO62" s="321"/>
      <c r="BP62" s="326" t="s">
        <v>442</v>
      </c>
      <c r="BQ62" s="331"/>
      <c r="BR62" s="343" t="s">
        <v>442</v>
      </c>
      <c r="BS62" s="316"/>
      <c r="BT62" s="316"/>
      <c r="BU62" s="316"/>
      <c r="BV62" s="316" t="s">
        <v>442</v>
      </c>
      <c r="BW62" s="342"/>
      <c r="BX62" s="349"/>
      <c r="BY62" s="343" t="s">
        <v>442</v>
      </c>
      <c r="BZ62" s="316"/>
      <c r="CA62" s="316"/>
      <c r="CB62" s="316"/>
      <c r="CC62" s="316"/>
      <c r="CD62" s="342" t="s">
        <v>442</v>
      </c>
      <c r="CE62" s="349"/>
      <c r="CF62" s="343" t="s">
        <v>442</v>
      </c>
      <c r="CG62" s="329" t="s">
        <v>442</v>
      </c>
      <c r="CH62" s="329" t="s">
        <v>442</v>
      </c>
      <c r="CI62" s="329" t="s">
        <v>442</v>
      </c>
      <c r="CJ62" s="329" t="s">
        <v>442</v>
      </c>
      <c r="CK62" s="342" t="s">
        <v>442</v>
      </c>
      <c r="CL62" s="349"/>
      <c r="CM62" s="343" t="s">
        <v>442</v>
      </c>
      <c r="CN62" s="316" t="s">
        <v>442</v>
      </c>
      <c r="CO62" s="316"/>
      <c r="CP62" s="316" t="s">
        <v>442</v>
      </c>
      <c r="CQ62" s="316" t="s">
        <v>442</v>
      </c>
      <c r="CR62" s="342"/>
      <c r="CS62" s="349"/>
      <c r="CT62" s="326" t="s">
        <v>442</v>
      </c>
      <c r="CU62" s="245"/>
      <c r="CV62" s="329"/>
      <c r="CW62" s="316"/>
      <c r="CX62" s="316"/>
      <c r="CY62" s="316"/>
      <c r="CZ62" s="342" t="s">
        <v>442</v>
      </c>
      <c r="DA62" s="349" t="s">
        <v>442</v>
      </c>
      <c r="DB62" s="343"/>
      <c r="DC62" s="316"/>
      <c r="DD62" s="316" t="s">
        <v>442</v>
      </c>
      <c r="DE62" s="316" t="s">
        <v>442</v>
      </c>
      <c r="DF62" s="316" t="s">
        <v>442</v>
      </c>
      <c r="DG62" s="342" t="s">
        <v>442</v>
      </c>
      <c r="DH62" s="349" t="s">
        <v>442</v>
      </c>
      <c r="DI62" s="343" t="s">
        <v>442</v>
      </c>
      <c r="DJ62" s="316"/>
      <c r="DK62" s="316"/>
      <c r="DL62" s="316"/>
      <c r="DM62" s="316" t="s">
        <v>442</v>
      </c>
      <c r="DN62" s="316" t="s">
        <v>442</v>
      </c>
      <c r="DO62" s="354" t="s">
        <v>442</v>
      </c>
      <c r="DP62" s="343" t="s">
        <v>442</v>
      </c>
    </row>
    <row r="63" spans="1:120" s="9" customFormat="1" ht="57" customHeight="1" x14ac:dyDescent="0.35">
      <c r="A63" s="241"/>
      <c r="B63" s="242">
        <v>8</v>
      </c>
      <c r="C63" s="251" t="s">
        <v>323</v>
      </c>
      <c r="D63" s="339" t="s">
        <v>388</v>
      </c>
      <c r="E63" s="252" t="s">
        <v>322</v>
      </c>
      <c r="F63" s="245">
        <v>18200</v>
      </c>
      <c r="G63" s="259"/>
      <c r="H63" s="247">
        <v>17280</v>
      </c>
      <c r="I63" s="247">
        <v>17280</v>
      </c>
      <c r="J63" s="248" t="s">
        <v>442</v>
      </c>
      <c r="K63" s="310"/>
      <c r="L63" s="247">
        <v>17280</v>
      </c>
      <c r="M63" s="247">
        <v>17280</v>
      </c>
      <c r="N63" s="249">
        <v>17280</v>
      </c>
      <c r="O63" s="247">
        <v>17280</v>
      </c>
      <c r="P63" s="247">
        <v>17280</v>
      </c>
      <c r="Q63" s="248" t="s">
        <v>442</v>
      </c>
      <c r="R63" s="310"/>
      <c r="S63" s="247" t="s">
        <v>442</v>
      </c>
      <c r="T63" s="247">
        <v>17280</v>
      </c>
      <c r="U63" s="249">
        <v>17280</v>
      </c>
      <c r="V63" s="247">
        <v>17280</v>
      </c>
      <c r="W63" s="247" t="s">
        <v>442</v>
      </c>
      <c r="X63" s="248" t="s">
        <v>442</v>
      </c>
      <c r="Y63" s="310"/>
      <c r="Z63" s="247" t="s">
        <v>442</v>
      </c>
      <c r="AA63" s="247">
        <v>17223.184151098336</v>
      </c>
      <c r="AB63" s="249" t="s">
        <v>442</v>
      </c>
      <c r="AC63" s="247" t="s">
        <v>442</v>
      </c>
      <c r="AD63" s="247" t="s">
        <v>442</v>
      </c>
      <c r="AE63" s="247"/>
      <c r="AF63" s="262"/>
      <c r="AG63" s="257"/>
      <c r="AH63" s="248"/>
      <c r="AI63" s="249"/>
      <c r="AJ63" s="270"/>
      <c r="AK63" s="248"/>
      <c r="AL63" s="245">
        <v>18200</v>
      </c>
      <c r="AM63" s="246"/>
      <c r="AN63" s="262"/>
      <c r="AO63" s="247" t="s">
        <v>442</v>
      </c>
      <c r="AP63" s="247" t="s">
        <v>442</v>
      </c>
      <c r="AQ63" s="249">
        <v>16380</v>
      </c>
      <c r="AR63" s="247">
        <v>16380</v>
      </c>
      <c r="AS63" s="247">
        <v>16380</v>
      </c>
      <c r="AT63" s="248" t="s">
        <v>442</v>
      </c>
      <c r="AU63" s="310"/>
      <c r="AV63" s="247" t="s">
        <v>442</v>
      </c>
      <c r="AW63" s="247">
        <v>16380</v>
      </c>
      <c r="AX63" s="249" t="s">
        <v>442</v>
      </c>
      <c r="AY63" s="247" t="s">
        <v>442</v>
      </c>
      <c r="AZ63" s="247" t="s">
        <v>442</v>
      </c>
      <c r="BA63" s="248" t="s">
        <v>442</v>
      </c>
      <c r="BB63" s="310"/>
      <c r="BC63" s="247" t="s">
        <v>442</v>
      </c>
      <c r="BD63" s="247">
        <v>16380</v>
      </c>
      <c r="BE63" s="249">
        <v>16380</v>
      </c>
      <c r="BF63" s="247">
        <v>16380</v>
      </c>
      <c r="BG63" s="247" t="s">
        <v>442</v>
      </c>
      <c r="BH63" s="248" t="s">
        <v>442</v>
      </c>
      <c r="BI63" s="310"/>
      <c r="BJ63" s="247">
        <v>16380</v>
      </c>
      <c r="BK63" s="247">
        <v>16380</v>
      </c>
      <c r="BL63" s="249">
        <v>16380</v>
      </c>
      <c r="BM63" s="247" t="s">
        <v>442</v>
      </c>
      <c r="BN63" s="247" t="s">
        <v>442</v>
      </c>
      <c r="BO63" s="321">
        <v>18200</v>
      </c>
      <c r="BP63" s="326" t="s">
        <v>442</v>
      </c>
      <c r="BQ63" s="331"/>
      <c r="BR63" s="343">
        <v>16650</v>
      </c>
      <c r="BS63" s="316">
        <v>16650</v>
      </c>
      <c r="BT63" s="316">
        <v>16650</v>
      </c>
      <c r="BU63" s="316">
        <v>16650</v>
      </c>
      <c r="BV63" s="316" t="s">
        <v>442</v>
      </c>
      <c r="BW63" s="342">
        <v>16650</v>
      </c>
      <c r="BX63" s="349"/>
      <c r="BY63" s="343" t="s">
        <v>442</v>
      </c>
      <c r="BZ63" s="316">
        <v>16650</v>
      </c>
      <c r="CA63" s="316">
        <v>16650</v>
      </c>
      <c r="CB63" s="316">
        <v>16650</v>
      </c>
      <c r="CC63" s="316">
        <v>16650</v>
      </c>
      <c r="CD63" s="342" t="s">
        <v>442</v>
      </c>
      <c r="CE63" s="349"/>
      <c r="CF63" s="343" t="s">
        <v>442</v>
      </c>
      <c r="CG63" s="329" t="s">
        <v>442</v>
      </c>
      <c r="CH63" s="329" t="s">
        <v>442</v>
      </c>
      <c r="CI63" s="329" t="s">
        <v>442</v>
      </c>
      <c r="CJ63" s="329" t="s">
        <v>442</v>
      </c>
      <c r="CK63" s="342" t="s">
        <v>442</v>
      </c>
      <c r="CL63" s="349"/>
      <c r="CM63" s="343" t="s">
        <v>442</v>
      </c>
      <c r="CN63" s="316" t="s">
        <v>442</v>
      </c>
      <c r="CO63" s="316" t="s">
        <v>442</v>
      </c>
      <c r="CP63" s="316" t="s">
        <v>442</v>
      </c>
      <c r="CQ63" s="316" t="s">
        <v>442</v>
      </c>
      <c r="CR63" s="342">
        <v>16650</v>
      </c>
      <c r="CS63" s="349"/>
      <c r="CT63" s="326" t="s">
        <v>442</v>
      </c>
      <c r="CU63" s="245">
        <v>18200</v>
      </c>
      <c r="CV63" s="329">
        <v>16650</v>
      </c>
      <c r="CW63" s="316">
        <v>16650</v>
      </c>
      <c r="CX63" s="316">
        <v>16650</v>
      </c>
      <c r="CY63" s="316">
        <v>16650</v>
      </c>
      <c r="CZ63" s="342" t="s">
        <v>442</v>
      </c>
      <c r="DA63" s="349" t="s">
        <v>442</v>
      </c>
      <c r="DB63" s="343">
        <v>16650</v>
      </c>
      <c r="DC63" s="316">
        <v>16650</v>
      </c>
      <c r="DD63" s="316" t="s">
        <v>442</v>
      </c>
      <c r="DE63" s="316" t="s">
        <v>442</v>
      </c>
      <c r="DF63" s="316" t="s">
        <v>442</v>
      </c>
      <c r="DG63" s="342" t="s">
        <v>442</v>
      </c>
      <c r="DH63" s="349" t="s">
        <v>442</v>
      </c>
      <c r="DI63" s="343" t="s">
        <v>442</v>
      </c>
      <c r="DJ63" s="316">
        <v>16650</v>
      </c>
      <c r="DK63" s="316">
        <v>16650</v>
      </c>
      <c r="DL63" s="316">
        <v>16650</v>
      </c>
      <c r="DM63" s="316" t="s">
        <v>442</v>
      </c>
      <c r="DN63" s="316" t="s">
        <v>442</v>
      </c>
      <c r="DO63" s="354" t="s">
        <v>442</v>
      </c>
      <c r="DP63" s="343" t="s">
        <v>442</v>
      </c>
    </row>
    <row r="64" spans="1:120" s="9" customFormat="1" ht="57" customHeight="1" x14ac:dyDescent="0.35">
      <c r="A64" s="241"/>
      <c r="B64" s="242">
        <v>9</v>
      </c>
      <c r="C64" s="251" t="s">
        <v>378</v>
      </c>
      <c r="D64" s="339" t="s">
        <v>390</v>
      </c>
      <c r="E64" s="252" t="s">
        <v>377</v>
      </c>
      <c r="F64" s="245">
        <v>16200</v>
      </c>
      <c r="G64" s="259"/>
      <c r="H64" s="247" t="s">
        <v>442</v>
      </c>
      <c r="I64" s="247" t="s">
        <v>442</v>
      </c>
      <c r="J64" s="248" t="s">
        <v>442</v>
      </c>
      <c r="K64" s="310"/>
      <c r="L64" s="247" t="s">
        <v>442</v>
      </c>
      <c r="M64" s="247" t="s">
        <v>442</v>
      </c>
      <c r="N64" s="249" t="s">
        <v>442</v>
      </c>
      <c r="O64" s="247" t="s">
        <v>442</v>
      </c>
      <c r="P64" s="247">
        <v>16200</v>
      </c>
      <c r="Q64" s="248" t="s">
        <v>442</v>
      </c>
      <c r="R64" s="310"/>
      <c r="S64" s="247" t="s">
        <v>442</v>
      </c>
      <c r="T64" s="247" t="s">
        <v>442</v>
      </c>
      <c r="U64" s="249" t="s">
        <v>442</v>
      </c>
      <c r="V64" s="247" t="s">
        <v>442</v>
      </c>
      <c r="W64" s="247" t="s">
        <v>442</v>
      </c>
      <c r="X64" s="248" t="s">
        <v>442</v>
      </c>
      <c r="Y64" s="310"/>
      <c r="Z64" s="247" t="s">
        <v>442</v>
      </c>
      <c r="AA64" s="247">
        <v>16200</v>
      </c>
      <c r="AB64" s="249" t="s">
        <v>442</v>
      </c>
      <c r="AC64" s="247" t="s">
        <v>442</v>
      </c>
      <c r="AD64" s="247" t="s">
        <v>442</v>
      </c>
      <c r="AE64" s="247"/>
      <c r="AF64" s="262"/>
      <c r="AG64" s="257"/>
      <c r="AH64" s="248"/>
      <c r="AI64" s="249"/>
      <c r="AJ64" s="270"/>
      <c r="AK64" s="248"/>
      <c r="AL64" s="245">
        <v>16200</v>
      </c>
      <c r="AM64" s="246"/>
      <c r="AN64" s="262"/>
      <c r="AO64" s="247" t="s">
        <v>442</v>
      </c>
      <c r="AP64" s="247" t="s">
        <v>442</v>
      </c>
      <c r="AQ64" s="249" t="s">
        <v>442</v>
      </c>
      <c r="AR64" s="247" t="s">
        <v>442</v>
      </c>
      <c r="AS64" s="247" t="s">
        <v>442</v>
      </c>
      <c r="AT64" s="248" t="s">
        <v>442</v>
      </c>
      <c r="AU64" s="310"/>
      <c r="AV64" s="247" t="s">
        <v>442</v>
      </c>
      <c r="AW64" s="247">
        <v>16200</v>
      </c>
      <c r="AX64" s="249">
        <v>16200</v>
      </c>
      <c r="AY64" s="247">
        <v>16200</v>
      </c>
      <c r="AZ64" s="247" t="s">
        <v>442</v>
      </c>
      <c r="BA64" s="248" t="s">
        <v>442</v>
      </c>
      <c r="BB64" s="310"/>
      <c r="BC64" s="247" t="s">
        <v>442</v>
      </c>
      <c r="BD64" s="247" t="s">
        <v>442</v>
      </c>
      <c r="BE64" s="247" t="s">
        <v>442</v>
      </c>
      <c r="BF64" s="247" t="s">
        <v>442</v>
      </c>
      <c r="BG64" s="247" t="s">
        <v>442</v>
      </c>
      <c r="BH64" s="248" t="s">
        <v>442</v>
      </c>
      <c r="BI64" s="310"/>
      <c r="BJ64" s="247" t="s">
        <v>442</v>
      </c>
      <c r="BK64" s="247" t="s">
        <v>442</v>
      </c>
      <c r="BL64" s="249">
        <v>16200</v>
      </c>
      <c r="BM64" s="247" t="s">
        <v>442</v>
      </c>
      <c r="BN64" s="247" t="s">
        <v>442</v>
      </c>
      <c r="BO64" s="321">
        <v>16200</v>
      </c>
      <c r="BP64" s="326" t="s">
        <v>442</v>
      </c>
      <c r="BQ64" s="331"/>
      <c r="BR64" s="343" t="s">
        <v>442</v>
      </c>
      <c r="BS64" s="316">
        <v>16200</v>
      </c>
      <c r="BT64" s="316" t="s">
        <v>442</v>
      </c>
      <c r="BU64" s="316" t="s">
        <v>442</v>
      </c>
      <c r="BV64" s="316" t="s">
        <v>442</v>
      </c>
      <c r="BW64" s="342" t="s">
        <v>442</v>
      </c>
      <c r="BX64" s="349"/>
      <c r="BY64" s="343" t="s">
        <v>442</v>
      </c>
      <c r="BZ64" s="316" t="s">
        <v>442</v>
      </c>
      <c r="CA64" s="316" t="s">
        <v>442</v>
      </c>
      <c r="CB64" s="316" t="s">
        <v>442</v>
      </c>
      <c r="CC64" s="316" t="s">
        <v>442</v>
      </c>
      <c r="CD64" s="342" t="s">
        <v>442</v>
      </c>
      <c r="CE64" s="349"/>
      <c r="CF64" s="343" t="s">
        <v>442</v>
      </c>
      <c r="CG64" s="329">
        <v>16200</v>
      </c>
      <c r="CH64" s="329">
        <v>16200</v>
      </c>
      <c r="CI64" s="329" t="s">
        <v>442</v>
      </c>
      <c r="CJ64" s="329" t="s">
        <v>442</v>
      </c>
      <c r="CK64" s="342" t="s">
        <v>442</v>
      </c>
      <c r="CL64" s="349"/>
      <c r="CM64" s="343" t="s">
        <v>442</v>
      </c>
      <c r="CN64" s="316" t="s">
        <v>442</v>
      </c>
      <c r="CO64" s="316" t="s">
        <v>442</v>
      </c>
      <c r="CP64" s="316" t="s">
        <v>442</v>
      </c>
      <c r="CQ64" s="316" t="s">
        <v>442</v>
      </c>
      <c r="CR64" s="342">
        <v>16200</v>
      </c>
      <c r="CS64" s="349"/>
      <c r="CT64" s="326" t="s">
        <v>442</v>
      </c>
      <c r="CU64" s="245">
        <v>16200</v>
      </c>
      <c r="CV64" s="329" t="s">
        <v>442</v>
      </c>
      <c r="CW64" s="316" t="s">
        <v>442</v>
      </c>
      <c r="CX64" s="316" t="s">
        <v>442</v>
      </c>
      <c r="CY64" s="316" t="s">
        <v>442</v>
      </c>
      <c r="CZ64" s="342" t="s">
        <v>442</v>
      </c>
      <c r="DA64" s="349" t="s">
        <v>442</v>
      </c>
      <c r="DB64" s="343" t="s">
        <v>442</v>
      </c>
      <c r="DC64" s="316">
        <v>16650</v>
      </c>
      <c r="DD64" s="316" t="s">
        <v>442</v>
      </c>
      <c r="DE64" s="316" t="s">
        <v>442</v>
      </c>
      <c r="DF64" s="316" t="s">
        <v>442</v>
      </c>
      <c r="DG64" s="342" t="s">
        <v>442</v>
      </c>
      <c r="DH64" s="349" t="s">
        <v>442</v>
      </c>
      <c r="DI64" s="343" t="s">
        <v>442</v>
      </c>
      <c r="DJ64" s="316" t="s">
        <v>442</v>
      </c>
      <c r="DK64" s="316" t="s">
        <v>442</v>
      </c>
      <c r="DL64" s="316" t="s">
        <v>442</v>
      </c>
      <c r="DM64" s="316" t="s">
        <v>442</v>
      </c>
      <c r="DN64" s="316" t="s">
        <v>442</v>
      </c>
      <c r="DO64" s="354" t="s">
        <v>442</v>
      </c>
      <c r="DP64" s="343" t="s">
        <v>442</v>
      </c>
    </row>
    <row r="65" spans="1:120" s="9" customFormat="1" ht="57" customHeight="1" x14ac:dyDescent="0.35">
      <c r="A65" s="241"/>
      <c r="B65" s="242">
        <v>10</v>
      </c>
      <c r="C65" s="251">
        <v>150000072</v>
      </c>
      <c r="D65" s="339"/>
      <c r="E65" s="252" t="s">
        <v>464</v>
      </c>
      <c r="F65" s="245">
        <v>14300</v>
      </c>
      <c r="G65" s="259"/>
      <c r="H65" s="247">
        <v>13000</v>
      </c>
      <c r="I65" s="247" t="s">
        <v>442</v>
      </c>
      <c r="J65" s="248" t="s">
        <v>442</v>
      </c>
      <c r="K65" s="310"/>
      <c r="L65" s="247" t="s">
        <v>442</v>
      </c>
      <c r="M65" s="247">
        <v>14300</v>
      </c>
      <c r="N65" s="249">
        <v>14300</v>
      </c>
      <c r="O65" s="247" t="s">
        <v>442</v>
      </c>
      <c r="P65" s="247" t="s">
        <v>442</v>
      </c>
      <c r="Q65" s="248">
        <v>14300</v>
      </c>
      <c r="R65" s="310"/>
      <c r="S65" s="247" t="s">
        <v>442</v>
      </c>
      <c r="T65" s="247" t="s">
        <v>442</v>
      </c>
      <c r="U65" s="249" t="s">
        <v>442</v>
      </c>
      <c r="V65" s="247" t="s">
        <v>442</v>
      </c>
      <c r="W65" s="247" t="s">
        <v>442</v>
      </c>
      <c r="X65" s="248" t="s">
        <v>442</v>
      </c>
      <c r="Y65" s="310"/>
      <c r="Z65" s="247" t="s">
        <v>442</v>
      </c>
      <c r="AA65" s="247" t="s">
        <v>442</v>
      </c>
      <c r="AB65" s="249" t="s">
        <v>442</v>
      </c>
      <c r="AC65" s="247" t="s">
        <v>442</v>
      </c>
      <c r="AD65" s="247" t="s">
        <v>442</v>
      </c>
      <c r="AE65" s="247"/>
      <c r="AF65" s="262"/>
      <c r="AG65" s="257"/>
      <c r="AH65" s="248"/>
      <c r="AI65" s="249"/>
      <c r="AJ65" s="270"/>
      <c r="AK65" s="248"/>
      <c r="AL65" s="245">
        <v>1500</v>
      </c>
      <c r="AM65" s="246"/>
      <c r="AN65" s="262"/>
      <c r="AO65" s="247" t="s">
        <v>442</v>
      </c>
      <c r="AP65" s="247" t="s">
        <v>442</v>
      </c>
      <c r="AQ65" s="249" t="s">
        <v>442</v>
      </c>
      <c r="AR65" s="247">
        <v>1500</v>
      </c>
      <c r="AS65" s="247" t="s">
        <v>442</v>
      </c>
      <c r="AT65" s="248" t="s">
        <v>442</v>
      </c>
      <c r="AU65" s="310"/>
      <c r="AV65" s="247" t="s">
        <v>442</v>
      </c>
      <c r="AW65" s="247">
        <v>1500</v>
      </c>
      <c r="AX65" s="249" t="s">
        <v>442</v>
      </c>
      <c r="AY65" s="247" t="s">
        <v>442</v>
      </c>
      <c r="AZ65" s="247" t="s">
        <v>442</v>
      </c>
      <c r="BA65" s="248" t="s">
        <v>442</v>
      </c>
      <c r="BB65" s="310"/>
      <c r="BC65" s="247" t="s">
        <v>442</v>
      </c>
      <c r="BD65" s="247" t="s">
        <v>442</v>
      </c>
      <c r="BE65" s="247" t="s">
        <v>442</v>
      </c>
      <c r="BF65" s="247" t="s">
        <v>442</v>
      </c>
      <c r="BG65" s="247" t="s">
        <v>442</v>
      </c>
      <c r="BH65" s="248" t="s">
        <v>442</v>
      </c>
      <c r="BI65" s="310"/>
      <c r="BJ65" s="247" t="s">
        <v>442</v>
      </c>
      <c r="BK65" s="247">
        <v>1500</v>
      </c>
      <c r="BL65" s="249" t="s">
        <v>442</v>
      </c>
      <c r="BM65" s="247" t="s">
        <v>442</v>
      </c>
      <c r="BN65" s="247" t="s">
        <v>442</v>
      </c>
      <c r="BO65" s="321">
        <f>(1500+10000)/2</f>
        <v>5750</v>
      </c>
      <c r="BP65" s="326" t="s">
        <v>442</v>
      </c>
      <c r="BQ65" s="331"/>
      <c r="BR65" s="343" t="s">
        <v>442</v>
      </c>
      <c r="BS65" s="316" t="s">
        <v>442</v>
      </c>
      <c r="BT65" s="316" t="s">
        <v>442</v>
      </c>
      <c r="BU65" s="316" t="s">
        <v>442</v>
      </c>
      <c r="BV65" s="316">
        <v>1500</v>
      </c>
      <c r="BW65" s="342" t="s">
        <v>442</v>
      </c>
      <c r="BX65" s="349"/>
      <c r="BY65" s="343" t="s">
        <v>442</v>
      </c>
      <c r="BZ65" s="316" t="s">
        <v>442</v>
      </c>
      <c r="CA65" s="316">
        <v>1500</v>
      </c>
      <c r="CB65" s="316" t="s">
        <v>442</v>
      </c>
      <c r="CC65" s="316" t="s">
        <v>442</v>
      </c>
      <c r="CD65" s="342" t="s">
        <v>442</v>
      </c>
      <c r="CE65" s="349"/>
      <c r="CF65" s="343" t="s">
        <v>442</v>
      </c>
      <c r="CG65" s="329" t="s">
        <v>442</v>
      </c>
      <c r="CH65" s="329" t="s">
        <v>442</v>
      </c>
      <c r="CI65" s="329" t="s">
        <v>442</v>
      </c>
      <c r="CJ65" s="329">
        <v>10000</v>
      </c>
      <c r="CK65" s="342" t="s">
        <v>442</v>
      </c>
      <c r="CL65" s="349"/>
      <c r="CM65" s="343">
        <v>10000</v>
      </c>
      <c r="CN65" s="316">
        <v>10000</v>
      </c>
      <c r="CO65" s="316" t="s">
        <v>442</v>
      </c>
      <c r="CP65" s="316" t="s">
        <v>442</v>
      </c>
      <c r="CQ65" s="316" t="s">
        <v>442</v>
      </c>
      <c r="CR65" s="342">
        <v>8397.9441093192163</v>
      </c>
      <c r="CS65" s="349"/>
      <c r="CT65" s="326" t="s">
        <v>442</v>
      </c>
      <c r="CU65" s="245">
        <v>10000</v>
      </c>
      <c r="CV65" s="329" t="s">
        <v>442</v>
      </c>
      <c r="CW65" s="316" t="s">
        <v>442</v>
      </c>
      <c r="CX65" s="316">
        <v>10000</v>
      </c>
      <c r="CY65" s="316" t="s">
        <v>442</v>
      </c>
      <c r="CZ65" s="342">
        <v>10000</v>
      </c>
      <c r="DA65" s="349" t="s">
        <v>442</v>
      </c>
      <c r="DB65" s="343" t="s">
        <v>442</v>
      </c>
      <c r="DC65" s="316">
        <v>10000</v>
      </c>
      <c r="DD65" s="316">
        <v>10000</v>
      </c>
      <c r="DE65" s="316" t="s">
        <v>442</v>
      </c>
      <c r="DF65" s="316" t="s">
        <v>442</v>
      </c>
      <c r="DG65" s="342" t="s">
        <v>442</v>
      </c>
      <c r="DH65" s="349" t="s">
        <v>442</v>
      </c>
      <c r="DI65" s="343" t="s">
        <v>442</v>
      </c>
      <c r="DJ65" s="316" t="s">
        <v>442</v>
      </c>
      <c r="DK65" s="316" t="s">
        <v>442</v>
      </c>
      <c r="DL65" s="316" t="s">
        <v>442</v>
      </c>
      <c r="DM65" s="316" t="s">
        <v>442</v>
      </c>
      <c r="DN65" s="316">
        <v>10000</v>
      </c>
      <c r="DO65" s="354" t="s">
        <v>442</v>
      </c>
      <c r="DP65" s="343" t="s">
        <v>442</v>
      </c>
    </row>
    <row r="66" spans="1:120" s="9" customFormat="1" ht="57" hidden="1" customHeight="1" x14ac:dyDescent="0.35">
      <c r="A66" s="241"/>
      <c r="B66" s="242">
        <f t="shared" ref="B66:B69" si="44">ROW()-ROW($B$36)</f>
        <v>30</v>
      </c>
      <c r="C66" s="251">
        <v>150000074</v>
      </c>
      <c r="D66" s="339"/>
      <c r="E66" s="252" t="s">
        <v>118</v>
      </c>
      <c r="F66" s="245">
        <v>17500</v>
      </c>
      <c r="G66" s="259"/>
      <c r="H66" s="247" t="s">
        <v>442</v>
      </c>
      <c r="I66" s="247" t="s">
        <v>442</v>
      </c>
      <c r="J66" s="248" t="s">
        <v>442</v>
      </c>
      <c r="K66" s="310"/>
      <c r="L66" s="247" t="s">
        <v>442</v>
      </c>
      <c r="M66" s="247" t="s">
        <v>442</v>
      </c>
      <c r="N66" s="249" t="s">
        <v>442</v>
      </c>
      <c r="O66" s="247" t="s">
        <v>442</v>
      </c>
      <c r="P66" s="247" t="s">
        <v>442</v>
      </c>
      <c r="Q66" s="248" t="s">
        <v>442</v>
      </c>
      <c r="R66" s="310"/>
      <c r="S66" s="247" t="s">
        <v>442</v>
      </c>
      <c r="T66" s="247" t="s">
        <v>442</v>
      </c>
      <c r="U66" s="249" t="s">
        <v>442</v>
      </c>
      <c r="V66" s="247" t="s">
        <v>442</v>
      </c>
      <c r="W66" s="247" t="s">
        <v>442</v>
      </c>
      <c r="X66" s="248" t="s">
        <v>442</v>
      </c>
      <c r="Y66" s="310"/>
      <c r="Z66" s="247" t="s">
        <v>442</v>
      </c>
      <c r="AA66" s="247" t="s">
        <v>442</v>
      </c>
      <c r="AB66" s="249" t="s">
        <v>442</v>
      </c>
      <c r="AC66" s="247" t="s">
        <v>442</v>
      </c>
      <c r="AD66" s="247" t="s">
        <v>442</v>
      </c>
      <c r="AE66" s="247"/>
      <c r="AF66" s="262"/>
      <c r="AG66" s="257"/>
      <c r="AH66" s="248"/>
      <c r="AI66" s="249"/>
      <c r="AJ66" s="270"/>
      <c r="AK66" s="248"/>
      <c r="AL66" s="245"/>
      <c r="AM66" s="246"/>
      <c r="AN66" s="262"/>
      <c r="AO66" s="247" t="s">
        <v>442</v>
      </c>
      <c r="AP66" s="247" t="s">
        <v>442</v>
      </c>
      <c r="AQ66" s="249" t="s">
        <v>442</v>
      </c>
      <c r="AR66" s="247"/>
      <c r="AS66" s="247" t="s">
        <v>442</v>
      </c>
      <c r="AT66" s="248" t="s">
        <v>442</v>
      </c>
      <c r="AU66" s="310"/>
      <c r="AV66" s="247" t="s">
        <v>442</v>
      </c>
      <c r="AW66" s="247"/>
      <c r="AX66" s="249" t="s">
        <v>442</v>
      </c>
      <c r="AY66" s="247" t="s">
        <v>442</v>
      </c>
      <c r="AZ66" s="247" t="s">
        <v>442</v>
      </c>
      <c r="BA66" s="248" t="s">
        <v>442</v>
      </c>
      <c r="BB66" s="310"/>
      <c r="BC66" s="247" t="s">
        <v>442</v>
      </c>
      <c r="BD66" s="247" t="s">
        <v>442</v>
      </c>
      <c r="BE66" s="247" t="s">
        <v>442</v>
      </c>
      <c r="BF66" s="247" t="s">
        <v>442</v>
      </c>
      <c r="BG66" s="247" t="s">
        <v>442</v>
      </c>
      <c r="BH66" s="248" t="s">
        <v>442</v>
      </c>
      <c r="BI66" s="310"/>
      <c r="BJ66" s="247" t="s">
        <v>442</v>
      </c>
      <c r="BK66" s="247"/>
      <c r="BL66" s="249" t="s">
        <v>442</v>
      </c>
      <c r="BM66" s="247" t="s">
        <v>442</v>
      </c>
      <c r="BN66" s="247" t="s">
        <v>442</v>
      </c>
      <c r="BO66" s="321">
        <v>17500</v>
      </c>
      <c r="BP66" s="326" t="s">
        <v>442</v>
      </c>
      <c r="BQ66" s="331"/>
      <c r="BR66" s="343" t="s">
        <v>442</v>
      </c>
      <c r="BS66" s="316" t="s">
        <v>442</v>
      </c>
      <c r="BT66" s="316" t="s">
        <v>442</v>
      </c>
      <c r="BU66" s="316" t="s">
        <v>442</v>
      </c>
      <c r="BV66" s="316"/>
      <c r="BW66" s="342"/>
      <c r="BX66" s="349"/>
      <c r="BY66" s="343" t="s">
        <v>442</v>
      </c>
      <c r="BZ66" s="316" t="s">
        <v>442</v>
      </c>
      <c r="CA66" s="316"/>
      <c r="CB66" s="316" t="s">
        <v>442</v>
      </c>
      <c r="CC66" s="316" t="s">
        <v>442</v>
      </c>
      <c r="CD66" s="342" t="s">
        <v>442</v>
      </c>
      <c r="CE66" s="349"/>
      <c r="CF66" s="343" t="s">
        <v>442</v>
      </c>
      <c r="CG66" s="329"/>
      <c r="CH66" s="329" t="s">
        <v>442</v>
      </c>
      <c r="CI66" s="329" t="s">
        <v>442</v>
      </c>
      <c r="CJ66" s="329"/>
      <c r="CK66" s="342" t="s">
        <v>442</v>
      </c>
      <c r="CL66" s="349"/>
      <c r="CM66" s="343"/>
      <c r="CN66" s="316"/>
      <c r="CO66" s="316" t="s">
        <v>442</v>
      </c>
      <c r="CP66" s="316" t="s">
        <v>442</v>
      </c>
      <c r="CQ66" s="316" t="s">
        <v>442</v>
      </c>
      <c r="CR66" s="342"/>
      <c r="CS66" s="349"/>
      <c r="CT66" s="326" t="s">
        <v>442</v>
      </c>
      <c r="CU66" s="245">
        <v>17500</v>
      </c>
      <c r="CV66" s="329" t="s">
        <v>442</v>
      </c>
      <c r="CW66" s="316" t="s">
        <v>442</v>
      </c>
      <c r="CX66" s="316"/>
      <c r="CY66" s="316" t="s">
        <v>442</v>
      </c>
      <c r="CZ66" s="342"/>
      <c r="DA66" s="349" t="s">
        <v>442</v>
      </c>
      <c r="DB66" s="343" t="s">
        <v>442</v>
      </c>
      <c r="DC66" s="316"/>
      <c r="DD66" s="316"/>
      <c r="DE66" s="316" t="s">
        <v>442</v>
      </c>
      <c r="DF66" s="316" t="s">
        <v>442</v>
      </c>
      <c r="DG66" s="342" t="s">
        <v>442</v>
      </c>
      <c r="DH66" s="349" t="s">
        <v>442</v>
      </c>
      <c r="DI66" s="343" t="s">
        <v>442</v>
      </c>
      <c r="DJ66" s="316" t="s">
        <v>442</v>
      </c>
      <c r="DK66" s="316" t="s">
        <v>442</v>
      </c>
      <c r="DL66" s="316"/>
      <c r="DM66" s="316" t="s">
        <v>442</v>
      </c>
      <c r="DN66" s="316"/>
      <c r="DO66" s="354" t="s">
        <v>442</v>
      </c>
      <c r="DP66" s="343" t="s">
        <v>442</v>
      </c>
    </row>
    <row r="67" spans="1:120" s="9" customFormat="1" ht="57" hidden="1" customHeight="1" x14ac:dyDescent="0.35">
      <c r="A67" s="241"/>
      <c r="B67" s="242">
        <f t="shared" si="44"/>
        <v>31</v>
      </c>
      <c r="C67" s="251" t="s">
        <v>119</v>
      </c>
      <c r="D67" s="339"/>
      <c r="E67" s="252" t="s">
        <v>120</v>
      </c>
      <c r="F67" s="245"/>
      <c r="G67" s="259"/>
      <c r="H67" s="247" t="s">
        <v>442</v>
      </c>
      <c r="I67" s="247" t="s">
        <v>442</v>
      </c>
      <c r="J67" s="248" t="s">
        <v>442</v>
      </c>
      <c r="K67" s="310"/>
      <c r="L67" s="247" t="s">
        <v>442</v>
      </c>
      <c r="M67" s="247" t="s">
        <v>442</v>
      </c>
      <c r="N67" s="249" t="s">
        <v>442</v>
      </c>
      <c r="O67" s="247" t="s">
        <v>442</v>
      </c>
      <c r="P67" s="247" t="s">
        <v>442</v>
      </c>
      <c r="Q67" s="248" t="s">
        <v>442</v>
      </c>
      <c r="R67" s="310"/>
      <c r="S67" s="247" t="s">
        <v>442</v>
      </c>
      <c r="T67" s="247" t="s">
        <v>442</v>
      </c>
      <c r="U67" s="249" t="s">
        <v>442</v>
      </c>
      <c r="V67" s="247" t="s">
        <v>442</v>
      </c>
      <c r="W67" s="247" t="s">
        <v>442</v>
      </c>
      <c r="X67" s="248" t="s">
        <v>442</v>
      </c>
      <c r="Y67" s="310"/>
      <c r="Z67" s="247" t="s">
        <v>442</v>
      </c>
      <c r="AA67" s="247" t="s">
        <v>442</v>
      </c>
      <c r="AB67" s="249" t="s">
        <v>442</v>
      </c>
      <c r="AC67" s="247" t="s">
        <v>442</v>
      </c>
      <c r="AD67" s="247" t="s">
        <v>442</v>
      </c>
      <c r="AE67" s="247"/>
      <c r="AF67" s="262"/>
      <c r="AG67" s="257"/>
      <c r="AH67" s="248"/>
      <c r="AI67" s="249"/>
      <c r="AJ67" s="270"/>
      <c r="AK67" s="248"/>
      <c r="AL67" s="245"/>
      <c r="AM67" s="246"/>
      <c r="AN67" s="262"/>
      <c r="AO67" s="247" t="s">
        <v>442</v>
      </c>
      <c r="AP67" s="247" t="s">
        <v>442</v>
      </c>
      <c r="AQ67" s="249" t="s">
        <v>442</v>
      </c>
      <c r="AR67" s="247"/>
      <c r="AS67" s="247" t="s">
        <v>442</v>
      </c>
      <c r="AT67" s="248" t="s">
        <v>442</v>
      </c>
      <c r="AU67" s="310"/>
      <c r="AV67" s="247" t="s">
        <v>442</v>
      </c>
      <c r="AW67" s="247"/>
      <c r="AX67" s="249" t="s">
        <v>442</v>
      </c>
      <c r="AY67" s="247" t="s">
        <v>442</v>
      </c>
      <c r="AZ67" s="247" t="s">
        <v>442</v>
      </c>
      <c r="BA67" s="248" t="s">
        <v>442</v>
      </c>
      <c r="BB67" s="310"/>
      <c r="BC67" s="247" t="s">
        <v>442</v>
      </c>
      <c r="BD67" s="247" t="s">
        <v>442</v>
      </c>
      <c r="BE67" s="247" t="s">
        <v>442</v>
      </c>
      <c r="BF67" s="247" t="s">
        <v>442</v>
      </c>
      <c r="BG67" s="247" t="s">
        <v>442</v>
      </c>
      <c r="BH67" s="248" t="s">
        <v>442</v>
      </c>
      <c r="BI67" s="310"/>
      <c r="BJ67" s="247" t="s">
        <v>442</v>
      </c>
      <c r="BK67" s="247"/>
      <c r="BL67" s="249" t="s">
        <v>442</v>
      </c>
      <c r="BM67" s="247" t="s">
        <v>442</v>
      </c>
      <c r="BN67" s="247" t="s">
        <v>442</v>
      </c>
      <c r="BO67" s="321"/>
      <c r="BP67" s="326" t="s">
        <v>442</v>
      </c>
      <c r="BQ67" s="331"/>
      <c r="BR67" s="343" t="s">
        <v>442</v>
      </c>
      <c r="BS67" s="316" t="s">
        <v>442</v>
      </c>
      <c r="BT67" s="316" t="s">
        <v>442</v>
      </c>
      <c r="BU67" s="316" t="s">
        <v>442</v>
      </c>
      <c r="BV67" s="316"/>
      <c r="BW67" s="342"/>
      <c r="BX67" s="349"/>
      <c r="BY67" s="343" t="s">
        <v>442</v>
      </c>
      <c r="BZ67" s="316" t="s">
        <v>442</v>
      </c>
      <c r="CA67" s="316"/>
      <c r="CB67" s="316" t="s">
        <v>442</v>
      </c>
      <c r="CC67" s="316" t="s">
        <v>442</v>
      </c>
      <c r="CD67" s="342" t="s">
        <v>442</v>
      </c>
      <c r="CE67" s="349"/>
      <c r="CF67" s="343" t="s">
        <v>442</v>
      </c>
      <c r="CG67" s="329"/>
      <c r="CH67" s="329" t="s">
        <v>442</v>
      </c>
      <c r="CI67" s="329" t="s">
        <v>442</v>
      </c>
      <c r="CJ67" s="329"/>
      <c r="CK67" s="342" t="s">
        <v>442</v>
      </c>
      <c r="CL67" s="349"/>
      <c r="CM67" s="343"/>
      <c r="CN67" s="316"/>
      <c r="CO67" s="316" t="s">
        <v>442</v>
      </c>
      <c r="CP67" s="316" t="s">
        <v>442</v>
      </c>
      <c r="CQ67" s="316" t="s">
        <v>442</v>
      </c>
      <c r="CR67" s="342"/>
      <c r="CS67" s="349"/>
      <c r="CT67" s="326" t="s">
        <v>442</v>
      </c>
      <c r="CU67" s="245"/>
      <c r="CV67" s="329" t="s">
        <v>442</v>
      </c>
      <c r="CW67" s="316" t="s">
        <v>442</v>
      </c>
      <c r="CX67" s="316"/>
      <c r="CY67" s="316" t="s">
        <v>442</v>
      </c>
      <c r="CZ67" s="342"/>
      <c r="DA67" s="349" t="s">
        <v>442</v>
      </c>
      <c r="DB67" s="343" t="s">
        <v>442</v>
      </c>
      <c r="DC67" s="316"/>
      <c r="DD67" s="316"/>
      <c r="DE67" s="316" t="s">
        <v>442</v>
      </c>
      <c r="DF67" s="316" t="s">
        <v>442</v>
      </c>
      <c r="DG67" s="342" t="s">
        <v>442</v>
      </c>
      <c r="DH67" s="349" t="s">
        <v>442</v>
      </c>
      <c r="DI67" s="343" t="s">
        <v>442</v>
      </c>
      <c r="DJ67" s="316" t="s">
        <v>442</v>
      </c>
      <c r="DK67" s="316" t="s">
        <v>442</v>
      </c>
      <c r="DL67" s="316"/>
      <c r="DM67" s="316" t="s">
        <v>442</v>
      </c>
      <c r="DN67" s="316"/>
      <c r="DO67" s="354" t="s">
        <v>442</v>
      </c>
      <c r="DP67" s="343" t="s">
        <v>442</v>
      </c>
    </row>
    <row r="68" spans="1:120" s="9" customFormat="1" ht="57" customHeight="1" x14ac:dyDescent="0.35">
      <c r="A68" s="241"/>
      <c r="B68" s="242">
        <v>11</v>
      </c>
      <c r="C68" s="251">
        <v>150000180</v>
      </c>
      <c r="D68" s="339"/>
      <c r="E68" s="252" t="s">
        <v>410</v>
      </c>
      <c r="F68" s="245">
        <v>19000</v>
      </c>
      <c r="G68" s="259"/>
      <c r="H68" s="247" t="s">
        <v>442</v>
      </c>
      <c r="I68" s="247" t="s">
        <v>442</v>
      </c>
      <c r="J68" s="248" t="s">
        <v>442</v>
      </c>
      <c r="K68" s="310"/>
      <c r="L68" s="247">
        <v>19000</v>
      </c>
      <c r="M68" s="247" t="s">
        <v>442</v>
      </c>
      <c r="N68" s="249" t="s">
        <v>442</v>
      </c>
      <c r="O68" s="247" t="s">
        <v>442</v>
      </c>
      <c r="P68" s="247" t="s">
        <v>442</v>
      </c>
      <c r="Q68" s="248" t="s">
        <v>442</v>
      </c>
      <c r="R68" s="310"/>
      <c r="S68" s="247" t="s">
        <v>442</v>
      </c>
      <c r="T68" s="247" t="s">
        <v>442</v>
      </c>
      <c r="U68" s="249" t="s">
        <v>442</v>
      </c>
      <c r="V68" s="247" t="s">
        <v>442</v>
      </c>
      <c r="W68" s="247" t="s">
        <v>442</v>
      </c>
      <c r="X68" s="248" t="s">
        <v>442</v>
      </c>
      <c r="Y68" s="310"/>
      <c r="Z68" s="247" t="s">
        <v>442</v>
      </c>
      <c r="AA68" s="247" t="s">
        <v>442</v>
      </c>
      <c r="AB68" s="249" t="s">
        <v>442</v>
      </c>
      <c r="AC68" s="247" t="s">
        <v>442</v>
      </c>
      <c r="AD68" s="247" t="s">
        <v>442</v>
      </c>
      <c r="AE68" s="247"/>
      <c r="AF68" s="262"/>
      <c r="AG68" s="257"/>
      <c r="AH68" s="248"/>
      <c r="AI68" s="249"/>
      <c r="AJ68" s="270"/>
      <c r="AK68" s="248"/>
      <c r="AL68" s="245">
        <v>19000</v>
      </c>
      <c r="AM68" s="246"/>
      <c r="AN68" s="262"/>
      <c r="AO68" s="247" t="s">
        <v>442</v>
      </c>
      <c r="AP68" s="247" t="s">
        <v>442</v>
      </c>
      <c r="AQ68" s="249" t="s">
        <v>442</v>
      </c>
      <c r="AR68" s="247" t="s">
        <v>442</v>
      </c>
      <c r="AS68" s="247" t="s">
        <v>442</v>
      </c>
      <c r="AT68" s="248" t="s">
        <v>442</v>
      </c>
      <c r="AU68" s="310"/>
      <c r="AV68" s="247" t="s">
        <v>442</v>
      </c>
      <c r="AW68" s="247" t="s">
        <v>442</v>
      </c>
      <c r="AX68" s="249" t="s">
        <v>442</v>
      </c>
      <c r="AY68" s="247" t="s">
        <v>442</v>
      </c>
      <c r="AZ68" s="247" t="s">
        <v>442</v>
      </c>
      <c r="BA68" s="248" t="s">
        <v>442</v>
      </c>
      <c r="BB68" s="310"/>
      <c r="BC68" s="247" t="s">
        <v>442</v>
      </c>
      <c r="BD68" s="247" t="s">
        <v>442</v>
      </c>
      <c r="BE68" s="247" t="s">
        <v>442</v>
      </c>
      <c r="BF68" s="247" t="s">
        <v>442</v>
      </c>
      <c r="BG68" s="247" t="s">
        <v>442</v>
      </c>
      <c r="BH68" s="248" t="s">
        <v>442</v>
      </c>
      <c r="BI68" s="310"/>
      <c r="BJ68" s="247" t="s">
        <v>442</v>
      </c>
      <c r="BK68" s="247" t="s">
        <v>442</v>
      </c>
      <c r="BL68" s="249" t="s">
        <v>442</v>
      </c>
      <c r="BM68" s="247" t="s">
        <v>442</v>
      </c>
      <c r="BN68" s="247" t="s">
        <v>442</v>
      </c>
      <c r="BO68" s="321">
        <v>19000</v>
      </c>
      <c r="BP68" s="326" t="s">
        <v>442</v>
      </c>
      <c r="BQ68" s="331"/>
      <c r="BR68" s="343" t="s">
        <v>442</v>
      </c>
      <c r="BS68" s="316" t="s">
        <v>442</v>
      </c>
      <c r="BT68" s="316" t="s">
        <v>442</v>
      </c>
      <c r="BU68" s="316" t="s">
        <v>442</v>
      </c>
      <c r="BV68" s="316" t="s">
        <v>442</v>
      </c>
      <c r="BW68" s="342">
        <v>19000</v>
      </c>
      <c r="BX68" s="349"/>
      <c r="BY68" s="343" t="s">
        <v>442</v>
      </c>
      <c r="BZ68" s="316" t="s">
        <v>442</v>
      </c>
      <c r="CA68" s="316" t="s">
        <v>442</v>
      </c>
      <c r="CB68" s="316" t="s">
        <v>442</v>
      </c>
      <c r="CC68" s="316" t="s">
        <v>442</v>
      </c>
      <c r="CD68" s="342" t="s">
        <v>442</v>
      </c>
      <c r="CE68" s="349"/>
      <c r="CF68" s="343" t="s">
        <v>442</v>
      </c>
      <c r="CG68" s="329">
        <v>19000</v>
      </c>
      <c r="CH68" s="329" t="s">
        <v>442</v>
      </c>
      <c r="CI68" s="329" t="s">
        <v>442</v>
      </c>
      <c r="CJ68" s="329" t="s">
        <v>442</v>
      </c>
      <c r="CK68" s="342" t="s">
        <v>442</v>
      </c>
      <c r="CL68" s="349"/>
      <c r="CM68" s="343" t="s">
        <v>442</v>
      </c>
      <c r="CN68" s="316" t="s">
        <v>442</v>
      </c>
      <c r="CO68" s="316" t="s">
        <v>442</v>
      </c>
      <c r="CP68" s="316" t="s">
        <v>442</v>
      </c>
      <c r="CQ68" s="316" t="s">
        <v>442</v>
      </c>
      <c r="CR68" s="342" t="s">
        <v>442</v>
      </c>
      <c r="CS68" s="349"/>
      <c r="CT68" s="326" t="s">
        <v>442</v>
      </c>
      <c r="CU68" s="245">
        <v>19000</v>
      </c>
      <c r="CV68" s="329" t="s">
        <v>442</v>
      </c>
      <c r="CW68" s="316" t="s">
        <v>442</v>
      </c>
      <c r="CX68" s="316" t="s">
        <v>442</v>
      </c>
      <c r="CY68" s="316" t="s">
        <v>442</v>
      </c>
      <c r="CZ68" s="342" t="s">
        <v>442</v>
      </c>
      <c r="DA68" s="349" t="s">
        <v>442</v>
      </c>
      <c r="DB68" s="343" t="s">
        <v>442</v>
      </c>
      <c r="DC68" s="316" t="s">
        <v>442</v>
      </c>
      <c r="DD68" s="316" t="s">
        <v>442</v>
      </c>
      <c r="DE68" s="316" t="s">
        <v>442</v>
      </c>
      <c r="DF68" s="316" t="s">
        <v>442</v>
      </c>
      <c r="DG68" s="342" t="s">
        <v>442</v>
      </c>
      <c r="DH68" s="349" t="s">
        <v>442</v>
      </c>
      <c r="DI68" s="343" t="s">
        <v>442</v>
      </c>
      <c r="DJ68" s="316" t="s">
        <v>442</v>
      </c>
      <c r="DK68" s="316" t="s">
        <v>442</v>
      </c>
      <c r="DL68" s="316">
        <v>19000</v>
      </c>
      <c r="DM68" s="316" t="s">
        <v>442</v>
      </c>
      <c r="DN68" s="316" t="s">
        <v>442</v>
      </c>
      <c r="DO68" s="354" t="s">
        <v>442</v>
      </c>
      <c r="DP68" s="343" t="s">
        <v>442</v>
      </c>
    </row>
    <row r="69" spans="1:120" s="9" customFormat="1" ht="57" hidden="1" customHeight="1" x14ac:dyDescent="0.35">
      <c r="A69" s="241"/>
      <c r="B69" s="242">
        <f t="shared" si="44"/>
        <v>33</v>
      </c>
      <c r="C69" s="251" t="s">
        <v>365</v>
      </c>
      <c r="D69" s="339"/>
      <c r="E69" s="252" t="s">
        <v>366</v>
      </c>
      <c r="F69" s="245"/>
      <c r="G69" s="259"/>
      <c r="H69" s="247" t="s">
        <v>442</v>
      </c>
      <c r="I69" s="247" t="s">
        <v>442</v>
      </c>
      <c r="J69" s="248" t="s">
        <v>442</v>
      </c>
      <c r="K69" s="310"/>
      <c r="L69" s="247" t="s">
        <v>442</v>
      </c>
      <c r="M69" s="247" t="s">
        <v>442</v>
      </c>
      <c r="N69" s="249" t="s">
        <v>442</v>
      </c>
      <c r="O69" s="247" t="s">
        <v>442</v>
      </c>
      <c r="P69" s="247" t="s">
        <v>442</v>
      </c>
      <c r="Q69" s="248" t="s">
        <v>442</v>
      </c>
      <c r="R69" s="310"/>
      <c r="S69" s="247" t="s">
        <v>442</v>
      </c>
      <c r="T69" s="247" t="s">
        <v>442</v>
      </c>
      <c r="U69" s="249" t="s">
        <v>442</v>
      </c>
      <c r="V69" s="247" t="s">
        <v>442</v>
      </c>
      <c r="W69" s="247" t="s">
        <v>442</v>
      </c>
      <c r="X69" s="248" t="s">
        <v>442</v>
      </c>
      <c r="Y69" s="310"/>
      <c r="Z69" s="247" t="s">
        <v>442</v>
      </c>
      <c r="AA69" s="247" t="s">
        <v>442</v>
      </c>
      <c r="AB69" s="249" t="s">
        <v>442</v>
      </c>
      <c r="AC69" s="247" t="s">
        <v>442</v>
      </c>
      <c r="AD69" s="247" t="s">
        <v>442</v>
      </c>
      <c r="AE69" s="247"/>
      <c r="AF69" s="262"/>
      <c r="AG69" s="257"/>
      <c r="AH69" s="248"/>
      <c r="AI69" s="249"/>
      <c r="AJ69" s="270"/>
      <c r="AK69" s="248"/>
      <c r="AL69" s="245"/>
      <c r="AM69" s="246"/>
      <c r="AN69" s="262"/>
      <c r="AO69" s="247" t="s">
        <v>442</v>
      </c>
      <c r="AP69" s="247" t="s">
        <v>442</v>
      </c>
      <c r="AQ69" s="249" t="s">
        <v>442</v>
      </c>
      <c r="AR69" s="247" t="s">
        <v>442</v>
      </c>
      <c r="AS69" s="247" t="s">
        <v>442</v>
      </c>
      <c r="AT69" s="248" t="s">
        <v>442</v>
      </c>
      <c r="AU69" s="310"/>
      <c r="AV69" s="247" t="s">
        <v>442</v>
      </c>
      <c r="AW69" s="247" t="s">
        <v>442</v>
      </c>
      <c r="AX69" s="249"/>
      <c r="AY69" s="247"/>
      <c r="AZ69" s="247" t="s">
        <v>442</v>
      </c>
      <c r="BA69" s="248" t="s">
        <v>442</v>
      </c>
      <c r="BB69" s="310"/>
      <c r="BC69" s="247" t="s">
        <v>442</v>
      </c>
      <c r="BD69" s="247" t="s">
        <v>442</v>
      </c>
      <c r="BE69" s="247" t="s">
        <v>442</v>
      </c>
      <c r="BF69" s="247" t="s">
        <v>442</v>
      </c>
      <c r="BG69" s="247"/>
      <c r="BH69" s="248" t="s">
        <v>442</v>
      </c>
      <c r="BI69" s="310"/>
      <c r="BJ69" s="247" t="s">
        <v>442</v>
      </c>
      <c r="BK69" s="247" t="s">
        <v>442</v>
      </c>
      <c r="BL69" s="249" t="s">
        <v>442</v>
      </c>
      <c r="BM69" s="247" t="s">
        <v>442</v>
      </c>
      <c r="BN69" s="247" t="s">
        <v>442</v>
      </c>
      <c r="BO69" s="321"/>
      <c r="BP69" s="326" t="s">
        <v>442</v>
      </c>
      <c r="BQ69" s="331"/>
      <c r="BR69" s="343" t="s">
        <v>442</v>
      </c>
      <c r="BS69" s="316" t="s">
        <v>442</v>
      </c>
      <c r="BT69" s="316" t="s">
        <v>442</v>
      </c>
      <c r="BU69" s="316" t="s">
        <v>442</v>
      </c>
      <c r="BV69" s="316" t="s">
        <v>442</v>
      </c>
      <c r="BW69" s="342"/>
      <c r="BX69" s="349"/>
      <c r="BY69" s="343" t="s">
        <v>442</v>
      </c>
      <c r="BZ69" s="316" t="s">
        <v>442</v>
      </c>
      <c r="CA69" s="316"/>
      <c r="CB69" s="316" t="s">
        <v>442</v>
      </c>
      <c r="CC69" s="316" t="s">
        <v>442</v>
      </c>
      <c r="CD69" s="342" t="s">
        <v>442</v>
      </c>
      <c r="CE69" s="349"/>
      <c r="CF69" s="343" t="s">
        <v>442</v>
      </c>
      <c r="CG69" s="329"/>
      <c r="CH69" s="329" t="s">
        <v>442</v>
      </c>
      <c r="CI69" s="329" t="s">
        <v>442</v>
      </c>
      <c r="CJ69" s="329" t="s">
        <v>442</v>
      </c>
      <c r="CK69" s="342" t="s">
        <v>442</v>
      </c>
      <c r="CL69" s="349"/>
      <c r="CM69" s="343" t="s">
        <v>442</v>
      </c>
      <c r="CN69" s="316" t="s">
        <v>442</v>
      </c>
      <c r="CO69" s="316" t="s">
        <v>442</v>
      </c>
      <c r="CP69" s="316" t="s">
        <v>442</v>
      </c>
      <c r="CQ69" s="316" t="s">
        <v>442</v>
      </c>
      <c r="CR69" s="342" t="s">
        <v>442</v>
      </c>
      <c r="CS69" s="349"/>
      <c r="CT69" s="326" t="s">
        <v>442</v>
      </c>
      <c r="CU69" s="245"/>
      <c r="CV69" s="329" t="s">
        <v>442</v>
      </c>
      <c r="CW69" s="316" t="s">
        <v>442</v>
      </c>
      <c r="CX69" s="316" t="s">
        <v>442</v>
      </c>
      <c r="CY69" s="316" t="s">
        <v>442</v>
      </c>
      <c r="CZ69" s="342" t="s">
        <v>442</v>
      </c>
      <c r="DA69" s="349" t="s">
        <v>442</v>
      </c>
      <c r="DB69" s="343" t="s">
        <v>442</v>
      </c>
      <c r="DC69" s="316" t="s">
        <v>442</v>
      </c>
      <c r="DD69" s="316" t="s">
        <v>442</v>
      </c>
      <c r="DE69" s="316" t="s">
        <v>442</v>
      </c>
      <c r="DF69" s="316" t="s">
        <v>442</v>
      </c>
      <c r="DG69" s="342" t="s">
        <v>442</v>
      </c>
      <c r="DH69" s="349" t="s">
        <v>442</v>
      </c>
      <c r="DI69" s="343" t="s">
        <v>442</v>
      </c>
      <c r="DJ69" s="316" t="s">
        <v>442</v>
      </c>
      <c r="DK69" s="316"/>
      <c r="DL69" s="316"/>
      <c r="DM69" s="316" t="s">
        <v>442</v>
      </c>
      <c r="DN69" s="316" t="s">
        <v>442</v>
      </c>
      <c r="DO69" s="354" t="s">
        <v>442</v>
      </c>
      <c r="DP69" s="343" t="s">
        <v>442</v>
      </c>
    </row>
    <row r="70" spans="1:120" s="9" customFormat="1" ht="57" customHeight="1" x14ac:dyDescent="0.35">
      <c r="A70" s="241"/>
      <c r="B70" s="242">
        <v>12</v>
      </c>
      <c r="C70" s="251" t="s">
        <v>367</v>
      </c>
      <c r="D70" s="339"/>
      <c r="E70" s="252" t="s">
        <v>368</v>
      </c>
      <c r="F70" s="245">
        <v>17500</v>
      </c>
      <c r="G70" s="259"/>
      <c r="H70" s="247" t="s">
        <v>442</v>
      </c>
      <c r="I70" s="247" t="s">
        <v>442</v>
      </c>
      <c r="J70" s="248" t="s">
        <v>442</v>
      </c>
      <c r="K70" s="310"/>
      <c r="L70" s="247" t="s">
        <v>442</v>
      </c>
      <c r="M70" s="247" t="s">
        <v>442</v>
      </c>
      <c r="N70" s="249" t="s">
        <v>442</v>
      </c>
      <c r="O70" s="247" t="s">
        <v>442</v>
      </c>
      <c r="P70" s="247" t="s">
        <v>442</v>
      </c>
      <c r="Q70" s="248" t="s">
        <v>442</v>
      </c>
      <c r="R70" s="310"/>
      <c r="S70" s="247" t="s">
        <v>442</v>
      </c>
      <c r="T70" s="247" t="s">
        <v>442</v>
      </c>
      <c r="U70" s="249" t="s">
        <v>442</v>
      </c>
      <c r="V70" s="247" t="s">
        <v>442</v>
      </c>
      <c r="W70" s="247" t="s">
        <v>442</v>
      </c>
      <c r="X70" s="248" t="s">
        <v>442</v>
      </c>
      <c r="Y70" s="310"/>
      <c r="Z70" s="247" t="s">
        <v>442</v>
      </c>
      <c r="AA70" s="247" t="s">
        <v>442</v>
      </c>
      <c r="AB70" s="249" t="s">
        <v>442</v>
      </c>
      <c r="AC70" s="247" t="s">
        <v>442</v>
      </c>
      <c r="AD70" s="247" t="s">
        <v>442</v>
      </c>
      <c r="AE70" s="247"/>
      <c r="AF70" s="262"/>
      <c r="AG70" s="257"/>
      <c r="AH70" s="248"/>
      <c r="AI70" s="249"/>
      <c r="AJ70" s="270"/>
      <c r="AK70" s="248"/>
      <c r="AL70" s="283">
        <v>20000</v>
      </c>
      <c r="AM70" s="246"/>
      <c r="AN70" s="262"/>
      <c r="AO70" s="247" t="s">
        <v>442</v>
      </c>
      <c r="AP70" s="247" t="s">
        <v>442</v>
      </c>
      <c r="AQ70" s="249" t="s">
        <v>442</v>
      </c>
      <c r="AR70" s="247" t="s">
        <v>442</v>
      </c>
      <c r="AS70" s="247" t="s">
        <v>442</v>
      </c>
      <c r="AT70" s="248" t="s">
        <v>442</v>
      </c>
      <c r="AU70" s="310"/>
      <c r="AV70" s="247" t="s">
        <v>442</v>
      </c>
      <c r="AW70" s="247" t="s">
        <v>442</v>
      </c>
      <c r="AX70" s="249">
        <v>20000</v>
      </c>
      <c r="AY70" s="247">
        <v>20000</v>
      </c>
      <c r="AZ70" s="247" t="s">
        <v>442</v>
      </c>
      <c r="BA70" s="248" t="s">
        <v>442</v>
      </c>
      <c r="BB70" s="310"/>
      <c r="BC70" s="247" t="s">
        <v>442</v>
      </c>
      <c r="BD70" s="247" t="s">
        <v>442</v>
      </c>
      <c r="BE70" s="247" t="s">
        <v>442</v>
      </c>
      <c r="BF70" s="247" t="s">
        <v>442</v>
      </c>
      <c r="BG70" s="247">
        <v>20000</v>
      </c>
      <c r="BH70" s="248" t="s">
        <v>442</v>
      </c>
      <c r="BI70" s="310"/>
      <c r="BJ70" s="247" t="s">
        <v>442</v>
      </c>
      <c r="BK70" s="247" t="s">
        <v>442</v>
      </c>
      <c r="BL70" s="249" t="s">
        <v>442</v>
      </c>
      <c r="BM70" s="247" t="s">
        <v>442</v>
      </c>
      <c r="BN70" s="247" t="s">
        <v>442</v>
      </c>
      <c r="BO70" s="321">
        <v>20000</v>
      </c>
      <c r="BP70" s="326" t="s">
        <v>442</v>
      </c>
      <c r="BQ70" s="331"/>
      <c r="BR70" s="343" t="s">
        <v>442</v>
      </c>
      <c r="BS70" s="316" t="s">
        <v>442</v>
      </c>
      <c r="BT70" s="316" t="s">
        <v>442</v>
      </c>
      <c r="BU70" s="316" t="s">
        <v>442</v>
      </c>
      <c r="BV70" s="316" t="s">
        <v>442</v>
      </c>
      <c r="BW70" s="342" t="s">
        <v>442</v>
      </c>
      <c r="BX70" s="349"/>
      <c r="BY70" s="343" t="s">
        <v>442</v>
      </c>
      <c r="BZ70" s="316" t="s">
        <v>442</v>
      </c>
      <c r="CA70" s="316">
        <v>20000</v>
      </c>
      <c r="CB70" s="316" t="s">
        <v>442</v>
      </c>
      <c r="CC70" s="316" t="s">
        <v>442</v>
      </c>
      <c r="CD70" s="342" t="s">
        <v>442</v>
      </c>
      <c r="CE70" s="349"/>
      <c r="CF70" s="343" t="s">
        <v>442</v>
      </c>
      <c r="CG70" s="329">
        <v>20000</v>
      </c>
      <c r="CH70" s="329" t="s">
        <v>442</v>
      </c>
      <c r="CI70" s="329" t="s">
        <v>442</v>
      </c>
      <c r="CJ70" s="329" t="s">
        <v>442</v>
      </c>
      <c r="CK70" s="342" t="s">
        <v>442</v>
      </c>
      <c r="CL70" s="349"/>
      <c r="CM70" s="343" t="s">
        <v>442</v>
      </c>
      <c r="CN70" s="316" t="s">
        <v>442</v>
      </c>
      <c r="CO70" s="316" t="s">
        <v>442</v>
      </c>
      <c r="CP70" s="316" t="s">
        <v>442</v>
      </c>
      <c r="CQ70" s="316" t="s">
        <v>442</v>
      </c>
      <c r="CR70" s="342" t="s">
        <v>442</v>
      </c>
      <c r="CS70" s="349"/>
      <c r="CT70" s="326" t="s">
        <v>442</v>
      </c>
      <c r="CU70" s="245">
        <v>20000</v>
      </c>
      <c r="CV70" s="329" t="s">
        <v>442</v>
      </c>
      <c r="CW70" s="316" t="s">
        <v>442</v>
      </c>
      <c r="CX70" s="316" t="s">
        <v>442</v>
      </c>
      <c r="CY70" s="316" t="s">
        <v>442</v>
      </c>
      <c r="CZ70" s="342" t="s">
        <v>442</v>
      </c>
      <c r="DA70" s="349" t="s">
        <v>442</v>
      </c>
      <c r="DB70" s="343" t="s">
        <v>442</v>
      </c>
      <c r="DC70" s="316" t="s">
        <v>442</v>
      </c>
      <c r="DD70" s="316" t="s">
        <v>442</v>
      </c>
      <c r="DE70" s="316" t="s">
        <v>442</v>
      </c>
      <c r="DF70" s="316" t="s">
        <v>442</v>
      </c>
      <c r="DG70" s="342" t="s">
        <v>442</v>
      </c>
      <c r="DH70" s="349" t="s">
        <v>442</v>
      </c>
      <c r="DI70" s="343" t="s">
        <v>442</v>
      </c>
      <c r="DJ70" s="316" t="s">
        <v>442</v>
      </c>
      <c r="DK70" s="316">
        <v>20000</v>
      </c>
      <c r="DL70" s="316">
        <v>20000</v>
      </c>
      <c r="DM70" s="316" t="s">
        <v>442</v>
      </c>
      <c r="DN70" s="316" t="s">
        <v>442</v>
      </c>
      <c r="DO70" s="354" t="s">
        <v>442</v>
      </c>
      <c r="DP70" s="343" t="s">
        <v>442</v>
      </c>
    </row>
    <row r="71" spans="1:120" s="9" customFormat="1" ht="57" customHeight="1" x14ac:dyDescent="0.35">
      <c r="A71" s="241"/>
      <c r="B71" s="242">
        <v>32</v>
      </c>
      <c r="C71" s="251">
        <v>150000087</v>
      </c>
      <c r="D71" s="339"/>
      <c r="E71" s="252" t="s">
        <v>373</v>
      </c>
      <c r="F71" s="245">
        <v>17500</v>
      </c>
      <c r="G71" s="259"/>
      <c r="H71" s="247" t="s">
        <v>442</v>
      </c>
      <c r="I71" s="247" t="s">
        <v>442</v>
      </c>
      <c r="J71" s="248" t="s">
        <v>442</v>
      </c>
      <c r="K71" s="310"/>
      <c r="L71" s="247" t="s">
        <v>442</v>
      </c>
      <c r="M71" s="247" t="s">
        <v>442</v>
      </c>
      <c r="N71" s="249" t="s">
        <v>442</v>
      </c>
      <c r="O71" s="247" t="s">
        <v>442</v>
      </c>
      <c r="P71" s="247" t="s">
        <v>442</v>
      </c>
      <c r="Q71" s="248" t="s">
        <v>442</v>
      </c>
      <c r="R71" s="310"/>
      <c r="S71" s="247" t="s">
        <v>442</v>
      </c>
      <c r="T71" s="247" t="s">
        <v>442</v>
      </c>
      <c r="U71" s="249" t="s">
        <v>442</v>
      </c>
      <c r="V71" s="247" t="s">
        <v>442</v>
      </c>
      <c r="W71" s="247" t="s">
        <v>442</v>
      </c>
      <c r="X71" s="248" t="s">
        <v>442</v>
      </c>
      <c r="Y71" s="310"/>
      <c r="Z71" s="247" t="s">
        <v>442</v>
      </c>
      <c r="AA71" s="247" t="s">
        <v>442</v>
      </c>
      <c r="AB71" s="249" t="s">
        <v>442</v>
      </c>
      <c r="AC71" s="247" t="s">
        <v>442</v>
      </c>
      <c r="AD71" s="247" t="s">
        <v>442</v>
      </c>
      <c r="AE71" s="247"/>
      <c r="AF71" s="262"/>
      <c r="AG71" s="257"/>
      <c r="AH71" s="248"/>
      <c r="AI71" s="249"/>
      <c r="AJ71" s="270"/>
      <c r="AK71" s="248"/>
      <c r="AL71" s="245">
        <v>17500</v>
      </c>
      <c r="AM71" s="246"/>
      <c r="AN71" s="262"/>
      <c r="AO71" s="247" t="s">
        <v>442</v>
      </c>
      <c r="AP71" s="247" t="s">
        <v>442</v>
      </c>
      <c r="AQ71" s="249" t="s">
        <v>442</v>
      </c>
      <c r="AR71" s="247" t="s">
        <v>442</v>
      </c>
      <c r="AS71" s="247" t="s">
        <v>442</v>
      </c>
      <c r="AT71" s="248" t="s">
        <v>442</v>
      </c>
      <c r="AU71" s="310"/>
      <c r="AV71" s="247" t="s">
        <v>442</v>
      </c>
      <c r="AW71" s="247" t="s">
        <v>442</v>
      </c>
      <c r="AX71" s="249"/>
      <c r="AY71" s="247"/>
      <c r="AZ71" s="247" t="s">
        <v>442</v>
      </c>
      <c r="BA71" s="248" t="s">
        <v>442</v>
      </c>
      <c r="BB71" s="310"/>
      <c r="BC71" s="247" t="s">
        <v>442</v>
      </c>
      <c r="BD71" s="247" t="s">
        <v>442</v>
      </c>
      <c r="BE71" s="247" t="s">
        <v>442</v>
      </c>
      <c r="BF71" s="247" t="s">
        <v>442</v>
      </c>
      <c r="BG71" s="247"/>
      <c r="BH71" s="248" t="s">
        <v>442</v>
      </c>
      <c r="BI71" s="310"/>
      <c r="BJ71" s="247" t="s">
        <v>442</v>
      </c>
      <c r="BK71" s="247"/>
      <c r="BL71" s="249"/>
      <c r="BM71" s="247" t="s">
        <v>442</v>
      </c>
      <c r="BN71" s="247" t="s">
        <v>442</v>
      </c>
      <c r="BO71" s="321">
        <v>17500</v>
      </c>
      <c r="BP71" s="326" t="s">
        <v>442</v>
      </c>
      <c r="BQ71" s="331"/>
      <c r="BR71" s="343" t="s">
        <v>442</v>
      </c>
      <c r="BS71" s="316" t="s">
        <v>442</v>
      </c>
      <c r="BT71" s="316" t="s">
        <v>442</v>
      </c>
      <c r="BU71" s="316" t="s">
        <v>442</v>
      </c>
      <c r="BV71" s="316" t="s">
        <v>442</v>
      </c>
      <c r="BW71" s="342" t="s">
        <v>442</v>
      </c>
      <c r="BX71" s="349"/>
      <c r="BY71" s="343" t="s">
        <v>442</v>
      </c>
      <c r="BZ71" s="316" t="s">
        <v>442</v>
      </c>
      <c r="CA71" s="316"/>
      <c r="CB71" s="316" t="s">
        <v>442</v>
      </c>
      <c r="CC71" s="316" t="s">
        <v>442</v>
      </c>
      <c r="CD71" s="342" t="s">
        <v>442</v>
      </c>
      <c r="CE71" s="349"/>
      <c r="CF71" s="343" t="s">
        <v>442</v>
      </c>
      <c r="CG71" s="329"/>
      <c r="CH71" s="329" t="s">
        <v>442</v>
      </c>
      <c r="CI71" s="329" t="s">
        <v>442</v>
      </c>
      <c r="CJ71" s="329" t="s">
        <v>442</v>
      </c>
      <c r="CK71" s="342" t="s">
        <v>442</v>
      </c>
      <c r="CL71" s="349"/>
      <c r="CM71" s="343" t="s">
        <v>442</v>
      </c>
      <c r="CN71" s="316" t="s">
        <v>442</v>
      </c>
      <c r="CO71" s="316" t="s">
        <v>442</v>
      </c>
      <c r="CP71" s="316" t="s">
        <v>442</v>
      </c>
      <c r="CQ71" s="316" t="s">
        <v>442</v>
      </c>
      <c r="CR71" s="342" t="s">
        <v>442</v>
      </c>
      <c r="CS71" s="349"/>
      <c r="CT71" s="326" t="s">
        <v>442</v>
      </c>
      <c r="CU71" s="245">
        <v>17500</v>
      </c>
      <c r="CV71" s="329" t="s">
        <v>442</v>
      </c>
      <c r="CW71" s="316" t="s">
        <v>442</v>
      </c>
      <c r="CX71" s="316" t="s">
        <v>442</v>
      </c>
      <c r="CY71" s="316" t="s">
        <v>442</v>
      </c>
      <c r="CZ71" s="342" t="s">
        <v>442</v>
      </c>
      <c r="DA71" s="349" t="s">
        <v>442</v>
      </c>
      <c r="DB71" s="343" t="s">
        <v>442</v>
      </c>
      <c r="DC71" s="316" t="s">
        <v>442</v>
      </c>
      <c r="DD71" s="316" t="s">
        <v>442</v>
      </c>
      <c r="DE71" s="316" t="s">
        <v>442</v>
      </c>
      <c r="DF71" s="316" t="s">
        <v>442</v>
      </c>
      <c r="DG71" s="342" t="s">
        <v>442</v>
      </c>
      <c r="DH71" s="349" t="s">
        <v>442</v>
      </c>
      <c r="DI71" s="343" t="s">
        <v>442</v>
      </c>
      <c r="DJ71" s="316" t="s">
        <v>442</v>
      </c>
      <c r="DK71" s="316" t="s">
        <v>442</v>
      </c>
      <c r="DL71" s="316" t="s">
        <v>442</v>
      </c>
      <c r="DM71" s="316" t="s">
        <v>442</v>
      </c>
      <c r="DN71" s="316" t="s">
        <v>442</v>
      </c>
      <c r="DO71" s="354" t="s">
        <v>442</v>
      </c>
      <c r="DP71" s="343" t="s">
        <v>442</v>
      </c>
    </row>
    <row r="72" spans="1:120" s="9" customFormat="1" ht="57" customHeight="1" x14ac:dyDescent="0.35">
      <c r="A72" s="241"/>
      <c r="B72" s="242">
        <v>33</v>
      </c>
      <c r="C72" s="251" t="s">
        <v>317</v>
      </c>
      <c r="D72" s="339"/>
      <c r="E72" s="252" t="s">
        <v>144</v>
      </c>
      <c r="F72" s="245">
        <v>16000</v>
      </c>
      <c r="G72" s="259"/>
      <c r="H72" s="247" t="s">
        <v>442</v>
      </c>
      <c r="I72" s="247" t="s">
        <v>442</v>
      </c>
      <c r="J72" s="248" t="s">
        <v>442</v>
      </c>
      <c r="K72" s="310"/>
      <c r="L72" s="247" t="s">
        <v>442</v>
      </c>
      <c r="M72" s="247" t="s">
        <v>442</v>
      </c>
      <c r="N72" s="249" t="s">
        <v>442</v>
      </c>
      <c r="O72" s="247" t="s">
        <v>442</v>
      </c>
      <c r="P72" s="247" t="s">
        <v>442</v>
      </c>
      <c r="Q72" s="248" t="s">
        <v>442</v>
      </c>
      <c r="R72" s="310"/>
      <c r="S72" s="247" t="s">
        <v>442</v>
      </c>
      <c r="T72" s="247" t="s">
        <v>442</v>
      </c>
      <c r="U72" s="249" t="s">
        <v>442</v>
      </c>
      <c r="V72" s="247" t="s">
        <v>442</v>
      </c>
      <c r="W72" s="247" t="s">
        <v>442</v>
      </c>
      <c r="X72" s="248" t="s">
        <v>442</v>
      </c>
      <c r="Y72" s="310"/>
      <c r="Z72" s="247" t="s">
        <v>442</v>
      </c>
      <c r="AA72" s="247" t="s">
        <v>442</v>
      </c>
      <c r="AB72" s="249" t="s">
        <v>442</v>
      </c>
      <c r="AC72" s="247" t="s">
        <v>442</v>
      </c>
      <c r="AD72" s="247" t="s">
        <v>442</v>
      </c>
      <c r="AE72" s="247"/>
      <c r="AF72" s="262"/>
      <c r="AG72" s="257"/>
      <c r="AH72" s="248"/>
      <c r="AI72" s="249"/>
      <c r="AJ72" s="270"/>
      <c r="AK72" s="248"/>
      <c r="AL72" s="245">
        <v>16000</v>
      </c>
      <c r="AM72" s="246"/>
      <c r="AN72" s="262"/>
      <c r="AO72" s="247" t="s">
        <v>442</v>
      </c>
      <c r="AP72" s="247" t="s">
        <v>442</v>
      </c>
      <c r="AQ72" s="249" t="s">
        <v>442</v>
      </c>
      <c r="AR72" s="247" t="s">
        <v>442</v>
      </c>
      <c r="AS72" s="247" t="s">
        <v>442</v>
      </c>
      <c r="AT72" s="248" t="s">
        <v>442</v>
      </c>
      <c r="AU72" s="310"/>
      <c r="AV72" s="247" t="s">
        <v>442</v>
      </c>
      <c r="AW72" s="247" t="s">
        <v>442</v>
      </c>
      <c r="AX72" s="249"/>
      <c r="AY72" s="247"/>
      <c r="AZ72" s="247" t="s">
        <v>442</v>
      </c>
      <c r="BA72" s="248" t="s">
        <v>442</v>
      </c>
      <c r="BB72" s="310"/>
      <c r="BC72" s="247" t="s">
        <v>442</v>
      </c>
      <c r="BD72" s="247" t="s">
        <v>442</v>
      </c>
      <c r="BE72" s="247" t="s">
        <v>442</v>
      </c>
      <c r="BF72" s="247" t="s">
        <v>442</v>
      </c>
      <c r="BG72" s="247"/>
      <c r="BH72" s="248" t="s">
        <v>442</v>
      </c>
      <c r="BI72" s="310"/>
      <c r="BJ72" s="247" t="s">
        <v>442</v>
      </c>
      <c r="BK72" s="247"/>
      <c r="BL72" s="249"/>
      <c r="BM72" s="247" t="s">
        <v>442</v>
      </c>
      <c r="BN72" s="247" t="s">
        <v>442</v>
      </c>
      <c r="BO72" s="321">
        <v>16000</v>
      </c>
      <c r="BP72" s="326" t="s">
        <v>442</v>
      </c>
      <c r="BQ72" s="331"/>
      <c r="BR72" s="343" t="s">
        <v>442</v>
      </c>
      <c r="BS72" s="316" t="s">
        <v>442</v>
      </c>
      <c r="BT72" s="316" t="s">
        <v>442</v>
      </c>
      <c r="BU72" s="316" t="s">
        <v>442</v>
      </c>
      <c r="BV72" s="316" t="s">
        <v>442</v>
      </c>
      <c r="BW72" s="342" t="s">
        <v>442</v>
      </c>
      <c r="BX72" s="349"/>
      <c r="BY72" s="343" t="s">
        <v>442</v>
      </c>
      <c r="BZ72" s="316" t="s">
        <v>442</v>
      </c>
      <c r="CA72" s="316"/>
      <c r="CB72" s="316" t="s">
        <v>442</v>
      </c>
      <c r="CC72" s="316" t="s">
        <v>442</v>
      </c>
      <c r="CD72" s="342" t="s">
        <v>442</v>
      </c>
      <c r="CE72" s="349"/>
      <c r="CF72" s="343" t="s">
        <v>442</v>
      </c>
      <c r="CG72" s="329"/>
      <c r="CH72" s="329" t="s">
        <v>442</v>
      </c>
      <c r="CI72" s="329" t="s">
        <v>442</v>
      </c>
      <c r="CJ72" s="329" t="s">
        <v>442</v>
      </c>
      <c r="CK72" s="342" t="s">
        <v>442</v>
      </c>
      <c r="CL72" s="349"/>
      <c r="CM72" s="343" t="s">
        <v>442</v>
      </c>
      <c r="CN72" s="316" t="s">
        <v>442</v>
      </c>
      <c r="CO72" s="316" t="s">
        <v>442</v>
      </c>
      <c r="CP72" s="316" t="s">
        <v>442</v>
      </c>
      <c r="CQ72" s="316" t="s">
        <v>442</v>
      </c>
      <c r="CR72" s="342" t="s">
        <v>442</v>
      </c>
      <c r="CS72" s="349"/>
      <c r="CT72" s="326" t="s">
        <v>442</v>
      </c>
      <c r="CU72" s="245">
        <v>16000</v>
      </c>
      <c r="CV72" s="329" t="s">
        <v>442</v>
      </c>
      <c r="CW72" s="316" t="s">
        <v>442</v>
      </c>
      <c r="CX72" s="316" t="s">
        <v>442</v>
      </c>
      <c r="CY72" s="316" t="s">
        <v>442</v>
      </c>
      <c r="CZ72" s="342" t="s">
        <v>442</v>
      </c>
      <c r="DA72" s="349" t="s">
        <v>442</v>
      </c>
      <c r="DB72" s="343" t="s">
        <v>442</v>
      </c>
      <c r="DC72" s="316" t="s">
        <v>442</v>
      </c>
      <c r="DD72" s="316" t="s">
        <v>442</v>
      </c>
      <c r="DE72" s="316" t="s">
        <v>442</v>
      </c>
      <c r="DF72" s="316" t="s">
        <v>442</v>
      </c>
      <c r="DG72" s="342" t="s">
        <v>442</v>
      </c>
      <c r="DH72" s="349" t="s">
        <v>442</v>
      </c>
      <c r="DI72" s="343" t="s">
        <v>442</v>
      </c>
      <c r="DJ72" s="316" t="s">
        <v>442</v>
      </c>
      <c r="DK72" s="316" t="s">
        <v>442</v>
      </c>
      <c r="DL72" s="316" t="s">
        <v>442</v>
      </c>
      <c r="DM72" s="316" t="s">
        <v>442</v>
      </c>
      <c r="DN72" s="316" t="s">
        <v>442</v>
      </c>
      <c r="DO72" s="354" t="s">
        <v>442</v>
      </c>
      <c r="DP72" s="343" t="s">
        <v>442</v>
      </c>
    </row>
    <row r="73" spans="1:120" s="9" customFormat="1" ht="57" customHeight="1" x14ac:dyDescent="0.35">
      <c r="A73" s="241"/>
      <c r="B73" s="242">
        <v>34</v>
      </c>
      <c r="C73" s="251" t="s">
        <v>369</v>
      </c>
      <c r="D73" s="339"/>
      <c r="E73" s="252" t="s">
        <v>370</v>
      </c>
      <c r="F73" s="245">
        <v>18250</v>
      </c>
      <c r="G73" s="259"/>
      <c r="H73" s="247" t="s">
        <v>442</v>
      </c>
      <c r="I73" s="247" t="s">
        <v>442</v>
      </c>
      <c r="J73" s="248" t="s">
        <v>442</v>
      </c>
      <c r="K73" s="310"/>
      <c r="L73" s="247" t="s">
        <v>442</v>
      </c>
      <c r="M73" s="247" t="s">
        <v>442</v>
      </c>
      <c r="N73" s="249" t="s">
        <v>442</v>
      </c>
      <c r="O73" s="247" t="s">
        <v>442</v>
      </c>
      <c r="P73" s="247" t="s">
        <v>442</v>
      </c>
      <c r="Q73" s="248" t="s">
        <v>442</v>
      </c>
      <c r="R73" s="310"/>
      <c r="S73" s="247" t="s">
        <v>442</v>
      </c>
      <c r="T73" s="247" t="s">
        <v>442</v>
      </c>
      <c r="U73" s="249" t="s">
        <v>442</v>
      </c>
      <c r="V73" s="247" t="s">
        <v>442</v>
      </c>
      <c r="W73" s="247" t="s">
        <v>442</v>
      </c>
      <c r="X73" s="248" t="s">
        <v>442</v>
      </c>
      <c r="Y73" s="310"/>
      <c r="Z73" s="247" t="s">
        <v>442</v>
      </c>
      <c r="AA73" s="247" t="s">
        <v>442</v>
      </c>
      <c r="AB73" s="249" t="s">
        <v>442</v>
      </c>
      <c r="AC73" s="247" t="s">
        <v>442</v>
      </c>
      <c r="AD73" s="247" t="s">
        <v>442</v>
      </c>
      <c r="AE73" s="247"/>
      <c r="AF73" s="262"/>
      <c r="AG73" s="257"/>
      <c r="AH73" s="248"/>
      <c r="AI73" s="249"/>
      <c r="AJ73" s="270"/>
      <c r="AK73" s="248"/>
      <c r="AL73" s="245">
        <v>18250</v>
      </c>
      <c r="AM73" s="246"/>
      <c r="AN73" s="262"/>
      <c r="AO73" s="247" t="s">
        <v>442</v>
      </c>
      <c r="AP73" s="247" t="s">
        <v>442</v>
      </c>
      <c r="AQ73" s="249" t="s">
        <v>442</v>
      </c>
      <c r="AR73" s="247" t="s">
        <v>442</v>
      </c>
      <c r="AS73" s="247" t="s">
        <v>442</v>
      </c>
      <c r="AT73" s="248" t="s">
        <v>442</v>
      </c>
      <c r="AU73" s="310"/>
      <c r="AV73" s="247" t="s">
        <v>442</v>
      </c>
      <c r="AW73" s="247" t="s">
        <v>442</v>
      </c>
      <c r="AX73" s="249"/>
      <c r="AY73" s="247"/>
      <c r="AZ73" s="247" t="s">
        <v>442</v>
      </c>
      <c r="BA73" s="248" t="s">
        <v>442</v>
      </c>
      <c r="BB73" s="310"/>
      <c r="BC73" s="247" t="s">
        <v>442</v>
      </c>
      <c r="BD73" s="247" t="s">
        <v>442</v>
      </c>
      <c r="BE73" s="247" t="s">
        <v>442</v>
      </c>
      <c r="BF73" s="247" t="s">
        <v>442</v>
      </c>
      <c r="BG73" s="247"/>
      <c r="BH73" s="248" t="s">
        <v>442</v>
      </c>
      <c r="BI73" s="310"/>
      <c r="BJ73" s="247" t="s">
        <v>442</v>
      </c>
      <c r="BK73" s="247"/>
      <c r="BL73" s="249"/>
      <c r="BM73" s="247" t="s">
        <v>442</v>
      </c>
      <c r="BN73" s="247" t="s">
        <v>442</v>
      </c>
      <c r="BO73" s="321">
        <v>18250</v>
      </c>
      <c r="BP73" s="326" t="s">
        <v>442</v>
      </c>
      <c r="BQ73" s="331"/>
      <c r="BR73" s="343" t="s">
        <v>442</v>
      </c>
      <c r="BS73" s="316" t="s">
        <v>442</v>
      </c>
      <c r="BT73" s="316" t="s">
        <v>442</v>
      </c>
      <c r="BU73" s="316" t="s">
        <v>442</v>
      </c>
      <c r="BV73" s="316" t="s">
        <v>442</v>
      </c>
      <c r="BW73" s="342" t="s">
        <v>442</v>
      </c>
      <c r="BX73" s="349"/>
      <c r="BY73" s="343" t="s">
        <v>442</v>
      </c>
      <c r="BZ73" s="316" t="s">
        <v>442</v>
      </c>
      <c r="CA73" s="316"/>
      <c r="CB73" s="316" t="s">
        <v>442</v>
      </c>
      <c r="CC73" s="316" t="s">
        <v>442</v>
      </c>
      <c r="CD73" s="342" t="s">
        <v>442</v>
      </c>
      <c r="CE73" s="349"/>
      <c r="CF73" s="343" t="s">
        <v>442</v>
      </c>
      <c r="CG73" s="329"/>
      <c r="CH73" s="329" t="s">
        <v>442</v>
      </c>
      <c r="CI73" s="329" t="s">
        <v>442</v>
      </c>
      <c r="CJ73" s="329" t="s">
        <v>442</v>
      </c>
      <c r="CK73" s="342" t="s">
        <v>442</v>
      </c>
      <c r="CL73" s="349"/>
      <c r="CM73" s="343" t="s">
        <v>442</v>
      </c>
      <c r="CN73" s="316" t="s">
        <v>442</v>
      </c>
      <c r="CO73" s="316" t="s">
        <v>442</v>
      </c>
      <c r="CP73" s="316" t="s">
        <v>442</v>
      </c>
      <c r="CQ73" s="316">
        <v>18250</v>
      </c>
      <c r="CR73" s="342" t="s">
        <v>442</v>
      </c>
      <c r="CS73" s="349"/>
      <c r="CT73" s="326" t="s">
        <v>442</v>
      </c>
      <c r="CU73" s="245">
        <v>18250</v>
      </c>
      <c r="CV73" s="329" t="s">
        <v>442</v>
      </c>
      <c r="CW73" s="316" t="s">
        <v>442</v>
      </c>
      <c r="CX73" s="316" t="s">
        <v>442</v>
      </c>
      <c r="CY73" s="316" t="s">
        <v>442</v>
      </c>
      <c r="CZ73" s="342" t="s">
        <v>442</v>
      </c>
      <c r="DA73" s="349" t="s">
        <v>442</v>
      </c>
      <c r="DB73" s="343" t="s">
        <v>442</v>
      </c>
      <c r="DC73" s="316" t="s">
        <v>442</v>
      </c>
      <c r="DD73" s="316" t="s">
        <v>442</v>
      </c>
      <c r="DE73" s="316" t="s">
        <v>442</v>
      </c>
      <c r="DF73" s="316" t="s">
        <v>442</v>
      </c>
      <c r="DG73" s="342" t="s">
        <v>442</v>
      </c>
      <c r="DH73" s="349" t="s">
        <v>442</v>
      </c>
      <c r="DI73" s="343" t="s">
        <v>442</v>
      </c>
      <c r="DJ73" s="316" t="s">
        <v>442</v>
      </c>
      <c r="DK73" s="316" t="s">
        <v>442</v>
      </c>
      <c r="DL73" s="316" t="s">
        <v>442</v>
      </c>
      <c r="DM73" s="316" t="s">
        <v>442</v>
      </c>
      <c r="DN73" s="316" t="s">
        <v>442</v>
      </c>
      <c r="DO73" s="354" t="s">
        <v>442</v>
      </c>
      <c r="DP73" s="343" t="s">
        <v>442</v>
      </c>
    </row>
    <row r="74" spans="1:120" s="9" customFormat="1" ht="57" customHeight="1" x14ac:dyDescent="0.35">
      <c r="A74" s="241"/>
      <c r="B74" s="242">
        <v>35</v>
      </c>
      <c r="C74" s="251" t="s">
        <v>399</v>
      </c>
      <c r="D74" s="339"/>
      <c r="E74" s="252" t="s">
        <v>398</v>
      </c>
      <c r="F74" s="245">
        <v>20000</v>
      </c>
      <c r="G74" s="259"/>
      <c r="H74" s="247" t="s">
        <v>442</v>
      </c>
      <c r="I74" s="247" t="s">
        <v>442</v>
      </c>
      <c r="J74" s="248" t="s">
        <v>442</v>
      </c>
      <c r="K74" s="310"/>
      <c r="L74" s="247" t="s">
        <v>442</v>
      </c>
      <c r="M74" s="247" t="s">
        <v>442</v>
      </c>
      <c r="N74" s="249" t="s">
        <v>442</v>
      </c>
      <c r="O74" s="247" t="s">
        <v>442</v>
      </c>
      <c r="P74" s="247" t="s">
        <v>442</v>
      </c>
      <c r="Q74" s="248" t="s">
        <v>442</v>
      </c>
      <c r="R74" s="310"/>
      <c r="S74" s="247" t="s">
        <v>442</v>
      </c>
      <c r="T74" s="247" t="s">
        <v>442</v>
      </c>
      <c r="U74" s="249" t="s">
        <v>442</v>
      </c>
      <c r="V74" s="247" t="s">
        <v>442</v>
      </c>
      <c r="W74" s="247" t="s">
        <v>442</v>
      </c>
      <c r="X74" s="248" t="s">
        <v>442</v>
      </c>
      <c r="Y74" s="310"/>
      <c r="Z74" s="247" t="s">
        <v>442</v>
      </c>
      <c r="AA74" s="247" t="s">
        <v>442</v>
      </c>
      <c r="AB74" s="249" t="s">
        <v>442</v>
      </c>
      <c r="AC74" s="247" t="s">
        <v>442</v>
      </c>
      <c r="AD74" s="247" t="s">
        <v>442</v>
      </c>
      <c r="AE74" s="247"/>
      <c r="AF74" s="262"/>
      <c r="AG74" s="257"/>
      <c r="AH74" s="248"/>
      <c r="AI74" s="249"/>
      <c r="AJ74" s="270"/>
      <c r="AK74" s="248"/>
      <c r="AL74" s="245">
        <v>20000</v>
      </c>
      <c r="AM74" s="246"/>
      <c r="AN74" s="262"/>
      <c r="AO74" s="247" t="s">
        <v>442</v>
      </c>
      <c r="AP74" s="247" t="s">
        <v>442</v>
      </c>
      <c r="AQ74" s="249" t="s">
        <v>442</v>
      </c>
      <c r="AR74" s="247" t="s">
        <v>442</v>
      </c>
      <c r="AS74" s="247" t="s">
        <v>442</v>
      </c>
      <c r="AT74" s="248" t="s">
        <v>442</v>
      </c>
      <c r="AU74" s="310"/>
      <c r="AV74" s="247" t="s">
        <v>442</v>
      </c>
      <c r="AW74" s="247" t="s">
        <v>442</v>
      </c>
      <c r="AX74" s="249"/>
      <c r="AY74" s="247"/>
      <c r="AZ74" s="247" t="s">
        <v>442</v>
      </c>
      <c r="BA74" s="248" t="s">
        <v>442</v>
      </c>
      <c r="BB74" s="310"/>
      <c r="BC74" s="247" t="s">
        <v>442</v>
      </c>
      <c r="BD74" s="247" t="s">
        <v>442</v>
      </c>
      <c r="BE74" s="247" t="s">
        <v>442</v>
      </c>
      <c r="BF74" s="247" t="s">
        <v>442</v>
      </c>
      <c r="BG74" s="247"/>
      <c r="BH74" s="248" t="s">
        <v>442</v>
      </c>
      <c r="BI74" s="310"/>
      <c r="BJ74" s="247" t="s">
        <v>442</v>
      </c>
      <c r="BK74" s="247"/>
      <c r="BL74" s="249"/>
      <c r="BM74" s="247" t="s">
        <v>442</v>
      </c>
      <c r="BN74" s="247" t="s">
        <v>442</v>
      </c>
      <c r="BO74" s="321">
        <v>20000</v>
      </c>
      <c r="BP74" s="326" t="s">
        <v>442</v>
      </c>
      <c r="BQ74" s="331"/>
      <c r="BR74" s="343" t="s">
        <v>442</v>
      </c>
      <c r="BS74" s="316" t="s">
        <v>442</v>
      </c>
      <c r="BT74" s="316" t="s">
        <v>442</v>
      </c>
      <c r="BU74" s="316" t="s">
        <v>442</v>
      </c>
      <c r="BV74" s="316" t="s">
        <v>442</v>
      </c>
      <c r="BW74" s="342" t="s">
        <v>442</v>
      </c>
      <c r="BX74" s="349"/>
      <c r="BY74" s="343" t="s">
        <v>442</v>
      </c>
      <c r="BZ74" s="316" t="s">
        <v>442</v>
      </c>
      <c r="CA74" s="316"/>
      <c r="CB74" s="316" t="s">
        <v>442</v>
      </c>
      <c r="CC74" s="316" t="s">
        <v>442</v>
      </c>
      <c r="CD74" s="342" t="s">
        <v>442</v>
      </c>
      <c r="CE74" s="349"/>
      <c r="CF74" s="343" t="s">
        <v>442</v>
      </c>
      <c r="CG74" s="329"/>
      <c r="CH74" s="329" t="s">
        <v>442</v>
      </c>
      <c r="CI74" s="329" t="s">
        <v>442</v>
      </c>
      <c r="CJ74" s="329" t="s">
        <v>442</v>
      </c>
      <c r="CK74" s="342" t="s">
        <v>442</v>
      </c>
      <c r="CL74" s="349"/>
      <c r="CM74" s="343" t="s">
        <v>442</v>
      </c>
      <c r="CN74" s="316" t="s">
        <v>442</v>
      </c>
      <c r="CO74" s="316" t="s">
        <v>442</v>
      </c>
      <c r="CP74" s="316" t="s">
        <v>442</v>
      </c>
      <c r="CQ74" s="316" t="s">
        <v>442</v>
      </c>
      <c r="CR74" s="342" t="s">
        <v>442</v>
      </c>
      <c r="CS74" s="349"/>
      <c r="CT74" s="326" t="s">
        <v>442</v>
      </c>
      <c r="CU74" s="245">
        <v>20000</v>
      </c>
      <c r="CV74" s="329" t="s">
        <v>442</v>
      </c>
      <c r="CW74" s="316" t="s">
        <v>442</v>
      </c>
      <c r="CX74" s="316" t="s">
        <v>442</v>
      </c>
      <c r="CY74" s="316" t="s">
        <v>442</v>
      </c>
      <c r="CZ74" s="342" t="s">
        <v>442</v>
      </c>
      <c r="DA74" s="349" t="s">
        <v>442</v>
      </c>
      <c r="DB74" s="343" t="s">
        <v>442</v>
      </c>
      <c r="DC74" s="316" t="s">
        <v>442</v>
      </c>
      <c r="DD74" s="316" t="s">
        <v>442</v>
      </c>
      <c r="DE74" s="316" t="s">
        <v>442</v>
      </c>
      <c r="DF74" s="316" t="s">
        <v>442</v>
      </c>
      <c r="DG74" s="342" t="s">
        <v>442</v>
      </c>
      <c r="DH74" s="349" t="s">
        <v>442</v>
      </c>
      <c r="DI74" s="343" t="s">
        <v>442</v>
      </c>
      <c r="DJ74" s="316" t="s">
        <v>442</v>
      </c>
      <c r="DK74" s="316" t="s">
        <v>442</v>
      </c>
      <c r="DL74" s="316" t="s">
        <v>442</v>
      </c>
      <c r="DM74" s="316" t="s">
        <v>442</v>
      </c>
      <c r="DN74" s="316" t="s">
        <v>442</v>
      </c>
      <c r="DO74" s="354" t="s">
        <v>442</v>
      </c>
      <c r="DP74" s="343" t="s">
        <v>442</v>
      </c>
    </row>
    <row r="75" spans="1:120" s="9" customFormat="1" ht="57" customHeight="1" x14ac:dyDescent="0.35">
      <c r="A75" s="241"/>
      <c r="B75" s="242">
        <v>13</v>
      </c>
      <c r="C75" s="251" t="s">
        <v>395</v>
      </c>
      <c r="D75" s="339"/>
      <c r="E75" s="252" t="s">
        <v>396</v>
      </c>
      <c r="F75" s="245">
        <v>20000</v>
      </c>
      <c r="G75" s="259"/>
      <c r="H75" s="247" t="s">
        <v>442</v>
      </c>
      <c r="I75" s="247" t="s">
        <v>442</v>
      </c>
      <c r="J75" s="248" t="s">
        <v>442</v>
      </c>
      <c r="K75" s="310"/>
      <c r="L75" s="247" t="s">
        <v>442</v>
      </c>
      <c r="M75" s="247" t="s">
        <v>442</v>
      </c>
      <c r="N75" s="249" t="s">
        <v>442</v>
      </c>
      <c r="O75" s="247" t="s">
        <v>442</v>
      </c>
      <c r="P75" s="247" t="s">
        <v>442</v>
      </c>
      <c r="Q75" s="248" t="s">
        <v>442</v>
      </c>
      <c r="R75" s="310"/>
      <c r="S75" s="247" t="s">
        <v>442</v>
      </c>
      <c r="T75" s="247" t="s">
        <v>442</v>
      </c>
      <c r="U75" s="249" t="s">
        <v>442</v>
      </c>
      <c r="V75" s="247" t="s">
        <v>442</v>
      </c>
      <c r="W75" s="247" t="s">
        <v>442</v>
      </c>
      <c r="X75" s="248" t="s">
        <v>442</v>
      </c>
      <c r="Y75" s="310"/>
      <c r="Z75" s="247" t="s">
        <v>442</v>
      </c>
      <c r="AA75" s="247" t="s">
        <v>442</v>
      </c>
      <c r="AB75" s="249" t="s">
        <v>442</v>
      </c>
      <c r="AC75" s="247" t="s">
        <v>442</v>
      </c>
      <c r="AD75" s="247">
        <v>20000</v>
      </c>
      <c r="AE75" s="247"/>
      <c r="AF75" s="262"/>
      <c r="AG75" s="257"/>
      <c r="AH75" s="248"/>
      <c r="AI75" s="249"/>
      <c r="AJ75" s="270"/>
      <c r="AK75" s="248"/>
      <c r="AL75" s="245">
        <v>20000</v>
      </c>
      <c r="AM75" s="246"/>
      <c r="AN75" s="262"/>
      <c r="AO75" s="247" t="s">
        <v>442</v>
      </c>
      <c r="AP75" s="247" t="s">
        <v>442</v>
      </c>
      <c r="AQ75" s="249" t="s">
        <v>442</v>
      </c>
      <c r="AR75" s="247" t="s">
        <v>442</v>
      </c>
      <c r="AS75" s="247" t="s">
        <v>442</v>
      </c>
      <c r="AT75" s="248" t="s">
        <v>442</v>
      </c>
      <c r="AU75" s="310"/>
      <c r="AV75" s="247" t="s">
        <v>442</v>
      </c>
      <c r="AW75" s="247" t="s">
        <v>442</v>
      </c>
      <c r="AX75" s="249" t="s">
        <v>442</v>
      </c>
      <c r="AY75" s="247" t="s">
        <v>442</v>
      </c>
      <c r="AZ75" s="247" t="s">
        <v>442</v>
      </c>
      <c r="BA75" s="248" t="s">
        <v>442</v>
      </c>
      <c r="BB75" s="310"/>
      <c r="BC75" s="247" t="s">
        <v>442</v>
      </c>
      <c r="BD75" s="247" t="s">
        <v>442</v>
      </c>
      <c r="BE75" s="247" t="s">
        <v>442</v>
      </c>
      <c r="BF75" s="247" t="s">
        <v>442</v>
      </c>
      <c r="BG75" s="247" t="s">
        <v>442</v>
      </c>
      <c r="BH75" s="248" t="s">
        <v>442</v>
      </c>
      <c r="BI75" s="310"/>
      <c r="BJ75" s="247" t="s">
        <v>442</v>
      </c>
      <c r="BK75" s="247">
        <v>20000</v>
      </c>
      <c r="BL75" s="249">
        <v>20000</v>
      </c>
      <c r="BM75" s="247" t="s">
        <v>442</v>
      </c>
      <c r="BN75" s="247" t="s">
        <v>442</v>
      </c>
      <c r="BO75" s="321">
        <v>20000</v>
      </c>
      <c r="BP75" s="326" t="s">
        <v>442</v>
      </c>
      <c r="BQ75" s="331"/>
      <c r="BR75" s="343" t="s">
        <v>442</v>
      </c>
      <c r="BS75" s="316" t="s">
        <v>442</v>
      </c>
      <c r="BT75" s="316" t="s">
        <v>442</v>
      </c>
      <c r="BU75" s="316" t="s">
        <v>442</v>
      </c>
      <c r="BV75" s="316" t="s">
        <v>442</v>
      </c>
      <c r="BW75" s="342" t="s">
        <v>442</v>
      </c>
      <c r="BX75" s="349"/>
      <c r="BY75" s="343" t="s">
        <v>442</v>
      </c>
      <c r="BZ75" s="316" t="s">
        <v>442</v>
      </c>
      <c r="CA75" s="316" t="s">
        <v>442</v>
      </c>
      <c r="CB75" s="316" t="s">
        <v>442</v>
      </c>
      <c r="CC75" s="316" t="s">
        <v>442</v>
      </c>
      <c r="CD75" s="342" t="s">
        <v>442</v>
      </c>
      <c r="CE75" s="349"/>
      <c r="CF75" s="343" t="s">
        <v>442</v>
      </c>
      <c r="CG75" s="329" t="s">
        <v>442</v>
      </c>
      <c r="CH75" s="329" t="s">
        <v>442</v>
      </c>
      <c r="CI75" s="329" t="s">
        <v>442</v>
      </c>
      <c r="CJ75" s="329" t="s">
        <v>442</v>
      </c>
      <c r="CK75" s="342" t="s">
        <v>442</v>
      </c>
      <c r="CL75" s="349"/>
      <c r="CM75" s="343" t="s">
        <v>442</v>
      </c>
      <c r="CN75" s="316" t="s">
        <v>442</v>
      </c>
      <c r="CO75" s="316" t="s">
        <v>442</v>
      </c>
      <c r="CP75" s="316" t="s">
        <v>442</v>
      </c>
      <c r="CQ75" s="316" t="s">
        <v>442</v>
      </c>
      <c r="CR75" s="342" t="s">
        <v>442</v>
      </c>
      <c r="CS75" s="349"/>
      <c r="CT75" s="326" t="s">
        <v>442</v>
      </c>
      <c r="CU75" s="245">
        <v>20000</v>
      </c>
      <c r="CV75" s="329" t="s">
        <v>442</v>
      </c>
      <c r="CW75" s="316" t="s">
        <v>442</v>
      </c>
      <c r="CX75" s="316" t="s">
        <v>442</v>
      </c>
      <c r="CY75" s="316" t="s">
        <v>442</v>
      </c>
      <c r="CZ75" s="342" t="s">
        <v>442</v>
      </c>
      <c r="DA75" s="349" t="s">
        <v>442</v>
      </c>
      <c r="DB75" s="343" t="s">
        <v>442</v>
      </c>
      <c r="DC75" s="316" t="s">
        <v>442</v>
      </c>
      <c r="DD75" s="316" t="s">
        <v>442</v>
      </c>
      <c r="DE75" s="316" t="s">
        <v>442</v>
      </c>
      <c r="DF75" s="316" t="s">
        <v>442</v>
      </c>
      <c r="DG75" s="342" t="s">
        <v>442</v>
      </c>
      <c r="DH75" s="349" t="s">
        <v>442</v>
      </c>
      <c r="DI75" s="343" t="s">
        <v>442</v>
      </c>
      <c r="DJ75" s="316" t="s">
        <v>442</v>
      </c>
      <c r="DK75" s="316" t="s">
        <v>442</v>
      </c>
      <c r="DL75" s="316" t="s">
        <v>442</v>
      </c>
      <c r="DM75" s="316" t="s">
        <v>442</v>
      </c>
      <c r="DN75" s="316" t="s">
        <v>442</v>
      </c>
      <c r="DO75" s="354" t="s">
        <v>442</v>
      </c>
      <c r="DP75" s="343" t="s">
        <v>442</v>
      </c>
    </row>
    <row r="76" spans="1:120" ht="26.5" customHeight="1" x14ac:dyDescent="0.35">
      <c r="A76" s="225" t="s">
        <v>150</v>
      </c>
      <c r="B76" s="226" t="s">
        <v>430</v>
      </c>
      <c r="C76" s="227"/>
      <c r="D76" s="228"/>
      <c r="E76" s="229"/>
      <c r="F76" s="230"/>
      <c r="G76" s="231"/>
      <c r="H76" s="232"/>
      <c r="I76" s="232"/>
      <c r="J76" s="229"/>
      <c r="K76" s="266"/>
      <c r="L76" s="232"/>
      <c r="M76" s="232"/>
      <c r="N76" s="266"/>
      <c r="O76" s="232"/>
      <c r="P76" s="232"/>
      <c r="Q76" s="229"/>
      <c r="R76" s="266"/>
      <c r="S76" s="255"/>
      <c r="T76" s="232"/>
      <c r="U76" s="266"/>
      <c r="V76" s="232"/>
      <c r="W76" s="232"/>
      <c r="X76" s="229"/>
      <c r="Y76" s="266"/>
      <c r="Z76" s="255"/>
      <c r="AA76" s="232"/>
      <c r="AB76" s="266"/>
      <c r="AC76" s="232"/>
      <c r="AD76" s="232"/>
      <c r="AE76" s="232"/>
      <c r="AF76" s="232"/>
      <c r="AG76" s="255"/>
      <c r="AH76" s="229"/>
      <c r="AI76" s="266"/>
      <c r="AJ76" s="268"/>
      <c r="AK76" s="229"/>
      <c r="AL76" s="230"/>
      <c r="AM76" s="231"/>
      <c r="AN76" s="232"/>
      <c r="AO76" s="232"/>
      <c r="AP76" s="232"/>
      <c r="AQ76" s="266"/>
      <c r="AR76" s="232"/>
      <c r="AS76" s="232"/>
      <c r="AT76" s="229"/>
      <c r="AU76" s="311"/>
      <c r="AV76" s="232"/>
      <c r="AW76" s="232"/>
      <c r="AX76" s="266"/>
      <c r="AY76" s="224"/>
      <c r="AZ76" s="232"/>
      <c r="BA76" s="229"/>
      <c r="BB76" s="311"/>
      <c r="BC76" s="232"/>
      <c r="BD76" s="232"/>
      <c r="BE76" s="266"/>
      <c r="BF76" s="232"/>
      <c r="BG76" s="232"/>
      <c r="BH76" s="229"/>
      <c r="BI76" s="311"/>
      <c r="BJ76" s="232"/>
      <c r="BK76" s="232"/>
      <c r="BL76" s="266"/>
      <c r="BM76" s="232"/>
      <c r="BN76" s="232"/>
      <c r="BO76" s="319"/>
      <c r="BP76" s="324"/>
      <c r="BQ76" s="330"/>
      <c r="BR76" s="231"/>
      <c r="BS76" s="232"/>
      <c r="BT76" s="232"/>
      <c r="BU76" s="232"/>
      <c r="BV76" s="232"/>
      <c r="BW76" s="255"/>
      <c r="BX76" s="348"/>
      <c r="BY76" s="231"/>
      <c r="BZ76" s="232"/>
      <c r="CA76" s="232"/>
      <c r="CB76" s="232"/>
      <c r="CC76" s="232"/>
      <c r="CD76" s="255"/>
      <c r="CE76" s="348"/>
      <c r="CF76" s="231"/>
      <c r="CG76" s="266"/>
      <c r="CH76" s="266"/>
      <c r="CI76" s="266"/>
      <c r="CJ76" s="266"/>
      <c r="CK76" s="255"/>
      <c r="CL76" s="348"/>
      <c r="CM76" s="231"/>
      <c r="CN76" s="232"/>
      <c r="CO76" s="232"/>
      <c r="CP76" s="232"/>
      <c r="CQ76" s="232"/>
      <c r="CR76" s="255"/>
      <c r="CS76" s="348"/>
      <c r="CT76" s="324"/>
      <c r="CU76" s="230"/>
      <c r="CV76" s="266"/>
      <c r="CW76" s="232"/>
      <c r="CX76" s="232"/>
      <c r="CY76" s="232"/>
      <c r="CZ76" s="255"/>
      <c r="DA76" s="348"/>
      <c r="DB76" s="231"/>
      <c r="DC76" s="232"/>
      <c r="DD76" s="232"/>
      <c r="DE76" s="232"/>
      <c r="DF76" s="232"/>
      <c r="DG76" s="255"/>
      <c r="DH76" s="348"/>
      <c r="DI76" s="231"/>
      <c r="DJ76" s="232"/>
      <c r="DK76" s="232"/>
      <c r="DL76" s="232"/>
      <c r="DM76" s="232"/>
      <c r="DN76" s="232"/>
      <c r="DO76" s="353"/>
      <c r="DP76" s="231"/>
    </row>
    <row r="77" spans="1:120" s="9" customFormat="1" ht="57" customHeight="1" x14ac:dyDescent="0.35">
      <c r="A77" s="241"/>
      <c r="B77" s="242">
        <v>1</v>
      </c>
      <c r="C77" s="251">
        <v>150000010</v>
      </c>
      <c r="D77" s="339" t="s">
        <v>13</v>
      </c>
      <c r="E77" s="258" t="s">
        <v>14</v>
      </c>
      <c r="F77" s="341">
        <v>6742.424242424242</v>
      </c>
      <c r="G77" s="259"/>
      <c r="H77" s="316">
        <f>4450/0.66</f>
        <v>6742.424242424242</v>
      </c>
      <c r="I77" s="316">
        <f>4450/0.66</f>
        <v>6742.424242424242</v>
      </c>
      <c r="J77" s="332">
        <f>4450/0.66</f>
        <v>6742.424242424242</v>
      </c>
      <c r="K77" s="310"/>
      <c r="L77" s="316">
        <f t="shared" ref="L77:Q77" si="45">4450/0.66</f>
        <v>6742.424242424242</v>
      </c>
      <c r="M77" s="316">
        <f t="shared" si="45"/>
        <v>6742.424242424242</v>
      </c>
      <c r="N77" s="329">
        <f t="shared" si="45"/>
        <v>6742.424242424242</v>
      </c>
      <c r="O77" s="316">
        <f t="shared" si="45"/>
        <v>6742.424242424242</v>
      </c>
      <c r="P77" s="316">
        <f t="shared" si="45"/>
        <v>6742.424242424242</v>
      </c>
      <c r="Q77" s="332">
        <f t="shared" si="45"/>
        <v>6742.424242424242</v>
      </c>
      <c r="R77" s="310"/>
      <c r="S77" s="316">
        <f>4450/0.66</f>
        <v>6742.424242424242</v>
      </c>
      <c r="T77" s="316">
        <f>4450/0.66</f>
        <v>6742.424242424242</v>
      </c>
      <c r="U77" s="329">
        <v>6742.424242424242</v>
      </c>
      <c r="V77" s="316">
        <v>6742.424242424242</v>
      </c>
      <c r="W77" s="316">
        <v>6742.424242424242</v>
      </c>
      <c r="X77" s="332">
        <v>6742.424242424242</v>
      </c>
      <c r="Y77" s="310"/>
      <c r="Z77" s="316">
        <v>6742.424242424242</v>
      </c>
      <c r="AA77" s="316">
        <v>6742.424242424242</v>
      </c>
      <c r="AB77" s="329">
        <v>6742.424242424242</v>
      </c>
      <c r="AC77" s="316">
        <v>6742.424242424242</v>
      </c>
      <c r="AD77" s="316" t="s">
        <v>442</v>
      </c>
      <c r="AE77" s="316"/>
      <c r="AF77" s="262"/>
      <c r="AG77" s="342"/>
      <c r="AH77" s="332"/>
      <c r="AI77" s="329"/>
      <c r="AJ77" s="333"/>
      <c r="AK77" s="332"/>
      <c r="AL77" s="341">
        <v>6742.424242424242</v>
      </c>
      <c r="AM77" s="343"/>
      <c r="AN77" s="262"/>
      <c r="AO77" s="316">
        <v>6742.424242424242</v>
      </c>
      <c r="AP77" s="316">
        <v>6742.424242424242</v>
      </c>
      <c r="AQ77" s="329">
        <v>6742.424242424242</v>
      </c>
      <c r="AR77" s="316">
        <v>6742.424242424242</v>
      </c>
      <c r="AS77" s="316">
        <v>6742.424242424242</v>
      </c>
      <c r="AT77" s="332">
        <v>6742.424242424242</v>
      </c>
      <c r="AU77" s="310"/>
      <c r="AV77" s="316">
        <v>6742.424242424242</v>
      </c>
      <c r="AW77" s="316">
        <v>6742.424242424242</v>
      </c>
      <c r="AX77" s="329">
        <v>6742.424242424242</v>
      </c>
      <c r="AY77" s="316">
        <v>6742.424242424242</v>
      </c>
      <c r="AZ77" s="316">
        <v>6742.424242424242</v>
      </c>
      <c r="BA77" s="332">
        <v>6742.424242424242</v>
      </c>
      <c r="BB77" s="310"/>
      <c r="BC77" s="316" t="s">
        <v>442</v>
      </c>
      <c r="BD77" s="316">
        <v>6742.424242424242</v>
      </c>
      <c r="BE77" s="316">
        <v>6742.424242424242</v>
      </c>
      <c r="BF77" s="316">
        <v>6742.424242424242</v>
      </c>
      <c r="BG77" s="316">
        <v>6742.424242424242</v>
      </c>
      <c r="BH77" s="332">
        <v>6742.424242424242</v>
      </c>
      <c r="BI77" s="310"/>
      <c r="BJ77" s="316" t="s">
        <v>442</v>
      </c>
      <c r="BK77" s="316">
        <v>6742.424242424242</v>
      </c>
      <c r="BL77" s="329">
        <v>6742.424242424242</v>
      </c>
      <c r="BM77" s="316">
        <v>6742.424242424242</v>
      </c>
      <c r="BN77" s="316">
        <v>6742.424242424242</v>
      </c>
      <c r="BO77" s="344">
        <v>6742.424242424242</v>
      </c>
      <c r="BP77" s="326">
        <v>6742.424242424242</v>
      </c>
      <c r="BQ77" s="331"/>
      <c r="BR77" s="343">
        <v>6742.424242424242</v>
      </c>
      <c r="BS77" s="316">
        <v>6742.424242424242</v>
      </c>
      <c r="BT77" s="316">
        <v>6742.424242424242</v>
      </c>
      <c r="BU77" s="316">
        <v>6742.424242424242</v>
      </c>
      <c r="BV77" s="316">
        <v>6742.424242424242</v>
      </c>
      <c r="BW77" s="342">
        <v>6742.424242424242</v>
      </c>
      <c r="BX77" s="349"/>
      <c r="BY77" s="343" t="s">
        <v>442</v>
      </c>
      <c r="BZ77" s="316">
        <v>6742.424242424242</v>
      </c>
      <c r="CA77" s="316">
        <v>6742.424242424242</v>
      </c>
      <c r="CB77" s="316" t="s">
        <v>442</v>
      </c>
      <c r="CC77" s="316" t="s">
        <v>442</v>
      </c>
      <c r="CD77" s="342">
        <v>6742.424242424242</v>
      </c>
      <c r="CE77" s="349"/>
      <c r="CF77" s="343" t="s">
        <v>442</v>
      </c>
      <c r="CG77" s="329">
        <v>6742.424242424242</v>
      </c>
      <c r="CH77" s="329" t="s">
        <v>442</v>
      </c>
      <c r="CI77" s="329">
        <v>6742.424242424242</v>
      </c>
      <c r="CJ77" s="329">
        <v>6742.424242424242</v>
      </c>
      <c r="CK77" s="342">
        <v>6742.424242424242</v>
      </c>
      <c r="CL77" s="349"/>
      <c r="CM77" s="343" t="s">
        <v>442</v>
      </c>
      <c r="CN77" s="316">
        <v>6742.424242424242</v>
      </c>
      <c r="CO77" s="316">
        <v>6742.424242424242</v>
      </c>
      <c r="CP77" s="316">
        <v>6742.424242424242</v>
      </c>
      <c r="CQ77" s="316" t="s">
        <v>442</v>
      </c>
      <c r="CR77" s="342">
        <v>6742.424242424242</v>
      </c>
      <c r="CS77" s="349"/>
      <c r="CT77" s="326" t="s">
        <v>442</v>
      </c>
      <c r="CU77" s="341">
        <v>6742.424242424242</v>
      </c>
      <c r="CV77" s="329" t="s">
        <v>442</v>
      </c>
      <c r="CW77" s="316">
        <v>6742.424242424242</v>
      </c>
      <c r="CX77" s="316">
        <v>6742.424242424242</v>
      </c>
      <c r="CY77" s="316">
        <v>6742.424242424242</v>
      </c>
      <c r="CZ77" s="342">
        <v>6742.424242424242</v>
      </c>
      <c r="DA77" s="349" t="s">
        <v>442</v>
      </c>
      <c r="DB77" s="343" t="s">
        <v>442</v>
      </c>
      <c r="DC77" s="316" t="s">
        <v>442</v>
      </c>
      <c r="DD77" s="316">
        <v>6742.424242424242</v>
      </c>
      <c r="DE77" s="316">
        <v>6742.424242424242</v>
      </c>
      <c r="DF77" s="316">
        <v>6742.424242424242</v>
      </c>
      <c r="DG77" s="342">
        <v>6742.424242424242</v>
      </c>
      <c r="DH77" s="349" t="s">
        <v>442</v>
      </c>
      <c r="DI77" s="343" t="s">
        <v>442</v>
      </c>
      <c r="DJ77" s="316">
        <v>6742.424242424242</v>
      </c>
      <c r="DK77" s="316">
        <v>6742.424242424242</v>
      </c>
      <c r="DL77" s="316">
        <v>6742.424242424242</v>
      </c>
      <c r="DM77" s="316" t="s">
        <v>442</v>
      </c>
      <c r="DN77" s="316">
        <v>6742.424242424242</v>
      </c>
      <c r="DO77" s="354" t="s">
        <v>442</v>
      </c>
      <c r="DP77" s="343" t="s">
        <v>442</v>
      </c>
    </row>
    <row r="78" spans="1:120" ht="26.5" customHeight="1" x14ac:dyDescent="0.35">
      <c r="A78" s="225"/>
      <c r="B78" s="226" t="s">
        <v>440</v>
      </c>
      <c r="C78" s="227"/>
      <c r="D78" s="228"/>
      <c r="E78" s="229"/>
      <c r="F78" s="230"/>
      <c r="G78" s="231"/>
      <c r="H78" s="232"/>
      <c r="I78" s="232"/>
      <c r="J78" s="229"/>
      <c r="K78" s="266"/>
      <c r="L78" s="232"/>
      <c r="M78" s="232"/>
      <c r="N78" s="266"/>
      <c r="O78" s="232"/>
      <c r="P78" s="232"/>
      <c r="Q78" s="229"/>
      <c r="R78" s="266"/>
      <c r="S78" s="255"/>
      <c r="T78" s="232"/>
      <c r="U78" s="266"/>
      <c r="V78" s="232"/>
      <c r="W78" s="232"/>
      <c r="X78" s="229"/>
      <c r="Y78" s="266"/>
      <c r="Z78" s="255"/>
      <c r="AA78" s="232"/>
      <c r="AB78" s="266"/>
      <c r="AC78" s="232"/>
      <c r="AD78" s="232"/>
      <c r="AE78" s="232"/>
      <c r="AF78" s="232"/>
      <c r="AG78" s="255"/>
      <c r="AH78" s="229"/>
      <c r="AI78" s="266"/>
      <c r="AJ78" s="268"/>
      <c r="AK78" s="229"/>
      <c r="AL78" s="230"/>
      <c r="AM78" s="231"/>
      <c r="AN78" s="232"/>
      <c r="AO78" s="232"/>
      <c r="AP78" s="232"/>
      <c r="AQ78" s="266"/>
      <c r="AR78" s="232"/>
      <c r="AS78" s="232"/>
      <c r="AT78" s="229"/>
      <c r="AU78" s="311"/>
      <c r="AV78" s="232"/>
      <c r="AW78" s="232"/>
      <c r="AX78" s="266"/>
      <c r="AY78" s="224"/>
      <c r="AZ78" s="232"/>
      <c r="BA78" s="229"/>
      <c r="BB78" s="311"/>
      <c r="BC78" s="232"/>
      <c r="BD78" s="232"/>
      <c r="BE78" s="266"/>
      <c r="BF78" s="232"/>
      <c r="BG78" s="232"/>
      <c r="BH78" s="229"/>
      <c r="BI78" s="311"/>
      <c r="BJ78" s="232"/>
      <c r="BK78" s="232"/>
      <c r="BL78" s="266"/>
      <c r="BM78" s="232"/>
      <c r="BN78" s="232"/>
      <c r="BO78" s="319"/>
      <c r="BP78" s="324"/>
      <c r="BQ78" s="330"/>
      <c r="BR78" s="231"/>
      <c r="BS78" s="232"/>
      <c r="BT78" s="232"/>
      <c r="BU78" s="232"/>
      <c r="BV78" s="232"/>
      <c r="BW78" s="255"/>
      <c r="BX78" s="348"/>
      <c r="BY78" s="231"/>
      <c r="BZ78" s="232"/>
      <c r="CA78" s="232"/>
      <c r="CB78" s="232"/>
      <c r="CC78" s="232"/>
      <c r="CD78" s="255"/>
      <c r="CE78" s="348"/>
      <c r="CF78" s="231"/>
      <c r="CG78" s="266"/>
      <c r="CH78" s="266"/>
      <c r="CI78" s="266"/>
      <c r="CJ78" s="266"/>
      <c r="CK78" s="255"/>
      <c r="CL78" s="348"/>
      <c r="CM78" s="231"/>
      <c r="CN78" s="232"/>
      <c r="CO78" s="232"/>
      <c r="CP78" s="232"/>
      <c r="CQ78" s="232"/>
      <c r="CR78" s="255"/>
      <c r="CS78" s="348"/>
      <c r="CT78" s="324"/>
      <c r="CU78" s="230"/>
      <c r="CV78" s="266"/>
      <c r="CW78" s="232"/>
      <c r="CX78" s="232"/>
      <c r="CY78" s="232"/>
      <c r="CZ78" s="255"/>
      <c r="DA78" s="348"/>
      <c r="DB78" s="231"/>
      <c r="DC78" s="232"/>
      <c r="DD78" s="232"/>
      <c r="DE78" s="232"/>
      <c r="DF78" s="232"/>
      <c r="DG78" s="255"/>
      <c r="DH78" s="348"/>
      <c r="DI78" s="231"/>
      <c r="DJ78" s="232"/>
      <c r="DK78" s="232"/>
      <c r="DL78" s="232"/>
      <c r="DM78" s="232"/>
      <c r="DN78" s="232"/>
      <c r="DO78" s="353"/>
      <c r="DP78" s="231"/>
    </row>
    <row r="79" spans="1:120" s="9" customFormat="1" ht="57" hidden="1" customHeight="1" x14ac:dyDescent="0.35">
      <c r="A79" s="241">
        <f t="shared" ref="A79" si="46">A78+1</f>
        <v>1</v>
      </c>
      <c r="B79" s="242">
        <f>ROW()-ROW($B$78)</f>
        <v>1</v>
      </c>
      <c r="C79" s="251" t="s">
        <v>121</v>
      </c>
      <c r="D79" s="339"/>
      <c r="E79" s="252" t="s">
        <v>122</v>
      </c>
      <c r="F79" s="245"/>
      <c r="G79" s="259"/>
      <c r="H79" s="247" t="s">
        <v>442</v>
      </c>
      <c r="I79" s="247" t="s">
        <v>442</v>
      </c>
      <c r="J79" s="248" t="s">
        <v>442</v>
      </c>
      <c r="K79" s="249" t="s">
        <v>442</v>
      </c>
      <c r="L79" s="247" t="s">
        <v>442</v>
      </c>
      <c r="M79" s="247" t="s">
        <v>442</v>
      </c>
      <c r="N79" s="249" t="s">
        <v>442</v>
      </c>
      <c r="O79" s="247" t="s">
        <v>442</v>
      </c>
      <c r="P79" s="247" t="s">
        <v>442</v>
      </c>
      <c r="Q79" s="248" t="s">
        <v>442</v>
      </c>
      <c r="R79" s="249" t="s">
        <v>442</v>
      </c>
      <c r="S79" s="247" t="s">
        <v>442</v>
      </c>
      <c r="T79" s="247" t="s">
        <v>442</v>
      </c>
      <c r="U79" s="249" t="s">
        <v>442</v>
      </c>
      <c r="V79" s="247" t="s">
        <v>442</v>
      </c>
      <c r="W79" s="247" t="s">
        <v>442</v>
      </c>
      <c r="X79" s="248" t="s">
        <v>442</v>
      </c>
      <c r="Y79" s="249" t="s">
        <v>442</v>
      </c>
      <c r="Z79" s="247" t="s">
        <v>442</v>
      </c>
      <c r="AA79" s="247"/>
      <c r="AB79" s="249"/>
      <c r="AC79" s="247"/>
      <c r="AD79" s="247"/>
      <c r="AE79" s="247"/>
      <c r="AF79" s="247" t="s">
        <v>442</v>
      </c>
      <c r="AG79" s="257"/>
      <c r="AH79" s="248"/>
      <c r="AI79" s="249"/>
      <c r="AJ79" s="270"/>
      <c r="AK79" s="248"/>
      <c r="AL79" s="245"/>
      <c r="AM79" s="246"/>
      <c r="AN79" s="247" t="s">
        <v>442</v>
      </c>
      <c r="AO79" s="247"/>
      <c r="AP79" s="247"/>
      <c r="AQ79" s="249"/>
      <c r="AR79" s="247"/>
      <c r="AS79" s="247"/>
      <c r="AT79" s="248"/>
      <c r="AU79" s="310"/>
      <c r="AV79" s="247"/>
      <c r="AW79" s="247"/>
      <c r="AX79" s="249"/>
      <c r="AY79" s="247"/>
      <c r="AZ79" s="247"/>
      <c r="BA79" s="248"/>
      <c r="BB79" s="310"/>
      <c r="BC79" s="247"/>
      <c r="BD79" s="247"/>
      <c r="BE79" s="249"/>
      <c r="BF79" s="247"/>
      <c r="BG79" s="247"/>
      <c r="BH79" s="248"/>
      <c r="BI79" s="310"/>
      <c r="BJ79" s="247"/>
      <c r="BK79" s="247"/>
      <c r="BL79" s="249"/>
      <c r="BM79" s="247"/>
      <c r="BN79" s="247"/>
      <c r="BO79" s="321"/>
      <c r="BP79" s="326"/>
      <c r="BQ79" s="331"/>
      <c r="BR79" s="343"/>
      <c r="BS79" s="316"/>
      <c r="BT79" s="316"/>
      <c r="BU79" s="316"/>
      <c r="BV79" s="316"/>
      <c r="BW79" s="342"/>
      <c r="BX79" s="349"/>
      <c r="BY79" s="343"/>
      <c r="BZ79" s="316"/>
      <c r="CA79" s="316"/>
      <c r="CB79" s="316"/>
      <c r="CC79" s="316"/>
      <c r="CD79" s="342"/>
      <c r="CE79" s="349"/>
      <c r="CF79" s="343"/>
      <c r="CG79" s="329"/>
      <c r="CH79" s="329"/>
      <c r="CI79" s="329"/>
      <c r="CJ79" s="329"/>
      <c r="CK79" s="342"/>
      <c r="CL79" s="349"/>
      <c r="CM79" s="343"/>
      <c r="CN79" s="316"/>
      <c r="CO79" s="316"/>
      <c r="CP79" s="316"/>
      <c r="CQ79" s="316"/>
      <c r="CR79" s="342"/>
      <c r="CS79" s="349"/>
      <c r="CT79" s="326"/>
      <c r="CU79" s="245"/>
      <c r="CV79" s="329"/>
      <c r="CW79" s="316"/>
      <c r="CX79" s="316"/>
      <c r="CY79" s="316"/>
      <c r="CZ79" s="342"/>
      <c r="DA79" s="349"/>
      <c r="DB79" s="343"/>
      <c r="DC79" s="316"/>
      <c r="DD79" s="316"/>
      <c r="DE79" s="316"/>
      <c r="DF79" s="316"/>
      <c r="DG79" s="342"/>
      <c r="DH79" s="349"/>
      <c r="DI79" s="343"/>
      <c r="DJ79" s="316"/>
      <c r="DK79" s="316"/>
      <c r="DL79" s="316"/>
      <c r="DM79" s="316"/>
      <c r="DN79" s="316"/>
      <c r="DO79" s="354"/>
      <c r="DP79" s="343"/>
    </row>
    <row r="80" spans="1:120" s="9" customFormat="1" ht="57" hidden="1" customHeight="1" x14ac:dyDescent="0.35">
      <c r="A80" s="241"/>
      <c r="B80" s="242">
        <f t="shared" ref="B80:B94" si="47">ROW()-ROW($B$78)</f>
        <v>2</v>
      </c>
      <c r="C80" s="251" t="s">
        <v>125</v>
      </c>
      <c r="D80" s="339"/>
      <c r="E80" s="258" t="s">
        <v>126</v>
      </c>
      <c r="F80" s="245"/>
      <c r="G80" s="259"/>
      <c r="H80" s="247" t="s">
        <v>442</v>
      </c>
      <c r="I80" s="247" t="s">
        <v>442</v>
      </c>
      <c r="J80" s="248" t="s">
        <v>442</v>
      </c>
      <c r="K80" s="249" t="s">
        <v>442</v>
      </c>
      <c r="L80" s="247" t="s">
        <v>442</v>
      </c>
      <c r="M80" s="247" t="s">
        <v>442</v>
      </c>
      <c r="N80" s="249" t="s">
        <v>442</v>
      </c>
      <c r="O80" s="247" t="s">
        <v>442</v>
      </c>
      <c r="P80" s="247" t="s">
        <v>442</v>
      </c>
      <c r="Q80" s="248" t="s">
        <v>442</v>
      </c>
      <c r="R80" s="249" t="s">
        <v>442</v>
      </c>
      <c r="S80" s="247" t="s">
        <v>442</v>
      </c>
      <c r="T80" s="247" t="s">
        <v>442</v>
      </c>
      <c r="U80" s="249" t="s">
        <v>442</v>
      </c>
      <c r="V80" s="247" t="s">
        <v>442</v>
      </c>
      <c r="W80" s="247" t="s">
        <v>442</v>
      </c>
      <c r="X80" s="248" t="s">
        <v>442</v>
      </c>
      <c r="Y80" s="249" t="s">
        <v>442</v>
      </c>
      <c r="Z80" s="247" t="s">
        <v>442</v>
      </c>
      <c r="AA80" s="247"/>
      <c r="AB80" s="249"/>
      <c r="AC80" s="247"/>
      <c r="AD80" s="247"/>
      <c r="AE80" s="247"/>
      <c r="AF80" s="247" t="s">
        <v>442</v>
      </c>
      <c r="AG80" s="257"/>
      <c r="AH80" s="248"/>
      <c r="AI80" s="249"/>
      <c r="AJ80" s="270"/>
      <c r="AK80" s="248"/>
      <c r="AL80" s="245"/>
      <c r="AM80" s="246"/>
      <c r="AN80" s="247" t="s">
        <v>442</v>
      </c>
      <c r="AO80" s="247"/>
      <c r="AP80" s="247"/>
      <c r="AQ80" s="249"/>
      <c r="AR80" s="247"/>
      <c r="AS80" s="247"/>
      <c r="AT80" s="248"/>
      <c r="AU80" s="310"/>
      <c r="AV80" s="247"/>
      <c r="AW80" s="247"/>
      <c r="AX80" s="249"/>
      <c r="AY80" s="247"/>
      <c r="AZ80" s="247"/>
      <c r="BA80" s="248"/>
      <c r="BB80" s="310"/>
      <c r="BC80" s="247"/>
      <c r="BD80" s="247"/>
      <c r="BE80" s="249"/>
      <c r="BF80" s="247"/>
      <c r="BG80" s="247"/>
      <c r="BH80" s="248"/>
      <c r="BI80" s="310"/>
      <c r="BJ80" s="247"/>
      <c r="BK80" s="247"/>
      <c r="BL80" s="249"/>
      <c r="BM80" s="247"/>
      <c r="BN80" s="247"/>
      <c r="BO80" s="321"/>
      <c r="BP80" s="326"/>
      <c r="BQ80" s="331"/>
      <c r="BR80" s="343"/>
      <c r="BS80" s="316"/>
      <c r="BT80" s="316"/>
      <c r="BU80" s="316"/>
      <c r="BV80" s="316"/>
      <c r="BW80" s="342"/>
      <c r="BX80" s="349"/>
      <c r="BY80" s="343"/>
      <c r="BZ80" s="316"/>
      <c r="CA80" s="316"/>
      <c r="CB80" s="316"/>
      <c r="CC80" s="316"/>
      <c r="CD80" s="342"/>
      <c r="CE80" s="349"/>
      <c r="CF80" s="343"/>
      <c r="CG80" s="329"/>
      <c r="CH80" s="329"/>
      <c r="CI80" s="329"/>
      <c r="CJ80" s="329"/>
      <c r="CK80" s="342"/>
      <c r="CL80" s="349"/>
      <c r="CM80" s="343"/>
      <c r="CN80" s="316"/>
      <c r="CO80" s="316"/>
      <c r="CP80" s="316"/>
      <c r="CQ80" s="316"/>
      <c r="CR80" s="342"/>
      <c r="CS80" s="349"/>
      <c r="CT80" s="326"/>
      <c r="CU80" s="245"/>
      <c r="CV80" s="329"/>
      <c r="CW80" s="316"/>
      <c r="CX80" s="316"/>
      <c r="CY80" s="316"/>
      <c r="CZ80" s="342"/>
      <c r="DA80" s="349"/>
      <c r="DB80" s="343"/>
      <c r="DC80" s="316"/>
      <c r="DD80" s="316"/>
      <c r="DE80" s="316"/>
      <c r="DF80" s="316"/>
      <c r="DG80" s="342"/>
      <c r="DH80" s="349"/>
      <c r="DI80" s="343"/>
      <c r="DJ80" s="316"/>
      <c r="DK80" s="316"/>
      <c r="DL80" s="316"/>
      <c r="DM80" s="316"/>
      <c r="DN80" s="316"/>
      <c r="DO80" s="354"/>
      <c r="DP80" s="343"/>
    </row>
    <row r="81" spans="1:120" s="9" customFormat="1" ht="57" hidden="1" customHeight="1" x14ac:dyDescent="0.35">
      <c r="A81" s="241"/>
      <c r="B81" s="242">
        <f t="shared" si="47"/>
        <v>3</v>
      </c>
      <c r="C81" s="251" t="s">
        <v>123</v>
      </c>
      <c r="D81" s="339"/>
      <c r="E81" s="258" t="s">
        <v>124</v>
      </c>
      <c r="F81" s="245"/>
      <c r="G81" s="259"/>
      <c r="H81" s="247" t="s">
        <v>442</v>
      </c>
      <c r="I81" s="247" t="s">
        <v>442</v>
      </c>
      <c r="J81" s="248" t="s">
        <v>442</v>
      </c>
      <c r="K81" s="249" t="s">
        <v>442</v>
      </c>
      <c r="L81" s="247" t="s">
        <v>442</v>
      </c>
      <c r="M81" s="247" t="s">
        <v>442</v>
      </c>
      <c r="N81" s="249" t="s">
        <v>442</v>
      </c>
      <c r="O81" s="247" t="s">
        <v>442</v>
      </c>
      <c r="P81" s="247" t="s">
        <v>442</v>
      </c>
      <c r="Q81" s="248" t="s">
        <v>442</v>
      </c>
      <c r="R81" s="249" t="s">
        <v>442</v>
      </c>
      <c r="S81" s="247" t="s">
        <v>442</v>
      </c>
      <c r="T81" s="247" t="s">
        <v>442</v>
      </c>
      <c r="U81" s="249" t="s">
        <v>442</v>
      </c>
      <c r="V81" s="247" t="s">
        <v>442</v>
      </c>
      <c r="W81" s="247" t="s">
        <v>442</v>
      </c>
      <c r="X81" s="248" t="s">
        <v>442</v>
      </c>
      <c r="Y81" s="249" t="s">
        <v>442</v>
      </c>
      <c r="Z81" s="247" t="s">
        <v>442</v>
      </c>
      <c r="AA81" s="247"/>
      <c r="AB81" s="249"/>
      <c r="AC81" s="247"/>
      <c r="AD81" s="247"/>
      <c r="AE81" s="247"/>
      <c r="AF81" s="247" t="s">
        <v>442</v>
      </c>
      <c r="AG81" s="257"/>
      <c r="AH81" s="248"/>
      <c r="AI81" s="249"/>
      <c r="AJ81" s="270"/>
      <c r="AK81" s="248"/>
      <c r="AL81" s="245"/>
      <c r="AM81" s="246"/>
      <c r="AN81" s="247" t="s">
        <v>442</v>
      </c>
      <c r="AO81" s="247"/>
      <c r="AP81" s="247"/>
      <c r="AQ81" s="249"/>
      <c r="AR81" s="247"/>
      <c r="AS81" s="247"/>
      <c r="AT81" s="248"/>
      <c r="AU81" s="310"/>
      <c r="AV81" s="247"/>
      <c r="AW81" s="247"/>
      <c r="AX81" s="249"/>
      <c r="AY81" s="247"/>
      <c r="AZ81" s="247"/>
      <c r="BA81" s="248"/>
      <c r="BB81" s="310"/>
      <c r="BC81" s="247"/>
      <c r="BD81" s="247"/>
      <c r="BE81" s="249"/>
      <c r="BF81" s="247"/>
      <c r="BG81" s="247"/>
      <c r="BH81" s="248"/>
      <c r="BI81" s="310"/>
      <c r="BJ81" s="247"/>
      <c r="BK81" s="247"/>
      <c r="BL81" s="249"/>
      <c r="BM81" s="247"/>
      <c r="BN81" s="247"/>
      <c r="BO81" s="321"/>
      <c r="BP81" s="326"/>
      <c r="BQ81" s="331"/>
      <c r="BR81" s="343"/>
      <c r="BS81" s="316"/>
      <c r="BT81" s="316"/>
      <c r="BU81" s="316"/>
      <c r="BV81" s="316"/>
      <c r="BW81" s="342"/>
      <c r="BX81" s="349"/>
      <c r="BY81" s="343"/>
      <c r="BZ81" s="316"/>
      <c r="CA81" s="316"/>
      <c r="CB81" s="316"/>
      <c r="CC81" s="316"/>
      <c r="CD81" s="342"/>
      <c r="CE81" s="349"/>
      <c r="CF81" s="343"/>
      <c r="CG81" s="329"/>
      <c r="CH81" s="329"/>
      <c r="CI81" s="329"/>
      <c r="CJ81" s="329"/>
      <c r="CK81" s="342"/>
      <c r="CL81" s="349"/>
      <c r="CM81" s="343"/>
      <c r="CN81" s="316"/>
      <c r="CO81" s="316"/>
      <c r="CP81" s="316"/>
      <c r="CQ81" s="316"/>
      <c r="CR81" s="342"/>
      <c r="CS81" s="349"/>
      <c r="CT81" s="326"/>
      <c r="CU81" s="245"/>
      <c r="CV81" s="329"/>
      <c r="CW81" s="316"/>
      <c r="CX81" s="316"/>
      <c r="CY81" s="316"/>
      <c r="CZ81" s="342"/>
      <c r="DA81" s="349"/>
      <c r="DB81" s="343"/>
      <c r="DC81" s="316"/>
      <c r="DD81" s="316"/>
      <c r="DE81" s="316"/>
      <c r="DF81" s="316"/>
      <c r="DG81" s="342"/>
      <c r="DH81" s="349"/>
      <c r="DI81" s="343"/>
      <c r="DJ81" s="316"/>
      <c r="DK81" s="316"/>
      <c r="DL81" s="316"/>
      <c r="DM81" s="316"/>
      <c r="DN81" s="316"/>
      <c r="DO81" s="354"/>
      <c r="DP81" s="343"/>
    </row>
    <row r="82" spans="1:120" s="9" customFormat="1" ht="57" hidden="1" customHeight="1" x14ac:dyDescent="0.35">
      <c r="A82" s="241"/>
      <c r="B82" s="242">
        <f t="shared" si="47"/>
        <v>4</v>
      </c>
      <c r="C82" s="251" t="s">
        <v>127</v>
      </c>
      <c r="D82" s="339"/>
      <c r="E82" s="258" t="s">
        <v>128</v>
      </c>
      <c r="F82" s="245"/>
      <c r="G82" s="259"/>
      <c r="H82" s="247" t="s">
        <v>442</v>
      </c>
      <c r="I82" s="247" t="s">
        <v>442</v>
      </c>
      <c r="J82" s="248" t="s">
        <v>442</v>
      </c>
      <c r="K82" s="249" t="s">
        <v>442</v>
      </c>
      <c r="L82" s="247" t="s">
        <v>442</v>
      </c>
      <c r="M82" s="247" t="s">
        <v>442</v>
      </c>
      <c r="N82" s="249" t="s">
        <v>442</v>
      </c>
      <c r="O82" s="247" t="s">
        <v>442</v>
      </c>
      <c r="P82" s="247" t="s">
        <v>442</v>
      </c>
      <c r="Q82" s="248" t="s">
        <v>442</v>
      </c>
      <c r="R82" s="249" t="s">
        <v>442</v>
      </c>
      <c r="S82" s="247" t="s">
        <v>442</v>
      </c>
      <c r="T82" s="247" t="s">
        <v>442</v>
      </c>
      <c r="U82" s="249" t="s">
        <v>442</v>
      </c>
      <c r="V82" s="247" t="s">
        <v>442</v>
      </c>
      <c r="W82" s="247" t="s">
        <v>442</v>
      </c>
      <c r="X82" s="248" t="s">
        <v>442</v>
      </c>
      <c r="Y82" s="249" t="s">
        <v>442</v>
      </c>
      <c r="Z82" s="247" t="s">
        <v>442</v>
      </c>
      <c r="AA82" s="247"/>
      <c r="AB82" s="249"/>
      <c r="AC82" s="247"/>
      <c r="AD82" s="247"/>
      <c r="AE82" s="247"/>
      <c r="AF82" s="247" t="s">
        <v>442</v>
      </c>
      <c r="AG82" s="257"/>
      <c r="AH82" s="248"/>
      <c r="AI82" s="249"/>
      <c r="AJ82" s="270"/>
      <c r="AK82" s="248"/>
      <c r="AL82" s="245"/>
      <c r="AM82" s="246"/>
      <c r="AN82" s="247" t="s">
        <v>442</v>
      </c>
      <c r="AO82" s="247"/>
      <c r="AP82" s="247"/>
      <c r="AQ82" s="249"/>
      <c r="AR82" s="247"/>
      <c r="AS82" s="247"/>
      <c r="AT82" s="248"/>
      <c r="AU82" s="310"/>
      <c r="AV82" s="247"/>
      <c r="AW82" s="247"/>
      <c r="AX82" s="249"/>
      <c r="AY82" s="247"/>
      <c r="AZ82" s="247"/>
      <c r="BA82" s="248"/>
      <c r="BB82" s="310"/>
      <c r="BC82" s="247"/>
      <c r="BD82" s="247"/>
      <c r="BE82" s="249"/>
      <c r="BF82" s="247"/>
      <c r="BG82" s="247"/>
      <c r="BH82" s="248"/>
      <c r="BI82" s="310"/>
      <c r="BJ82" s="247"/>
      <c r="BK82" s="247"/>
      <c r="BL82" s="249"/>
      <c r="BM82" s="247"/>
      <c r="BN82" s="247"/>
      <c r="BO82" s="321"/>
      <c r="BP82" s="326"/>
      <c r="BQ82" s="331"/>
      <c r="BR82" s="343"/>
      <c r="BS82" s="316"/>
      <c r="BT82" s="316"/>
      <c r="BU82" s="316"/>
      <c r="BV82" s="316"/>
      <c r="BW82" s="342"/>
      <c r="BX82" s="349"/>
      <c r="BY82" s="343"/>
      <c r="BZ82" s="316"/>
      <c r="CA82" s="316"/>
      <c r="CB82" s="316"/>
      <c r="CC82" s="316"/>
      <c r="CD82" s="342"/>
      <c r="CE82" s="349"/>
      <c r="CF82" s="343"/>
      <c r="CG82" s="329"/>
      <c r="CH82" s="329"/>
      <c r="CI82" s="329"/>
      <c r="CJ82" s="329"/>
      <c r="CK82" s="342"/>
      <c r="CL82" s="349"/>
      <c r="CM82" s="343"/>
      <c r="CN82" s="316"/>
      <c r="CO82" s="316"/>
      <c r="CP82" s="316"/>
      <c r="CQ82" s="316"/>
      <c r="CR82" s="342"/>
      <c r="CS82" s="349"/>
      <c r="CT82" s="326"/>
      <c r="CU82" s="245"/>
      <c r="CV82" s="329"/>
      <c r="CW82" s="316"/>
      <c r="CX82" s="316"/>
      <c r="CY82" s="316"/>
      <c r="CZ82" s="342"/>
      <c r="DA82" s="349"/>
      <c r="DB82" s="343"/>
      <c r="DC82" s="316"/>
      <c r="DD82" s="316"/>
      <c r="DE82" s="316"/>
      <c r="DF82" s="316"/>
      <c r="DG82" s="342"/>
      <c r="DH82" s="349"/>
      <c r="DI82" s="343"/>
      <c r="DJ82" s="316"/>
      <c r="DK82" s="316"/>
      <c r="DL82" s="316"/>
      <c r="DM82" s="316"/>
      <c r="DN82" s="316"/>
      <c r="DO82" s="354"/>
      <c r="DP82" s="343"/>
    </row>
    <row r="83" spans="1:120" s="9" customFormat="1" ht="57" hidden="1" customHeight="1" x14ac:dyDescent="0.35">
      <c r="A83" s="241"/>
      <c r="B83" s="242">
        <f t="shared" si="47"/>
        <v>5</v>
      </c>
      <c r="C83" s="251" t="s">
        <v>129</v>
      </c>
      <c r="D83" s="339"/>
      <c r="E83" s="258" t="s">
        <v>130</v>
      </c>
      <c r="F83" s="245"/>
      <c r="G83" s="259"/>
      <c r="H83" s="247" t="s">
        <v>442</v>
      </c>
      <c r="I83" s="247" t="s">
        <v>442</v>
      </c>
      <c r="J83" s="248" t="s">
        <v>442</v>
      </c>
      <c r="K83" s="249" t="s">
        <v>442</v>
      </c>
      <c r="L83" s="247" t="s">
        <v>442</v>
      </c>
      <c r="M83" s="247" t="s">
        <v>442</v>
      </c>
      <c r="N83" s="249" t="s">
        <v>442</v>
      </c>
      <c r="O83" s="247" t="s">
        <v>442</v>
      </c>
      <c r="P83" s="247" t="s">
        <v>442</v>
      </c>
      <c r="Q83" s="248" t="s">
        <v>442</v>
      </c>
      <c r="R83" s="249" t="s">
        <v>442</v>
      </c>
      <c r="S83" s="247" t="s">
        <v>442</v>
      </c>
      <c r="T83" s="247" t="s">
        <v>442</v>
      </c>
      <c r="U83" s="249" t="s">
        <v>442</v>
      </c>
      <c r="V83" s="247" t="s">
        <v>442</v>
      </c>
      <c r="W83" s="247" t="s">
        <v>442</v>
      </c>
      <c r="X83" s="248" t="s">
        <v>442</v>
      </c>
      <c r="Y83" s="249" t="s">
        <v>442</v>
      </c>
      <c r="Z83" s="247" t="s">
        <v>442</v>
      </c>
      <c r="AA83" s="247"/>
      <c r="AB83" s="249"/>
      <c r="AC83" s="247"/>
      <c r="AD83" s="247"/>
      <c r="AE83" s="247"/>
      <c r="AF83" s="247" t="s">
        <v>442</v>
      </c>
      <c r="AG83" s="257"/>
      <c r="AH83" s="248"/>
      <c r="AI83" s="249"/>
      <c r="AJ83" s="270"/>
      <c r="AK83" s="248"/>
      <c r="AL83" s="245"/>
      <c r="AM83" s="246"/>
      <c r="AN83" s="247" t="s">
        <v>442</v>
      </c>
      <c r="AO83" s="247"/>
      <c r="AP83" s="247"/>
      <c r="AQ83" s="249"/>
      <c r="AR83" s="247"/>
      <c r="AS83" s="247"/>
      <c r="AT83" s="248"/>
      <c r="AU83" s="310"/>
      <c r="AV83" s="247"/>
      <c r="AW83" s="247"/>
      <c r="AX83" s="249"/>
      <c r="AY83" s="247"/>
      <c r="AZ83" s="247"/>
      <c r="BA83" s="248"/>
      <c r="BB83" s="310"/>
      <c r="BC83" s="247"/>
      <c r="BD83" s="247"/>
      <c r="BE83" s="249"/>
      <c r="BF83" s="247"/>
      <c r="BG83" s="247"/>
      <c r="BH83" s="248"/>
      <c r="BI83" s="310"/>
      <c r="BJ83" s="247"/>
      <c r="BK83" s="247"/>
      <c r="BL83" s="249"/>
      <c r="BM83" s="247"/>
      <c r="BN83" s="247"/>
      <c r="BO83" s="321"/>
      <c r="BP83" s="326"/>
      <c r="BQ83" s="331"/>
      <c r="BR83" s="343"/>
      <c r="BS83" s="316"/>
      <c r="BT83" s="316"/>
      <c r="BU83" s="316"/>
      <c r="BV83" s="316"/>
      <c r="BW83" s="342"/>
      <c r="BX83" s="349"/>
      <c r="BY83" s="343"/>
      <c r="BZ83" s="316"/>
      <c r="CA83" s="316"/>
      <c r="CB83" s="316"/>
      <c r="CC83" s="316"/>
      <c r="CD83" s="342"/>
      <c r="CE83" s="349"/>
      <c r="CF83" s="343"/>
      <c r="CG83" s="329"/>
      <c r="CH83" s="329"/>
      <c r="CI83" s="329"/>
      <c r="CJ83" s="329"/>
      <c r="CK83" s="342"/>
      <c r="CL83" s="349"/>
      <c r="CM83" s="343"/>
      <c r="CN83" s="316"/>
      <c r="CO83" s="316"/>
      <c r="CP83" s="316"/>
      <c r="CQ83" s="316"/>
      <c r="CR83" s="342"/>
      <c r="CS83" s="349"/>
      <c r="CT83" s="326"/>
      <c r="CU83" s="245"/>
      <c r="CV83" s="329"/>
      <c r="CW83" s="316"/>
      <c r="CX83" s="316"/>
      <c r="CY83" s="316"/>
      <c r="CZ83" s="342"/>
      <c r="DA83" s="349"/>
      <c r="DB83" s="343"/>
      <c r="DC83" s="316"/>
      <c r="DD83" s="316"/>
      <c r="DE83" s="316"/>
      <c r="DF83" s="316"/>
      <c r="DG83" s="342"/>
      <c r="DH83" s="349"/>
      <c r="DI83" s="343"/>
      <c r="DJ83" s="316"/>
      <c r="DK83" s="316"/>
      <c r="DL83" s="316"/>
      <c r="DM83" s="316"/>
      <c r="DN83" s="316"/>
      <c r="DO83" s="354"/>
      <c r="DP83" s="343"/>
    </row>
    <row r="84" spans="1:120" s="9" customFormat="1" ht="57" hidden="1" customHeight="1" x14ac:dyDescent="0.35">
      <c r="A84" s="241"/>
      <c r="B84" s="242">
        <f t="shared" si="47"/>
        <v>6</v>
      </c>
      <c r="C84" s="251">
        <v>150000064</v>
      </c>
      <c r="D84" s="339"/>
      <c r="E84" s="258" t="s">
        <v>409</v>
      </c>
      <c r="F84" s="245"/>
      <c r="G84" s="259"/>
      <c r="H84" s="247" t="s">
        <v>442</v>
      </c>
      <c r="I84" s="247" t="s">
        <v>442</v>
      </c>
      <c r="J84" s="248" t="s">
        <v>442</v>
      </c>
      <c r="K84" s="249" t="s">
        <v>442</v>
      </c>
      <c r="L84" s="247" t="s">
        <v>442</v>
      </c>
      <c r="M84" s="247" t="s">
        <v>442</v>
      </c>
      <c r="N84" s="249" t="s">
        <v>442</v>
      </c>
      <c r="O84" s="247" t="s">
        <v>442</v>
      </c>
      <c r="P84" s="247" t="s">
        <v>442</v>
      </c>
      <c r="Q84" s="248" t="s">
        <v>442</v>
      </c>
      <c r="R84" s="249" t="s">
        <v>442</v>
      </c>
      <c r="S84" s="247" t="s">
        <v>442</v>
      </c>
      <c r="T84" s="247" t="s">
        <v>442</v>
      </c>
      <c r="U84" s="249" t="s">
        <v>442</v>
      </c>
      <c r="V84" s="247" t="s">
        <v>442</v>
      </c>
      <c r="W84" s="247" t="s">
        <v>442</v>
      </c>
      <c r="X84" s="248" t="s">
        <v>442</v>
      </c>
      <c r="Y84" s="249" t="s">
        <v>442</v>
      </c>
      <c r="Z84" s="247" t="s">
        <v>442</v>
      </c>
      <c r="AA84" s="247"/>
      <c r="AB84" s="249"/>
      <c r="AC84" s="247"/>
      <c r="AD84" s="247"/>
      <c r="AE84" s="247"/>
      <c r="AF84" s="247" t="s">
        <v>442</v>
      </c>
      <c r="AG84" s="257"/>
      <c r="AH84" s="248"/>
      <c r="AI84" s="249"/>
      <c r="AJ84" s="270"/>
      <c r="AK84" s="248"/>
      <c r="AL84" s="245"/>
      <c r="AM84" s="246"/>
      <c r="AN84" s="247" t="s">
        <v>442</v>
      </c>
      <c r="AO84" s="247"/>
      <c r="AP84" s="247"/>
      <c r="AQ84" s="249"/>
      <c r="AR84" s="247"/>
      <c r="AS84" s="247"/>
      <c r="AT84" s="248"/>
      <c r="AU84" s="310"/>
      <c r="AV84" s="247"/>
      <c r="AW84" s="247"/>
      <c r="AX84" s="249"/>
      <c r="AY84" s="247"/>
      <c r="AZ84" s="247"/>
      <c r="BA84" s="248"/>
      <c r="BB84" s="310"/>
      <c r="BC84" s="247"/>
      <c r="BD84" s="247"/>
      <c r="BE84" s="249"/>
      <c r="BF84" s="247"/>
      <c r="BG84" s="247"/>
      <c r="BH84" s="248"/>
      <c r="BI84" s="310"/>
      <c r="BJ84" s="247"/>
      <c r="BK84" s="247"/>
      <c r="BL84" s="249"/>
      <c r="BM84" s="247"/>
      <c r="BN84" s="247"/>
      <c r="BO84" s="321"/>
      <c r="BP84" s="326"/>
      <c r="BQ84" s="331"/>
      <c r="BR84" s="343"/>
      <c r="BS84" s="316"/>
      <c r="BT84" s="316"/>
      <c r="BU84" s="316"/>
      <c r="BV84" s="316"/>
      <c r="BW84" s="342"/>
      <c r="BX84" s="349"/>
      <c r="BY84" s="343"/>
      <c r="BZ84" s="316"/>
      <c r="CA84" s="316"/>
      <c r="CB84" s="316"/>
      <c r="CC84" s="316"/>
      <c r="CD84" s="342"/>
      <c r="CE84" s="349"/>
      <c r="CF84" s="343"/>
      <c r="CG84" s="329"/>
      <c r="CH84" s="329"/>
      <c r="CI84" s="329"/>
      <c r="CJ84" s="329"/>
      <c r="CK84" s="342"/>
      <c r="CL84" s="349"/>
      <c r="CM84" s="343"/>
      <c r="CN84" s="316"/>
      <c r="CO84" s="316"/>
      <c r="CP84" s="316"/>
      <c r="CQ84" s="316"/>
      <c r="CR84" s="342"/>
      <c r="CS84" s="349"/>
      <c r="CT84" s="326"/>
      <c r="CU84" s="245"/>
      <c r="CV84" s="329"/>
      <c r="CW84" s="316"/>
      <c r="CX84" s="316"/>
      <c r="CY84" s="316"/>
      <c r="CZ84" s="342"/>
      <c r="DA84" s="349"/>
      <c r="DB84" s="343"/>
      <c r="DC84" s="316"/>
      <c r="DD84" s="316"/>
      <c r="DE84" s="316"/>
      <c r="DF84" s="316"/>
      <c r="DG84" s="342"/>
      <c r="DH84" s="349"/>
      <c r="DI84" s="343"/>
      <c r="DJ84" s="316"/>
      <c r="DK84" s="316"/>
      <c r="DL84" s="316"/>
      <c r="DM84" s="316"/>
      <c r="DN84" s="316"/>
      <c r="DO84" s="354"/>
      <c r="DP84" s="343"/>
    </row>
    <row r="85" spans="1:120" s="9" customFormat="1" ht="57" hidden="1" customHeight="1" x14ac:dyDescent="0.35">
      <c r="A85" s="241"/>
      <c r="B85" s="242">
        <f t="shared" si="47"/>
        <v>7</v>
      </c>
      <c r="C85" s="251" t="s">
        <v>147</v>
      </c>
      <c r="D85" s="339"/>
      <c r="E85" s="258" t="s">
        <v>148</v>
      </c>
      <c r="F85" s="245"/>
      <c r="G85" s="259"/>
      <c r="H85" s="247" t="s">
        <v>442</v>
      </c>
      <c r="I85" s="247" t="s">
        <v>442</v>
      </c>
      <c r="J85" s="248" t="s">
        <v>442</v>
      </c>
      <c r="K85" s="249" t="s">
        <v>442</v>
      </c>
      <c r="L85" s="247" t="s">
        <v>442</v>
      </c>
      <c r="M85" s="247" t="s">
        <v>442</v>
      </c>
      <c r="N85" s="249" t="s">
        <v>442</v>
      </c>
      <c r="O85" s="247" t="s">
        <v>442</v>
      </c>
      <c r="P85" s="247" t="s">
        <v>442</v>
      </c>
      <c r="Q85" s="248" t="s">
        <v>442</v>
      </c>
      <c r="R85" s="249" t="s">
        <v>442</v>
      </c>
      <c r="S85" s="247" t="s">
        <v>442</v>
      </c>
      <c r="T85" s="247" t="s">
        <v>442</v>
      </c>
      <c r="U85" s="249" t="s">
        <v>442</v>
      </c>
      <c r="V85" s="247" t="s">
        <v>442</v>
      </c>
      <c r="W85" s="247" t="s">
        <v>442</v>
      </c>
      <c r="X85" s="248" t="s">
        <v>442</v>
      </c>
      <c r="Y85" s="249" t="s">
        <v>442</v>
      </c>
      <c r="Z85" s="247" t="s">
        <v>442</v>
      </c>
      <c r="AA85" s="247"/>
      <c r="AB85" s="249"/>
      <c r="AC85" s="247"/>
      <c r="AD85" s="247"/>
      <c r="AE85" s="247"/>
      <c r="AF85" s="247" t="s">
        <v>442</v>
      </c>
      <c r="AG85" s="257"/>
      <c r="AH85" s="248"/>
      <c r="AI85" s="249"/>
      <c r="AJ85" s="270"/>
      <c r="AK85" s="248"/>
      <c r="AL85" s="245"/>
      <c r="AM85" s="246"/>
      <c r="AN85" s="247" t="s">
        <v>442</v>
      </c>
      <c r="AO85" s="247"/>
      <c r="AP85" s="247"/>
      <c r="AQ85" s="249"/>
      <c r="AR85" s="247"/>
      <c r="AS85" s="247"/>
      <c r="AT85" s="248"/>
      <c r="AU85" s="310"/>
      <c r="AV85" s="247"/>
      <c r="AW85" s="247"/>
      <c r="AX85" s="249"/>
      <c r="AY85" s="247"/>
      <c r="AZ85" s="247"/>
      <c r="BA85" s="248"/>
      <c r="BB85" s="310"/>
      <c r="BC85" s="247"/>
      <c r="BD85" s="247"/>
      <c r="BE85" s="249"/>
      <c r="BF85" s="247"/>
      <c r="BG85" s="247"/>
      <c r="BH85" s="248"/>
      <c r="BI85" s="310"/>
      <c r="BJ85" s="247"/>
      <c r="BK85" s="247"/>
      <c r="BL85" s="249"/>
      <c r="BM85" s="247"/>
      <c r="BN85" s="247"/>
      <c r="BO85" s="321"/>
      <c r="BP85" s="326"/>
      <c r="BQ85" s="331"/>
      <c r="BR85" s="343"/>
      <c r="BS85" s="316"/>
      <c r="BT85" s="316"/>
      <c r="BU85" s="316"/>
      <c r="BV85" s="316"/>
      <c r="BW85" s="342"/>
      <c r="BX85" s="349"/>
      <c r="BY85" s="343"/>
      <c r="BZ85" s="316"/>
      <c r="CA85" s="316"/>
      <c r="CB85" s="316"/>
      <c r="CC85" s="316"/>
      <c r="CD85" s="342"/>
      <c r="CE85" s="349"/>
      <c r="CF85" s="343"/>
      <c r="CG85" s="329"/>
      <c r="CH85" s="329"/>
      <c r="CI85" s="329"/>
      <c r="CJ85" s="329"/>
      <c r="CK85" s="342"/>
      <c r="CL85" s="349"/>
      <c r="CM85" s="343"/>
      <c r="CN85" s="316"/>
      <c r="CO85" s="316"/>
      <c r="CP85" s="316"/>
      <c r="CQ85" s="316"/>
      <c r="CR85" s="342"/>
      <c r="CS85" s="349"/>
      <c r="CT85" s="326"/>
      <c r="CU85" s="245"/>
      <c r="CV85" s="329"/>
      <c r="CW85" s="316"/>
      <c r="CX85" s="316"/>
      <c r="CY85" s="316"/>
      <c r="CZ85" s="342"/>
      <c r="DA85" s="349"/>
      <c r="DB85" s="343"/>
      <c r="DC85" s="316"/>
      <c r="DD85" s="316"/>
      <c r="DE85" s="316"/>
      <c r="DF85" s="316"/>
      <c r="DG85" s="342"/>
      <c r="DH85" s="349"/>
      <c r="DI85" s="343"/>
      <c r="DJ85" s="316"/>
      <c r="DK85" s="316"/>
      <c r="DL85" s="316"/>
      <c r="DM85" s="316"/>
      <c r="DN85" s="316"/>
      <c r="DO85" s="354"/>
      <c r="DP85" s="343"/>
    </row>
    <row r="86" spans="1:120" s="9" customFormat="1" ht="57" hidden="1" customHeight="1" x14ac:dyDescent="0.35">
      <c r="A86" s="241"/>
      <c r="B86" s="242">
        <f t="shared" si="47"/>
        <v>8</v>
      </c>
      <c r="C86" s="251" t="s">
        <v>221</v>
      </c>
      <c r="D86" s="339"/>
      <c r="E86" s="258" t="s">
        <v>222</v>
      </c>
      <c r="F86" s="245"/>
      <c r="G86" s="259"/>
      <c r="H86" s="247" t="s">
        <v>442</v>
      </c>
      <c r="I86" s="247" t="s">
        <v>442</v>
      </c>
      <c r="J86" s="248" t="s">
        <v>442</v>
      </c>
      <c r="K86" s="249" t="s">
        <v>442</v>
      </c>
      <c r="L86" s="247" t="s">
        <v>442</v>
      </c>
      <c r="M86" s="247" t="s">
        <v>442</v>
      </c>
      <c r="N86" s="249" t="s">
        <v>442</v>
      </c>
      <c r="O86" s="247" t="s">
        <v>442</v>
      </c>
      <c r="P86" s="247" t="s">
        <v>442</v>
      </c>
      <c r="Q86" s="248" t="s">
        <v>442</v>
      </c>
      <c r="R86" s="249" t="s">
        <v>442</v>
      </c>
      <c r="S86" s="247" t="s">
        <v>442</v>
      </c>
      <c r="T86" s="247" t="s">
        <v>442</v>
      </c>
      <c r="U86" s="249" t="s">
        <v>442</v>
      </c>
      <c r="V86" s="247" t="s">
        <v>442</v>
      </c>
      <c r="W86" s="247" t="s">
        <v>442</v>
      </c>
      <c r="X86" s="248" t="s">
        <v>442</v>
      </c>
      <c r="Y86" s="249" t="s">
        <v>442</v>
      </c>
      <c r="Z86" s="247" t="s">
        <v>442</v>
      </c>
      <c r="AA86" s="247"/>
      <c r="AB86" s="249"/>
      <c r="AC86" s="247"/>
      <c r="AD86" s="247"/>
      <c r="AE86" s="247"/>
      <c r="AF86" s="247" t="s">
        <v>442</v>
      </c>
      <c r="AG86" s="257"/>
      <c r="AH86" s="248"/>
      <c r="AI86" s="249"/>
      <c r="AJ86" s="270"/>
      <c r="AK86" s="248"/>
      <c r="AL86" s="245"/>
      <c r="AM86" s="246"/>
      <c r="AN86" s="247" t="s">
        <v>442</v>
      </c>
      <c r="AO86" s="247"/>
      <c r="AP86" s="247"/>
      <c r="AQ86" s="249"/>
      <c r="AR86" s="247"/>
      <c r="AS86" s="247"/>
      <c r="AT86" s="248"/>
      <c r="AU86" s="310"/>
      <c r="AV86" s="247"/>
      <c r="AW86" s="247"/>
      <c r="AX86" s="249"/>
      <c r="AY86" s="247"/>
      <c r="AZ86" s="247"/>
      <c r="BA86" s="248"/>
      <c r="BB86" s="310"/>
      <c r="BC86" s="247"/>
      <c r="BD86" s="247"/>
      <c r="BE86" s="249"/>
      <c r="BF86" s="247"/>
      <c r="BG86" s="247"/>
      <c r="BH86" s="248"/>
      <c r="BI86" s="310"/>
      <c r="BJ86" s="247"/>
      <c r="BK86" s="247"/>
      <c r="BL86" s="249"/>
      <c r="BM86" s="247"/>
      <c r="BN86" s="247"/>
      <c r="BO86" s="321"/>
      <c r="BP86" s="326"/>
      <c r="BQ86" s="331"/>
      <c r="BR86" s="343"/>
      <c r="BS86" s="316"/>
      <c r="BT86" s="316"/>
      <c r="BU86" s="316"/>
      <c r="BV86" s="316"/>
      <c r="BW86" s="342"/>
      <c r="BX86" s="349"/>
      <c r="BY86" s="343"/>
      <c r="BZ86" s="316"/>
      <c r="CA86" s="316"/>
      <c r="CB86" s="316"/>
      <c r="CC86" s="316"/>
      <c r="CD86" s="342"/>
      <c r="CE86" s="349"/>
      <c r="CF86" s="343"/>
      <c r="CG86" s="329"/>
      <c r="CH86" s="329"/>
      <c r="CI86" s="329"/>
      <c r="CJ86" s="329"/>
      <c r="CK86" s="342"/>
      <c r="CL86" s="349"/>
      <c r="CM86" s="343"/>
      <c r="CN86" s="316"/>
      <c r="CO86" s="316"/>
      <c r="CP86" s="316"/>
      <c r="CQ86" s="316"/>
      <c r="CR86" s="342"/>
      <c r="CS86" s="349"/>
      <c r="CT86" s="326"/>
      <c r="CU86" s="245"/>
      <c r="CV86" s="329"/>
      <c r="CW86" s="316"/>
      <c r="CX86" s="316"/>
      <c r="CY86" s="316"/>
      <c r="CZ86" s="342"/>
      <c r="DA86" s="349"/>
      <c r="DB86" s="343"/>
      <c r="DC86" s="316"/>
      <c r="DD86" s="316"/>
      <c r="DE86" s="316"/>
      <c r="DF86" s="316"/>
      <c r="DG86" s="342"/>
      <c r="DH86" s="349"/>
      <c r="DI86" s="343"/>
      <c r="DJ86" s="316"/>
      <c r="DK86" s="316"/>
      <c r="DL86" s="316"/>
      <c r="DM86" s="316"/>
      <c r="DN86" s="316"/>
      <c r="DO86" s="354"/>
      <c r="DP86" s="343"/>
    </row>
    <row r="87" spans="1:120" s="9" customFormat="1" ht="57" hidden="1" customHeight="1" x14ac:dyDescent="0.35">
      <c r="A87" s="241"/>
      <c r="B87" s="242">
        <v>1</v>
      </c>
      <c r="C87" s="251">
        <v>150000054</v>
      </c>
      <c r="D87" s="339" t="s">
        <v>431</v>
      </c>
      <c r="E87" s="258" t="s">
        <v>263</v>
      </c>
      <c r="F87" s="245">
        <v>16000</v>
      </c>
      <c r="G87" s="259"/>
      <c r="H87" s="247" t="s">
        <v>442</v>
      </c>
      <c r="I87" s="247" t="s">
        <v>442</v>
      </c>
      <c r="J87" s="248" t="s">
        <v>442</v>
      </c>
      <c r="K87" s="310"/>
      <c r="L87" s="247" t="s">
        <v>442</v>
      </c>
      <c r="M87" s="247" t="s">
        <v>442</v>
      </c>
      <c r="N87" s="249" t="s">
        <v>442</v>
      </c>
      <c r="O87" s="247" t="s">
        <v>442</v>
      </c>
      <c r="P87" s="247" t="s">
        <v>442</v>
      </c>
      <c r="Q87" s="248" t="s">
        <v>442</v>
      </c>
      <c r="R87" s="310"/>
      <c r="S87" s="247" t="s">
        <v>442</v>
      </c>
      <c r="T87" s="247" t="s">
        <v>442</v>
      </c>
      <c r="U87" s="249" t="s">
        <v>442</v>
      </c>
      <c r="V87" s="247" t="s">
        <v>442</v>
      </c>
      <c r="W87" s="247" t="s">
        <v>442</v>
      </c>
      <c r="X87" s="248" t="s">
        <v>442</v>
      </c>
      <c r="Y87" s="310"/>
      <c r="Z87" s="247" t="s">
        <v>442</v>
      </c>
      <c r="AA87" s="247" t="s">
        <v>442</v>
      </c>
      <c r="AB87" s="249" t="s">
        <v>442</v>
      </c>
      <c r="AC87" s="247" t="s">
        <v>442</v>
      </c>
      <c r="AD87" s="247" t="s">
        <v>442</v>
      </c>
      <c r="AE87" s="247"/>
      <c r="AF87" s="262"/>
      <c r="AG87" s="257"/>
      <c r="AH87" s="248"/>
      <c r="AI87" s="249"/>
      <c r="AJ87" s="270"/>
      <c r="AK87" s="248"/>
      <c r="AL87" s="245"/>
      <c r="AM87" s="246"/>
      <c r="AN87" s="262"/>
      <c r="AO87" s="247"/>
      <c r="AP87" s="247"/>
      <c r="AQ87" s="249"/>
      <c r="AR87" s="247"/>
      <c r="AS87" s="247"/>
      <c r="AT87" s="248"/>
      <c r="AU87" s="310"/>
      <c r="AV87" s="247"/>
      <c r="AW87" s="247"/>
      <c r="AX87" s="249"/>
      <c r="AY87" s="247"/>
      <c r="AZ87" s="247"/>
      <c r="BA87" s="248"/>
      <c r="BB87" s="310"/>
      <c r="BC87" s="247"/>
      <c r="BD87" s="247"/>
      <c r="BE87" s="249"/>
      <c r="BF87" s="247"/>
      <c r="BG87" s="247"/>
      <c r="BH87" s="248"/>
      <c r="BI87" s="310"/>
      <c r="BJ87" s="247"/>
      <c r="BK87" s="247"/>
      <c r="BL87" s="249"/>
      <c r="BM87" s="247"/>
      <c r="BN87" s="247"/>
      <c r="BO87" s="321">
        <v>16000</v>
      </c>
      <c r="BP87" s="326"/>
      <c r="BQ87" s="331"/>
      <c r="BR87" s="343"/>
      <c r="BS87" s="316"/>
      <c r="BT87" s="316"/>
      <c r="BU87" s="316"/>
      <c r="BV87" s="316"/>
      <c r="BW87" s="342"/>
      <c r="BX87" s="349"/>
      <c r="BY87" s="343"/>
      <c r="BZ87" s="316"/>
      <c r="CA87" s="316"/>
      <c r="CB87" s="316"/>
      <c r="CC87" s="316"/>
      <c r="CD87" s="342"/>
      <c r="CE87" s="349"/>
      <c r="CF87" s="343"/>
      <c r="CG87" s="329"/>
      <c r="CH87" s="329"/>
      <c r="CI87" s="329"/>
      <c r="CJ87" s="329"/>
      <c r="CK87" s="342"/>
      <c r="CL87" s="349"/>
      <c r="CM87" s="343"/>
      <c r="CN87" s="316"/>
      <c r="CO87" s="316"/>
      <c r="CP87" s="316"/>
      <c r="CQ87" s="316"/>
      <c r="CR87" s="342"/>
      <c r="CS87" s="349"/>
      <c r="CT87" s="326"/>
      <c r="CU87" s="245">
        <v>16000</v>
      </c>
      <c r="CV87" s="329"/>
      <c r="CW87" s="316"/>
      <c r="CX87" s="316"/>
      <c r="CY87" s="316"/>
      <c r="CZ87" s="342"/>
      <c r="DA87" s="349"/>
      <c r="DB87" s="343"/>
      <c r="DC87" s="316"/>
      <c r="DD87" s="316"/>
      <c r="DE87" s="316"/>
      <c r="DF87" s="316"/>
      <c r="DG87" s="342"/>
      <c r="DH87" s="349"/>
      <c r="DI87" s="343"/>
      <c r="DJ87" s="316"/>
      <c r="DK87" s="316"/>
      <c r="DL87" s="316"/>
      <c r="DM87" s="316"/>
      <c r="DN87" s="316"/>
      <c r="DO87" s="354"/>
      <c r="DP87" s="343"/>
    </row>
    <row r="88" spans="1:120" s="9" customFormat="1" ht="57" hidden="1" customHeight="1" x14ac:dyDescent="0.35">
      <c r="A88" s="241"/>
      <c r="B88" s="242">
        <v>2</v>
      </c>
      <c r="C88" s="251">
        <v>150000056</v>
      </c>
      <c r="D88" s="339" t="s">
        <v>432</v>
      </c>
      <c r="E88" s="258" t="s">
        <v>267</v>
      </c>
      <c r="F88" s="245">
        <v>15500</v>
      </c>
      <c r="G88" s="259"/>
      <c r="H88" s="247" t="s">
        <v>442</v>
      </c>
      <c r="I88" s="247" t="s">
        <v>442</v>
      </c>
      <c r="J88" s="248" t="s">
        <v>442</v>
      </c>
      <c r="K88" s="310"/>
      <c r="L88" s="247" t="s">
        <v>442</v>
      </c>
      <c r="M88" s="247" t="s">
        <v>442</v>
      </c>
      <c r="N88" s="249" t="s">
        <v>442</v>
      </c>
      <c r="O88" s="247" t="s">
        <v>442</v>
      </c>
      <c r="P88" s="247" t="s">
        <v>442</v>
      </c>
      <c r="Q88" s="248" t="s">
        <v>442</v>
      </c>
      <c r="R88" s="310"/>
      <c r="S88" s="247" t="s">
        <v>442</v>
      </c>
      <c r="T88" s="247" t="s">
        <v>442</v>
      </c>
      <c r="U88" s="249" t="s">
        <v>442</v>
      </c>
      <c r="V88" s="247" t="s">
        <v>442</v>
      </c>
      <c r="W88" s="247" t="s">
        <v>442</v>
      </c>
      <c r="X88" s="248" t="s">
        <v>442</v>
      </c>
      <c r="Y88" s="310"/>
      <c r="Z88" s="247" t="s">
        <v>442</v>
      </c>
      <c r="AA88" s="247" t="s">
        <v>442</v>
      </c>
      <c r="AB88" s="249" t="s">
        <v>442</v>
      </c>
      <c r="AC88" s="247" t="s">
        <v>442</v>
      </c>
      <c r="AD88" s="247" t="s">
        <v>442</v>
      </c>
      <c r="AE88" s="247"/>
      <c r="AF88" s="262"/>
      <c r="AG88" s="257"/>
      <c r="AH88" s="248"/>
      <c r="AI88" s="249"/>
      <c r="AJ88" s="270"/>
      <c r="AK88" s="248"/>
      <c r="AL88" s="245"/>
      <c r="AM88" s="246"/>
      <c r="AN88" s="262"/>
      <c r="AO88" s="247"/>
      <c r="AP88" s="247"/>
      <c r="AQ88" s="249"/>
      <c r="AR88" s="247"/>
      <c r="AS88" s="247"/>
      <c r="AT88" s="248"/>
      <c r="AU88" s="310"/>
      <c r="AV88" s="247"/>
      <c r="AW88" s="247"/>
      <c r="AX88" s="249"/>
      <c r="AY88" s="247"/>
      <c r="AZ88" s="247"/>
      <c r="BA88" s="248"/>
      <c r="BB88" s="310"/>
      <c r="BC88" s="247"/>
      <c r="BD88" s="247"/>
      <c r="BE88" s="249"/>
      <c r="BF88" s="247"/>
      <c r="BG88" s="247"/>
      <c r="BH88" s="248"/>
      <c r="BI88" s="310"/>
      <c r="BJ88" s="247"/>
      <c r="BK88" s="247"/>
      <c r="BL88" s="249"/>
      <c r="BM88" s="247"/>
      <c r="BN88" s="247"/>
      <c r="BO88" s="321">
        <v>15500</v>
      </c>
      <c r="BP88" s="326"/>
      <c r="BQ88" s="331"/>
      <c r="BR88" s="343"/>
      <c r="BS88" s="316"/>
      <c r="BT88" s="316"/>
      <c r="BU88" s="316"/>
      <c r="BV88" s="316"/>
      <c r="BW88" s="342"/>
      <c r="BX88" s="349"/>
      <c r="BY88" s="343"/>
      <c r="BZ88" s="316"/>
      <c r="CA88" s="316"/>
      <c r="CB88" s="316"/>
      <c r="CC88" s="316"/>
      <c r="CD88" s="342"/>
      <c r="CE88" s="349"/>
      <c r="CF88" s="343"/>
      <c r="CG88" s="329"/>
      <c r="CH88" s="329"/>
      <c r="CI88" s="329"/>
      <c r="CJ88" s="329"/>
      <c r="CK88" s="342"/>
      <c r="CL88" s="349"/>
      <c r="CM88" s="343"/>
      <c r="CN88" s="316"/>
      <c r="CO88" s="316"/>
      <c r="CP88" s="316"/>
      <c r="CQ88" s="316"/>
      <c r="CR88" s="342"/>
      <c r="CS88" s="349"/>
      <c r="CT88" s="326"/>
      <c r="CU88" s="245">
        <v>15500</v>
      </c>
      <c r="CV88" s="329"/>
      <c r="CW88" s="316"/>
      <c r="CX88" s="316"/>
      <c r="CY88" s="316"/>
      <c r="CZ88" s="342"/>
      <c r="DA88" s="349"/>
      <c r="DB88" s="343"/>
      <c r="DC88" s="316"/>
      <c r="DD88" s="316"/>
      <c r="DE88" s="316"/>
      <c r="DF88" s="316"/>
      <c r="DG88" s="342"/>
      <c r="DH88" s="349"/>
      <c r="DI88" s="343"/>
      <c r="DJ88" s="316"/>
      <c r="DK88" s="316"/>
      <c r="DL88" s="316"/>
      <c r="DM88" s="316"/>
      <c r="DN88" s="316"/>
      <c r="DO88" s="354"/>
      <c r="DP88" s="343"/>
    </row>
    <row r="89" spans="1:120" s="9" customFormat="1" ht="25" customHeight="1" x14ac:dyDescent="0.35">
      <c r="A89" s="241"/>
      <c r="B89" s="242">
        <v>1</v>
      </c>
      <c r="C89" s="251">
        <v>150000076</v>
      </c>
      <c r="D89" s="339" t="s">
        <v>433</v>
      </c>
      <c r="E89" s="258" t="s">
        <v>256</v>
      </c>
      <c r="F89" s="245">
        <v>19000</v>
      </c>
      <c r="G89" s="259"/>
      <c r="H89" s="247" t="s">
        <v>442</v>
      </c>
      <c r="I89" s="247" t="s">
        <v>442</v>
      </c>
      <c r="J89" s="248" t="s">
        <v>442</v>
      </c>
      <c r="K89" s="310"/>
      <c r="L89" s="247" t="s">
        <v>442</v>
      </c>
      <c r="M89" s="247" t="s">
        <v>442</v>
      </c>
      <c r="N89" s="249" t="s">
        <v>442</v>
      </c>
      <c r="O89" s="247" t="s">
        <v>442</v>
      </c>
      <c r="P89" s="247" t="s">
        <v>442</v>
      </c>
      <c r="Q89" s="248" t="s">
        <v>442</v>
      </c>
      <c r="R89" s="310"/>
      <c r="S89" s="247" t="s">
        <v>442</v>
      </c>
      <c r="T89" s="247" t="s">
        <v>442</v>
      </c>
      <c r="U89" s="249" t="s">
        <v>442</v>
      </c>
      <c r="V89" s="247" t="s">
        <v>442</v>
      </c>
      <c r="W89" s="247" t="s">
        <v>442</v>
      </c>
      <c r="X89" s="248" t="s">
        <v>442</v>
      </c>
      <c r="Y89" s="310"/>
      <c r="Z89" s="247" t="s">
        <v>442</v>
      </c>
      <c r="AA89" s="247" t="s">
        <v>442</v>
      </c>
      <c r="AB89" s="249" t="s">
        <v>442</v>
      </c>
      <c r="AC89" s="247" t="s">
        <v>442</v>
      </c>
      <c r="AD89" s="247" t="s">
        <v>442</v>
      </c>
      <c r="AE89" s="247"/>
      <c r="AF89" s="262"/>
      <c r="AG89" s="257"/>
      <c r="AH89" s="248"/>
      <c r="AI89" s="249"/>
      <c r="AJ89" s="270"/>
      <c r="AK89" s="248"/>
      <c r="AL89" s="245">
        <v>19000</v>
      </c>
      <c r="AM89" s="246"/>
      <c r="AN89" s="262"/>
      <c r="AO89" s="247" t="s">
        <v>442</v>
      </c>
      <c r="AP89" s="247" t="s">
        <v>442</v>
      </c>
      <c r="AQ89" s="249" t="s">
        <v>442</v>
      </c>
      <c r="AR89" s="247" t="s">
        <v>442</v>
      </c>
      <c r="AS89" s="247" t="s">
        <v>442</v>
      </c>
      <c r="AT89" s="248" t="s">
        <v>442</v>
      </c>
      <c r="AU89" s="310"/>
      <c r="AV89" s="247" t="s">
        <v>442</v>
      </c>
      <c r="AW89" s="247" t="s">
        <v>442</v>
      </c>
      <c r="AX89" s="249" t="s">
        <v>442</v>
      </c>
      <c r="AY89" s="247" t="s">
        <v>442</v>
      </c>
      <c r="AZ89" s="247" t="s">
        <v>442</v>
      </c>
      <c r="BA89" s="248" t="s">
        <v>442</v>
      </c>
      <c r="BB89" s="310"/>
      <c r="BC89" s="247" t="s">
        <v>442</v>
      </c>
      <c r="BD89" s="247" t="s">
        <v>442</v>
      </c>
      <c r="BE89" s="247" t="s">
        <v>442</v>
      </c>
      <c r="BF89" s="247" t="s">
        <v>442</v>
      </c>
      <c r="BG89" s="247" t="s">
        <v>442</v>
      </c>
      <c r="BH89" s="248" t="s">
        <v>442</v>
      </c>
      <c r="BI89" s="310"/>
      <c r="BJ89" s="247" t="s">
        <v>442</v>
      </c>
      <c r="BK89" s="247" t="s">
        <v>442</v>
      </c>
      <c r="BL89" s="249" t="s">
        <v>442</v>
      </c>
      <c r="BM89" s="247" t="s">
        <v>442</v>
      </c>
      <c r="BN89" s="247" t="s">
        <v>442</v>
      </c>
      <c r="BO89" s="321">
        <v>19000</v>
      </c>
      <c r="BP89" s="326" t="s">
        <v>442</v>
      </c>
      <c r="BQ89" s="331"/>
      <c r="BR89" s="343" t="s">
        <v>442</v>
      </c>
      <c r="BS89" s="316" t="s">
        <v>442</v>
      </c>
      <c r="BT89" s="316" t="s">
        <v>442</v>
      </c>
      <c r="BU89" s="316" t="s">
        <v>442</v>
      </c>
      <c r="BV89" s="316" t="s">
        <v>442</v>
      </c>
      <c r="BW89" s="342" t="s">
        <v>442</v>
      </c>
      <c r="BX89" s="349"/>
      <c r="BY89" s="343" t="s">
        <v>442</v>
      </c>
      <c r="BZ89" s="316" t="s">
        <v>442</v>
      </c>
      <c r="CA89" s="316" t="s">
        <v>442</v>
      </c>
      <c r="CB89" s="316" t="s">
        <v>442</v>
      </c>
      <c r="CC89" s="316" t="s">
        <v>442</v>
      </c>
      <c r="CD89" s="342" t="s">
        <v>442</v>
      </c>
      <c r="CE89" s="349"/>
      <c r="CF89" s="343" t="s">
        <v>442</v>
      </c>
      <c r="CG89" s="329" t="s">
        <v>442</v>
      </c>
      <c r="CH89" s="329" t="s">
        <v>442</v>
      </c>
      <c r="CI89" s="329" t="s">
        <v>442</v>
      </c>
      <c r="CJ89" s="329" t="s">
        <v>442</v>
      </c>
      <c r="CK89" s="342" t="s">
        <v>442</v>
      </c>
      <c r="CL89" s="349"/>
      <c r="CM89" s="343" t="s">
        <v>442</v>
      </c>
      <c r="CN89" s="316" t="s">
        <v>442</v>
      </c>
      <c r="CO89" s="316" t="s">
        <v>442</v>
      </c>
      <c r="CP89" s="316" t="s">
        <v>442</v>
      </c>
      <c r="CQ89" s="316" t="s">
        <v>442</v>
      </c>
      <c r="CR89" s="342" t="s">
        <v>442</v>
      </c>
      <c r="CS89" s="349"/>
      <c r="CT89" s="326" t="s">
        <v>442</v>
      </c>
      <c r="CU89" s="245">
        <v>19000</v>
      </c>
      <c r="CV89" s="329" t="s">
        <v>442</v>
      </c>
      <c r="CW89" s="316" t="s">
        <v>442</v>
      </c>
      <c r="CX89" s="316" t="s">
        <v>442</v>
      </c>
      <c r="CY89" s="316" t="s">
        <v>442</v>
      </c>
      <c r="CZ89" s="342" t="s">
        <v>442</v>
      </c>
      <c r="DA89" s="349" t="s">
        <v>442</v>
      </c>
      <c r="DB89" s="343" t="s">
        <v>442</v>
      </c>
      <c r="DC89" s="316" t="s">
        <v>442</v>
      </c>
      <c r="DD89" s="316" t="s">
        <v>442</v>
      </c>
      <c r="DE89" s="316" t="s">
        <v>442</v>
      </c>
      <c r="DF89" s="316" t="s">
        <v>442</v>
      </c>
      <c r="DG89" s="342" t="s">
        <v>442</v>
      </c>
      <c r="DH89" s="349" t="s">
        <v>442</v>
      </c>
      <c r="DI89" s="343" t="s">
        <v>442</v>
      </c>
      <c r="DJ89" s="316" t="s">
        <v>442</v>
      </c>
      <c r="DK89" s="316" t="s">
        <v>442</v>
      </c>
      <c r="DL89" s="316" t="s">
        <v>442</v>
      </c>
      <c r="DM89" s="316" t="s">
        <v>442</v>
      </c>
      <c r="DN89" s="316" t="s">
        <v>442</v>
      </c>
      <c r="DO89" s="354" t="s">
        <v>442</v>
      </c>
      <c r="DP89" s="343" t="s">
        <v>442</v>
      </c>
    </row>
    <row r="90" spans="1:120" s="9" customFormat="1" ht="57" customHeight="1" x14ac:dyDescent="0.35">
      <c r="A90" s="241"/>
      <c r="B90" s="242">
        <v>2</v>
      </c>
      <c r="C90" s="251" t="s">
        <v>401</v>
      </c>
      <c r="D90" s="339" t="s">
        <v>438</v>
      </c>
      <c r="E90" s="258" t="s">
        <v>400</v>
      </c>
      <c r="F90" s="245">
        <v>18500</v>
      </c>
      <c r="G90" s="259"/>
      <c r="H90" s="247" t="s">
        <v>442</v>
      </c>
      <c r="I90" s="247" t="s">
        <v>442</v>
      </c>
      <c r="J90" s="248" t="s">
        <v>442</v>
      </c>
      <c r="K90" s="310"/>
      <c r="L90" s="247" t="s">
        <v>442</v>
      </c>
      <c r="M90" s="247" t="s">
        <v>442</v>
      </c>
      <c r="N90" s="249" t="s">
        <v>442</v>
      </c>
      <c r="O90" s="247" t="s">
        <v>442</v>
      </c>
      <c r="P90" s="247" t="s">
        <v>442</v>
      </c>
      <c r="Q90" s="248" t="s">
        <v>442</v>
      </c>
      <c r="R90" s="310"/>
      <c r="S90" s="247" t="s">
        <v>442</v>
      </c>
      <c r="T90" s="247" t="s">
        <v>442</v>
      </c>
      <c r="U90" s="249" t="s">
        <v>442</v>
      </c>
      <c r="V90" s="247" t="s">
        <v>442</v>
      </c>
      <c r="W90" s="247" t="s">
        <v>442</v>
      </c>
      <c r="X90" s="248" t="s">
        <v>442</v>
      </c>
      <c r="Y90" s="310"/>
      <c r="Z90" s="247" t="s">
        <v>442</v>
      </c>
      <c r="AA90" s="247" t="s">
        <v>442</v>
      </c>
      <c r="AB90" s="249" t="s">
        <v>442</v>
      </c>
      <c r="AC90" s="247" t="s">
        <v>442</v>
      </c>
      <c r="AD90" s="247" t="s">
        <v>442</v>
      </c>
      <c r="AE90" s="247"/>
      <c r="AF90" s="262"/>
      <c r="AG90" s="257"/>
      <c r="AH90" s="248"/>
      <c r="AI90" s="249"/>
      <c r="AJ90" s="270"/>
      <c r="AK90" s="248"/>
      <c r="AL90" s="245">
        <v>19000</v>
      </c>
      <c r="AM90" s="246"/>
      <c r="AN90" s="262"/>
      <c r="AO90" s="247" t="s">
        <v>442</v>
      </c>
      <c r="AP90" s="247" t="s">
        <v>442</v>
      </c>
      <c r="AQ90" s="249" t="s">
        <v>442</v>
      </c>
      <c r="AR90" s="247" t="s">
        <v>442</v>
      </c>
      <c r="AS90" s="247" t="s">
        <v>442</v>
      </c>
      <c r="AT90" s="248" t="s">
        <v>442</v>
      </c>
      <c r="AU90" s="310"/>
      <c r="AV90" s="247" t="s">
        <v>442</v>
      </c>
      <c r="AW90" s="247" t="s">
        <v>442</v>
      </c>
      <c r="AX90" s="249" t="s">
        <v>442</v>
      </c>
      <c r="AY90" s="247" t="s">
        <v>442</v>
      </c>
      <c r="AZ90" s="247" t="s">
        <v>442</v>
      </c>
      <c r="BA90" s="248" t="s">
        <v>442</v>
      </c>
      <c r="BB90" s="310"/>
      <c r="BC90" s="247" t="s">
        <v>442</v>
      </c>
      <c r="BD90" s="247" t="s">
        <v>442</v>
      </c>
      <c r="BE90" s="247" t="s">
        <v>442</v>
      </c>
      <c r="BF90" s="247" t="s">
        <v>442</v>
      </c>
      <c r="BG90" s="247" t="s">
        <v>442</v>
      </c>
      <c r="BH90" s="248" t="s">
        <v>442</v>
      </c>
      <c r="BI90" s="310"/>
      <c r="BJ90" s="247" t="s">
        <v>442</v>
      </c>
      <c r="BK90" s="247" t="s">
        <v>442</v>
      </c>
      <c r="BL90" s="249" t="s">
        <v>442</v>
      </c>
      <c r="BM90" s="247">
        <v>18500</v>
      </c>
      <c r="BN90" s="247">
        <v>18500</v>
      </c>
      <c r="BO90" s="321">
        <v>19000</v>
      </c>
      <c r="BP90" s="326" t="s">
        <v>442</v>
      </c>
      <c r="BQ90" s="331"/>
      <c r="BR90" s="343" t="s">
        <v>442</v>
      </c>
      <c r="BS90" s="316" t="s">
        <v>442</v>
      </c>
      <c r="BT90" s="316" t="s">
        <v>442</v>
      </c>
      <c r="BU90" s="316">
        <v>19000</v>
      </c>
      <c r="BV90" s="316" t="s">
        <v>442</v>
      </c>
      <c r="BW90" s="342">
        <v>19000</v>
      </c>
      <c r="BX90" s="349"/>
      <c r="BY90" s="343" t="s">
        <v>442</v>
      </c>
      <c r="BZ90" s="316">
        <v>19000</v>
      </c>
      <c r="CA90" s="316">
        <v>19000</v>
      </c>
      <c r="CB90" s="316">
        <v>19000</v>
      </c>
      <c r="CC90" s="316" t="s">
        <v>442</v>
      </c>
      <c r="CD90" s="342" t="s">
        <v>442</v>
      </c>
      <c r="CE90" s="349"/>
      <c r="CF90" s="343" t="s">
        <v>442</v>
      </c>
      <c r="CG90" s="329" t="s">
        <v>442</v>
      </c>
      <c r="CH90" s="329" t="s">
        <v>442</v>
      </c>
      <c r="CI90" s="329" t="s">
        <v>442</v>
      </c>
      <c r="CJ90" s="329" t="s">
        <v>442</v>
      </c>
      <c r="CK90" s="342" t="s">
        <v>442</v>
      </c>
      <c r="CL90" s="349"/>
      <c r="CM90" s="343" t="s">
        <v>442</v>
      </c>
      <c r="CN90" s="316" t="s">
        <v>442</v>
      </c>
      <c r="CO90" s="316">
        <v>19000</v>
      </c>
      <c r="CP90" s="316">
        <v>19000</v>
      </c>
      <c r="CQ90" s="316">
        <v>19000</v>
      </c>
      <c r="CR90" s="342">
        <v>19000</v>
      </c>
      <c r="CS90" s="349"/>
      <c r="CT90" s="326" t="s">
        <v>442</v>
      </c>
      <c r="CU90" s="245">
        <v>19000</v>
      </c>
      <c r="CV90" s="329" t="s">
        <v>442</v>
      </c>
      <c r="CW90" s="316">
        <v>19000</v>
      </c>
      <c r="CX90" s="316" t="s">
        <v>442</v>
      </c>
      <c r="CY90" s="316" t="s">
        <v>442</v>
      </c>
      <c r="CZ90" s="342" t="s">
        <v>442</v>
      </c>
      <c r="DA90" s="349" t="s">
        <v>442</v>
      </c>
      <c r="DB90" s="343" t="s">
        <v>442</v>
      </c>
      <c r="DC90" s="316" t="s">
        <v>442</v>
      </c>
      <c r="DD90" s="316">
        <v>19000</v>
      </c>
      <c r="DE90" s="316" t="s">
        <v>442</v>
      </c>
      <c r="DF90" s="316">
        <v>19000</v>
      </c>
      <c r="DG90" s="342">
        <v>19000</v>
      </c>
      <c r="DH90" s="349" t="s">
        <v>442</v>
      </c>
      <c r="DI90" s="343" t="s">
        <v>442</v>
      </c>
      <c r="DJ90" s="316">
        <v>19000</v>
      </c>
      <c r="DK90" s="316" t="s">
        <v>442</v>
      </c>
      <c r="DL90" s="316" t="s">
        <v>442</v>
      </c>
      <c r="DM90" s="316" t="s">
        <v>442</v>
      </c>
      <c r="DN90" s="316" t="s">
        <v>442</v>
      </c>
      <c r="DO90" s="354" t="s">
        <v>442</v>
      </c>
      <c r="DP90" s="343" t="s">
        <v>442</v>
      </c>
    </row>
    <row r="91" spans="1:120" s="9" customFormat="1" ht="57" hidden="1" customHeight="1" x14ac:dyDescent="0.35">
      <c r="A91" s="241"/>
      <c r="B91" s="242">
        <f t="shared" si="47"/>
        <v>13</v>
      </c>
      <c r="C91" s="251" t="s">
        <v>371</v>
      </c>
      <c r="D91" s="339" t="s">
        <v>434</v>
      </c>
      <c r="E91" s="258" t="s">
        <v>287</v>
      </c>
      <c r="F91" s="245"/>
      <c r="G91" s="259"/>
      <c r="H91" s="247" t="s">
        <v>442</v>
      </c>
      <c r="I91" s="247" t="s">
        <v>442</v>
      </c>
      <c r="J91" s="247" t="s">
        <v>442</v>
      </c>
      <c r="K91" s="262"/>
      <c r="L91" s="247" t="s">
        <v>442</v>
      </c>
      <c r="M91" s="248" t="s">
        <v>442</v>
      </c>
      <c r="N91" s="246" t="s">
        <v>442</v>
      </c>
      <c r="O91" s="247" t="s">
        <v>442</v>
      </c>
      <c r="P91" s="247" t="s">
        <v>442</v>
      </c>
      <c r="Q91" s="247" t="s">
        <v>442</v>
      </c>
      <c r="R91" s="262"/>
      <c r="S91" s="247" t="s">
        <v>442</v>
      </c>
      <c r="T91" s="248" t="s">
        <v>442</v>
      </c>
      <c r="U91" s="246" t="s">
        <v>442</v>
      </c>
      <c r="V91" s="247" t="s">
        <v>442</v>
      </c>
      <c r="W91" s="247" t="s">
        <v>442</v>
      </c>
      <c r="X91" s="247" t="s">
        <v>442</v>
      </c>
      <c r="Y91" s="262"/>
      <c r="Z91" s="247" t="s">
        <v>442</v>
      </c>
      <c r="AA91" s="248" t="s">
        <v>442</v>
      </c>
      <c r="AB91" s="247" t="s">
        <v>442</v>
      </c>
      <c r="AC91" s="247" t="s">
        <v>442</v>
      </c>
      <c r="AD91" s="247" t="s">
        <v>442</v>
      </c>
      <c r="AE91" s="247"/>
      <c r="AF91" s="262"/>
      <c r="AG91" s="257"/>
      <c r="AH91" s="248"/>
      <c r="AI91" s="249"/>
      <c r="AJ91" s="270"/>
      <c r="AK91" s="248"/>
      <c r="AL91" s="245"/>
      <c r="AM91" s="246"/>
      <c r="AN91" s="262"/>
      <c r="AO91" s="247"/>
      <c r="AP91" s="248"/>
      <c r="AQ91" s="246"/>
      <c r="AR91" s="247"/>
      <c r="AS91" s="247" t="s">
        <v>442</v>
      </c>
      <c r="AT91" s="247"/>
      <c r="AU91" s="262"/>
      <c r="AV91" s="247"/>
      <c r="AW91" s="248"/>
      <c r="AX91" s="246"/>
      <c r="AY91" s="247"/>
      <c r="AZ91" s="247"/>
      <c r="BA91" s="247"/>
      <c r="BB91" s="262"/>
      <c r="BC91" s="247"/>
      <c r="BD91" s="248"/>
      <c r="BE91" s="246"/>
      <c r="BF91" s="247"/>
      <c r="BG91" s="247"/>
      <c r="BH91" s="247"/>
      <c r="BI91" s="262"/>
      <c r="BJ91" s="247"/>
      <c r="BK91" s="248"/>
      <c r="BL91" s="249"/>
      <c r="BM91" s="247"/>
      <c r="BN91" s="247"/>
      <c r="BO91" s="245"/>
      <c r="BP91" s="322"/>
      <c r="BQ91" s="262"/>
      <c r="BR91" s="316"/>
      <c r="BS91" s="316"/>
      <c r="BT91" s="316"/>
      <c r="BU91" s="316"/>
      <c r="BV91" s="316"/>
      <c r="BW91" s="316"/>
      <c r="BX91" s="262"/>
      <c r="BY91" s="316"/>
      <c r="BZ91" s="316"/>
      <c r="CA91" s="316"/>
      <c r="CB91" s="316"/>
      <c r="CC91" s="316"/>
      <c r="CD91" s="316"/>
      <c r="CE91" s="262"/>
      <c r="CF91" s="316"/>
      <c r="CG91" s="316"/>
      <c r="CH91" s="316"/>
      <c r="CI91" s="316"/>
      <c r="CJ91" s="316"/>
      <c r="CK91" s="316"/>
      <c r="CL91" s="262"/>
      <c r="CM91" s="316"/>
      <c r="CN91" s="316"/>
      <c r="CO91" s="316"/>
      <c r="CP91" s="316"/>
      <c r="CQ91" s="316"/>
      <c r="CR91" s="316"/>
      <c r="CS91" s="262"/>
      <c r="CT91" s="316"/>
      <c r="CU91" s="245"/>
      <c r="CV91" s="316"/>
      <c r="CW91" s="316"/>
      <c r="CX91" s="316"/>
      <c r="CY91" s="316"/>
      <c r="CZ91" s="316"/>
      <c r="DA91" s="262"/>
      <c r="DB91" s="316"/>
      <c r="DC91" s="316"/>
      <c r="DD91" s="316"/>
      <c r="DE91" s="316"/>
      <c r="DF91" s="316"/>
      <c r="DG91" s="316"/>
      <c r="DH91" s="262"/>
      <c r="DI91" s="316"/>
      <c r="DJ91" s="316"/>
      <c r="DK91" s="316"/>
      <c r="DL91" s="316"/>
      <c r="DM91" s="316"/>
      <c r="DN91" s="316"/>
      <c r="DO91" s="262"/>
      <c r="DP91" s="316"/>
    </row>
    <row r="92" spans="1:120" s="9" customFormat="1" ht="57" hidden="1" customHeight="1" x14ac:dyDescent="0.35">
      <c r="A92" s="241"/>
      <c r="B92" s="242">
        <f t="shared" si="47"/>
        <v>14</v>
      </c>
      <c r="C92" s="251">
        <v>150000108</v>
      </c>
      <c r="D92" s="339" t="s">
        <v>435</v>
      </c>
      <c r="E92" s="258" t="s">
        <v>286</v>
      </c>
      <c r="F92" s="245"/>
      <c r="G92" s="259"/>
      <c r="H92" s="247" t="s">
        <v>442</v>
      </c>
      <c r="I92" s="247" t="s">
        <v>442</v>
      </c>
      <c r="J92" s="247" t="s">
        <v>442</v>
      </c>
      <c r="K92" s="262"/>
      <c r="L92" s="247" t="s">
        <v>442</v>
      </c>
      <c r="M92" s="248" t="s">
        <v>442</v>
      </c>
      <c r="N92" s="246" t="s">
        <v>442</v>
      </c>
      <c r="O92" s="247" t="s">
        <v>442</v>
      </c>
      <c r="P92" s="247" t="s">
        <v>442</v>
      </c>
      <c r="Q92" s="247" t="s">
        <v>442</v>
      </c>
      <c r="R92" s="262"/>
      <c r="S92" s="247" t="s">
        <v>442</v>
      </c>
      <c r="T92" s="248" t="s">
        <v>442</v>
      </c>
      <c r="U92" s="246" t="s">
        <v>442</v>
      </c>
      <c r="V92" s="247" t="s">
        <v>442</v>
      </c>
      <c r="W92" s="247" t="s">
        <v>442</v>
      </c>
      <c r="X92" s="247" t="s">
        <v>442</v>
      </c>
      <c r="Y92" s="262"/>
      <c r="Z92" s="247" t="s">
        <v>442</v>
      </c>
      <c r="AA92" s="248" t="s">
        <v>442</v>
      </c>
      <c r="AB92" s="247" t="s">
        <v>442</v>
      </c>
      <c r="AC92" s="247" t="s">
        <v>442</v>
      </c>
      <c r="AD92" s="247" t="s">
        <v>442</v>
      </c>
      <c r="AE92" s="247"/>
      <c r="AF92" s="262"/>
      <c r="AG92" s="257"/>
      <c r="AH92" s="248"/>
      <c r="AI92" s="249"/>
      <c r="AJ92" s="270"/>
      <c r="AK92" s="248"/>
      <c r="AL92" s="245"/>
      <c r="AM92" s="246"/>
      <c r="AN92" s="262"/>
      <c r="AO92" s="247"/>
      <c r="AP92" s="248"/>
      <c r="AQ92" s="246"/>
      <c r="AR92" s="247"/>
      <c r="AS92" s="247" t="s">
        <v>442</v>
      </c>
      <c r="AT92" s="247"/>
      <c r="AU92" s="262"/>
      <c r="AV92" s="247"/>
      <c r="AW92" s="248"/>
      <c r="AX92" s="246"/>
      <c r="AY92" s="247"/>
      <c r="AZ92" s="247"/>
      <c r="BA92" s="247"/>
      <c r="BB92" s="262"/>
      <c r="BC92" s="247"/>
      <c r="BD92" s="248"/>
      <c r="BE92" s="246"/>
      <c r="BF92" s="247"/>
      <c r="BG92" s="247"/>
      <c r="BH92" s="247"/>
      <c r="BI92" s="262"/>
      <c r="BJ92" s="247"/>
      <c r="BK92" s="248"/>
      <c r="BL92" s="249"/>
      <c r="BM92" s="247"/>
      <c r="BN92" s="247"/>
      <c r="BO92" s="245"/>
      <c r="BP92" s="316"/>
      <c r="BQ92" s="262"/>
      <c r="BR92" s="316"/>
      <c r="BS92" s="316"/>
      <c r="BT92" s="316"/>
      <c r="BU92" s="316"/>
      <c r="BV92" s="316"/>
      <c r="BW92" s="316"/>
      <c r="BX92" s="262"/>
      <c r="BY92" s="316"/>
      <c r="BZ92" s="316"/>
      <c r="CA92" s="316"/>
      <c r="CB92" s="316"/>
      <c r="CC92" s="316"/>
      <c r="CD92" s="316"/>
      <c r="CE92" s="262"/>
      <c r="CF92" s="316"/>
      <c r="CG92" s="316"/>
      <c r="CH92" s="316"/>
      <c r="CI92" s="316"/>
      <c r="CJ92" s="316"/>
      <c r="CK92" s="316"/>
      <c r="CL92" s="262"/>
      <c r="CM92" s="316"/>
      <c r="CN92" s="316"/>
      <c r="CO92" s="316"/>
      <c r="CP92" s="316"/>
      <c r="CQ92" s="316"/>
      <c r="CR92" s="316"/>
      <c r="CS92" s="262"/>
      <c r="CT92" s="316"/>
      <c r="CU92" s="245"/>
      <c r="CV92" s="316"/>
      <c r="CW92" s="316"/>
      <c r="CX92" s="316"/>
      <c r="CY92" s="316"/>
      <c r="CZ92" s="316"/>
      <c r="DA92" s="262"/>
      <c r="DB92" s="316"/>
      <c r="DC92" s="316"/>
      <c r="DD92" s="316"/>
      <c r="DE92" s="316"/>
      <c r="DF92" s="316"/>
      <c r="DG92" s="316"/>
      <c r="DH92" s="262"/>
      <c r="DI92" s="316"/>
      <c r="DJ92" s="316"/>
      <c r="DK92" s="316"/>
      <c r="DL92" s="316"/>
      <c r="DM92" s="316"/>
      <c r="DN92" s="316"/>
      <c r="DO92" s="262"/>
      <c r="DP92" s="316"/>
    </row>
    <row r="93" spans="1:120" s="9" customFormat="1" ht="57" hidden="1" customHeight="1" x14ac:dyDescent="0.35">
      <c r="A93" s="241"/>
      <c r="B93" s="242">
        <f t="shared" si="47"/>
        <v>15</v>
      </c>
      <c r="C93" s="251" t="s">
        <v>372</v>
      </c>
      <c r="D93" s="339" t="s">
        <v>436</v>
      </c>
      <c r="E93" s="258" t="s">
        <v>288</v>
      </c>
      <c r="F93" s="245"/>
      <c r="G93" s="259"/>
      <c r="H93" s="247" t="s">
        <v>442</v>
      </c>
      <c r="I93" s="247" t="s">
        <v>442</v>
      </c>
      <c r="J93" s="247" t="s">
        <v>442</v>
      </c>
      <c r="K93" s="262"/>
      <c r="L93" s="247" t="s">
        <v>442</v>
      </c>
      <c r="M93" s="248" t="s">
        <v>442</v>
      </c>
      <c r="N93" s="246" t="s">
        <v>442</v>
      </c>
      <c r="O93" s="247" t="s">
        <v>442</v>
      </c>
      <c r="P93" s="247" t="s">
        <v>442</v>
      </c>
      <c r="Q93" s="247" t="s">
        <v>442</v>
      </c>
      <c r="R93" s="262"/>
      <c r="S93" s="247" t="s">
        <v>442</v>
      </c>
      <c r="T93" s="248" t="s">
        <v>442</v>
      </c>
      <c r="U93" s="246" t="s">
        <v>442</v>
      </c>
      <c r="V93" s="247" t="s">
        <v>442</v>
      </c>
      <c r="W93" s="247" t="s">
        <v>442</v>
      </c>
      <c r="X93" s="247" t="s">
        <v>442</v>
      </c>
      <c r="Y93" s="262"/>
      <c r="Z93" s="247" t="s">
        <v>442</v>
      </c>
      <c r="AA93" s="248" t="s">
        <v>442</v>
      </c>
      <c r="AB93" s="247" t="s">
        <v>442</v>
      </c>
      <c r="AC93" s="247" t="s">
        <v>442</v>
      </c>
      <c r="AD93" s="247" t="s">
        <v>442</v>
      </c>
      <c r="AE93" s="247"/>
      <c r="AF93" s="262"/>
      <c r="AG93" s="257"/>
      <c r="AH93" s="248"/>
      <c r="AI93" s="249"/>
      <c r="AJ93" s="270"/>
      <c r="AK93" s="248"/>
      <c r="AL93" s="245"/>
      <c r="AM93" s="246"/>
      <c r="AN93" s="262"/>
      <c r="AO93" s="247"/>
      <c r="AP93" s="248"/>
      <c r="AQ93" s="246"/>
      <c r="AR93" s="247"/>
      <c r="AS93" s="247" t="s">
        <v>442</v>
      </c>
      <c r="AT93" s="247"/>
      <c r="AU93" s="262"/>
      <c r="AV93" s="247"/>
      <c r="AW93" s="248"/>
      <c r="AX93" s="246"/>
      <c r="AY93" s="247"/>
      <c r="AZ93" s="247"/>
      <c r="BA93" s="247"/>
      <c r="BB93" s="262"/>
      <c r="BC93" s="247"/>
      <c r="BD93" s="248"/>
      <c r="BE93" s="246"/>
      <c r="BF93" s="247"/>
      <c r="BG93" s="247"/>
      <c r="BH93" s="247"/>
      <c r="BI93" s="262"/>
      <c r="BJ93" s="247"/>
      <c r="BK93" s="248"/>
      <c r="BL93" s="249"/>
      <c r="BM93" s="247"/>
      <c r="BN93" s="247"/>
      <c r="BO93" s="245"/>
      <c r="BP93" s="316"/>
      <c r="BQ93" s="262"/>
      <c r="BR93" s="316"/>
      <c r="BS93" s="316"/>
      <c r="BT93" s="316"/>
      <c r="BU93" s="316"/>
      <c r="BV93" s="316"/>
      <c r="BW93" s="316"/>
      <c r="BX93" s="262"/>
      <c r="BY93" s="316"/>
      <c r="BZ93" s="316"/>
      <c r="CA93" s="316"/>
      <c r="CB93" s="316"/>
      <c r="CC93" s="316"/>
      <c r="CD93" s="316"/>
      <c r="CE93" s="262"/>
      <c r="CF93" s="316"/>
      <c r="CG93" s="316"/>
      <c r="CH93" s="316"/>
      <c r="CI93" s="316"/>
      <c r="CJ93" s="316"/>
      <c r="CK93" s="316"/>
      <c r="CL93" s="262"/>
      <c r="CM93" s="316"/>
      <c r="CN93" s="316"/>
      <c r="CO93" s="316"/>
      <c r="CP93" s="316"/>
      <c r="CQ93" s="316"/>
      <c r="CR93" s="316"/>
      <c r="CS93" s="262"/>
      <c r="CT93" s="316"/>
      <c r="CU93" s="245"/>
      <c r="CV93" s="316"/>
      <c r="CW93" s="316"/>
      <c r="CX93" s="316"/>
      <c r="CY93" s="316"/>
      <c r="CZ93" s="316"/>
      <c r="DA93" s="262"/>
      <c r="DB93" s="316"/>
      <c r="DC93" s="316"/>
      <c r="DD93" s="316"/>
      <c r="DE93" s="316"/>
      <c r="DF93" s="316"/>
      <c r="DG93" s="316"/>
      <c r="DH93" s="262"/>
      <c r="DI93" s="316"/>
      <c r="DJ93" s="316"/>
      <c r="DK93" s="316"/>
      <c r="DL93" s="316"/>
      <c r="DM93" s="316"/>
      <c r="DN93" s="316"/>
      <c r="DO93" s="262"/>
      <c r="DP93" s="316"/>
    </row>
    <row r="94" spans="1:120" s="9" customFormat="1" ht="57" hidden="1" customHeight="1" x14ac:dyDescent="0.35">
      <c r="A94" s="241"/>
      <c r="B94" s="242">
        <f t="shared" si="47"/>
        <v>16</v>
      </c>
      <c r="C94" s="251">
        <v>150000110</v>
      </c>
      <c r="D94" s="339" t="s">
        <v>437</v>
      </c>
      <c r="E94" s="258" t="s">
        <v>264</v>
      </c>
      <c r="F94" s="245"/>
      <c r="G94" s="259"/>
      <c r="H94" s="247" t="s">
        <v>442</v>
      </c>
      <c r="I94" s="247" t="s">
        <v>442</v>
      </c>
      <c r="J94" s="247" t="s">
        <v>442</v>
      </c>
      <c r="K94" s="262"/>
      <c r="L94" s="247" t="s">
        <v>442</v>
      </c>
      <c r="M94" s="248" t="s">
        <v>442</v>
      </c>
      <c r="N94" s="246" t="s">
        <v>442</v>
      </c>
      <c r="O94" s="247" t="s">
        <v>442</v>
      </c>
      <c r="P94" s="247" t="s">
        <v>442</v>
      </c>
      <c r="Q94" s="247" t="s">
        <v>442</v>
      </c>
      <c r="R94" s="262"/>
      <c r="S94" s="247" t="s">
        <v>442</v>
      </c>
      <c r="T94" s="248" t="s">
        <v>442</v>
      </c>
      <c r="U94" s="246" t="s">
        <v>442</v>
      </c>
      <c r="V94" s="247" t="s">
        <v>442</v>
      </c>
      <c r="W94" s="247" t="s">
        <v>442</v>
      </c>
      <c r="X94" s="247" t="s">
        <v>442</v>
      </c>
      <c r="Y94" s="262"/>
      <c r="Z94" s="247" t="s">
        <v>442</v>
      </c>
      <c r="AA94" s="248" t="s">
        <v>442</v>
      </c>
      <c r="AB94" s="247" t="s">
        <v>442</v>
      </c>
      <c r="AC94" s="247" t="s">
        <v>442</v>
      </c>
      <c r="AD94" s="247" t="s">
        <v>442</v>
      </c>
      <c r="AE94" s="247"/>
      <c r="AF94" s="262"/>
      <c r="AG94" s="257"/>
      <c r="AH94" s="248"/>
      <c r="AI94" s="249"/>
      <c r="AJ94" s="270"/>
      <c r="AK94" s="248"/>
      <c r="AL94" s="245"/>
      <c r="AM94" s="246"/>
      <c r="AN94" s="262"/>
      <c r="AO94" s="247"/>
      <c r="AP94" s="248"/>
      <c r="AQ94" s="246"/>
      <c r="AR94" s="247"/>
      <c r="AS94" s="247" t="s">
        <v>442</v>
      </c>
      <c r="AT94" s="247"/>
      <c r="AU94" s="262"/>
      <c r="AV94" s="247"/>
      <c r="AW94" s="248"/>
      <c r="AX94" s="246"/>
      <c r="AY94" s="247"/>
      <c r="AZ94" s="247"/>
      <c r="BA94" s="247"/>
      <c r="BB94" s="262"/>
      <c r="BC94" s="247"/>
      <c r="BD94" s="248"/>
      <c r="BE94" s="246"/>
      <c r="BF94" s="247"/>
      <c r="BG94" s="247"/>
      <c r="BH94" s="247"/>
      <c r="BI94" s="262"/>
      <c r="BJ94" s="247"/>
      <c r="BK94" s="248"/>
      <c r="BL94" s="249"/>
      <c r="BM94" s="247"/>
      <c r="BN94" s="247"/>
      <c r="BO94" s="245"/>
      <c r="BP94" s="316"/>
      <c r="BQ94" s="262"/>
      <c r="BR94" s="316"/>
      <c r="BS94" s="316"/>
      <c r="BT94" s="316"/>
      <c r="BU94" s="316"/>
      <c r="BV94" s="316"/>
      <c r="BW94" s="316"/>
      <c r="BX94" s="262"/>
      <c r="BY94" s="316"/>
      <c r="BZ94" s="316"/>
      <c r="CA94" s="316"/>
      <c r="CB94" s="316"/>
      <c r="CC94" s="316"/>
      <c r="CD94" s="316"/>
      <c r="CE94" s="262"/>
      <c r="CF94" s="316"/>
      <c r="CG94" s="316"/>
      <c r="CH94" s="316"/>
      <c r="CI94" s="316"/>
      <c r="CJ94" s="316"/>
      <c r="CK94" s="316"/>
      <c r="CL94" s="262"/>
      <c r="CM94" s="316"/>
      <c r="CN94" s="316"/>
      <c r="CO94" s="316"/>
      <c r="CP94" s="316"/>
      <c r="CQ94" s="316"/>
      <c r="CR94" s="316"/>
      <c r="CS94" s="262"/>
      <c r="CT94" s="316"/>
      <c r="CU94" s="245"/>
      <c r="CV94" s="316"/>
      <c r="CW94" s="316"/>
      <c r="CX94" s="316"/>
      <c r="CY94" s="316"/>
      <c r="CZ94" s="316"/>
      <c r="DA94" s="262"/>
      <c r="DB94" s="316"/>
      <c r="DC94" s="316"/>
      <c r="DD94" s="316"/>
      <c r="DE94" s="316"/>
      <c r="DF94" s="316"/>
      <c r="DG94" s="316"/>
      <c r="DH94" s="262"/>
      <c r="DI94" s="316"/>
      <c r="DJ94" s="316"/>
      <c r="DK94" s="316"/>
      <c r="DL94" s="316"/>
      <c r="DM94" s="316"/>
      <c r="DN94" s="316"/>
      <c r="DO94" s="262"/>
      <c r="DP94" s="316"/>
    </row>
    <row r="95" spans="1:120" s="9" customFormat="1" ht="57" hidden="1" customHeight="1" x14ac:dyDescent="0.35">
      <c r="A95" s="241"/>
      <c r="B95" s="242">
        <v>5</v>
      </c>
      <c r="C95" s="251">
        <v>150000063</v>
      </c>
      <c r="D95" s="339" t="s">
        <v>439</v>
      </c>
      <c r="E95" s="258" t="s">
        <v>376</v>
      </c>
      <c r="F95" s="245">
        <v>20000</v>
      </c>
      <c r="G95" s="259"/>
      <c r="H95" s="247" t="s">
        <v>442</v>
      </c>
      <c r="I95" s="247" t="s">
        <v>442</v>
      </c>
      <c r="J95" s="247" t="s">
        <v>442</v>
      </c>
      <c r="K95" s="262"/>
      <c r="L95" s="247" t="s">
        <v>442</v>
      </c>
      <c r="M95" s="248" t="s">
        <v>442</v>
      </c>
      <c r="N95" s="246" t="s">
        <v>442</v>
      </c>
      <c r="O95" s="247" t="s">
        <v>442</v>
      </c>
      <c r="P95" s="247" t="s">
        <v>442</v>
      </c>
      <c r="Q95" s="247" t="s">
        <v>442</v>
      </c>
      <c r="R95" s="262"/>
      <c r="S95" s="247" t="s">
        <v>442</v>
      </c>
      <c r="T95" s="248" t="s">
        <v>442</v>
      </c>
      <c r="U95" s="246" t="s">
        <v>442</v>
      </c>
      <c r="V95" s="247" t="s">
        <v>442</v>
      </c>
      <c r="W95" s="247" t="s">
        <v>442</v>
      </c>
      <c r="X95" s="247" t="s">
        <v>442</v>
      </c>
      <c r="Y95" s="262"/>
      <c r="Z95" s="247" t="s">
        <v>442</v>
      </c>
      <c r="AA95" s="248" t="s">
        <v>442</v>
      </c>
      <c r="AB95" s="247" t="s">
        <v>442</v>
      </c>
      <c r="AC95" s="247" t="s">
        <v>442</v>
      </c>
      <c r="AD95" s="247" t="s">
        <v>442</v>
      </c>
      <c r="AE95" s="247"/>
      <c r="AF95" s="262"/>
      <c r="AG95" s="257"/>
      <c r="AH95" s="248"/>
      <c r="AI95" s="249"/>
      <c r="AJ95" s="270"/>
      <c r="AK95" s="248"/>
      <c r="AL95" s="245"/>
      <c r="AM95" s="246"/>
      <c r="AN95" s="262"/>
      <c r="AO95" s="247"/>
      <c r="AP95" s="248"/>
      <c r="AQ95" s="246"/>
      <c r="AR95" s="247"/>
      <c r="AS95" s="247" t="s">
        <v>442</v>
      </c>
      <c r="AT95" s="247"/>
      <c r="AU95" s="262"/>
      <c r="AV95" s="247"/>
      <c r="AW95" s="248"/>
      <c r="AX95" s="246"/>
      <c r="AY95" s="247"/>
      <c r="AZ95" s="247"/>
      <c r="BA95" s="247"/>
      <c r="BB95" s="262"/>
      <c r="BC95" s="247"/>
      <c r="BD95" s="248"/>
      <c r="BE95" s="246"/>
      <c r="BF95" s="247"/>
      <c r="BG95" s="247"/>
      <c r="BH95" s="247"/>
      <c r="BI95" s="262"/>
      <c r="BJ95" s="247"/>
      <c r="BK95" s="248"/>
      <c r="BL95" s="249"/>
      <c r="BM95" s="247"/>
      <c r="BN95" s="247"/>
      <c r="BO95" s="245">
        <v>20000</v>
      </c>
      <c r="BP95" s="316"/>
      <c r="BQ95" s="262"/>
      <c r="BR95" s="316"/>
      <c r="BS95" s="316"/>
      <c r="BT95" s="316"/>
      <c r="BU95" s="316"/>
      <c r="BV95" s="316"/>
      <c r="BW95" s="316"/>
      <c r="BX95" s="262"/>
      <c r="BY95" s="316"/>
      <c r="BZ95" s="316"/>
      <c r="CA95" s="316"/>
      <c r="CB95" s="316"/>
      <c r="CC95" s="316"/>
      <c r="CD95" s="316"/>
      <c r="CE95" s="262"/>
      <c r="CF95" s="316"/>
      <c r="CG95" s="316"/>
      <c r="CH95" s="316"/>
      <c r="CI95" s="316"/>
      <c r="CJ95" s="316"/>
      <c r="CK95" s="316"/>
      <c r="CL95" s="262"/>
      <c r="CM95" s="316"/>
      <c r="CN95" s="316"/>
      <c r="CO95" s="316"/>
      <c r="CP95" s="316"/>
      <c r="CQ95" s="316"/>
      <c r="CR95" s="316"/>
      <c r="CS95" s="262"/>
      <c r="CT95" s="316"/>
      <c r="CU95" s="245">
        <v>20000</v>
      </c>
      <c r="CV95" s="316"/>
      <c r="CW95" s="316"/>
      <c r="CX95" s="316"/>
      <c r="CY95" s="316"/>
      <c r="CZ95" s="316"/>
      <c r="DA95" s="262"/>
      <c r="DB95" s="316"/>
      <c r="DC95" s="316"/>
      <c r="DD95" s="316"/>
      <c r="DE95" s="316"/>
      <c r="DF95" s="316"/>
      <c r="DG95" s="316"/>
      <c r="DH95" s="262"/>
      <c r="DI95" s="316"/>
      <c r="DJ95" s="316"/>
      <c r="DK95" s="316"/>
      <c r="DL95" s="316"/>
      <c r="DM95" s="316"/>
      <c r="DN95" s="316"/>
      <c r="DO95" s="262"/>
      <c r="DP95" s="316"/>
    </row>
  </sheetData>
  <mergeCells count="17">
    <mergeCell ref="DI4:DO4"/>
    <mergeCell ref="W2:AY2"/>
    <mergeCell ref="AI4:AK4"/>
    <mergeCell ref="AM4:AN4"/>
    <mergeCell ref="AV4:BA4"/>
    <mergeCell ref="BC4:BH4"/>
    <mergeCell ref="BJ4:BN4"/>
    <mergeCell ref="BR4:BX4"/>
    <mergeCell ref="BY4:CE4"/>
    <mergeCell ref="CF4:CL4"/>
    <mergeCell ref="CM4:CS4"/>
    <mergeCell ref="DB4:DH4"/>
    <mergeCell ref="H4:J4"/>
    <mergeCell ref="L4:Q4"/>
    <mergeCell ref="S4:X4"/>
    <mergeCell ref="Z4:AH4"/>
    <mergeCell ref="AO4:AT4"/>
  </mergeCells>
  <pageMargins left="0.04" right="0" top="0.17" bottom="0.17" header="0.21" footer="0.17"/>
  <pageSetup paperSize="8" scale="25" fitToWidth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9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417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3"/>
    </row>
    <row r="3" spans="1:1415" ht="18" x14ac:dyDescent="0.35">
      <c r="A3" s="75"/>
      <c r="B3" s="75"/>
      <c r="C3" s="75"/>
      <c r="D3" s="75" t="s">
        <v>306</v>
      </c>
      <c r="E3" s="408">
        <v>44835</v>
      </c>
      <c r="F3" s="408"/>
      <c r="G3" s="408">
        <v>44837</v>
      </c>
      <c r="H3" s="408"/>
      <c r="I3" s="408">
        <v>44838</v>
      </c>
      <c r="J3" s="408"/>
      <c r="K3" s="408">
        <v>44839</v>
      </c>
      <c r="L3" s="408"/>
      <c r="M3" s="408">
        <v>44840</v>
      </c>
      <c r="N3" s="408"/>
      <c r="O3" s="408">
        <v>44841</v>
      </c>
      <c r="P3" s="408"/>
      <c r="Q3" s="408">
        <v>44842</v>
      </c>
      <c r="R3" s="408"/>
      <c r="S3" s="408">
        <v>44844</v>
      </c>
      <c r="T3" s="408"/>
      <c r="U3" s="408">
        <v>44845</v>
      </c>
      <c r="V3" s="408"/>
      <c r="W3" s="408">
        <v>44846</v>
      </c>
      <c r="X3" s="408"/>
      <c r="Y3" s="408">
        <v>44847</v>
      </c>
      <c r="Z3" s="408"/>
      <c r="AA3" s="408">
        <v>44848</v>
      </c>
      <c r="AB3" s="408"/>
      <c r="AC3" s="408">
        <v>44849</v>
      </c>
      <c r="AD3" s="408"/>
      <c r="AE3" s="408">
        <v>44851</v>
      </c>
      <c r="AF3" s="408"/>
      <c r="AG3" s="408">
        <v>44852</v>
      </c>
      <c r="AH3" s="408"/>
      <c r="AI3" s="408">
        <v>44853</v>
      </c>
      <c r="AJ3" s="408"/>
      <c r="AK3" s="408">
        <v>44854</v>
      </c>
      <c r="AL3" s="408"/>
      <c r="AM3" s="408">
        <v>44855</v>
      </c>
      <c r="AN3" s="408"/>
      <c r="AO3" s="408">
        <v>44856</v>
      </c>
      <c r="AP3" s="408"/>
      <c r="AQ3" s="408">
        <v>44858</v>
      </c>
      <c r="AR3" s="408"/>
      <c r="AS3" s="408">
        <v>44859</v>
      </c>
      <c r="AT3" s="408"/>
      <c r="AU3" s="408">
        <v>44860</v>
      </c>
      <c r="AV3" s="408"/>
      <c r="AW3" s="408">
        <v>44861</v>
      </c>
      <c r="AX3" s="408"/>
      <c r="AY3" s="408">
        <v>44862</v>
      </c>
      <c r="AZ3" s="408"/>
      <c r="BA3" s="408">
        <v>44863</v>
      </c>
      <c r="BB3" s="408"/>
      <c r="BC3" s="408">
        <v>44865</v>
      </c>
      <c r="BD3" s="408"/>
      <c r="BE3" s="408">
        <v>44866</v>
      </c>
      <c r="BF3" s="408"/>
      <c r="BG3" s="408">
        <v>44867</v>
      </c>
      <c r="BH3" s="408"/>
      <c r="BI3" s="408">
        <v>44868</v>
      </c>
      <c r="BJ3" s="408"/>
      <c r="BK3" s="408">
        <v>44869</v>
      </c>
      <c r="BL3" s="408"/>
      <c r="BM3" s="408">
        <v>44870</v>
      </c>
      <c r="BN3" s="408"/>
      <c r="BO3" s="408">
        <v>44872</v>
      </c>
      <c r="BP3" s="408"/>
      <c r="BQ3" s="408">
        <v>44873</v>
      </c>
      <c r="BR3" s="408"/>
      <c r="BS3" s="408">
        <v>44874</v>
      </c>
      <c r="BT3" s="408"/>
      <c r="BU3" s="408">
        <v>44875</v>
      </c>
      <c r="BV3" s="408"/>
      <c r="BW3" s="408">
        <v>44876</v>
      </c>
      <c r="BX3" s="408"/>
      <c r="BY3" s="408">
        <v>44877</v>
      </c>
      <c r="BZ3" s="408"/>
      <c r="CA3" s="408">
        <v>44879</v>
      </c>
      <c r="CB3" s="408"/>
      <c r="CC3" s="408">
        <v>44880</v>
      </c>
      <c r="CD3" s="408"/>
      <c r="CE3" s="408">
        <v>44881</v>
      </c>
      <c r="CF3" s="408"/>
      <c r="CG3" s="408">
        <v>44882</v>
      </c>
      <c r="CH3" s="408"/>
      <c r="CI3" s="408">
        <v>44883</v>
      </c>
      <c r="CJ3" s="408"/>
      <c r="CK3" s="408">
        <v>44884</v>
      </c>
      <c r="CL3" s="408"/>
      <c r="CM3" s="408">
        <v>44886</v>
      </c>
      <c r="CN3" s="408"/>
      <c r="CO3" s="408">
        <v>44887</v>
      </c>
      <c r="CP3" s="408"/>
      <c r="CQ3" s="408">
        <v>44888</v>
      </c>
      <c r="CR3" s="408"/>
      <c r="CS3" s="408">
        <v>44889</v>
      </c>
      <c r="CT3" s="408"/>
      <c r="CU3" s="408">
        <v>44890</v>
      </c>
      <c r="CV3" s="408"/>
      <c r="CW3" s="408">
        <v>44891</v>
      </c>
      <c r="CX3" s="408"/>
      <c r="CY3" s="408">
        <v>44893</v>
      </c>
      <c r="CZ3" s="408"/>
      <c r="DA3" s="408">
        <v>44894</v>
      </c>
      <c r="DB3" s="408"/>
      <c r="DC3" s="408">
        <v>44895</v>
      </c>
      <c r="DD3" s="408"/>
      <c r="DE3" s="408">
        <v>44896</v>
      </c>
      <c r="DF3" s="408"/>
      <c r="DG3" s="408"/>
      <c r="DH3" s="408">
        <v>44897</v>
      </c>
      <c r="DI3" s="408"/>
      <c r="DJ3" s="408"/>
      <c r="DK3" s="408">
        <v>44898</v>
      </c>
      <c r="DL3" s="408"/>
      <c r="DM3" s="408"/>
      <c r="DN3" s="408">
        <v>44900</v>
      </c>
      <c r="DO3" s="408"/>
      <c r="DP3" s="408"/>
      <c r="DQ3" s="408">
        <v>44901</v>
      </c>
      <c r="DR3" s="408"/>
      <c r="DS3" s="408"/>
      <c r="DT3" s="408">
        <v>44902</v>
      </c>
      <c r="DU3" s="408"/>
      <c r="DV3" s="408"/>
      <c r="DW3" s="408">
        <v>44903</v>
      </c>
      <c r="DX3" s="408"/>
      <c r="DY3" s="408"/>
      <c r="DZ3" s="408">
        <v>44904</v>
      </c>
      <c r="EA3" s="408"/>
      <c r="EB3" s="408"/>
      <c r="EC3" s="408">
        <v>44905</v>
      </c>
      <c r="ED3" s="408"/>
      <c r="EE3" s="408"/>
      <c r="EF3" s="408">
        <v>44907</v>
      </c>
      <c r="EG3" s="408"/>
      <c r="EH3" s="408"/>
      <c r="EI3" s="408">
        <v>44908</v>
      </c>
      <c r="EJ3" s="408"/>
      <c r="EK3" s="408"/>
      <c r="EL3" s="408">
        <v>44909</v>
      </c>
      <c r="EM3" s="408"/>
      <c r="EN3" s="408"/>
      <c r="EO3" s="408">
        <v>44910</v>
      </c>
      <c r="EP3" s="408"/>
      <c r="EQ3" s="408"/>
      <c r="ER3" s="408">
        <v>44911</v>
      </c>
      <c r="ES3" s="408"/>
      <c r="ET3" s="408"/>
      <c r="EU3" s="408">
        <v>44912</v>
      </c>
      <c r="EV3" s="408"/>
      <c r="EW3" s="408"/>
      <c r="EX3" s="408">
        <v>44914</v>
      </c>
      <c r="EY3" s="408"/>
      <c r="EZ3" s="408"/>
      <c r="FA3" s="408">
        <v>44915</v>
      </c>
      <c r="FB3" s="408"/>
      <c r="FC3" s="408"/>
      <c r="FD3" s="408">
        <v>44916</v>
      </c>
      <c r="FE3" s="408"/>
      <c r="FF3" s="408"/>
      <c r="FG3" s="408">
        <v>44917</v>
      </c>
      <c r="FH3" s="408"/>
      <c r="FI3" s="408"/>
      <c r="FJ3" s="408">
        <v>44918</v>
      </c>
      <c r="FK3" s="408"/>
      <c r="FL3" s="408"/>
      <c r="FM3" s="408">
        <v>44919</v>
      </c>
      <c r="FN3" s="408"/>
      <c r="FO3" s="408"/>
      <c r="FP3" s="408">
        <v>44921</v>
      </c>
      <c r="FQ3" s="408"/>
      <c r="FR3" s="408"/>
      <c r="FS3" s="408">
        <v>44922</v>
      </c>
      <c r="FT3" s="408"/>
      <c r="FU3" s="408"/>
      <c r="FV3" s="408">
        <v>44923</v>
      </c>
      <c r="FW3" s="408"/>
      <c r="FX3" s="408"/>
      <c r="FY3" s="408">
        <v>44924</v>
      </c>
      <c r="FZ3" s="408"/>
      <c r="GA3" s="408"/>
      <c r="GB3" s="408">
        <v>44925</v>
      </c>
      <c r="GC3" s="408"/>
      <c r="GD3" s="408"/>
      <c r="GE3" s="408">
        <v>44926</v>
      </c>
      <c r="GF3" s="408"/>
      <c r="GG3" s="408"/>
      <c r="GH3" s="408">
        <v>44929</v>
      </c>
      <c r="GI3" s="408"/>
      <c r="GJ3" s="408">
        <v>44930</v>
      </c>
      <c r="GK3" s="408"/>
      <c r="GL3" s="408">
        <v>44931</v>
      </c>
      <c r="GM3" s="408"/>
      <c r="GN3" s="408">
        <v>44932</v>
      </c>
      <c r="GO3" s="408"/>
      <c r="GP3" s="408">
        <v>44933</v>
      </c>
      <c r="GQ3" s="408"/>
      <c r="GR3" s="408">
        <v>44935</v>
      </c>
      <c r="GS3" s="408"/>
      <c r="GT3" s="408">
        <v>44936</v>
      </c>
      <c r="GU3" s="408"/>
      <c r="GV3" s="408">
        <v>44937</v>
      </c>
      <c r="GW3" s="408"/>
      <c r="GX3" s="408">
        <v>44938</v>
      </c>
      <c r="GY3" s="408"/>
      <c r="GZ3" s="408">
        <v>44939</v>
      </c>
      <c r="HA3" s="408"/>
      <c r="HB3" s="408">
        <v>44940</v>
      </c>
      <c r="HC3" s="408"/>
      <c r="HD3" s="408">
        <v>44941</v>
      </c>
      <c r="HE3" s="408"/>
      <c r="HF3" s="408">
        <v>44942</v>
      </c>
      <c r="HG3" s="408"/>
      <c r="HH3" s="408">
        <v>44943</v>
      </c>
      <c r="HI3" s="408"/>
      <c r="HJ3" s="408">
        <v>44944</v>
      </c>
      <c r="HK3" s="408"/>
      <c r="HL3" s="408">
        <v>44945</v>
      </c>
      <c r="HM3" s="408"/>
      <c r="HN3" s="408">
        <v>44956</v>
      </c>
      <c r="HO3" s="408"/>
      <c r="HP3" s="408">
        <v>44957</v>
      </c>
      <c r="HQ3" s="408"/>
      <c r="HR3" s="408">
        <v>44958</v>
      </c>
      <c r="HS3" s="408"/>
      <c r="HT3" s="408">
        <v>44959</v>
      </c>
      <c r="HU3" s="408"/>
      <c r="HV3" s="408">
        <v>44960</v>
      </c>
      <c r="HW3" s="408"/>
      <c r="HX3" s="408">
        <v>44961</v>
      </c>
      <c r="HY3" s="408"/>
      <c r="HZ3" s="408">
        <v>44963</v>
      </c>
      <c r="IA3" s="408"/>
      <c r="IB3" s="408">
        <v>44964</v>
      </c>
      <c r="IC3" s="408"/>
      <c r="ID3" s="408">
        <v>44965</v>
      </c>
      <c r="IE3" s="408"/>
      <c r="IF3" s="408">
        <v>44966</v>
      </c>
      <c r="IG3" s="408"/>
      <c r="IH3" s="408">
        <v>44967</v>
      </c>
      <c r="II3" s="408"/>
      <c r="IJ3" s="408">
        <v>44968</v>
      </c>
      <c r="IK3" s="408"/>
      <c r="IL3" s="408">
        <v>44970</v>
      </c>
      <c r="IM3" s="408"/>
      <c r="IN3" s="408">
        <v>44971</v>
      </c>
      <c r="IO3" s="408"/>
      <c r="IP3" s="408">
        <v>44972</v>
      </c>
      <c r="IQ3" s="408"/>
      <c r="IR3" s="408">
        <v>44973</v>
      </c>
      <c r="IS3" s="408"/>
      <c r="IT3" s="408">
        <v>44974</v>
      </c>
      <c r="IU3" s="408"/>
      <c r="IV3" s="408">
        <v>44975</v>
      </c>
      <c r="IW3" s="408"/>
      <c r="IX3" s="408">
        <v>44977</v>
      </c>
      <c r="IY3" s="408"/>
      <c r="IZ3" s="408">
        <v>44978</v>
      </c>
      <c r="JA3" s="408"/>
      <c r="JB3" s="408">
        <v>44979</v>
      </c>
      <c r="JC3" s="408"/>
      <c r="JD3" s="408">
        <v>44980</v>
      </c>
      <c r="JE3" s="408"/>
      <c r="JF3" s="408">
        <v>44981</v>
      </c>
      <c r="JG3" s="408"/>
      <c r="JH3" s="408">
        <v>44982</v>
      </c>
      <c r="JI3" s="408"/>
      <c r="JJ3" s="408">
        <v>44984</v>
      </c>
      <c r="JK3" s="408"/>
      <c r="JL3" s="408">
        <v>44985</v>
      </c>
      <c r="JM3" s="408"/>
      <c r="JN3" s="408">
        <v>44986</v>
      </c>
      <c r="JO3" s="408"/>
      <c r="JP3" s="408">
        <v>44987</v>
      </c>
      <c r="JQ3" s="408"/>
      <c r="JR3" s="408">
        <v>44988</v>
      </c>
      <c r="JS3" s="408"/>
      <c r="JT3" s="408">
        <v>44989</v>
      </c>
      <c r="JU3" s="408"/>
      <c r="JV3" s="408">
        <v>44991</v>
      </c>
      <c r="JW3" s="408"/>
      <c r="JX3" s="408">
        <v>44992</v>
      </c>
      <c r="JY3" s="408"/>
      <c r="JZ3" s="408">
        <v>44993</v>
      </c>
      <c r="KA3" s="408"/>
      <c r="KB3" s="408">
        <v>44994</v>
      </c>
      <c r="KC3" s="408"/>
      <c r="KD3" s="408">
        <v>44995</v>
      </c>
      <c r="KE3" s="408"/>
      <c r="KF3" s="408">
        <v>44996</v>
      </c>
      <c r="KG3" s="408"/>
      <c r="KH3" s="408">
        <v>44998</v>
      </c>
      <c r="KI3" s="408"/>
      <c r="KJ3" s="408">
        <v>44999</v>
      </c>
      <c r="KK3" s="408"/>
      <c r="KL3" s="408">
        <v>45000</v>
      </c>
      <c r="KM3" s="408"/>
      <c r="KN3" s="408">
        <v>45001</v>
      </c>
      <c r="KO3" s="408"/>
      <c r="KP3" s="408">
        <v>45002</v>
      </c>
      <c r="KQ3" s="408"/>
      <c r="KR3" s="408">
        <v>45003</v>
      </c>
      <c r="KS3" s="408"/>
      <c r="KT3" s="408">
        <v>45005</v>
      </c>
      <c r="KU3" s="408"/>
      <c r="KV3" s="408">
        <v>45006</v>
      </c>
      <c r="KW3" s="408"/>
      <c r="KX3" s="408">
        <v>45007</v>
      </c>
      <c r="KY3" s="408"/>
      <c r="KZ3" s="408">
        <v>45008</v>
      </c>
      <c r="LA3" s="408"/>
      <c r="LB3" s="408">
        <v>45009</v>
      </c>
      <c r="LC3" s="408"/>
      <c r="LD3" s="408">
        <v>45010</v>
      </c>
      <c r="LE3" s="408"/>
      <c r="LF3" s="408">
        <v>45012</v>
      </c>
      <c r="LG3" s="408"/>
      <c r="LH3" s="408">
        <v>45013</v>
      </c>
      <c r="LI3" s="408"/>
      <c r="LJ3" s="408">
        <v>45014</v>
      </c>
      <c r="LK3" s="408"/>
      <c r="LL3" s="408">
        <v>45015</v>
      </c>
      <c r="LM3" s="408"/>
      <c r="LN3" s="408">
        <v>45016</v>
      </c>
      <c r="LO3" s="408"/>
      <c r="LP3" s="408">
        <v>45017</v>
      </c>
      <c r="LQ3" s="408"/>
      <c r="LR3" s="408">
        <v>45019</v>
      </c>
      <c r="LS3" s="408"/>
      <c r="LT3" s="408">
        <v>45020</v>
      </c>
      <c r="LU3" s="408"/>
      <c r="LV3" s="408">
        <v>45021</v>
      </c>
      <c r="LW3" s="408"/>
      <c r="LX3" s="408">
        <v>45022</v>
      </c>
      <c r="LY3" s="408"/>
      <c r="LZ3" s="408">
        <v>45023</v>
      </c>
      <c r="MA3" s="408"/>
      <c r="MB3" s="408">
        <v>45024</v>
      </c>
      <c r="MC3" s="408"/>
      <c r="MD3" s="408">
        <v>45026</v>
      </c>
      <c r="ME3" s="408"/>
      <c r="MF3" s="408">
        <v>45027</v>
      </c>
      <c r="MG3" s="408"/>
      <c r="MH3" s="408">
        <v>45028</v>
      </c>
      <c r="MI3" s="408"/>
      <c r="MJ3" s="408">
        <v>45029</v>
      </c>
      <c r="MK3" s="408"/>
      <c r="ML3" s="408">
        <v>45030</v>
      </c>
      <c r="MM3" s="408"/>
      <c r="MN3" s="408">
        <v>45031</v>
      </c>
      <c r="MO3" s="408"/>
      <c r="MP3" s="408">
        <v>45033</v>
      </c>
      <c r="MQ3" s="408"/>
      <c r="MR3" s="408">
        <v>45034</v>
      </c>
      <c r="MS3" s="408"/>
      <c r="MT3" s="408">
        <v>45035</v>
      </c>
      <c r="MU3" s="408"/>
      <c r="MV3" s="408">
        <v>45036</v>
      </c>
      <c r="MW3" s="408"/>
      <c r="MX3" s="408">
        <v>45037</v>
      </c>
      <c r="MY3" s="408"/>
      <c r="MZ3" s="408">
        <v>45038</v>
      </c>
      <c r="NA3" s="408"/>
      <c r="NB3" s="408">
        <v>45040</v>
      </c>
      <c r="NC3" s="408"/>
      <c r="ND3" s="408">
        <v>45041</v>
      </c>
      <c r="NE3" s="408"/>
      <c r="NF3" s="408">
        <v>45042</v>
      </c>
      <c r="NG3" s="408"/>
      <c r="NH3" s="408">
        <v>45043</v>
      </c>
      <c r="NI3" s="408"/>
      <c r="NJ3" s="408">
        <v>45044</v>
      </c>
      <c r="NK3" s="408"/>
      <c r="NL3" s="408">
        <v>45049</v>
      </c>
      <c r="NM3" s="408"/>
      <c r="NN3" s="408">
        <v>45050</v>
      </c>
      <c r="NO3" s="408"/>
      <c r="NP3" s="408">
        <v>45051</v>
      </c>
      <c r="NQ3" s="408"/>
      <c r="NR3" s="408">
        <v>45052</v>
      </c>
      <c r="NS3" s="408"/>
      <c r="NT3" s="408">
        <v>45054</v>
      </c>
      <c r="NU3" s="408"/>
      <c r="NV3" s="408">
        <v>45055</v>
      </c>
      <c r="NW3" s="408"/>
      <c r="NX3" s="408">
        <v>45056</v>
      </c>
      <c r="NY3" s="408"/>
      <c r="NZ3" s="408">
        <v>45057</v>
      </c>
      <c r="OA3" s="408"/>
      <c r="OB3" s="408">
        <v>45058</v>
      </c>
      <c r="OC3" s="408"/>
      <c r="OD3" s="408">
        <v>45059</v>
      </c>
      <c r="OE3" s="408"/>
      <c r="OF3" s="408">
        <v>45061</v>
      </c>
      <c r="OG3" s="408"/>
      <c r="OH3" s="408">
        <v>45062</v>
      </c>
      <c r="OI3" s="408"/>
      <c r="OJ3" s="408">
        <v>45063</v>
      </c>
      <c r="OK3" s="408"/>
      <c r="OL3" s="408">
        <v>45064</v>
      </c>
      <c r="OM3" s="408"/>
      <c r="ON3" s="408">
        <v>45065</v>
      </c>
      <c r="OO3" s="408"/>
      <c r="OP3" s="408">
        <v>45066</v>
      </c>
      <c r="OQ3" s="408"/>
      <c r="OR3" s="408">
        <v>45068</v>
      </c>
      <c r="OS3" s="408"/>
      <c r="OT3" s="408">
        <v>45069</v>
      </c>
      <c r="OU3" s="408"/>
      <c r="OV3" s="408">
        <v>45070</v>
      </c>
      <c r="OW3" s="408"/>
      <c r="OX3" s="408">
        <v>45071</v>
      </c>
      <c r="OY3" s="408"/>
      <c r="OZ3" s="408">
        <v>45072</v>
      </c>
      <c r="PA3" s="408"/>
      <c r="PB3" s="408">
        <v>45073</v>
      </c>
      <c r="PC3" s="408"/>
      <c r="PD3" s="408">
        <v>45075</v>
      </c>
      <c r="PE3" s="408"/>
      <c r="PF3" s="408">
        <v>45076</v>
      </c>
      <c r="PG3" s="408"/>
      <c r="PH3" s="408">
        <v>45077</v>
      </c>
      <c r="PI3" s="408"/>
      <c r="PJ3" s="408">
        <v>45078</v>
      </c>
      <c r="PK3" s="408"/>
      <c r="PL3" s="408">
        <v>45079</v>
      </c>
      <c r="PM3" s="408"/>
      <c r="PN3" s="408">
        <v>45080</v>
      </c>
      <c r="PO3" s="408"/>
      <c r="PP3" s="408">
        <v>45082</v>
      </c>
      <c r="PQ3" s="408"/>
      <c r="PR3" s="408">
        <v>45083</v>
      </c>
      <c r="PS3" s="408"/>
      <c r="PT3" s="408">
        <v>45084</v>
      </c>
      <c r="PU3" s="408"/>
      <c r="PV3" s="408">
        <v>45085</v>
      </c>
      <c r="PW3" s="408"/>
      <c r="PX3" s="408">
        <v>45086</v>
      </c>
      <c r="PY3" s="408"/>
      <c r="PZ3" s="408">
        <v>45087</v>
      </c>
      <c r="QA3" s="408"/>
      <c r="QB3" s="408">
        <v>45089</v>
      </c>
      <c r="QC3" s="408"/>
      <c r="QD3" s="408">
        <v>45090</v>
      </c>
      <c r="QE3" s="408"/>
      <c r="QF3" s="408">
        <v>45091</v>
      </c>
      <c r="QG3" s="408"/>
      <c r="QH3" s="408">
        <v>45092</v>
      </c>
      <c r="QI3" s="408"/>
      <c r="QJ3" s="408">
        <v>45093</v>
      </c>
      <c r="QK3" s="408"/>
      <c r="QL3" s="408">
        <v>45094</v>
      </c>
      <c r="QM3" s="408"/>
      <c r="QN3" s="408">
        <v>45096</v>
      </c>
      <c r="QO3" s="408"/>
      <c r="QP3" s="408">
        <v>45097</v>
      </c>
      <c r="QQ3" s="408"/>
      <c r="QR3" s="408">
        <v>45098</v>
      </c>
      <c r="QS3" s="408"/>
      <c r="QT3" s="408">
        <v>45099</v>
      </c>
      <c r="QU3" s="408"/>
      <c r="QV3" s="408">
        <v>45100</v>
      </c>
      <c r="QW3" s="408"/>
      <c r="QX3" s="408">
        <v>45101</v>
      </c>
      <c r="QY3" s="408"/>
      <c r="QZ3" s="408">
        <v>45103</v>
      </c>
      <c r="RA3" s="408"/>
      <c r="RB3" s="408">
        <v>45104</v>
      </c>
      <c r="RC3" s="408"/>
      <c r="RD3" s="408">
        <v>45105</v>
      </c>
      <c r="RE3" s="408"/>
      <c r="RF3" s="408">
        <v>45106</v>
      </c>
      <c r="RG3" s="408"/>
      <c r="RH3" s="408">
        <v>45107</v>
      </c>
      <c r="RI3" s="408"/>
      <c r="RJ3" s="408">
        <v>45108</v>
      </c>
      <c r="RK3" s="408"/>
      <c r="RL3" s="408">
        <v>45110</v>
      </c>
      <c r="RM3" s="408"/>
      <c r="RN3" s="408">
        <v>45111</v>
      </c>
      <c r="RO3" s="408"/>
      <c r="RP3" s="408">
        <v>45112</v>
      </c>
      <c r="RQ3" s="408"/>
      <c r="RR3" s="408">
        <v>45113</v>
      </c>
      <c r="RS3" s="408"/>
      <c r="RT3" s="408">
        <v>45114</v>
      </c>
      <c r="RU3" s="408"/>
      <c r="RV3" s="408">
        <v>45115</v>
      </c>
      <c r="RW3" s="408"/>
      <c r="RX3" s="408">
        <v>45117</v>
      </c>
      <c r="RY3" s="408"/>
      <c r="RZ3" s="408">
        <v>45118</v>
      </c>
      <c r="SA3" s="408"/>
      <c r="SB3" s="408">
        <v>45119</v>
      </c>
      <c r="SC3" s="408"/>
      <c r="SD3" s="408">
        <v>45120</v>
      </c>
      <c r="SE3" s="408"/>
      <c r="SF3" s="408">
        <v>45121</v>
      </c>
      <c r="SG3" s="408"/>
      <c r="SH3" s="408">
        <v>45122</v>
      </c>
      <c r="SI3" s="408"/>
      <c r="SJ3" s="408">
        <v>45124</v>
      </c>
      <c r="SK3" s="408"/>
      <c r="SL3" s="408">
        <v>45125</v>
      </c>
      <c r="SM3" s="408"/>
      <c r="SN3" s="408">
        <v>45126</v>
      </c>
      <c r="SO3" s="408"/>
      <c r="SP3" s="408">
        <v>45127</v>
      </c>
      <c r="SQ3" s="408"/>
      <c r="SR3" s="408">
        <v>45128</v>
      </c>
      <c r="SS3" s="408"/>
      <c r="ST3" s="408">
        <v>45129</v>
      </c>
      <c r="SU3" s="408"/>
      <c r="SV3" s="408">
        <v>45131</v>
      </c>
      <c r="SW3" s="408"/>
      <c r="SX3" s="408">
        <v>45132</v>
      </c>
      <c r="SY3" s="408"/>
      <c r="SZ3" s="408">
        <v>45133</v>
      </c>
      <c r="TA3" s="408"/>
      <c r="TB3" s="408">
        <v>45134</v>
      </c>
      <c r="TC3" s="408"/>
      <c r="TD3" s="408">
        <v>45135</v>
      </c>
      <c r="TE3" s="408"/>
      <c r="TF3" s="408">
        <v>45136</v>
      </c>
      <c r="TG3" s="408"/>
      <c r="TH3" s="408">
        <v>45138</v>
      </c>
      <c r="TI3" s="408"/>
      <c r="TJ3" s="408">
        <v>45139</v>
      </c>
      <c r="TK3" s="408"/>
      <c r="TL3" s="408">
        <v>45140</v>
      </c>
      <c r="TM3" s="408"/>
      <c r="TN3" s="408">
        <v>45141</v>
      </c>
      <c r="TO3" s="408"/>
      <c r="TP3" s="408">
        <v>45142</v>
      </c>
      <c r="TQ3" s="408"/>
      <c r="TR3" s="408">
        <v>45143</v>
      </c>
      <c r="TS3" s="408"/>
      <c r="TT3" s="408">
        <v>45145</v>
      </c>
      <c r="TU3" s="408"/>
      <c r="TV3" s="408">
        <v>45146</v>
      </c>
      <c r="TW3" s="408"/>
      <c r="TX3" s="408">
        <v>45147</v>
      </c>
      <c r="TY3" s="408"/>
      <c r="TZ3" s="408">
        <v>45148</v>
      </c>
      <c r="UA3" s="408"/>
      <c r="UB3" s="408">
        <v>45149</v>
      </c>
      <c r="UC3" s="408"/>
      <c r="UD3" s="408">
        <v>45150</v>
      </c>
      <c r="UE3" s="408"/>
      <c r="UF3" s="408">
        <v>45152</v>
      </c>
      <c r="UG3" s="408"/>
      <c r="UH3" s="408">
        <v>45153</v>
      </c>
      <c r="UI3" s="408"/>
      <c r="UJ3" s="408">
        <v>45154</v>
      </c>
      <c r="UK3" s="408"/>
      <c r="UL3" s="408">
        <v>45155</v>
      </c>
      <c r="UM3" s="408"/>
      <c r="UN3" s="408">
        <v>45156</v>
      </c>
      <c r="UO3" s="408"/>
      <c r="UP3" s="408">
        <v>45157</v>
      </c>
      <c r="UQ3" s="408"/>
      <c r="UR3" s="408">
        <v>45159</v>
      </c>
      <c r="US3" s="408"/>
      <c r="UT3" s="408">
        <v>45160</v>
      </c>
      <c r="UU3" s="408"/>
      <c r="UV3" s="408">
        <v>45161</v>
      </c>
      <c r="UW3" s="408"/>
      <c r="UX3" s="408">
        <v>45162</v>
      </c>
      <c r="UY3" s="408"/>
      <c r="UZ3" s="408">
        <v>45163</v>
      </c>
      <c r="VA3" s="408"/>
      <c r="VB3" s="408">
        <v>45164</v>
      </c>
      <c r="VC3" s="408"/>
      <c r="VD3" s="408">
        <v>45166</v>
      </c>
      <c r="VE3" s="408"/>
      <c r="VF3" s="408">
        <v>45167</v>
      </c>
      <c r="VG3" s="408"/>
      <c r="VH3" s="408">
        <v>45168</v>
      </c>
      <c r="VI3" s="408"/>
      <c r="VJ3" s="408">
        <v>45169</v>
      </c>
      <c r="VK3" s="408"/>
      <c r="VL3" s="408">
        <v>45173</v>
      </c>
      <c r="VM3" s="408"/>
      <c r="VN3" s="408">
        <v>45174</v>
      </c>
      <c r="VO3" s="408"/>
      <c r="VP3" s="408">
        <v>45175</v>
      </c>
      <c r="VQ3" s="408"/>
      <c r="VR3" s="408">
        <v>45176</v>
      </c>
      <c r="VS3" s="408"/>
      <c r="VT3" s="408">
        <v>45177</v>
      </c>
      <c r="VU3" s="408"/>
      <c r="VV3" s="408">
        <v>45178</v>
      </c>
      <c r="VW3" s="408"/>
      <c r="VX3" s="408">
        <v>45180</v>
      </c>
      <c r="VY3" s="408"/>
      <c r="VZ3" s="408">
        <v>45181</v>
      </c>
      <c r="WA3" s="408"/>
      <c r="WB3" s="408">
        <v>45182</v>
      </c>
      <c r="WC3" s="408"/>
      <c r="WD3" s="408">
        <v>45183</v>
      </c>
      <c r="WE3" s="408"/>
      <c r="WF3" s="408">
        <v>45184</v>
      </c>
      <c r="WG3" s="408"/>
      <c r="WH3" s="408">
        <v>45185</v>
      </c>
      <c r="WI3" s="408"/>
      <c r="WJ3" s="408">
        <v>45187</v>
      </c>
      <c r="WK3" s="408"/>
      <c r="WL3" s="408">
        <v>45188</v>
      </c>
      <c r="WM3" s="408"/>
      <c r="WN3" s="408">
        <v>45189</v>
      </c>
      <c r="WO3" s="408"/>
      <c r="WP3" s="408">
        <v>45190</v>
      </c>
      <c r="WQ3" s="408"/>
      <c r="WR3" s="408">
        <v>45191</v>
      </c>
      <c r="WS3" s="408"/>
      <c r="WT3" s="408">
        <v>45192</v>
      </c>
      <c r="WU3" s="408"/>
      <c r="WV3" s="408">
        <v>45194</v>
      </c>
      <c r="WW3" s="408"/>
      <c r="WX3" s="408">
        <v>45195</v>
      </c>
      <c r="WY3" s="408"/>
      <c r="WZ3" s="408">
        <v>45196</v>
      </c>
      <c r="XA3" s="408"/>
      <c r="XB3" s="408">
        <v>45197</v>
      </c>
      <c r="XC3" s="408"/>
      <c r="XD3" s="408">
        <v>45198</v>
      </c>
      <c r="XE3" s="408"/>
      <c r="XF3" s="408">
        <v>45199</v>
      </c>
      <c r="XG3" s="408"/>
      <c r="XH3" s="408">
        <v>45201</v>
      </c>
      <c r="XI3" s="408"/>
      <c r="XJ3" s="408">
        <v>45202</v>
      </c>
      <c r="XK3" s="408"/>
      <c r="XL3" s="408">
        <v>45203</v>
      </c>
      <c r="XM3" s="408"/>
      <c r="XN3" s="408">
        <v>45204</v>
      </c>
      <c r="XO3" s="408"/>
      <c r="XP3" s="408">
        <v>45205</v>
      </c>
      <c r="XQ3" s="408"/>
      <c r="XR3" s="408">
        <v>45206</v>
      </c>
      <c r="XS3" s="408"/>
      <c r="XT3" s="408">
        <v>45208</v>
      </c>
      <c r="XU3" s="408"/>
      <c r="XV3" s="408">
        <v>45209</v>
      </c>
      <c r="XW3" s="408"/>
      <c r="XX3" s="408">
        <v>45210</v>
      </c>
      <c r="XY3" s="408"/>
      <c r="XZ3" s="408">
        <v>45211</v>
      </c>
      <c r="YA3" s="408"/>
      <c r="YB3" s="408">
        <v>45212</v>
      </c>
      <c r="YC3" s="408"/>
      <c r="YD3" s="408">
        <v>45213</v>
      </c>
      <c r="YE3" s="408"/>
      <c r="YF3" s="408">
        <v>45215</v>
      </c>
      <c r="YG3" s="408"/>
      <c r="YH3" s="408">
        <v>45216</v>
      </c>
      <c r="YI3" s="408"/>
      <c r="YJ3" s="408">
        <v>45217</v>
      </c>
      <c r="YK3" s="408"/>
      <c r="YL3" s="408">
        <v>45218</v>
      </c>
      <c r="YM3" s="408"/>
      <c r="YN3" s="408">
        <v>45219</v>
      </c>
      <c r="YO3" s="408"/>
      <c r="YP3" s="408">
        <v>45220</v>
      </c>
      <c r="YQ3" s="408"/>
      <c r="YR3" s="408">
        <v>45222</v>
      </c>
      <c r="YS3" s="408"/>
      <c r="YT3" s="408">
        <v>45223</v>
      </c>
      <c r="YU3" s="408"/>
      <c r="YV3" s="408">
        <v>45224</v>
      </c>
      <c r="YW3" s="408"/>
      <c r="YX3" s="408">
        <v>45225</v>
      </c>
      <c r="YY3" s="408"/>
      <c r="YZ3" s="408">
        <v>45226</v>
      </c>
      <c r="ZA3" s="408"/>
      <c r="ZB3" s="408">
        <v>45227</v>
      </c>
      <c r="ZC3" s="408"/>
      <c r="ZD3" s="408">
        <v>45229</v>
      </c>
      <c r="ZE3" s="408"/>
      <c r="ZF3" s="408">
        <v>45230</v>
      </c>
      <c r="ZG3" s="408"/>
      <c r="ZH3" s="408">
        <v>45231</v>
      </c>
      <c r="ZI3" s="408"/>
      <c r="ZJ3" s="408">
        <v>45232</v>
      </c>
      <c r="ZK3" s="408"/>
      <c r="ZL3" s="408">
        <v>45233</v>
      </c>
      <c r="ZM3" s="408"/>
      <c r="ZN3" s="408">
        <v>45234</v>
      </c>
      <c r="ZO3" s="408"/>
      <c r="ZP3" s="408">
        <v>45236</v>
      </c>
      <c r="ZQ3" s="408"/>
      <c r="ZR3" s="408">
        <v>45237</v>
      </c>
      <c r="ZS3" s="408"/>
      <c r="ZT3" s="408">
        <v>45238</v>
      </c>
      <c r="ZU3" s="408"/>
      <c r="ZV3" s="408">
        <v>45239</v>
      </c>
      <c r="ZW3" s="408"/>
      <c r="ZX3" s="408">
        <v>45240</v>
      </c>
      <c r="ZY3" s="408"/>
      <c r="ZZ3" s="408">
        <v>45241</v>
      </c>
      <c r="AAA3" s="408"/>
      <c r="AAB3" s="408">
        <v>45243</v>
      </c>
      <c r="AAC3" s="408"/>
      <c r="AAD3" s="408">
        <v>45244</v>
      </c>
      <c r="AAE3" s="408"/>
      <c r="AAF3" s="408">
        <v>45245</v>
      </c>
      <c r="AAG3" s="408"/>
      <c r="AAH3" s="408">
        <v>45246</v>
      </c>
      <c r="AAI3" s="408"/>
      <c r="AAJ3" s="408">
        <v>45247</v>
      </c>
      <c r="AAK3" s="408"/>
      <c r="AAL3" s="408">
        <v>45248</v>
      </c>
      <c r="AAM3" s="408"/>
      <c r="AAN3" s="408">
        <v>45250</v>
      </c>
      <c r="AAO3" s="408"/>
      <c r="AAP3" s="408">
        <v>45251</v>
      </c>
      <c r="AAQ3" s="408"/>
      <c r="AAR3" s="408">
        <v>45252</v>
      </c>
      <c r="AAS3" s="408"/>
      <c r="AAT3" s="408">
        <v>45253</v>
      </c>
      <c r="AAU3" s="408"/>
      <c r="AAV3" s="408">
        <v>45254</v>
      </c>
      <c r="AAW3" s="408"/>
      <c r="AAX3" s="408">
        <v>45255</v>
      </c>
      <c r="AAY3" s="408"/>
      <c r="AAZ3" s="408">
        <v>45257</v>
      </c>
      <c r="ABA3" s="408"/>
      <c r="ABB3" s="408">
        <v>45258</v>
      </c>
      <c r="ABC3" s="408"/>
      <c r="ABD3" s="408">
        <v>45259</v>
      </c>
      <c r="ABE3" s="408"/>
      <c r="ABF3" s="408">
        <v>45260</v>
      </c>
      <c r="ABG3" s="408"/>
      <c r="ABH3" s="408">
        <v>45261</v>
      </c>
      <c r="ABI3" s="408"/>
      <c r="ABJ3" s="408">
        <v>45262</v>
      </c>
      <c r="ABK3" s="408"/>
      <c r="ABL3" s="408">
        <v>45264</v>
      </c>
      <c r="ABM3" s="408"/>
      <c r="ABN3" s="408">
        <v>45265</v>
      </c>
      <c r="ABO3" s="408"/>
      <c r="ABP3" s="408">
        <v>45266</v>
      </c>
      <c r="ABQ3" s="408"/>
      <c r="ABR3" s="408">
        <v>45267</v>
      </c>
      <c r="ABS3" s="408"/>
      <c r="ABT3" s="408">
        <v>45268</v>
      </c>
      <c r="ABU3" s="408"/>
      <c r="ABV3" s="408">
        <v>45269</v>
      </c>
      <c r="ABW3" s="408"/>
      <c r="ABX3" s="408">
        <v>45271</v>
      </c>
      <c r="ABY3" s="408"/>
      <c r="ABZ3" s="408">
        <v>45272</v>
      </c>
      <c r="ACA3" s="408"/>
      <c r="ACB3" s="408">
        <v>45273</v>
      </c>
      <c r="ACC3" s="408"/>
      <c r="ACD3" s="408">
        <v>45274</v>
      </c>
      <c r="ACE3" s="408"/>
      <c r="ACF3" s="408">
        <v>45275</v>
      </c>
      <c r="ACG3" s="408"/>
      <c r="ACH3" s="408">
        <v>45276</v>
      </c>
      <c r="ACI3" s="408"/>
      <c r="ACJ3" s="408">
        <v>45278</v>
      </c>
      <c r="ACK3" s="408"/>
      <c r="ACL3" s="408">
        <v>45279</v>
      </c>
      <c r="ACM3" s="408"/>
      <c r="ACN3" s="408">
        <v>45280</v>
      </c>
      <c r="ACO3" s="408"/>
      <c r="ACP3" s="408">
        <v>45281</v>
      </c>
      <c r="ACQ3" s="408"/>
      <c r="ACR3" s="408">
        <v>45282</v>
      </c>
      <c r="ACS3" s="408"/>
      <c r="ACT3" s="408">
        <v>45283</v>
      </c>
      <c r="ACU3" s="408"/>
      <c r="ACV3" s="408">
        <v>45285</v>
      </c>
      <c r="ACW3" s="408"/>
      <c r="ACX3" s="408">
        <v>45286</v>
      </c>
      <c r="ACY3" s="408"/>
      <c r="ACZ3" s="408">
        <v>45287</v>
      </c>
      <c r="ADA3" s="408"/>
      <c r="ADB3" s="408">
        <v>45288</v>
      </c>
      <c r="ADC3" s="408"/>
      <c r="ADD3" s="408">
        <v>45289</v>
      </c>
      <c r="ADE3" s="408"/>
      <c r="ADF3" s="408">
        <v>45290</v>
      </c>
      <c r="ADG3" s="408"/>
      <c r="ADH3" s="408">
        <v>45291</v>
      </c>
      <c r="ADI3" s="408"/>
      <c r="ADJ3" s="408">
        <v>45293</v>
      </c>
      <c r="ADK3" s="408"/>
      <c r="ADL3" s="408">
        <v>45294</v>
      </c>
      <c r="ADM3" s="408"/>
      <c r="ADN3" s="408">
        <v>45295</v>
      </c>
      <c r="ADO3" s="408"/>
      <c r="ADP3" s="408">
        <v>45296</v>
      </c>
      <c r="ADQ3" s="408"/>
      <c r="ADR3" s="408">
        <v>45297</v>
      </c>
      <c r="ADS3" s="408"/>
      <c r="ADT3" s="408">
        <v>45299</v>
      </c>
      <c r="ADU3" s="408"/>
      <c r="ADV3" s="408">
        <v>45300</v>
      </c>
      <c r="ADW3" s="408"/>
      <c r="ADX3" s="408">
        <v>45301</v>
      </c>
      <c r="ADY3" s="408"/>
      <c r="ADZ3" s="408">
        <v>45302</v>
      </c>
      <c r="AEA3" s="408"/>
      <c r="AEB3" s="408">
        <v>45303</v>
      </c>
      <c r="AEC3" s="408"/>
      <c r="AED3" s="408">
        <v>45304</v>
      </c>
      <c r="AEE3" s="408"/>
      <c r="AEF3" s="408">
        <v>45306</v>
      </c>
      <c r="AEG3" s="408"/>
      <c r="AEH3" s="408">
        <v>45307</v>
      </c>
      <c r="AEI3" s="408"/>
      <c r="AEJ3" s="408">
        <v>45308</v>
      </c>
      <c r="AEK3" s="408"/>
      <c r="AEL3" s="408">
        <v>45309</v>
      </c>
      <c r="AEM3" s="408"/>
      <c r="AEN3" s="408">
        <v>45310</v>
      </c>
      <c r="AEO3" s="408"/>
      <c r="AEP3" s="408">
        <v>45311</v>
      </c>
      <c r="AEQ3" s="408"/>
      <c r="AER3" s="408">
        <v>45313</v>
      </c>
      <c r="AES3" s="408"/>
      <c r="AET3" s="408">
        <v>45314</v>
      </c>
      <c r="AEU3" s="408"/>
      <c r="AEV3" s="408">
        <v>45315</v>
      </c>
      <c r="AEW3" s="408"/>
      <c r="AEX3" s="408">
        <v>45316</v>
      </c>
      <c r="AEY3" s="408"/>
      <c r="AEZ3" s="408">
        <v>45317</v>
      </c>
      <c r="AFA3" s="408"/>
      <c r="AFB3" s="408">
        <v>45318</v>
      </c>
      <c r="AFC3" s="408"/>
      <c r="AFD3" s="408">
        <v>45320</v>
      </c>
      <c r="AFE3" s="408"/>
      <c r="AFF3" s="408">
        <v>45321</v>
      </c>
      <c r="AFG3" s="408"/>
      <c r="AFH3" s="408">
        <v>45322</v>
      </c>
      <c r="AFI3" s="408"/>
      <c r="AFJ3" s="408">
        <v>45323</v>
      </c>
      <c r="AFK3" s="408"/>
      <c r="AFL3" s="408">
        <v>45324</v>
      </c>
      <c r="AFM3" s="408"/>
      <c r="AFN3" s="408">
        <v>45325</v>
      </c>
      <c r="AFO3" s="408"/>
      <c r="AFP3" s="408">
        <v>45327</v>
      </c>
      <c r="AFQ3" s="408"/>
      <c r="AFR3" s="408">
        <v>45328</v>
      </c>
      <c r="AFS3" s="408"/>
      <c r="AFT3" s="408">
        <v>45337</v>
      </c>
      <c r="AFU3" s="408"/>
      <c r="AFV3" s="408">
        <v>45338</v>
      </c>
      <c r="AFW3" s="408"/>
      <c r="AFX3" s="408">
        <v>45339</v>
      </c>
      <c r="AFY3" s="408"/>
      <c r="AFZ3" s="408">
        <v>45341</v>
      </c>
      <c r="AGA3" s="408"/>
      <c r="AGB3" s="408">
        <v>45342</v>
      </c>
      <c r="AGC3" s="408"/>
      <c r="AGD3" s="408">
        <v>45343</v>
      </c>
      <c r="AGE3" s="408"/>
      <c r="AGF3" s="408">
        <v>45344</v>
      </c>
      <c r="AGG3" s="408"/>
      <c r="AGH3" s="408">
        <v>45345</v>
      </c>
      <c r="AGI3" s="408"/>
      <c r="AGJ3" s="408">
        <v>45346</v>
      </c>
      <c r="AGK3" s="408"/>
      <c r="AGL3" s="408">
        <v>45348</v>
      </c>
      <c r="AGM3" s="408"/>
      <c r="AGN3" s="408">
        <v>45349</v>
      </c>
      <c r="AGO3" s="408"/>
      <c r="AGP3" s="408">
        <v>45350</v>
      </c>
      <c r="AGQ3" s="408"/>
      <c r="AGR3" s="408">
        <v>45351</v>
      </c>
      <c r="AGS3" s="408"/>
      <c r="AGT3" s="408">
        <v>45352</v>
      </c>
      <c r="AGU3" s="408"/>
      <c r="AGV3" s="408">
        <v>45353</v>
      </c>
      <c r="AGW3" s="408"/>
      <c r="AGX3" s="408">
        <v>45355</v>
      </c>
      <c r="AGY3" s="408"/>
      <c r="AGZ3" s="408">
        <v>45356</v>
      </c>
      <c r="AHA3" s="408"/>
      <c r="AHB3" s="408">
        <v>45357</v>
      </c>
      <c r="AHC3" s="408"/>
      <c r="AHD3" s="408">
        <v>45358</v>
      </c>
      <c r="AHE3" s="408"/>
      <c r="AHF3" s="408">
        <v>45359</v>
      </c>
      <c r="AHG3" s="408"/>
      <c r="AHH3" s="408">
        <v>45360</v>
      </c>
      <c r="AHI3" s="408"/>
      <c r="AHJ3" s="408">
        <v>45362</v>
      </c>
      <c r="AHK3" s="408"/>
      <c r="AHL3" s="408">
        <v>45363</v>
      </c>
      <c r="AHM3" s="408"/>
      <c r="AHN3" s="408">
        <v>45364</v>
      </c>
      <c r="AHO3" s="408"/>
      <c r="AHP3" s="408">
        <v>45365</v>
      </c>
      <c r="AHQ3" s="408"/>
      <c r="AHR3" s="408">
        <v>45366</v>
      </c>
      <c r="AHS3" s="408"/>
      <c r="AHT3" s="408">
        <v>45367</v>
      </c>
      <c r="AHU3" s="408"/>
      <c r="AHV3" s="408">
        <v>45369</v>
      </c>
      <c r="AHW3" s="408"/>
      <c r="AHX3" s="408">
        <v>45370</v>
      </c>
      <c r="AHY3" s="408"/>
      <c r="AHZ3" s="408">
        <v>45371</v>
      </c>
      <c r="AIA3" s="408"/>
      <c r="AIB3" s="408">
        <v>45372</v>
      </c>
      <c r="AIC3" s="408"/>
      <c r="AID3" s="408">
        <v>45373</v>
      </c>
      <c r="AIE3" s="408"/>
      <c r="AIF3" s="408">
        <v>45374</v>
      </c>
      <c r="AIG3" s="408"/>
      <c r="AIH3" s="408">
        <v>45376</v>
      </c>
      <c r="AII3" s="408"/>
      <c r="AIJ3" s="408">
        <v>45377</v>
      </c>
      <c r="AIK3" s="408"/>
      <c r="AIL3" s="408">
        <v>45378</v>
      </c>
      <c r="AIM3" s="408"/>
      <c r="AIN3" s="408">
        <v>45379</v>
      </c>
      <c r="AIO3" s="408"/>
      <c r="AIP3" s="408">
        <v>45380</v>
      </c>
      <c r="AIQ3" s="408"/>
      <c r="AIR3" s="408">
        <v>45381</v>
      </c>
      <c r="AIS3" s="408"/>
      <c r="AIT3" s="408">
        <v>45383</v>
      </c>
      <c r="AIU3" s="408"/>
      <c r="AIV3" s="408">
        <v>45384</v>
      </c>
      <c r="AIW3" s="408"/>
      <c r="AIX3" s="408">
        <v>45385</v>
      </c>
      <c r="AIY3" s="408"/>
      <c r="AIZ3" s="408">
        <v>45386</v>
      </c>
      <c r="AJA3" s="408"/>
      <c r="AJB3" s="408">
        <v>45387</v>
      </c>
      <c r="AJC3" s="408"/>
      <c r="AJD3" s="408">
        <v>45388</v>
      </c>
      <c r="AJE3" s="408"/>
      <c r="AJF3" s="408">
        <v>45390</v>
      </c>
      <c r="AJG3" s="408"/>
      <c r="AJH3" s="408">
        <v>45391</v>
      </c>
      <c r="AJI3" s="408"/>
      <c r="AJJ3" s="408">
        <v>45392</v>
      </c>
      <c r="AJK3" s="408"/>
      <c r="AJL3" s="408">
        <v>45393</v>
      </c>
      <c r="AJM3" s="408"/>
      <c r="AJN3" s="408">
        <v>45394</v>
      </c>
      <c r="AJO3" s="408"/>
      <c r="AJP3" s="408">
        <v>45395</v>
      </c>
      <c r="AJQ3" s="408"/>
      <c r="AJR3" s="408">
        <v>45397</v>
      </c>
      <c r="AJS3" s="408"/>
      <c r="AJT3" s="408">
        <v>45398</v>
      </c>
      <c r="AJU3" s="408"/>
      <c r="AJV3" s="408">
        <v>45399</v>
      </c>
      <c r="AJW3" s="408"/>
      <c r="AJX3" s="408">
        <v>45400</v>
      </c>
      <c r="AJY3" s="408"/>
      <c r="AJZ3" s="408">
        <v>45401</v>
      </c>
      <c r="AKA3" s="408"/>
      <c r="AKB3" s="408">
        <v>45402</v>
      </c>
      <c r="AKC3" s="408"/>
      <c r="AKD3" s="408">
        <v>45403</v>
      </c>
      <c r="AKE3" s="408"/>
      <c r="AKF3" s="408">
        <v>45404</v>
      </c>
      <c r="AKG3" s="408"/>
      <c r="AKH3" s="408">
        <v>45405</v>
      </c>
      <c r="AKI3" s="408"/>
      <c r="AKJ3" s="408">
        <v>45406</v>
      </c>
      <c r="AKK3" s="408"/>
      <c r="AKL3" s="408">
        <v>45407</v>
      </c>
      <c r="AKM3" s="408"/>
      <c r="AKN3" s="408">
        <v>45408</v>
      </c>
      <c r="AKO3" s="408"/>
      <c r="AKP3" s="408">
        <v>45409</v>
      </c>
      <c r="AKQ3" s="408"/>
      <c r="AKR3" s="408">
        <v>45410</v>
      </c>
      <c r="AKS3" s="408"/>
      <c r="AKT3" s="408">
        <v>45411</v>
      </c>
      <c r="AKU3" s="408"/>
      <c r="AKV3" s="408">
        <v>45414</v>
      </c>
      <c r="AKW3" s="408"/>
      <c r="AKX3" s="408">
        <v>45415</v>
      </c>
      <c r="AKY3" s="408"/>
      <c r="AKZ3" s="408">
        <v>45416</v>
      </c>
      <c r="ALA3" s="408"/>
      <c r="ALB3" s="408">
        <v>45418</v>
      </c>
      <c r="ALC3" s="408"/>
      <c r="ALD3" s="408">
        <v>45419</v>
      </c>
      <c r="ALE3" s="408"/>
      <c r="ALF3" s="408">
        <v>45420</v>
      </c>
      <c r="ALG3" s="408"/>
      <c r="ALH3" s="408">
        <v>45421</v>
      </c>
      <c r="ALI3" s="408"/>
      <c r="ALJ3" s="408">
        <v>45422</v>
      </c>
      <c r="ALK3" s="408"/>
      <c r="ALL3" s="408">
        <v>45423</v>
      </c>
      <c r="ALM3" s="408"/>
      <c r="ALN3" s="408">
        <v>45425</v>
      </c>
      <c r="ALO3" s="408"/>
      <c r="ALP3" s="408">
        <v>45426</v>
      </c>
      <c r="ALQ3" s="408"/>
      <c r="ALR3" s="408">
        <v>45427</v>
      </c>
      <c r="ALS3" s="408"/>
      <c r="ALT3" s="408">
        <v>45428</v>
      </c>
      <c r="ALU3" s="408"/>
      <c r="ALV3" s="408">
        <v>45429</v>
      </c>
      <c r="ALW3" s="408"/>
      <c r="ALX3" s="408">
        <v>45430</v>
      </c>
      <c r="ALY3" s="408"/>
      <c r="ALZ3" s="408">
        <v>45432</v>
      </c>
      <c r="AMA3" s="408"/>
      <c r="AMB3" s="408">
        <v>45433</v>
      </c>
      <c r="AMC3" s="408"/>
      <c r="AMD3" s="408">
        <v>45434</v>
      </c>
      <c r="AME3" s="408"/>
      <c r="AMF3" s="408">
        <v>45435</v>
      </c>
      <c r="AMG3" s="408"/>
      <c r="AMH3" s="408">
        <v>45436</v>
      </c>
      <c r="AMI3" s="408"/>
      <c r="AMJ3" s="408">
        <v>45437</v>
      </c>
      <c r="AMK3" s="408"/>
      <c r="AML3" s="406">
        <v>45439</v>
      </c>
      <c r="AMM3" s="407"/>
      <c r="AMN3" s="406">
        <v>45440</v>
      </c>
      <c r="AMO3" s="407"/>
      <c r="AMP3" s="406">
        <v>45441</v>
      </c>
      <c r="AMQ3" s="407"/>
      <c r="AMR3" s="406">
        <v>45442</v>
      </c>
      <c r="AMS3" s="407"/>
      <c r="AMT3" s="406">
        <v>45443</v>
      </c>
      <c r="AMU3" s="407"/>
      <c r="AMV3" s="406">
        <v>45444</v>
      </c>
      <c r="AMW3" s="407"/>
      <c r="AMX3" s="406">
        <v>45446</v>
      </c>
      <c r="AMY3" s="407"/>
      <c r="AMZ3" s="406">
        <v>45447</v>
      </c>
      <c r="ANA3" s="407"/>
      <c r="ANB3" s="406">
        <v>45448</v>
      </c>
      <c r="ANC3" s="407"/>
      <c r="AND3" s="406">
        <v>45449</v>
      </c>
      <c r="ANE3" s="407"/>
      <c r="ANF3" s="406">
        <v>45450</v>
      </c>
      <c r="ANG3" s="407"/>
      <c r="ANH3" s="406">
        <v>45451</v>
      </c>
      <c r="ANI3" s="407"/>
      <c r="ANJ3" s="406">
        <v>45453</v>
      </c>
      <c r="ANK3" s="407"/>
      <c r="ANL3" s="406">
        <v>45454</v>
      </c>
      <c r="ANM3" s="407"/>
      <c r="ANN3" s="406">
        <v>45455</v>
      </c>
      <c r="ANO3" s="407"/>
      <c r="ANP3" s="406">
        <v>45456</v>
      </c>
      <c r="ANQ3" s="407"/>
      <c r="ANR3" s="406">
        <v>45457</v>
      </c>
      <c r="ANS3" s="407"/>
      <c r="ANT3" s="406">
        <v>45458</v>
      </c>
      <c r="ANU3" s="407"/>
      <c r="ANV3" s="406">
        <v>45460</v>
      </c>
      <c r="ANW3" s="407"/>
      <c r="ANX3" s="406">
        <v>45461</v>
      </c>
      <c r="ANY3" s="407"/>
      <c r="ANZ3" s="406">
        <v>45462</v>
      </c>
      <c r="AOA3" s="407"/>
      <c r="AOB3" s="406">
        <v>45463</v>
      </c>
      <c r="AOC3" s="407"/>
      <c r="AOD3" s="406">
        <v>45464</v>
      </c>
      <c r="AOE3" s="407"/>
      <c r="AOF3" s="406">
        <v>45465</v>
      </c>
      <c r="AOG3" s="407"/>
      <c r="AOH3" s="406">
        <v>45467</v>
      </c>
      <c r="AOI3" s="407"/>
      <c r="AOJ3" s="406">
        <v>45468</v>
      </c>
      <c r="AOK3" s="407"/>
      <c r="AOL3" s="406">
        <v>45469</v>
      </c>
      <c r="AOM3" s="407"/>
      <c r="AON3" s="406">
        <v>45470</v>
      </c>
      <c r="AOO3" s="407"/>
      <c r="AOP3" s="406">
        <v>45471</v>
      </c>
      <c r="AOQ3" s="407"/>
      <c r="AOR3" s="406">
        <v>45472</v>
      </c>
      <c r="AOS3" s="407"/>
      <c r="AOT3" s="406">
        <v>45474</v>
      </c>
      <c r="AOU3" s="407"/>
      <c r="AOV3" s="406">
        <v>45475</v>
      </c>
      <c r="AOW3" s="407"/>
      <c r="AOX3" s="406">
        <v>45476</v>
      </c>
      <c r="AOY3" s="407"/>
      <c r="AOZ3" s="406">
        <v>45477</v>
      </c>
      <c r="APA3" s="407"/>
      <c r="APB3" s="406">
        <v>45478</v>
      </c>
      <c r="APC3" s="407"/>
      <c r="APD3" s="406">
        <v>45479</v>
      </c>
      <c r="APE3" s="407"/>
      <c r="APF3" s="406">
        <v>45481</v>
      </c>
      <c r="APG3" s="407"/>
      <c r="APH3" s="406">
        <v>45482</v>
      </c>
      <c r="API3" s="407"/>
      <c r="APJ3" s="406">
        <v>45483</v>
      </c>
      <c r="APK3" s="407"/>
      <c r="APL3" s="406">
        <v>45484</v>
      </c>
      <c r="APM3" s="407"/>
      <c r="APN3" s="406">
        <v>45485</v>
      </c>
      <c r="APO3" s="407"/>
      <c r="APP3" s="406">
        <v>45486</v>
      </c>
      <c r="APQ3" s="407"/>
      <c r="APR3" s="406">
        <v>45488</v>
      </c>
      <c r="APS3" s="407"/>
      <c r="APT3" s="406">
        <v>45489</v>
      </c>
      <c r="APU3" s="407"/>
      <c r="APV3" s="406">
        <v>45490</v>
      </c>
      <c r="APW3" s="407"/>
      <c r="APX3" s="406">
        <v>45491</v>
      </c>
      <c r="APY3" s="407"/>
      <c r="APZ3" s="406">
        <v>45492</v>
      </c>
      <c r="AQA3" s="407"/>
      <c r="AQB3" s="406">
        <v>45493</v>
      </c>
      <c r="AQC3" s="407"/>
      <c r="AQD3" s="406">
        <v>45495</v>
      </c>
      <c r="AQE3" s="407"/>
      <c r="AQF3" s="404">
        <v>45496</v>
      </c>
      <c r="AQG3" s="405"/>
      <c r="AQH3" s="404">
        <v>45497</v>
      </c>
      <c r="AQI3" s="405"/>
      <c r="AQJ3" s="404">
        <v>45498</v>
      </c>
      <c r="AQK3" s="405"/>
      <c r="AQL3" s="404">
        <v>45499</v>
      </c>
      <c r="AQM3" s="405"/>
      <c r="AQN3" s="404">
        <v>45500</v>
      </c>
      <c r="AQO3" s="405"/>
      <c r="AQP3" s="404">
        <v>45502</v>
      </c>
      <c r="AQQ3" s="405"/>
      <c r="AQR3" s="404">
        <v>45503</v>
      </c>
      <c r="AQS3" s="405"/>
      <c r="AQT3" s="404">
        <v>45504</v>
      </c>
      <c r="AQU3" s="405"/>
      <c r="AQV3" s="404">
        <v>45505</v>
      </c>
      <c r="AQW3" s="405"/>
      <c r="AQX3" s="404">
        <v>45506</v>
      </c>
      <c r="AQY3" s="405"/>
      <c r="AQZ3" s="404">
        <v>45507</v>
      </c>
      <c r="ARA3" s="405"/>
      <c r="ARB3" s="404">
        <v>45509</v>
      </c>
      <c r="ARC3" s="405"/>
      <c r="ARD3" s="404">
        <v>45510</v>
      </c>
      <c r="ARE3" s="405"/>
      <c r="ARF3" s="404">
        <v>45511</v>
      </c>
      <c r="ARG3" s="405"/>
      <c r="ARH3" s="404">
        <v>45512</v>
      </c>
      <c r="ARI3" s="405"/>
      <c r="ARJ3" s="404">
        <v>45513</v>
      </c>
      <c r="ARK3" s="405"/>
      <c r="ARL3" s="404">
        <v>45514</v>
      </c>
      <c r="ARM3" s="405"/>
      <c r="ARN3" s="404">
        <v>45516</v>
      </c>
      <c r="ARO3" s="405"/>
      <c r="ARP3" s="404">
        <v>45517</v>
      </c>
      <c r="ARQ3" s="405"/>
      <c r="ARR3" s="404">
        <v>45518</v>
      </c>
      <c r="ARS3" s="405"/>
      <c r="ART3" s="404">
        <v>45519</v>
      </c>
      <c r="ARU3" s="405"/>
      <c r="ARV3" s="404">
        <v>45520</v>
      </c>
      <c r="ARW3" s="405"/>
      <c r="ARX3" s="404">
        <v>45521</v>
      </c>
      <c r="ARY3" s="405"/>
      <c r="ARZ3" s="404">
        <v>45523</v>
      </c>
      <c r="ASA3" s="405"/>
      <c r="ASB3" s="404">
        <v>45524</v>
      </c>
      <c r="ASC3" s="405"/>
      <c r="ASD3" s="404">
        <v>45525</v>
      </c>
      <c r="ASE3" s="405"/>
      <c r="ASF3" s="404">
        <v>45526</v>
      </c>
      <c r="ASG3" s="405"/>
      <c r="ASH3" s="404">
        <v>45527</v>
      </c>
      <c r="ASI3" s="405"/>
      <c r="ASJ3" s="404">
        <v>45528</v>
      </c>
      <c r="ASK3" s="405"/>
      <c r="ASL3" s="404">
        <v>45530</v>
      </c>
      <c r="ASM3" s="405"/>
      <c r="ASN3" s="404">
        <v>45531</v>
      </c>
      <c r="ASO3" s="405"/>
      <c r="ASP3" s="404">
        <v>45532</v>
      </c>
      <c r="ASQ3" s="405"/>
      <c r="ASR3" s="404">
        <v>45533</v>
      </c>
      <c r="ASS3" s="405"/>
      <c r="AST3" s="404">
        <v>45534</v>
      </c>
      <c r="ASU3" s="405"/>
      <c r="ASV3" s="404">
        <v>45535</v>
      </c>
      <c r="ASW3" s="405"/>
      <c r="ASX3" s="404">
        <v>45539</v>
      </c>
      <c r="ASY3" s="405"/>
      <c r="ASZ3" s="404">
        <v>45540</v>
      </c>
      <c r="ATA3" s="405"/>
      <c r="ATB3" s="404">
        <v>45541</v>
      </c>
      <c r="ATC3" s="405"/>
      <c r="ATD3" s="404">
        <v>45542</v>
      </c>
      <c r="ATE3" s="405"/>
      <c r="ATF3" s="404">
        <v>45544</v>
      </c>
      <c r="ATG3" s="405"/>
      <c r="ATH3" s="404">
        <v>45545</v>
      </c>
      <c r="ATI3" s="405"/>
      <c r="ATJ3" s="404">
        <v>45546</v>
      </c>
      <c r="ATK3" s="405"/>
      <c r="ATL3" s="404">
        <v>45547</v>
      </c>
      <c r="ATM3" s="405"/>
      <c r="ATN3" s="404">
        <v>45548</v>
      </c>
      <c r="ATO3" s="405"/>
      <c r="ATP3" s="404">
        <v>45549</v>
      </c>
      <c r="ATQ3" s="405"/>
      <c r="ATR3" s="404">
        <v>45551</v>
      </c>
      <c r="ATS3" s="405"/>
      <c r="ATT3" s="404">
        <v>45552</v>
      </c>
      <c r="ATU3" s="405"/>
      <c r="ATV3" s="404">
        <v>45553</v>
      </c>
      <c r="ATW3" s="405"/>
      <c r="ATX3" s="404">
        <v>45554</v>
      </c>
      <c r="ATY3" s="405"/>
      <c r="ATZ3" s="404">
        <v>45555</v>
      </c>
      <c r="AUA3" s="405"/>
      <c r="AUB3" s="404">
        <v>45556</v>
      </c>
      <c r="AUC3" s="405"/>
      <c r="AUD3" s="404">
        <v>45558</v>
      </c>
      <c r="AUE3" s="405"/>
      <c r="AUF3" s="404">
        <v>45559</v>
      </c>
      <c r="AUG3" s="405"/>
      <c r="AUH3" s="404">
        <v>45560</v>
      </c>
      <c r="AUI3" s="405"/>
      <c r="AUJ3" s="404">
        <v>45561</v>
      </c>
      <c r="AUK3" s="405"/>
      <c r="AUL3" s="404">
        <v>45562</v>
      </c>
      <c r="AUM3" s="405"/>
      <c r="AUN3" s="404">
        <v>45563</v>
      </c>
      <c r="AUO3" s="405"/>
      <c r="AUP3" s="404">
        <v>45565</v>
      </c>
      <c r="AUQ3" s="405"/>
      <c r="AUR3" s="404">
        <v>45566</v>
      </c>
      <c r="AUS3" s="405"/>
      <c r="AUT3" s="404">
        <v>45567</v>
      </c>
      <c r="AUU3" s="405"/>
      <c r="AUV3" s="404">
        <v>45568</v>
      </c>
      <c r="AUW3" s="405"/>
      <c r="AUX3" s="404">
        <v>45569</v>
      </c>
      <c r="AUY3" s="405"/>
      <c r="AUZ3" s="404">
        <v>45570</v>
      </c>
      <c r="AVA3" s="405"/>
      <c r="AVB3" s="404">
        <v>45572</v>
      </c>
      <c r="AVC3" s="405"/>
      <c r="AVD3" s="404">
        <v>45573</v>
      </c>
      <c r="AVE3" s="405"/>
      <c r="AVF3" s="404">
        <v>45574</v>
      </c>
      <c r="AVG3" s="405"/>
      <c r="AVH3" s="404">
        <v>45575</v>
      </c>
      <c r="AVI3" s="405"/>
      <c r="AVJ3" s="404">
        <v>45576</v>
      </c>
      <c r="AVK3" s="405"/>
      <c r="AVL3" s="404">
        <v>45577</v>
      </c>
      <c r="AVM3" s="405"/>
      <c r="AVN3" s="404">
        <v>45579</v>
      </c>
      <c r="AVO3" s="405"/>
      <c r="AVP3" s="404">
        <v>45580</v>
      </c>
      <c r="AVQ3" s="405"/>
      <c r="AVR3" s="404">
        <v>45581</v>
      </c>
      <c r="AVS3" s="405"/>
      <c r="AVT3" s="404">
        <v>45582</v>
      </c>
      <c r="AVU3" s="405"/>
      <c r="AVV3" s="404">
        <v>45583</v>
      </c>
      <c r="AVW3" s="405"/>
      <c r="AVX3" s="404">
        <v>45584</v>
      </c>
      <c r="AVY3" s="405"/>
      <c r="AVZ3" s="404">
        <v>45586</v>
      </c>
      <c r="AWA3" s="405"/>
      <c r="AWB3" s="404">
        <v>45587</v>
      </c>
      <c r="AWC3" s="405"/>
      <c r="AWD3" s="404">
        <v>45588</v>
      </c>
      <c r="AWE3" s="405"/>
      <c r="AWF3" s="404">
        <v>45589</v>
      </c>
      <c r="AWG3" s="405"/>
      <c r="AWH3" s="404">
        <v>45590</v>
      </c>
      <c r="AWI3" s="405"/>
      <c r="AWJ3" s="404">
        <v>45591</v>
      </c>
      <c r="AWK3" s="405"/>
      <c r="AWL3" s="404">
        <v>45593</v>
      </c>
      <c r="AWM3" s="405"/>
      <c r="AWN3" s="404">
        <v>45594</v>
      </c>
      <c r="AWO3" s="405"/>
      <c r="AWP3" s="404">
        <v>45595</v>
      </c>
      <c r="AWQ3" s="405"/>
      <c r="AWR3" s="404">
        <v>45596</v>
      </c>
      <c r="AWS3" s="405"/>
      <c r="AWT3" s="404">
        <v>45597</v>
      </c>
      <c r="AWU3" s="405"/>
      <c r="AWV3" s="404">
        <v>45598</v>
      </c>
      <c r="AWW3" s="405"/>
      <c r="AWX3" s="404">
        <v>45600</v>
      </c>
      <c r="AWY3" s="405"/>
      <c r="AWZ3" s="404">
        <v>45601</v>
      </c>
      <c r="AXA3" s="405"/>
      <c r="AXB3" s="404">
        <v>45602</v>
      </c>
      <c r="AXC3" s="405"/>
      <c r="AXD3" s="404">
        <v>45603</v>
      </c>
      <c r="AXE3" s="405"/>
      <c r="AXF3" s="404">
        <v>45604</v>
      </c>
      <c r="AXG3" s="405"/>
      <c r="AXH3" s="404">
        <v>45605</v>
      </c>
      <c r="AXI3" s="405"/>
      <c r="AXJ3" s="404">
        <v>45607</v>
      </c>
      <c r="AXK3" s="405"/>
      <c r="AXL3" s="404">
        <v>45608</v>
      </c>
      <c r="AXM3" s="405"/>
      <c r="AXN3" s="404">
        <v>45609</v>
      </c>
      <c r="AXO3" s="405"/>
      <c r="AXP3" s="404">
        <v>45610</v>
      </c>
      <c r="AXQ3" s="405"/>
      <c r="AXR3" s="404">
        <v>45611</v>
      </c>
      <c r="AXS3" s="405"/>
      <c r="AXT3" s="404">
        <v>45612</v>
      </c>
      <c r="AXU3" s="405"/>
      <c r="AXV3" s="404">
        <v>45614</v>
      </c>
      <c r="AXW3" s="405"/>
      <c r="AXX3" s="404">
        <v>45615</v>
      </c>
      <c r="AXY3" s="405"/>
      <c r="AXZ3" s="404">
        <v>45616</v>
      </c>
      <c r="AYA3" s="405"/>
      <c r="AYB3" s="404">
        <v>45617</v>
      </c>
      <c r="AYC3" s="405"/>
      <c r="AYD3" s="404">
        <v>45618</v>
      </c>
      <c r="AYE3" s="405"/>
      <c r="AYF3" s="404">
        <v>45619</v>
      </c>
      <c r="AYG3" s="405"/>
      <c r="AYH3" s="404">
        <v>45621</v>
      </c>
      <c r="AYI3" s="405"/>
      <c r="AYJ3" s="404">
        <v>45622</v>
      </c>
      <c r="AYK3" s="405"/>
      <c r="AYL3" s="404">
        <v>45623</v>
      </c>
      <c r="AYM3" s="405"/>
      <c r="AYN3" s="404">
        <v>45624</v>
      </c>
      <c r="AYO3" s="405"/>
      <c r="AYP3" s="404">
        <v>45625</v>
      </c>
      <c r="AYQ3" s="405"/>
      <c r="AYR3" s="404">
        <v>45626</v>
      </c>
      <c r="AYS3" s="405"/>
      <c r="AYT3" s="404">
        <v>45622</v>
      </c>
      <c r="AYU3" s="405"/>
      <c r="AYV3" s="404">
        <v>45623</v>
      </c>
      <c r="AYW3" s="405"/>
      <c r="AYX3" s="404">
        <v>45624</v>
      </c>
      <c r="AYY3" s="405"/>
      <c r="AYZ3" s="404">
        <v>45625</v>
      </c>
      <c r="AZA3" s="405"/>
      <c r="AZB3" s="404">
        <v>45626</v>
      </c>
      <c r="AZC3" s="405"/>
      <c r="AZD3" s="404">
        <v>45628</v>
      </c>
      <c r="AZE3" s="405"/>
      <c r="AZF3" s="404">
        <v>45629</v>
      </c>
      <c r="AZG3" s="405"/>
      <c r="AZH3" s="404">
        <v>45630</v>
      </c>
      <c r="AZI3" s="405"/>
      <c r="AZJ3" s="404">
        <v>45631</v>
      </c>
      <c r="AZK3" s="405"/>
      <c r="AZL3" s="404">
        <v>45632</v>
      </c>
      <c r="AZM3" s="405"/>
      <c r="AZN3" s="404">
        <v>45633</v>
      </c>
      <c r="AZO3" s="405"/>
      <c r="AZP3" s="404">
        <v>45635</v>
      </c>
      <c r="AZQ3" s="405"/>
      <c r="AZR3" s="404">
        <v>45636</v>
      </c>
      <c r="AZS3" s="405"/>
      <c r="AZT3" s="404">
        <v>45637</v>
      </c>
      <c r="AZU3" s="405"/>
      <c r="AZV3" s="404">
        <v>45638</v>
      </c>
      <c r="AZW3" s="405"/>
      <c r="AZX3" s="404">
        <v>45639</v>
      </c>
      <c r="AZY3" s="405"/>
      <c r="AZZ3" s="404">
        <v>45640</v>
      </c>
      <c r="BAA3" s="405"/>
      <c r="BAB3" s="404">
        <v>45642</v>
      </c>
      <c r="BAC3" s="405"/>
      <c r="BAD3" s="404">
        <v>45643</v>
      </c>
      <c r="BAE3" s="405"/>
      <c r="BAF3" s="404">
        <v>45644</v>
      </c>
      <c r="BAG3" s="405"/>
      <c r="BAH3" s="404">
        <v>45645</v>
      </c>
      <c r="BAI3" s="405"/>
      <c r="BAJ3" s="404">
        <v>45646</v>
      </c>
      <c r="BAK3" s="405"/>
      <c r="BAL3" s="404">
        <v>45647</v>
      </c>
      <c r="BAM3" s="405"/>
      <c r="BAN3" s="404">
        <v>45649</v>
      </c>
      <c r="BAO3" s="405"/>
      <c r="BAP3" s="404">
        <v>45650</v>
      </c>
      <c r="BAQ3" s="405"/>
      <c r="BAR3" s="404">
        <v>45651</v>
      </c>
      <c r="BAS3" s="405"/>
      <c r="BAT3" s="404">
        <v>45652</v>
      </c>
      <c r="BAU3" s="405"/>
      <c r="BAV3" s="404">
        <v>45653</v>
      </c>
      <c r="BAW3" s="405"/>
      <c r="BAX3" s="404">
        <v>45654</v>
      </c>
      <c r="BAY3" s="405"/>
      <c r="BAZ3" s="404">
        <v>45656</v>
      </c>
      <c r="BBA3" s="405"/>
      <c r="BBB3" s="404">
        <v>45657</v>
      </c>
      <c r="BBC3" s="405"/>
      <c r="BBD3" s="404">
        <v>45659</v>
      </c>
      <c r="BBE3" s="405"/>
      <c r="BBF3" s="404">
        <v>45660</v>
      </c>
      <c r="BBG3" s="405"/>
      <c r="BBH3" s="404">
        <v>45661</v>
      </c>
      <c r="BBI3" s="405"/>
      <c r="BBJ3" s="404">
        <v>45663</v>
      </c>
      <c r="BBK3" s="405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4" t="s">
        <v>90</v>
      </c>
      <c r="AQF4" s="195" t="s">
        <v>89</v>
      </c>
      <c r="AQG4" s="194" t="s">
        <v>90</v>
      </c>
      <c r="AQH4" s="195" t="s">
        <v>89</v>
      </c>
      <c r="AQI4" s="194" t="s">
        <v>90</v>
      </c>
      <c r="AQJ4" s="195" t="s">
        <v>89</v>
      </c>
      <c r="AQK4" s="194" t="s">
        <v>90</v>
      </c>
      <c r="AQL4" s="195" t="s">
        <v>89</v>
      </c>
      <c r="AQM4" s="194" t="s">
        <v>90</v>
      </c>
      <c r="AQN4" s="195" t="s">
        <v>89</v>
      </c>
      <c r="AQO4" s="194" t="s">
        <v>90</v>
      </c>
      <c r="AQP4" s="195" t="s">
        <v>89</v>
      </c>
      <c r="AQQ4" s="194" t="s">
        <v>90</v>
      </c>
      <c r="AQR4" s="195" t="s">
        <v>89</v>
      </c>
      <c r="AQS4" s="194" t="s">
        <v>90</v>
      </c>
      <c r="AQT4" s="195" t="s">
        <v>89</v>
      </c>
      <c r="AQU4" s="194" t="s">
        <v>90</v>
      </c>
      <c r="AQV4" s="195" t="s">
        <v>89</v>
      </c>
      <c r="AQW4" s="194" t="s">
        <v>90</v>
      </c>
      <c r="AQX4" s="195" t="s">
        <v>89</v>
      </c>
      <c r="AQY4" s="194" t="s">
        <v>90</v>
      </c>
      <c r="AQZ4" s="195" t="s">
        <v>89</v>
      </c>
      <c r="ARA4" s="194" t="s">
        <v>90</v>
      </c>
      <c r="ARB4" s="195" t="s">
        <v>89</v>
      </c>
      <c r="ARC4" s="194" t="s">
        <v>90</v>
      </c>
      <c r="ARD4" s="195" t="s">
        <v>89</v>
      </c>
      <c r="ARE4" s="194" t="s">
        <v>90</v>
      </c>
      <c r="ARF4" s="195" t="s">
        <v>89</v>
      </c>
      <c r="ARG4" s="194" t="s">
        <v>90</v>
      </c>
      <c r="ARH4" s="195" t="s">
        <v>89</v>
      </c>
      <c r="ARI4" s="194" t="s">
        <v>90</v>
      </c>
      <c r="ARJ4" s="195" t="s">
        <v>89</v>
      </c>
      <c r="ARK4" s="194" t="s">
        <v>90</v>
      </c>
      <c r="ARL4" s="195" t="s">
        <v>89</v>
      </c>
      <c r="ARM4" s="194" t="s">
        <v>90</v>
      </c>
      <c r="ARN4" s="195" t="s">
        <v>89</v>
      </c>
      <c r="ARO4" s="194" t="s">
        <v>90</v>
      </c>
      <c r="ARP4" s="195" t="s">
        <v>89</v>
      </c>
      <c r="ARQ4" s="194" t="s">
        <v>90</v>
      </c>
      <c r="ARR4" s="195" t="s">
        <v>89</v>
      </c>
      <c r="ARS4" s="194" t="s">
        <v>90</v>
      </c>
      <c r="ART4" s="195" t="s">
        <v>89</v>
      </c>
      <c r="ARU4" s="194" t="s">
        <v>90</v>
      </c>
      <c r="ARV4" s="195" t="s">
        <v>89</v>
      </c>
      <c r="ARW4" s="194" t="s">
        <v>90</v>
      </c>
      <c r="ARX4" s="195" t="s">
        <v>89</v>
      </c>
      <c r="ARY4" s="194" t="s">
        <v>90</v>
      </c>
      <c r="ARZ4" s="195" t="s">
        <v>89</v>
      </c>
      <c r="ASA4" s="194" t="s">
        <v>90</v>
      </c>
      <c r="ASB4" s="195" t="s">
        <v>89</v>
      </c>
      <c r="ASC4" s="194" t="s">
        <v>90</v>
      </c>
      <c r="ASD4" s="195" t="s">
        <v>89</v>
      </c>
      <c r="ASE4" s="194" t="s">
        <v>90</v>
      </c>
      <c r="ASF4" s="195" t="s">
        <v>89</v>
      </c>
      <c r="ASG4" s="194" t="s">
        <v>90</v>
      </c>
      <c r="ASH4" s="195" t="s">
        <v>89</v>
      </c>
      <c r="ASI4" s="194" t="s">
        <v>90</v>
      </c>
      <c r="ASJ4" s="195" t="s">
        <v>89</v>
      </c>
      <c r="ASK4" s="194" t="s">
        <v>90</v>
      </c>
      <c r="ASL4" s="195" t="s">
        <v>89</v>
      </c>
      <c r="ASM4" s="194" t="s">
        <v>90</v>
      </c>
      <c r="ASN4" s="195" t="s">
        <v>89</v>
      </c>
      <c r="ASO4" s="194" t="s">
        <v>90</v>
      </c>
      <c r="ASP4" s="195" t="s">
        <v>89</v>
      </c>
      <c r="ASQ4" s="194" t="s">
        <v>90</v>
      </c>
      <c r="ASR4" s="195" t="s">
        <v>89</v>
      </c>
      <c r="ASS4" s="194" t="s">
        <v>90</v>
      </c>
      <c r="AST4" s="195" t="s">
        <v>89</v>
      </c>
      <c r="ASU4" s="194" t="s">
        <v>90</v>
      </c>
      <c r="ASV4" s="195" t="s">
        <v>89</v>
      </c>
      <c r="ASW4" s="194" t="s">
        <v>90</v>
      </c>
      <c r="ASX4" s="195" t="s">
        <v>89</v>
      </c>
      <c r="ASY4" s="194" t="s">
        <v>90</v>
      </c>
      <c r="ASZ4" s="195" t="s">
        <v>89</v>
      </c>
      <c r="ATA4" s="194" t="s">
        <v>90</v>
      </c>
      <c r="ATB4" s="195" t="s">
        <v>89</v>
      </c>
      <c r="ATC4" s="194" t="s">
        <v>90</v>
      </c>
      <c r="ATD4" s="195" t="s">
        <v>89</v>
      </c>
      <c r="ATE4" s="194" t="s">
        <v>90</v>
      </c>
      <c r="ATF4" s="195" t="s">
        <v>89</v>
      </c>
      <c r="ATG4" s="194" t="s">
        <v>90</v>
      </c>
      <c r="ATH4" s="195" t="s">
        <v>89</v>
      </c>
      <c r="ATI4" s="194" t="s">
        <v>90</v>
      </c>
      <c r="ATJ4" s="195" t="s">
        <v>89</v>
      </c>
      <c r="ATK4" s="194" t="s">
        <v>90</v>
      </c>
      <c r="ATL4" s="195" t="s">
        <v>89</v>
      </c>
      <c r="ATM4" s="194" t="s">
        <v>90</v>
      </c>
      <c r="ATN4" s="195" t="s">
        <v>89</v>
      </c>
      <c r="ATO4" s="194" t="s">
        <v>90</v>
      </c>
      <c r="ATP4" s="195" t="s">
        <v>89</v>
      </c>
      <c r="ATQ4" s="194" t="s">
        <v>90</v>
      </c>
      <c r="ATR4" s="195" t="s">
        <v>89</v>
      </c>
      <c r="ATS4" s="194" t="s">
        <v>90</v>
      </c>
      <c r="ATT4" s="195" t="s">
        <v>89</v>
      </c>
      <c r="ATU4" s="194" t="s">
        <v>90</v>
      </c>
      <c r="ATV4" s="195" t="s">
        <v>89</v>
      </c>
      <c r="ATW4" s="194" t="s">
        <v>90</v>
      </c>
      <c r="ATX4" s="195" t="s">
        <v>89</v>
      </c>
      <c r="ATY4" s="194" t="s">
        <v>90</v>
      </c>
      <c r="ATZ4" s="195" t="s">
        <v>89</v>
      </c>
      <c r="AUA4" s="194" t="s">
        <v>90</v>
      </c>
      <c r="AUB4" s="195" t="s">
        <v>89</v>
      </c>
      <c r="AUC4" s="194" t="s">
        <v>90</v>
      </c>
      <c r="AUD4" s="195" t="s">
        <v>89</v>
      </c>
      <c r="AUE4" s="194" t="s">
        <v>90</v>
      </c>
      <c r="AUF4" s="195" t="s">
        <v>89</v>
      </c>
      <c r="AUG4" s="194" t="s">
        <v>90</v>
      </c>
      <c r="AUH4" s="195" t="s">
        <v>89</v>
      </c>
      <c r="AUI4" s="194" t="s">
        <v>90</v>
      </c>
      <c r="AUJ4" s="195" t="s">
        <v>89</v>
      </c>
      <c r="AUK4" s="194" t="s">
        <v>90</v>
      </c>
      <c r="AUL4" s="195" t="s">
        <v>89</v>
      </c>
      <c r="AUM4" s="194" t="s">
        <v>90</v>
      </c>
      <c r="AUN4" s="195" t="s">
        <v>89</v>
      </c>
      <c r="AUO4" s="194" t="s">
        <v>90</v>
      </c>
      <c r="AUP4" s="195" t="s">
        <v>89</v>
      </c>
      <c r="AUQ4" s="194" t="s">
        <v>90</v>
      </c>
      <c r="AUR4" s="195" t="s">
        <v>89</v>
      </c>
      <c r="AUS4" s="194" t="s">
        <v>90</v>
      </c>
      <c r="AUT4" s="195" t="s">
        <v>89</v>
      </c>
      <c r="AUU4" s="194" t="s">
        <v>90</v>
      </c>
      <c r="AUV4" s="195" t="s">
        <v>89</v>
      </c>
      <c r="AUW4" s="194" t="s">
        <v>90</v>
      </c>
      <c r="AUX4" s="195" t="s">
        <v>89</v>
      </c>
      <c r="AUY4" s="194" t="s">
        <v>90</v>
      </c>
      <c r="AUZ4" s="195" t="s">
        <v>89</v>
      </c>
      <c r="AVA4" s="194" t="s">
        <v>90</v>
      </c>
      <c r="AVB4" s="195" t="s">
        <v>89</v>
      </c>
      <c r="AVC4" s="194" t="s">
        <v>90</v>
      </c>
      <c r="AVD4" s="195" t="s">
        <v>89</v>
      </c>
      <c r="AVE4" s="194" t="s">
        <v>90</v>
      </c>
      <c r="AVF4" s="195" t="s">
        <v>89</v>
      </c>
      <c r="AVG4" s="194" t="s">
        <v>90</v>
      </c>
      <c r="AVH4" s="195" t="s">
        <v>89</v>
      </c>
      <c r="AVI4" s="194" t="s">
        <v>90</v>
      </c>
      <c r="AVJ4" s="195" t="s">
        <v>89</v>
      </c>
      <c r="AVK4" s="194" t="s">
        <v>90</v>
      </c>
      <c r="AVL4" s="195" t="s">
        <v>89</v>
      </c>
      <c r="AVM4" s="194" t="s">
        <v>90</v>
      </c>
      <c r="AVN4" s="195" t="s">
        <v>89</v>
      </c>
      <c r="AVO4" s="194" t="s">
        <v>90</v>
      </c>
      <c r="AVP4" s="195" t="s">
        <v>89</v>
      </c>
      <c r="AVQ4" s="194" t="s">
        <v>90</v>
      </c>
      <c r="AVR4" s="195" t="s">
        <v>89</v>
      </c>
      <c r="AVS4" s="194" t="s">
        <v>90</v>
      </c>
      <c r="AVT4" s="195" t="s">
        <v>89</v>
      </c>
      <c r="AVU4" s="194" t="s">
        <v>90</v>
      </c>
      <c r="AVV4" s="195" t="s">
        <v>89</v>
      </c>
      <c r="AVW4" s="194" t="s">
        <v>90</v>
      </c>
      <c r="AVX4" s="195" t="s">
        <v>89</v>
      </c>
      <c r="AVY4" s="194" t="s">
        <v>90</v>
      </c>
      <c r="AVZ4" s="195" t="s">
        <v>89</v>
      </c>
      <c r="AWA4" s="194" t="s">
        <v>90</v>
      </c>
      <c r="AWB4" s="195" t="s">
        <v>89</v>
      </c>
      <c r="AWC4" s="194" t="s">
        <v>90</v>
      </c>
      <c r="AWD4" s="195" t="s">
        <v>89</v>
      </c>
      <c r="AWE4" s="194" t="s">
        <v>90</v>
      </c>
      <c r="AWF4" s="195" t="s">
        <v>89</v>
      </c>
      <c r="AWG4" s="194" t="s">
        <v>90</v>
      </c>
      <c r="AWH4" s="195" t="s">
        <v>89</v>
      </c>
      <c r="AWI4" s="194" t="s">
        <v>90</v>
      </c>
      <c r="AWJ4" s="195" t="s">
        <v>89</v>
      </c>
      <c r="AWK4" s="194" t="s">
        <v>90</v>
      </c>
      <c r="AWL4" s="195" t="s">
        <v>89</v>
      </c>
      <c r="AWM4" s="194" t="s">
        <v>90</v>
      </c>
      <c r="AWN4" s="195" t="s">
        <v>89</v>
      </c>
      <c r="AWO4" s="194" t="s">
        <v>90</v>
      </c>
      <c r="AWP4" s="195" t="s">
        <v>89</v>
      </c>
      <c r="AWQ4" s="194" t="s">
        <v>90</v>
      </c>
      <c r="AWR4" s="195" t="s">
        <v>89</v>
      </c>
      <c r="AWS4" s="194" t="s">
        <v>90</v>
      </c>
      <c r="AWT4" s="195" t="s">
        <v>89</v>
      </c>
      <c r="AWU4" s="194" t="s">
        <v>90</v>
      </c>
      <c r="AWV4" s="195" t="s">
        <v>89</v>
      </c>
      <c r="AWW4" s="194" t="s">
        <v>90</v>
      </c>
      <c r="AWX4" s="195" t="s">
        <v>89</v>
      </c>
      <c r="AWY4" s="194" t="s">
        <v>90</v>
      </c>
      <c r="AWZ4" s="195" t="s">
        <v>89</v>
      </c>
      <c r="AXA4" s="194" t="s">
        <v>90</v>
      </c>
      <c r="AXB4" s="195" t="s">
        <v>89</v>
      </c>
      <c r="AXC4" s="194" t="s">
        <v>90</v>
      </c>
      <c r="AXD4" s="195" t="s">
        <v>89</v>
      </c>
      <c r="AXE4" s="194" t="s">
        <v>90</v>
      </c>
      <c r="AXF4" s="195" t="s">
        <v>89</v>
      </c>
      <c r="AXG4" s="194" t="s">
        <v>90</v>
      </c>
      <c r="AXH4" s="195" t="s">
        <v>89</v>
      </c>
      <c r="AXI4" s="194" t="s">
        <v>90</v>
      </c>
      <c r="AXJ4" s="195" t="s">
        <v>89</v>
      </c>
      <c r="AXK4" s="194" t="s">
        <v>90</v>
      </c>
      <c r="AXL4" s="195" t="s">
        <v>89</v>
      </c>
      <c r="AXM4" s="194" t="s">
        <v>90</v>
      </c>
      <c r="AXN4" s="195" t="s">
        <v>89</v>
      </c>
      <c r="AXO4" s="194" t="s">
        <v>90</v>
      </c>
      <c r="AXP4" s="195" t="s">
        <v>89</v>
      </c>
      <c r="AXQ4" s="194" t="s">
        <v>90</v>
      </c>
      <c r="AXR4" s="195" t="s">
        <v>89</v>
      </c>
      <c r="AXS4" s="194" t="s">
        <v>90</v>
      </c>
      <c r="AXT4" s="195" t="s">
        <v>89</v>
      </c>
      <c r="AXU4" s="194" t="s">
        <v>90</v>
      </c>
      <c r="AXV4" s="195" t="s">
        <v>89</v>
      </c>
      <c r="AXW4" s="194" t="s">
        <v>90</v>
      </c>
      <c r="AXX4" s="195" t="s">
        <v>89</v>
      </c>
      <c r="AXY4" s="194" t="s">
        <v>90</v>
      </c>
      <c r="AXZ4" s="195" t="s">
        <v>89</v>
      </c>
      <c r="AYA4" s="194" t="s">
        <v>90</v>
      </c>
      <c r="AYB4" s="195" t="s">
        <v>89</v>
      </c>
      <c r="AYC4" s="194" t="s">
        <v>90</v>
      </c>
      <c r="AYD4" s="195" t="s">
        <v>89</v>
      </c>
      <c r="AYE4" s="194" t="s">
        <v>90</v>
      </c>
      <c r="AYF4" s="195" t="s">
        <v>89</v>
      </c>
      <c r="AYG4" s="194" t="s">
        <v>90</v>
      </c>
      <c r="AYH4" s="195" t="s">
        <v>89</v>
      </c>
      <c r="AYI4" s="194" t="s">
        <v>90</v>
      </c>
      <c r="AYJ4" s="195" t="s">
        <v>89</v>
      </c>
      <c r="AYK4" s="194" t="s">
        <v>90</v>
      </c>
      <c r="AYL4" s="195" t="s">
        <v>89</v>
      </c>
      <c r="AYM4" s="194" t="s">
        <v>90</v>
      </c>
      <c r="AYN4" s="195" t="s">
        <v>89</v>
      </c>
      <c r="AYO4" s="194" t="s">
        <v>90</v>
      </c>
      <c r="AYP4" s="195" t="s">
        <v>89</v>
      </c>
      <c r="AYQ4" s="194" t="s">
        <v>90</v>
      </c>
      <c r="AYR4" s="195" t="s">
        <v>89</v>
      </c>
      <c r="AYS4" s="194" t="s">
        <v>90</v>
      </c>
      <c r="AYT4" s="195" t="s">
        <v>89</v>
      </c>
      <c r="AYU4" s="194" t="s">
        <v>90</v>
      </c>
      <c r="AYV4" s="195" t="s">
        <v>89</v>
      </c>
      <c r="AYW4" s="194" t="s">
        <v>90</v>
      </c>
      <c r="AYX4" s="195" t="s">
        <v>89</v>
      </c>
      <c r="AYY4" s="194" t="s">
        <v>90</v>
      </c>
      <c r="AYZ4" s="195" t="s">
        <v>89</v>
      </c>
      <c r="AZA4" s="194" t="s">
        <v>90</v>
      </c>
      <c r="AZB4" s="195" t="s">
        <v>89</v>
      </c>
      <c r="AZC4" s="194" t="s">
        <v>90</v>
      </c>
      <c r="AZD4" s="195" t="s">
        <v>89</v>
      </c>
      <c r="AZE4" s="194" t="s">
        <v>90</v>
      </c>
      <c r="AZF4" s="195" t="s">
        <v>89</v>
      </c>
      <c r="AZG4" s="194" t="s">
        <v>90</v>
      </c>
      <c r="AZH4" s="195" t="s">
        <v>89</v>
      </c>
      <c r="AZI4" s="194" t="s">
        <v>90</v>
      </c>
      <c r="AZJ4" s="195" t="s">
        <v>89</v>
      </c>
      <c r="AZK4" s="194" t="s">
        <v>90</v>
      </c>
      <c r="AZL4" s="195" t="s">
        <v>89</v>
      </c>
      <c r="AZM4" s="194" t="s">
        <v>90</v>
      </c>
      <c r="AZN4" s="195" t="s">
        <v>89</v>
      </c>
      <c r="AZO4" s="194" t="s">
        <v>90</v>
      </c>
      <c r="AZP4" s="195" t="s">
        <v>89</v>
      </c>
      <c r="AZQ4" s="194" t="s">
        <v>90</v>
      </c>
      <c r="AZR4" s="195" t="s">
        <v>89</v>
      </c>
      <c r="AZS4" s="194" t="s">
        <v>90</v>
      </c>
      <c r="AZT4" s="195" t="s">
        <v>89</v>
      </c>
      <c r="AZU4" s="194" t="s">
        <v>90</v>
      </c>
      <c r="AZV4" s="195" t="s">
        <v>89</v>
      </c>
      <c r="AZW4" s="194" t="s">
        <v>90</v>
      </c>
      <c r="AZX4" s="195" t="s">
        <v>89</v>
      </c>
      <c r="AZY4" s="194" t="s">
        <v>90</v>
      </c>
      <c r="AZZ4" s="195" t="s">
        <v>89</v>
      </c>
      <c r="BAA4" s="194" t="s">
        <v>90</v>
      </c>
      <c r="BAB4" s="195" t="s">
        <v>89</v>
      </c>
      <c r="BAC4" s="194" t="s">
        <v>90</v>
      </c>
      <c r="BAD4" s="195" t="s">
        <v>89</v>
      </c>
      <c r="BAE4" s="194" t="s">
        <v>90</v>
      </c>
      <c r="BAF4" s="195" t="s">
        <v>89</v>
      </c>
      <c r="BAG4" s="194" t="s">
        <v>90</v>
      </c>
      <c r="BAH4" s="195" t="s">
        <v>89</v>
      </c>
      <c r="BAI4" s="194" t="s">
        <v>90</v>
      </c>
      <c r="BAJ4" s="195" t="s">
        <v>89</v>
      </c>
      <c r="BAK4" s="194" t="s">
        <v>90</v>
      </c>
      <c r="BAL4" s="195" t="s">
        <v>89</v>
      </c>
      <c r="BAM4" s="194" t="s">
        <v>90</v>
      </c>
      <c r="BAN4" s="195" t="s">
        <v>89</v>
      </c>
      <c r="BAO4" s="194" t="s">
        <v>90</v>
      </c>
      <c r="BAP4" s="195" t="s">
        <v>89</v>
      </c>
      <c r="BAQ4" s="194" t="s">
        <v>90</v>
      </c>
      <c r="BAR4" s="195" t="s">
        <v>89</v>
      </c>
      <c r="BAS4" s="194" t="s">
        <v>90</v>
      </c>
      <c r="BAT4" s="195" t="s">
        <v>89</v>
      </c>
      <c r="BAU4" s="194" t="s">
        <v>90</v>
      </c>
      <c r="BAV4" s="195" t="s">
        <v>89</v>
      </c>
      <c r="BAW4" s="194" t="s">
        <v>90</v>
      </c>
      <c r="BAX4" s="195" t="s">
        <v>89</v>
      </c>
      <c r="BAY4" s="194" t="s">
        <v>90</v>
      </c>
      <c r="BAZ4" s="195" t="s">
        <v>89</v>
      </c>
      <c r="BBA4" s="194" t="s">
        <v>90</v>
      </c>
      <c r="BBB4" s="195" t="s">
        <v>89</v>
      </c>
      <c r="BBC4" s="194" t="s">
        <v>90</v>
      </c>
      <c r="BBD4" s="195" t="s">
        <v>89</v>
      </c>
      <c r="BBE4" s="194" t="s">
        <v>90</v>
      </c>
      <c r="BBF4" s="195" t="s">
        <v>89</v>
      </c>
      <c r="BBG4" s="194" t="s">
        <v>90</v>
      </c>
      <c r="BBH4" s="195" t="s">
        <v>89</v>
      </c>
      <c r="BBI4" s="194" t="s">
        <v>90</v>
      </c>
      <c r="BBJ4" s="195" t="s">
        <v>89</v>
      </c>
      <c r="BBK4" s="194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6"/>
      <c r="AQF26" s="196"/>
      <c r="AQG26" s="196"/>
      <c r="AQH26" s="196"/>
      <c r="AQI26" s="196"/>
      <c r="AQJ26" s="196"/>
      <c r="AQK26" s="196"/>
      <c r="AQL26" s="196"/>
      <c r="AQM26" s="196"/>
      <c r="AQN26" s="196"/>
      <c r="AQO26" s="196"/>
      <c r="AQP26" s="196"/>
      <c r="AQQ26" s="196"/>
      <c r="AQR26" s="196"/>
      <c r="AQS26" s="196"/>
      <c r="AQT26" s="196"/>
      <c r="AQU26" s="86"/>
      <c r="AQV26" s="196"/>
      <c r="AQW26" s="86"/>
      <c r="AQX26" s="196"/>
      <c r="AQY26" s="86"/>
      <c r="AQZ26" s="196"/>
      <c r="ARA26" s="86"/>
      <c r="ARB26" s="196"/>
      <c r="ARC26" s="86"/>
      <c r="ARD26" s="196"/>
      <c r="ARE26" s="86"/>
      <c r="ARF26" s="196"/>
      <c r="ARG26" s="86"/>
      <c r="ARH26" s="196"/>
      <c r="ARI26" s="86"/>
      <c r="ARJ26" s="196"/>
      <c r="ARK26" s="86"/>
      <c r="ARL26" s="196"/>
      <c r="ARM26" s="86"/>
      <c r="ARN26" s="196"/>
      <c r="ARO26" s="86"/>
      <c r="ARP26" s="196"/>
      <c r="ARQ26" s="86"/>
      <c r="ARR26" s="196"/>
      <c r="ARS26" s="86"/>
      <c r="ART26" s="196"/>
      <c r="ARU26" s="86"/>
      <c r="ARV26" s="196"/>
      <c r="ARW26" s="86"/>
      <c r="ARX26" s="196"/>
      <c r="ARY26" s="86"/>
      <c r="ARZ26" s="196"/>
      <c r="ASA26" s="86"/>
      <c r="ASB26" s="196"/>
      <c r="ASC26" s="86"/>
      <c r="ASD26" s="196"/>
      <c r="ASE26" s="86"/>
      <c r="ASF26" s="196"/>
      <c r="ASG26" s="86"/>
      <c r="ASH26" s="196"/>
      <c r="ASI26" s="86"/>
      <c r="ASJ26" s="196"/>
      <c r="ASK26" s="86"/>
      <c r="ASL26" s="196"/>
      <c r="ASM26" s="86"/>
      <c r="ASN26" s="196"/>
      <c r="ASO26" s="86"/>
      <c r="ASP26" s="196"/>
      <c r="ASQ26" s="86"/>
      <c r="ASR26" s="196"/>
      <c r="ASS26" s="86"/>
      <c r="AST26" s="196"/>
      <c r="ASU26" s="86"/>
      <c r="ASV26" s="196"/>
      <c r="ASW26" s="86"/>
      <c r="ASX26" s="196"/>
      <c r="ASY26" s="86"/>
      <c r="ASZ26" s="196"/>
      <c r="ATA26" s="86"/>
      <c r="ATB26" s="196"/>
      <c r="ATC26" s="86"/>
      <c r="ATD26" s="196"/>
      <c r="ATE26" s="86"/>
      <c r="ATF26" s="196"/>
      <c r="ATG26" s="86"/>
      <c r="ATH26" s="196"/>
      <c r="ATI26" s="86"/>
      <c r="ATJ26" s="196"/>
      <c r="ATK26" s="86"/>
      <c r="ATL26" s="196"/>
      <c r="ATM26" s="86"/>
      <c r="ATN26" s="196"/>
      <c r="ATO26" s="86"/>
      <c r="ATP26" s="196"/>
      <c r="ATQ26" s="86"/>
      <c r="ATR26" s="196"/>
      <c r="ATS26" s="86"/>
      <c r="ATT26" s="196"/>
      <c r="ATU26" s="86"/>
      <c r="ATV26" s="196"/>
      <c r="ATW26" s="86"/>
      <c r="ATX26" s="196"/>
      <c r="ATY26" s="86"/>
      <c r="ATZ26" s="196"/>
      <c r="AUA26" s="86"/>
      <c r="AUB26" s="196"/>
      <c r="AUC26" s="86"/>
      <c r="AUD26" s="196"/>
      <c r="AUE26" s="86"/>
      <c r="AUF26" s="196"/>
      <c r="AUG26" s="86"/>
      <c r="AUH26" s="196"/>
      <c r="AUI26" s="86"/>
      <c r="AUJ26" s="196"/>
      <c r="AUK26" s="86"/>
      <c r="AUL26" s="196"/>
      <c r="AUM26" s="86"/>
      <c r="AUN26" s="196"/>
      <c r="AUO26" s="86"/>
      <c r="AUP26" s="196"/>
      <c r="AUQ26" s="86"/>
      <c r="AUR26" s="196"/>
      <c r="AUS26" s="86"/>
      <c r="AUT26" s="196"/>
      <c r="AUU26" s="86"/>
      <c r="AUV26" s="196"/>
      <c r="AUW26" s="86"/>
      <c r="AUX26" s="196"/>
      <c r="AUY26" s="86"/>
      <c r="AUZ26" s="196"/>
      <c r="AVA26" s="86"/>
      <c r="AVB26" s="196"/>
      <c r="AVC26" s="86"/>
      <c r="AVD26" s="196"/>
      <c r="AVE26" s="86"/>
      <c r="AVF26" s="196"/>
      <c r="AVG26" s="86"/>
      <c r="AVH26" s="196"/>
      <c r="AVI26" s="86"/>
      <c r="AVJ26" s="196"/>
      <c r="AVK26" s="86"/>
      <c r="AVL26" s="196"/>
      <c r="AVM26" s="86"/>
      <c r="AVN26" s="196"/>
      <c r="AVO26" s="86"/>
      <c r="AVP26" s="196"/>
      <c r="AVQ26" s="86"/>
      <c r="AVR26" s="196"/>
      <c r="AVS26" s="86"/>
      <c r="AVT26" s="196"/>
      <c r="AVU26" s="86"/>
      <c r="AVV26" s="196"/>
      <c r="AVW26" s="86"/>
      <c r="AVX26" s="196"/>
      <c r="AVY26" s="86"/>
      <c r="AVZ26" s="196"/>
      <c r="AWA26" s="86"/>
      <c r="AWB26" s="196"/>
      <c r="AWC26" s="86"/>
      <c r="AWD26" s="196"/>
      <c r="AWE26" s="86"/>
      <c r="AWF26" s="196"/>
      <c r="AWG26" s="86"/>
      <c r="AWH26" s="196"/>
      <c r="AWI26" s="86"/>
      <c r="AWJ26" s="196"/>
      <c r="AWK26" s="86"/>
      <c r="AWL26" s="196"/>
      <c r="AWM26" s="86"/>
      <c r="AWN26" s="196"/>
      <c r="AWO26" s="86"/>
      <c r="AWP26" s="196"/>
      <c r="AWQ26" s="86"/>
      <c r="AWR26" s="196"/>
      <c r="AWS26" s="86"/>
      <c r="AWT26" s="196"/>
      <c r="AWU26" s="86"/>
      <c r="AWV26" s="196"/>
      <c r="AWW26" s="86"/>
      <c r="AWX26" s="196"/>
      <c r="AWY26" s="86"/>
      <c r="AWZ26" s="196"/>
      <c r="AXA26" s="103"/>
      <c r="AXB26" s="196"/>
      <c r="AXC26" s="103"/>
      <c r="AXD26" s="196"/>
      <c r="AXE26" s="103"/>
      <c r="AXF26" s="196"/>
      <c r="AXG26" s="103"/>
      <c r="AXH26" s="196"/>
      <c r="AXI26" s="103"/>
      <c r="AXJ26" s="196"/>
      <c r="AXK26" s="103"/>
      <c r="AXL26" s="196"/>
      <c r="AXM26" s="103"/>
      <c r="AXN26" s="196"/>
      <c r="AXO26" s="103"/>
      <c r="AXP26" s="196"/>
      <c r="AXQ26" s="103"/>
      <c r="AXR26" s="196"/>
      <c r="AXS26" s="103"/>
      <c r="AXT26" s="196"/>
      <c r="AXU26" s="103"/>
      <c r="AXV26" s="196"/>
      <c r="AXW26" s="103"/>
      <c r="AXX26" s="196"/>
      <c r="AXY26" s="103"/>
      <c r="AXZ26" s="196"/>
      <c r="AYA26" s="103"/>
      <c r="AYB26" s="196"/>
      <c r="AYC26" s="103"/>
      <c r="AYD26" s="196"/>
      <c r="AYE26" s="103"/>
      <c r="AYF26" s="196"/>
      <c r="AYG26" s="103"/>
      <c r="AYH26" s="196"/>
      <c r="AYI26" s="103"/>
      <c r="AYJ26" s="196"/>
      <c r="AYK26" s="103"/>
      <c r="AYL26" s="196"/>
      <c r="AYM26" s="103"/>
      <c r="AYN26" s="196"/>
      <c r="AYO26" s="103"/>
      <c r="AYP26" s="196"/>
      <c r="AYQ26" s="103"/>
      <c r="AYR26" s="196"/>
      <c r="AYS26" s="103"/>
      <c r="AYT26" s="196"/>
      <c r="AYU26" s="103"/>
      <c r="AYV26" s="196"/>
      <c r="AYW26" s="103"/>
      <c r="AYX26" s="196"/>
      <c r="AYY26" s="103"/>
      <c r="AYZ26" s="196"/>
      <c r="AZA26" s="103"/>
      <c r="AZB26" s="196"/>
      <c r="AZC26" s="103"/>
      <c r="AZD26" s="196"/>
      <c r="AZE26" s="103"/>
      <c r="AZF26" s="196"/>
      <c r="AZG26" s="103"/>
      <c r="AZH26" s="196"/>
      <c r="AZI26" s="103"/>
      <c r="AZJ26" s="196"/>
      <c r="AZK26" s="103"/>
      <c r="AZL26" s="196"/>
      <c r="AZM26" s="103"/>
      <c r="AZN26" s="196"/>
      <c r="AZO26" s="103"/>
      <c r="AZP26" s="196"/>
      <c r="AZQ26" s="103"/>
      <c r="AZR26" s="196"/>
      <c r="AZS26" s="103"/>
      <c r="AZT26" s="196"/>
      <c r="AZU26" s="103"/>
      <c r="AZV26" s="196"/>
      <c r="AZW26" s="103"/>
      <c r="AZX26" s="196"/>
      <c r="AZY26" s="103"/>
      <c r="AZZ26" s="196"/>
      <c r="BAA26" s="103"/>
      <c r="BAB26" s="196"/>
      <c r="BAC26" s="103"/>
      <c r="BAD26" s="196"/>
      <c r="BAE26" s="103"/>
      <c r="BAF26" s="196"/>
      <c r="BAG26" s="103"/>
      <c r="BAH26" s="196"/>
      <c r="BAI26" s="103"/>
      <c r="BAJ26" s="196"/>
      <c r="BAK26" s="103"/>
      <c r="BAL26" s="196"/>
      <c r="BAM26" s="103"/>
      <c r="BAN26" s="196"/>
      <c r="BAO26" s="103"/>
      <c r="BAP26" s="196"/>
      <c r="BAQ26" s="103"/>
      <c r="BAR26" s="196"/>
      <c r="BAS26" s="103"/>
      <c r="BAT26" s="196"/>
      <c r="BAU26" s="103"/>
      <c r="BAV26" s="196"/>
      <c r="BAW26" s="103"/>
      <c r="BAX26" s="196"/>
      <c r="BAY26" s="103"/>
      <c r="BAZ26" s="196"/>
      <c r="BBA26" s="103"/>
      <c r="BBB26" s="196"/>
      <c r="BBC26" s="103"/>
      <c r="BBD26" s="196"/>
      <c r="BBE26" s="103"/>
      <c r="BBF26" s="196"/>
      <c r="BBG26" s="103"/>
      <c r="BBH26" s="196"/>
      <c r="BBI26" s="103"/>
      <c r="BBJ26" s="196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248</v>
      </c>
      <c r="C31" s="89" t="s">
        <v>15</v>
      </c>
      <c r="D31" s="90" t="s">
        <v>237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4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290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8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289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205</v>
      </c>
      <c r="C46" s="89"/>
      <c r="D46" s="90" t="s">
        <v>207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206</v>
      </c>
      <c r="C47" s="89"/>
      <c r="D47" s="90" t="s">
        <v>208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209</v>
      </c>
      <c r="C48" s="89"/>
      <c r="D48" s="90" t="s">
        <v>211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210</v>
      </c>
      <c r="C49" s="89"/>
      <c r="D49" s="90" t="s">
        <v>212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324</v>
      </c>
      <c r="C50" s="89"/>
      <c r="D50" s="90" t="s">
        <v>325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323</v>
      </c>
      <c r="C51" s="89"/>
      <c r="D51" s="90" t="s">
        <v>322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378</v>
      </c>
      <c r="C52" s="89"/>
      <c r="D52" s="90" t="s">
        <v>377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257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410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365</v>
      </c>
      <c r="C57" s="89"/>
      <c r="D57" s="90" t="s">
        <v>366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367</v>
      </c>
      <c r="C58" s="89"/>
      <c r="D58" s="90" t="s">
        <v>368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373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317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369</v>
      </c>
      <c r="C61" s="89"/>
      <c r="D61" s="90" t="s">
        <v>370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399</v>
      </c>
      <c r="C62" s="89"/>
      <c r="D62" s="90" t="s">
        <v>398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395</v>
      </c>
      <c r="C63" s="89"/>
      <c r="D63" s="13" t="s">
        <v>396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6"/>
      <c r="B64" s="199" t="s">
        <v>203</v>
      </c>
      <c r="C64" s="200"/>
      <c r="D64" s="201"/>
      <c r="ACP64" s="202"/>
      <c r="ACR64" s="202"/>
      <c r="ACT64" s="202"/>
      <c r="ACV64" s="202"/>
      <c r="ACX64" s="202"/>
      <c r="ACZ64" s="202"/>
      <c r="ADB64" s="202"/>
      <c r="ADD64" s="202"/>
      <c r="ADF64" s="202"/>
      <c r="ADH64" s="202"/>
      <c r="ADJ64" s="202"/>
      <c r="ADL64" s="202"/>
      <c r="ADN64" s="202"/>
      <c r="ADP64" s="202"/>
      <c r="ADR64" s="202"/>
      <c r="ADT64" s="202"/>
      <c r="ADV64" s="202"/>
      <c r="ADX64" s="202"/>
      <c r="ADZ64" s="202"/>
      <c r="AEB64" s="202"/>
      <c r="AED64" s="202"/>
      <c r="AEF64" s="202"/>
      <c r="AEH64" s="202"/>
      <c r="AEJ64" s="202"/>
      <c r="AEL64" s="202"/>
      <c r="AEN64" s="202"/>
      <c r="AEP64" s="202"/>
      <c r="AER64" s="202"/>
      <c r="AET64" s="202"/>
      <c r="AEV64" s="202"/>
      <c r="AEX64" s="202"/>
      <c r="AEZ64" s="202"/>
      <c r="AFB64" s="202"/>
      <c r="AFD64" s="202"/>
      <c r="AFF64" s="202"/>
      <c r="AFH64" s="202"/>
      <c r="AFJ64" s="202"/>
      <c r="AFL64" s="202"/>
      <c r="AFN64" s="202"/>
      <c r="AFP64" s="202"/>
      <c r="AFR64" s="202"/>
      <c r="AFT64" s="202"/>
      <c r="AFV64" s="202"/>
      <c r="AFX64" s="202"/>
      <c r="AFZ64" s="202"/>
      <c r="AGB64" s="202"/>
      <c r="AGD64" s="202"/>
      <c r="AGF64" s="202"/>
      <c r="AGH64" s="202"/>
      <c r="AGJ64" s="202"/>
      <c r="AGL64" s="202"/>
      <c r="AGN64" s="202"/>
      <c r="AGP64" s="202"/>
      <c r="AGR64" s="202"/>
      <c r="AGT64" s="202"/>
      <c r="AGV64" s="202"/>
      <c r="AGX64" s="202"/>
      <c r="AGZ64" s="202"/>
      <c r="AHB64" s="202"/>
      <c r="AHD64" s="202"/>
      <c r="AHF64" s="202"/>
      <c r="AHH64" s="202"/>
      <c r="AHJ64" s="202"/>
      <c r="AHL64" s="202"/>
      <c r="AHN64" s="202"/>
      <c r="AHP64" s="202"/>
      <c r="AHR64" s="202"/>
      <c r="AHT64" s="202"/>
      <c r="AHV64" s="202"/>
      <c r="AHX64" s="202"/>
      <c r="AHZ64" s="202"/>
      <c r="AIB64" s="202"/>
      <c r="AID64" s="202"/>
      <c r="AIF64" s="202"/>
      <c r="AIH64" s="202"/>
      <c r="AIJ64" s="202"/>
      <c r="AIL64" s="202"/>
      <c r="AIN64" s="202"/>
      <c r="AIP64" s="202"/>
      <c r="AIR64" s="202"/>
      <c r="AIT64" s="202"/>
      <c r="AIV64" s="202"/>
      <c r="AIX64" s="202"/>
      <c r="AIZ64" s="202"/>
      <c r="AJB64" s="202"/>
      <c r="AJD64" s="202"/>
      <c r="AJF64" s="202"/>
      <c r="AJH64" s="202"/>
      <c r="AJJ64" s="202"/>
      <c r="AJL64" s="202"/>
      <c r="AJN64" s="202"/>
      <c r="AJP64" s="202"/>
      <c r="AJR64" s="202"/>
      <c r="AJT64" s="202"/>
      <c r="AJV64" s="202"/>
      <c r="AJX64" s="202"/>
      <c r="AJZ64" s="202"/>
      <c r="AKB64" s="202"/>
      <c r="AKD64" s="202"/>
      <c r="AKF64" s="202"/>
      <c r="AKH64" s="202"/>
      <c r="AKJ64" s="202"/>
      <c r="AKL64" s="202"/>
      <c r="AKN64" s="202"/>
      <c r="AKP64" s="202"/>
      <c r="AKR64" s="202"/>
      <c r="AKT64" s="202"/>
      <c r="AKV64" s="202"/>
      <c r="AKX64" s="202"/>
      <c r="AKZ64" s="202"/>
      <c r="ALB64" s="202"/>
      <c r="ALD64" s="202"/>
      <c r="ALF64" s="202"/>
      <c r="ALH64" s="202"/>
      <c r="ALJ64" s="202"/>
      <c r="ALL64" s="202"/>
      <c r="ALN64" s="202"/>
      <c r="ALP64" s="202"/>
      <c r="ALR64" s="202"/>
      <c r="ALT64" s="202"/>
      <c r="ALV64" s="202"/>
      <c r="ALX64" s="202"/>
      <c r="ALZ64" s="202"/>
      <c r="AMB64" s="202"/>
      <c r="AMD64" s="202"/>
      <c r="AMF64" s="202"/>
      <c r="AMH64" s="202"/>
      <c r="AMJ64" s="202"/>
      <c r="AML64" s="202"/>
      <c r="AMN64" s="202"/>
      <c r="AMP64" s="202"/>
      <c r="AMR64" s="202"/>
      <c r="AMT64" s="202"/>
      <c r="AMV64" s="202"/>
      <c r="AMX64" s="202"/>
      <c r="AMZ64" s="202"/>
      <c r="ANB64" s="202"/>
      <c r="AND64" s="202"/>
      <c r="ANF64" s="202"/>
      <c r="ANH64" s="202"/>
      <c r="ANJ64" s="202"/>
      <c r="ANL64" s="202"/>
      <c r="ANN64" s="202"/>
      <c r="ANP64" s="202"/>
      <c r="ANR64" s="202"/>
      <c r="ANT64" s="202"/>
      <c r="ANV64" s="202"/>
      <c r="ANX64" s="202"/>
      <c r="ANZ64" s="202"/>
      <c r="AOB64" s="202"/>
      <c r="AOD64" s="202"/>
      <c r="AOF64" s="202"/>
      <c r="AOH64" s="202"/>
      <c r="AOJ64" s="202"/>
      <c r="AOL64" s="202"/>
      <c r="AON64" s="202"/>
      <c r="AOP64" s="202"/>
      <c r="AOR64" s="202"/>
      <c r="AOT64" s="202"/>
      <c r="AOV64" s="202"/>
      <c r="AOX64" s="202"/>
      <c r="AOZ64" s="202"/>
      <c r="APB64" s="202"/>
      <c r="APD64" s="202"/>
      <c r="APF64" s="202"/>
      <c r="APH64" s="202"/>
      <c r="APJ64" s="202"/>
      <c r="APL64" s="202"/>
      <c r="APN64" s="202"/>
      <c r="APP64" s="202"/>
      <c r="APR64" s="202"/>
      <c r="APT64" s="202"/>
      <c r="APV64" s="202"/>
      <c r="APX64" s="202"/>
      <c r="APZ64" s="202"/>
      <c r="AQB64" s="202"/>
      <c r="AQD64" s="202"/>
      <c r="AQF64" s="203"/>
      <c r="AQH64" s="203"/>
      <c r="AQJ64" s="203"/>
      <c r="AQL64" s="203"/>
      <c r="AQN64" s="203"/>
      <c r="AQP64" s="203"/>
      <c r="AQR64" s="203"/>
      <c r="AQT64" s="203"/>
      <c r="AQV64" s="203"/>
      <c r="AQX64" s="203"/>
      <c r="AQZ64" s="203"/>
      <c r="ARB64" s="203"/>
      <c r="ARD64" s="203"/>
      <c r="ARF64" s="203"/>
      <c r="ARH64" s="203"/>
      <c r="ARJ64" s="203"/>
      <c r="ARL64" s="203"/>
      <c r="ARN64" s="203"/>
      <c r="ARP64" s="203"/>
      <c r="ARR64" s="203"/>
      <c r="ART64" s="203"/>
      <c r="ARV64" s="203"/>
      <c r="ARX64" s="203"/>
      <c r="ARZ64" s="203"/>
      <c r="ASB64" s="203"/>
      <c r="ASD64" s="203"/>
      <c r="ASF64" s="203"/>
      <c r="ASH64" s="203"/>
      <c r="ASJ64" s="203"/>
      <c r="ASL64" s="203"/>
      <c r="ASN64" s="203"/>
      <c r="ASP64" s="203"/>
      <c r="ASR64" s="203"/>
      <c r="AST64" s="203"/>
      <c r="ASV64" s="203"/>
      <c r="ASX64" s="203"/>
      <c r="ASZ64" s="203"/>
      <c r="ATB64" s="203"/>
      <c r="ATD64" s="203"/>
      <c r="ATF64" s="203"/>
      <c r="ATH64" s="203"/>
      <c r="ATJ64" s="203"/>
      <c r="ATL64" s="203"/>
      <c r="ATN64" s="203"/>
      <c r="ATP64" s="203"/>
      <c r="ATR64" s="203"/>
      <c r="ATT64" s="203"/>
      <c r="ATV64" s="203"/>
      <c r="ATX64" s="203"/>
      <c r="ATZ64" s="203"/>
      <c r="AUB64" s="203"/>
      <c r="AUD64" s="203"/>
      <c r="AUF64" s="203"/>
      <c r="AUH64" s="203"/>
      <c r="AUJ64" s="203"/>
      <c r="AUL64" s="203"/>
      <c r="AUN64" s="203"/>
      <c r="AUP64" s="203"/>
      <c r="AUR64" s="203"/>
      <c r="AUS64" s="203" t="s">
        <v>94</v>
      </c>
      <c r="AUT64" s="203"/>
      <c r="AUV64" s="203"/>
      <c r="AUX64" s="203"/>
      <c r="AUZ64" s="203"/>
      <c r="AVB64" s="203"/>
      <c r="AVD64" s="203"/>
      <c r="AVF64" s="203"/>
      <c r="AVH64" s="203"/>
      <c r="AVJ64" s="203"/>
      <c r="AVL64" s="203"/>
      <c r="AVN64" s="203"/>
      <c r="AVP64" s="203"/>
      <c r="AVR64" s="203"/>
      <c r="AVT64" s="203"/>
      <c r="AVV64" s="203"/>
      <c r="AVX64" s="203"/>
      <c r="AVZ64" s="203"/>
      <c r="AWB64" s="203"/>
      <c r="AWD64" s="203"/>
      <c r="AWF64" s="203"/>
      <c r="AWH64" s="203"/>
      <c r="AWJ64" s="203"/>
      <c r="AWL64" s="203"/>
      <c r="AWN64" s="203"/>
      <c r="AWP64" s="203"/>
      <c r="AWR64" s="203"/>
      <c r="AWT64" s="203"/>
      <c r="AWV64" s="203"/>
      <c r="AWX64" s="203"/>
      <c r="AWZ64" s="215"/>
      <c r="AXB64" s="215"/>
      <c r="AXD64" s="215"/>
      <c r="AXF64" s="215"/>
      <c r="AXH64" s="215"/>
      <c r="AXJ64" s="215"/>
      <c r="AXL64" s="215"/>
      <c r="AXN64" s="215"/>
      <c r="AXP64" s="215"/>
      <c r="AXR64" s="215"/>
      <c r="AXT64" s="215"/>
      <c r="AXV64" s="215"/>
      <c r="AXX64" s="215"/>
      <c r="AXZ64" s="215"/>
      <c r="AYB64" s="215"/>
      <c r="AYD64" s="215"/>
      <c r="AYF64" s="215"/>
      <c r="AYH64" s="215"/>
      <c r="AYJ64" s="215"/>
      <c r="AYL64" s="215"/>
      <c r="AYN64" s="215"/>
      <c r="AYP64" s="215"/>
      <c r="AYR64" s="215"/>
      <c r="AYT64" s="215"/>
      <c r="AYV64" s="215"/>
      <c r="AYX64" s="215"/>
      <c r="AYZ64" s="215"/>
      <c r="AZB64" s="215"/>
      <c r="AZD64" s="215"/>
      <c r="AZF64" s="215"/>
      <c r="AZH64" s="215"/>
      <c r="AZJ64" s="215"/>
      <c r="AZL64" s="215"/>
      <c r="AZN64" s="215"/>
      <c r="AZP64" s="215"/>
      <c r="AZR64" s="215"/>
      <c r="AZT64" s="215"/>
      <c r="AZV64" s="215"/>
      <c r="AZX64" s="215"/>
      <c r="AZZ64" s="215"/>
      <c r="BAB64" s="215"/>
      <c r="BAD64" s="215"/>
      <c r="BAF64" s="215"/>
      <c r="BAH64" s="215"/>
      <c r="BAJ64" s="215"/>
      <c r="BAL64" s="215"/>
      <c r="BAN64" s="215"/>
      <c r="BAP64" s="215"/>
      <c r="BAR64" s="215"/>
      <c r="BAT64" s="215"/>
      <c r="BAV64" s="215"/>
      <c r="BAX64" s="215"/>
      <c r="BAZ64" s="215"/>
      <c r="BBB64" s="215"/>
      <c r="BBD64" s="215"/>
      <c r="BBF64" s="215"/>
      <c r="BBH64" s="215"/>
      <c r="BBJ64" s="215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204</v>
      </c>
      <c r="C66" s="96"/>
      <c r="D66" s="97"/>
      <c r="AQG66" s="197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409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221</v>
      </c>
      <c r="C74" s="89"/>
      <c r="D74" s="90" t="s">
        <v>222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263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8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267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256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401</v>
      </c>
      <c r="C78" s="89"/>
      <c r="D78" s="90" t="s">
        <v>400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371</v>
      </c>
      <c r="C79" s="89"/>
      <c r="D79" s="90" t="s">
        <v>287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286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372</v>
      </c>
      <c r="C81" s="89"/>
      <c r="D81" s="90" t="s">
        <v>288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264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376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1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</mergeCells>
  <phoneticPr fontId="12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20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418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306</v>
      </c>
      <c r="E3" s="411" t="s">
        <v>326</v>
      </c>
      <c r="F3" s="408"/>
      <c r="G3" s="411" t="s">
        <v>327</v>
      </c>
      <c r="H3" s="408"/>
      <c r="I3" s="411" t="s">
        <v>328</v>
      </c>
      <c r="J3" s="408"/>
      <c r="K3" s="411" t="s">
        <v>329</v>
      </c>
      <c r="L3" s="408"/>
      <c r="M3" s="411" t="s">
        <v>330</v>
      </c>
      <c r="N3" s="408"/>
      <c r="O3" s="411" t="s">
        <v>331</v>
      </c>
      <c r="P3" s="408"/>
      <c r="Q3" s="411" t="s">
        <v>332</v>
      </c>
      <c r="R3" s="408"/>
      <c r="S3" s="411" t="s">
        <v>333</v>
      </c>
      <c r="T3" s="408"/>
      <c r="U3" s="411" t="s">
        <v>334</v>
      </c>
      <c r="V3" s="408"/>
      <c r="W3" s="411" t="s">
        <v>335</v>
      </c>
      <c r="X3" s="408"/>
      <c r="Y3" s="411" t="s">
        <v>336</v>
      </c>
      <c r="Z3" s="408"/>
      <c r="AA3" s="411" t="s">
        <v>337</v>
      </c>
      <c r="AB3" s="408"/>
      <c r="AC3" s="411" t="s">
        <v>338</v>
      </c>
      <c r="AD3" s="408"/>
      <c r="AE3" s="411" t="s">
        <v>339</v>
      </c>
      <c r="AF3" s="408"/>
      <c r="AG3" s="411" t="s">
        <v>340</v>
      </c>
      <c r="AH3" s="408"/>
      <c r="AI3" s="411" t="s">
        <v>341</v>
      </c>
      <c r="AJ3" s="408"/>
      <c r="AK3" s="411" t="s">
        <v>342</v>
      </c>
      <c r="AL3" s="408"/>
      <c r="AM3" s="411" t="s">
        <v>343</v>
      </c>
      <c r="AN3" s="408"/>
      <c r="AO3" s="411" t="s">
        <v>344</v>
      </c>
      <c r="AP3" s="408"/>
      <c r="AQ3" s="411" t="s">
        <v>345</v>
      </c>
      <c r="AR3" s="408"/>
      <c r="AS3" s="411" t="s">
        <v>346</v>
      </c>
      <c r="AT3" s="408"/>
      <c r="AU3" s="411" t="s">
        <v>347</v>
      </c>
      <c r="AV3" s="408"/>
      <c r="AW3" s="411" t="s">
        <v>348</v>
      </c>
      <c r="AX3" s="408"/>
      <c r="AY3" s="411" t="s">
        <v>349</v>
      </c>
      <c r="AZ3" s="408"/>
      <c r="BA3" s="411" t="s">
        <v>350</v>
      </c>
      <c r="BB3" s="408"/>
      <c r="BC3" s="409" t="s">
        <v>351</v>
      </c>
      <c r="BD3" s="410"/>
      <c r="BE3" s="409" t="s">
        <v>352</v>
      </c>
      <c r="BF3" s="410"/>
      <c r="BG3" s="409" t="s">
        <v>353</v>
      </c>
      <c r="BH3" s="410"/>
      <c r="BI3" s="409" t="s">
        <v>354</v>
      </c>
      <c r="BJ3" s="410"/>
      <c r="BK3" s="409" t="s">
        <v>355</v>
      </c>
      <c r="BL3" s="410"/>
      <c r="BM3" s="409" t="s">
        <v>356</v>
      </c>
      <c r="BN3" s="410"/>
      <c r="BO3" s="409" t="s">
        <v>357</v>
      </c>
      <c r="BP3" s="410"/>
      <c r="BQ3" s="409" t="s">
        <v>358</v>
      </c>
      <c r="BR3" s="410"/>
      <c r="BS3" s="409" t="s">
        <v>359</v>
      </c>
      <c r="BT3" s="410"/>
      <c r="BU3" s="409" t="s">
        <v>360</v>
      </c>
      <c r="BV3" s="410"/>
      <c r="BW3" s="409" t="s">
        <v>375</v>
      </c>
      <c r="BX3" s="410"/>
      <c r="BY3" s="409" t="s">
        <v>380</v>
      </c>
      <c r="BZ3" s="410"/>
      <c r="CA3" s="409" t="s">
        <v>381</v>
      </c>
      <c r="CB3" s="410"/>
      <c r="CC3" s="409" t="s">
        <v>382</v>
      </c>
      <c r="CD3" s="410"/>
      <c r="CE3" s="409" t="s">
        <v>384</v>
      </c>
      <c r="CF3" s="410"/>
      <c r="CG3" s="409" t="s">
        <v>391</v>
      </c>
      <c r="CH3" s="410"/>
      <c r="CI3" s="409" t="s">
        <v>392</v>
      </c>
      <c r="CJ3" s="410"/>
      <c r="CK3" s="409" t="s">
        <v>393</v>
      </c>
      <c r="CL3" s="410"/>
      <c r="CM3" s="409" t="s">
        <v>394</v>
      </c>
      <c r="CN3" s="410"/>
      <c r="CO3" s="409" t="s">
        <v>397</v>
      </c>
      <c r="CP3" s="410"/>
      <c r="CQ3" s="409" t="s">
        <v>402</v>
      </c>
      <c r="CR3" s="410"/>
      <c r="CS3" s="409" t="s">
        <v>408</v>
      </c>
      <c r="CT3" s="410"/>
      <c r="CU3" s="409" t="s">
        <v>411</v>
      </c>
      <c r="CV3" s="410"/>
      <c r="CW3" s="409" t="s">
        <v>412</v>
      </c>
      <c r="CX3" s="410"/>
      <c r="CY3" s="409" t="s">
        <v>414</v>
      </c>
      <c r="CZ3" s="410"/>
      <c r="DA3" s="409" t="s">
        <v>415</v>
      </c>
      <c r="DB3" s="410"/>
      <c r="DC3" s="409" t="s">
        <v>419</v>
      </c>
      <c r="DD3" s="410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6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248</v>
      </c>
      <c r="C31" s="89" t="s">
        <v>15</v>
      </c>
      <c r="D31" s="90" t="s">
        <v>237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290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289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361</v>
      </c>
      <c r="C42" s="89"/>
      <c r="D42" s="90" t="s">
        <v>362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205</v>
      </c>
      <c r="C47" s="89"/>
      <c r="D47" s="90" t="s">
        <v>207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206</v>
      </c>
      <c r="C48" s="89"/>
      <c r="D48" s="90" t="s">
        <v>208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209</v>
      </c>
      <c r="C49" s="89"/>
      <c r="D49" s="90" t="s">
        <v>211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363</v>
      </c>
      <c r="C50" s="89"/>
      <c r="D50" s="90" t="s">
        <v>364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210</v>
      </c>
      <c r="C51" s="89"/>
      <c r="D51" s="90" t="s">
        <v>212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324</v>
      </c>
      <c r="C52" s="89"/>
      <c r="D52" s="90" t="s">
        <v>325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323</v>
      </c>
      <c r="C53" s="89"/>
      <c r="D53" s="90" t="s">
        <v>322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378</v>
      </c>
      <c r="C54" s="89"/>
      <c r="D54" s="90" t="s">
        <v>377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257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410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365</v>
      </c>
      <c r="C59" s="89"/>
      <c r="D59" s="90" t="s">
        <v>366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367</v>
      </c>
      <c r="C60" s="89"/>
      <c r="D60" s="90" t="s">
        <v>368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373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317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09" t="s">
        <v>369</v>
      </c>
      <c r="C63" s="210"/>
      <c r="D63" s="209" t="s">
        <v>370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09" t="s">
        <v>399</v>
      </c>
      <c r="C64" s="210"/>
      <c r="D64" s="209" t="s">
        <v>398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395</v>
      </c>
      <c r="C65" s="89"/>
      <c r="D65" s="13" t="s">
        <v>396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6"/>
      <c r="B66" s="199" t="s">
        <v>203</v>
      </c>
      <c r="C66" s="200"/>
      <c r="D66" s="201"/>
      <c r="E66" s="202"/>
      <c r="G66" s="202"/>
      <c r="I66" s="202"/>
      <c r="K66" s="202"/>
      <c r="M66" s="202"/>
      <c r="O66" s="202"/>
      <c r="Q66" s="202"/>
      <c r="S66" s="202"/>
      <c r="U66" s="202"/>
      <c r="W66" s="202"/>
      <c r="Y66" s="202"/>
      <c r="AA66" s="202"/>
      <c r="AC66" s="202"/>
      <c r="AE66" s="202"/>
      <c r="AG66" s="202"/>
      <c r="AI66" s="202"/>
      <c r="AK66" s="202"/>
      <c r="AM66" s="202"/>
      <c r="BQ66" s="203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204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221</v>
      </c>
      <c r="C76" s="89"/>
      <c r="D76" s="90" t="s">
        <v>222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263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267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256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401</v>
      </c>
      <c r="C80" s="89"/>
      <c r="D80" s="90" t="s">
        <v>400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371</v>
      </c>
      <c r="C81" s="89"/>
      <c r="D81" s="90" t="s">
        <v>287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286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372</v>
      </c>
      <c r="C83" s="89"/>
      <c r="D83" s="90" t="s">
        <v>288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264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376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  <mergeCell ref="CI3:CJ3"/>
    <mergeCell ref="CG3:CH3"/>
    <mergeCell ref="CE3:CF3"/>
    <mergeCell ref="CC3:CD3"/>
    <mergeCell ref="CA3:CB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E3:F3"/>
    <mergeCell ref="G3:H3"/>
    <mergeCell ref="I3:J3"/>
    <mergeCell ref="K3:L3"/>
    <mergeCell ref="M3:N3"/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21">
    <pageSetUpPr fitToPage="1"/>
  </sheetPr>
  <dimension ref="A1:CH30"/>
  <sheetViews>
    <sheetView showGridLines="0" zoomScaleNormal="100" workbookViewId="0">
      <pane xSplit="78" ySplit="6" topLeftCell="CD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9.1796875" style="6" hidden="1" customWidth="1"/>
    <col min="45" max="45" width="12.1796875" style="6" hidden="1" customWidth="1"/>
    <col min="46" max="46" width="9.1796875" style="6" hidden="1" customWidth="1"/>
    <col min="47" max="47" width="10.81640625" style="6" hidden="1" customWidth="1"/>
    <col min="48" max="48" width="9.1796875" style="6" hidden="1" customWidth="1"/>
    <col min="49" max="49" width="12.1796875" style="6" hidden="1" customWidth="1"/>
    <col min="50" max="50" width="9.1796875" style="6" hidden="1" customWidth="1"/>
    <col min="51" max="51" width="12.1796875" style="6" hidden="1" customWidth="1"/>
    <col min="52" max="52" width="9.1796875" style="6" hidden="1" customWidth="1"/>
    <col min="53" max="53" width="12.1796875" style="6" hidden="1" customWidth="1"/>
    <col min="54" max="54" width="10.81640625" style="6" hidden="1" customWidth="1"/>
    <col min="55" max="56" width="9.81640625" style="6" hidden="1" customWidth="1"/>
    <col min="57" max="57" width="10.81640625" style="6" hidden="1" customWidth="1"/>
    <col min="58" max="58" width="9.453125" style="6" hidden="1" customWidth="1"/>
    <col min="59" max="59" width="10.81640625" style="6" hidden="1" customWidth="1"/>
    <col min="60" max="60" width="9.453125" style="6" hidden="1" customWidth="1"/>
    <col min="61" max="61" width="10.54296875" style="6" hidden="1" customWidth="1"/>
    <col min="62" max="63" width="9.81640625" style="6" hidden="1" customWidth="1"/>
    <col min="64" max="64" width="9" style="6" hidden="1" customWidth="1"/>
    <col min="65" max="67" width="9.81640625" style="6" hidden="1" customWidth="1"/>
    <col min="68" max="68" width="9.1796875" style="6" hidden="1" customWidth="1"/>
    <col min="69" max="69" width="9.81640625" style="6" hidden="1" customWidth="1"/>
    <col min="70" max="70" width="8.54296875" style="6" hidden="1" customWidth="1"/>
    <col min="71" max="71" width="9.81640625" style="6" hidden="1" customWidth="1"/>
    <col min="72" max="72" width="11.1796875" style="6" hidden="1" customWidth="1"/>
    <col min="73" max="73" width="9.81640625" style="6" hidden="1" customWidth="1"/>
    <col min="74" max="74" width="11.1796875" style="6" hidden="1" customWidth="1"/>
    <col min="75" max="75" width="9.81640625" style="6" hidden="1" customWidth="1"/>
    <col min="76" max="76" width="11.1796875" style="6" hidden="1" customWidth="1"/>
    <col min="77" max="77" width="9.81640625" style="6" hidden="1" customWidth="1"/>
    <col min="78" max="78" width="11.1796875" style="6" hidden="1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90625" style="6" customWidth="1"/>
    <col min="84" max="84" width="15.54296875" style="6" customWidth="1"/>
    <col min="85" max="85" width="13.90625" style="6" customWidth="1"/>
    <col min="86" max="86" width="15.54296875" style="6" customWidth="1"/>
    <col min="87" max="16384" width="7.54296875" style="6"/>
  </cols>
  <sheetData>
    <row r="1" spans="1:86" x14ac:dyDescent="0.35">
      <c r="B1" s="98"/>
    </row>
    <row r="2" spans="1:86" ht="35.5" customHeight="1" x14ac:dyDescent="0.35">
      <c r="B2" s="284" t="s">
        <v>270</v>
      </c>
      <c r="C2" s="284"/>
      <c r="D2" s="284"/>
      <c r="AQ2" s="6" t="s">
        <v>309</v>
      </c>
      <c r="BC2" s="192" t="s">
        <v>310</v>
      </c>
    </row>
    <row r="3" spans="1:86" s="98" customFormat="1" ht="15" customHeight="1" x14ac:dyDescent="0.35">
      <c r="A3" s="99"/>
      <c r="B3" s="180"/>
      <c r="C3" s="285"/>
      <c r="D3" s="180" t="s">
        <v>471</v>
      </c>
      <c r="E3" s="412" t="s">
        <v>271</v>
      </c>
      <c r="F3" s="412"/>
      <c r="G3" s="412" t="s">
        <v>272</v>
      </c>
      <c r="H3" s="412"/>
      <c r="I3" s="412" t="s">
        <v>273</v>
      </c>
      <c r="J3" s="412"/>
      <c r="K3" s="412" t="s">
        <v>274</v>
      </c>
      <c r="L3" s="412"/>
      <c r="M3" s="412" t="s">
        <v>275</v>
      </c>
      <c r="N3" s="412"/>
      <c r="O3" s="412" t="s">
        <v>276</v>
      </c>
      <c r="P3" s="412"/>
      <c r="Q3" s="412" t="s">
        <v>277</v>
      </c>
      <c r="R3" s="412"/>
      <c r="S3" s="412" t="s">
        <v>278</v>
      </c>
      <c r="T3" s="412"/>
      <c r="U3" s="412" t="s">
        <v>279</v>
      </c>
      <c r="V3" s="412"/>
      <c r="W3" s="412" t="s">
        <v>280</v>
      </c>
      <c r="X3" s="412"/>
      <c r="Y3" s="412" t="s">
        <v>281</v>
      </c>
      <c r="Z3" s="412"/>
      <c r="AA3" s="412" t="s">
        <v>282</v>
      </c>
      <c r="AB3" s="412"/>
      <c r="AC3" s="412"/>
      <c r="AD3" s="412" t="s">
        <v>132</v>
      </c>
      <c r="AE3" s="412"/>
      <c r="AF3" s="412" t="s">
        <v>133</v>
      </c>
      <c r="AG3" s="412"/>
      <c r="AH3" s="412" t="s">
        <v>134</v>
      </c>
      <c r="AI3" s="412"/>
      <c r="AJ3" s="412" t="s">
        <v>135</v>
      </c>
      <c r="AK3" s="412"/>
      <c r="AL3" s="412" t="s">
        <v>136</v>
      </c>
      <c r="AM3" s="412"/>
      <c r="AN3" s="412" t="s">
        <v>137</v>
      </c>
      <c r="AO3" s="412"/>
      <c r="AP3" s="412"/>
      <c r="AQ3" s="412" t="s">
        <v>181</v>
      </c>
      <c r="AR3" s="412"/>
      <c r="AS3" s="412" t="s">
        <v>213</v>
      </c>
      <c r="AT3" s="412"/>
      <c r="AU3" s="412" t="s">
        <v>236</v>
      </c>
      <c r="AV3" s="412"/>
      <c r="AW3" s="412" t="s">
        <v>238</v>
      </c>
      <c r="AX3" s="412"/>
      <c r="AY3" s="412" t="s">
        <v>249</v>
      </c>
      <c r="AZ3" s="412"/>
      <c r="BA3" s="412" t="s">
        <v>258</v>
      </c>
      <c r="BB3" s="412"/>
      <c r="BC3" s="412" t="s">
        <v>261</v>
      </c>
      <c r="BD3" s="412"/>
      <c r="BE3" s="412" t="s">
        <v>266</v>
      </c>
      <c r="BF3" s="412"/>
      <c r="BG3" s="412" t="s">
        <v>269</v>
      </c>
      <c r="BH3" s="412"/>
      <c r="BI3" s="412" t="s">
        <v>285</v>
      </c>
      <c r="BJ3" s="412"/>
      <c r="BK3" s="412" t="s">
        <v>305</v>
      </c>
      <c r="BL3" s="412"/>
      <c r="BM3" s="412" t="s">
        <v>307</v>
      </c>
      <c r="BN3" s="412"/>
      <c r="BO3" s="412" t="s">
        <v>311</v>
      </c>
      <c r="BP3" s="412"/>
      <c r="BQ3" s="412" t="s">
        <v>315</v>
      </c>
      <c r="BR3" s="412"/>
      <c r="BS3" s="412" t="s">
        <v>379</v>
      </c>
      <c r="BT3" s="412"/>
      <c r="BU3" s="412" t="s">
        <v>383</v>
      </c>
      <c r="BV3" s="412"/>
      <c r="BW3" s="412" t="s">
        <v>385</v>
      </c>
      <c r="BX3" s="412"/>
      <c r="BY3" s="412" t="s">
        <v>403</v>
      </c>
      <c r="BZ3" s="412"/>
      <c r="CA3" s="412" t="s">
        <v>416</v>
      </c>
      <c r="CB3" s="412"/>
      <c r="CC3" s="412" t="s">
        <v>444</v>
      </c>
      <c r="CD3" s="412"/>
      <c r="CE3" s="412" t="s">
        <v>477</v>
      </c>
      <c r="CF3" s="412"/>
      <c r="CG3" s="412" t="s">
        <v>479</v>
      </c>
      <c r="CH3" s="412"/>
    </row>
    <row r="4" spans="1:86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</row>
    <row r="5" spans="1:86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</row>
    <row r="6" spans="1:86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</row>
    <row r="7" spans="1:86" ht="17.5" customHeight="1" x14ac:dyDescent="0.35">
      <c r="A7" s="82">
        <v>2</v>
      </c>
      <c r="B7" s="7">
        <v>150000003</v>
      </c>
      <c r="C7" s="82" t="s">
        <v>6</v>
      </c>
      <c r="D7" s="83" t="s">
        <v>314</v>
      </c>
      <c r="E7" s="86">
        <v>16000</v>
      </c>
      <c r="F7" s="86">
        <v>15974.445552538909</v>
      </c>
      <c r="G7" s="86">
        <v>16000</v>
      </c>
      <c r="H7" s="86">
        <v>15997.372131823971</v>
      </c>
      <c r="I7" s="86">
        <v>16700</v>
      </c>
      <c r="J7" s="86">
        <v>16512.109054957247</v>
      </c>
      <c r="K7" s="86">
        <v>17500</v>
      </c>
      <c r="L7" s="86">
        <v>17231.73178104543</v>
      </c>
      <c r="M7" s="86">
        <v>18000</v>
      </c>
      <c r="N7" s="86">
        <v>17844.953670814586</v>
      </c>
      <c r="O7" s="86">
        <v>18000</v>
      </c>
      <c r="P7" s="86">
        <v>17949.169032610425</v>
      </c>
      <c r="Q7" s="86">
        <v>18000</v>
      </c>
      <c r="R7" s="86">
        <v>18008.203162882339</v>
      </c>
      <c r="S7" s="86">
        <v>18000</v>
      </c>
      <c r="T7" s="86">
        <v>17690.190476190477</v>
      </c>
      <c r="U7" s="86">
        <v>16500</v>
      </c>
      <c r="V7" s="86">
        <v>16436.762504587903</v>
      </c>
      <c r="W7" s="86">
        <v>16500</v>
      </c>
      <c r="X7" s="86">
        <v>16498.897358725313</v>
      </c>
      <c r="Y7" s="86">
        <v>16500</v>
      </c>
      <c r="Z7" s="86">
        <v>16968.76284621219</v>
      </c>
      <c r="AA7" s="86">
        <v>18000</v>
      </c>
      <c r="AB7" s="86">
        <v>15500</v>
      </c>
      <c r="AC7" s="86">
        <v>16873.811691626808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/>
    </row>
    <row r="8" spans="1:86" ht="17.5" customHeight="1" x14ac:dyDescent="0.35">
      <c r="A8" s="82">
        <v>3</v>
      </c>
      <c r="B8" s="7">
        <v>150000003</v>
      </c>
      <c r="C8" s="82" t="s">
        <v>6</v>
      </c>
      <c r="D8" s="83" t="s">
        <v>312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/>
    </row>
    <row r="9" spans="1:86" ht="17.5" customHeight="1" x14ac:dyDescent="0.35">
      <c r="A9" s="82">
        <v>4</v>
      </c>
      <c r="B9" s="7">
        <v>150000113</v>
      </c>
      <c r="C9" s="82" t="s">
        <v>316</v>
      </c>
      <c r="D9" s="83" t="s">
        <v>374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/>
    </row>
    <row r="10" spans="1:86" ht="17.5" customHeight="1" x14ac:dyDescent="0.35">
      <c r="A10" s="82">
        <v>5</v>
      </c>
      <c r="B10" s="7">
        <v>150000113</v>
      </c>
      <c r="C10" s="82" t="s">
        <v>316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/>
    </row>
    <row r="11" spans="1:86" ht="17.5" customHeight="1" x14ac:dyDescent="0.35">
      <c r="A11" s="82">
        <v>6</v>
      </c>
      <c r="B11" s="7">
        <v>150000004</v>
      </c>
      <c r="C11" s="82" t="s">
        <v>251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/>
    </row>
    <row r="12" spans="1:86" ht="17.5" customHeight="1" x14ac:dyDescent="0.35">
      <c r="A12" s="82">
        <v>7</v>
      </c>
      <c r="B12" s="7" t="s">
        <v>259</v>
      </c>
      <c r="C12" s="82" t="s">
        <v>252</v>
      </c>
      <c r="D12" s="83" t="s">
        <v>469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/>
    </row>
    <row r="13" spans="1:86" ht="17.5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/>
    </row>
    <row r="14" spans="1:86" ht="17.5" customHeight="1" x14ac:dyDescent="0.35">
      <c r="A14" s="82">
        <v>9</v>
      </c>
      <c r="B14" s="87">
        <v>150000014</v>
      </c>
      <c r="C14" s="82" t="s">
        <v>214</v>
      </c>
      <c r="D14" s="83" t="s">
        <v>215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0">12000+2000</f>
        <v>14000</v>
      </c>
      <c r="BT14" s="103">
        <v>14000</v>
      </c>
      <c r="BU14" s="103">
        <f t="shared" ref="BU14:BU15" si="1">12000+1700</f>
        <v>13700</v>
      </c>
      <c r="BV14" s="103">
        <v>13700</v>
      </c>
      <c r="BW14" s="103">
        <f t="shared" ref="BW14:BY15" si="2">12000+2000</f>
        <v>14000</v>
      </c>
      <c r="BX14" s="103">
        <v>14000</v>
      </c>
      <c r="BY14" s="103">
        <f t="shared" si="2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3">(17750+17250+19300+18800)/4</f>
        <v>18275</v>
      </c>
      <c r="CH14" s="103"/>
    </row>
    <row r="15" spans="1:86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0"/>
        <v>14000</v>
      </c>
      <c r="BT15" s="103">
        <v>14000</v>
      </c>
      <c r="BU15" s="103">
        <f t="shared" si="1"/>
        <v>13700</v>
      </c>
      <c r="BV15" s="103">
        <v>13700</v>
      </c>
      <c r="BW15" s="103">
        <f t="shared" si="2"/>
        <v>14000</v>
      </c>
      <c r="BX15" s="103">
        <v>13943.331751305173</v>
      </c>
      <c r="BY15" s="103">
        <f t="shared" si="2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3"/>
        <v>18275</v>
      </c>
      <c r="CH15" s="103"/>
    </row>
    <row r="16" spans="1:86" ht="17.5" customHeight="1" x14ac:dyDescent="0.35">
      <c r="A16" s="82">
        <v>11</v>
      </c>
      <c r="B16" s="87">
        <v>150000016</v>
      </c>
      <c r="C16" s="82" t="s">
        <v>11</v>
      </c>
      <c r="D16" s="83" t="s">
        <v>478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/>
    </row>
    <row r="17" spans="1:86" ht="17.5" customHeight="1" x14ac:dyDescent="0.35">
      <c r="A17" s="82">
        <v>12</v>
      </c>
      <c r="B17" s="87">
        <v>150000114</v>
      </c>
      <c r="C17" s="82" t="s">
        <v>250</v>
      </c>
      <c r="D17" s="83" t="s">
        <v>255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318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/>
    </row>
    <row r="18" spans="1:86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19" customHeight="1" x14ac:dyDescent="0.35">
      <c r="A20" s="82">
        <f t="shared" ref="A20:A27" si="4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/>
    </row>
    <row r="21" spans="1:86" ht="19" customHeight="1" x14ac:dyDescent="0.35">
      <c r="A21" s="82">
        <f t="shared" si="4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/>
    </row>
    <row r="22" spans="1:86" ht="19" customHeight="1" x14ac:dyDescent="0.35">
      <c r="A22" s="82">
        <f t="shared" si="4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/>
    </row>
    <row r="23" spans="1:86" ht="19" customHeight="1" x14ac:dyDescent="0.35">
      <c r="A23" s="82">
        <f t="shared" si="4"/>
        <v>5</v>
      </c>
      <c r="B23" s="87">
        <v>150000078</v>
      </c>
      <c r="C23" s="82" t="s">
        <v>217</v>
      </c>
      <c r="D23" s="83" t="s">
        <v>218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9" customHeight="1" x14ac:dyDescent="0.35">
      <c r="A24" s="82">
        <f t="shared" si="4"/>
        <v>6</v>
      </c>
      <c r="B24" s="87">
        <v>150000079</v>
      </c>
      <c r="C24" s="82" t="s">
        <v>216</v>
      </c>
      <c r="D24" s="83" t="s">
        <v>219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19" customHeight="1" x14ac:dyDescent="0.35">
      <c r="A25" s="82">
        <f t="shared" si="4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9" customHeight="1" x14ac:dyDescent="0.35">
      <c r="A26" s="82">
        <f t="shared" si="4"/>
        <v>8</v>
      </c>
      <c r="B26" s="87">
        <v>150000171</v>
      </c>
      <c r="C26" s="89" t="s">
        <v>7</v>
      </c>
      <c r="D26" s="83" t="s">
        <v>262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9" customHeight="1" x14ac:dyDescent="0.35">
      <c r="A27" s="82">
        <f t="shared" si="4"/>
        <v>9</v>
      </c>
      <c r="B27" s="87">
        <v>150000061</v>
      </c>
      <c r="C27" s="89" t="s">
        <v>11</v>
      </c>
      <c r="D27" s="83" t="s">
        <v>254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/>
    </row>
    <row r="28" spans="1:86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11300</v>
      </c>
      <c r="I29" s="103">
        <v>11300</v>
      </c>
      <c r="J29" s="103">
        <v>11300</v>
      </c>
      <c r="K29" s="103">
        <v>11300</v>
      </c>
      <c r="L29" s="103">
        <v>11300</v>
      </c>
      <c r="M29" s="103">
        <v>11300</v>
      </c>
      <c r="N29" s="103">
        <v>11300</v>
      </c>
      <c r="O29" s="103">
        <v>11300</v>
      </c>
      <c r="P29" s="103">
        <v>11300</v>
      </c>
      <c r="Q29" s="103">
        <v>11290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5">4450/0.66</f>
        <v>6742.424242424242</v>
      </c>
      <c r="BX29" s="103">
        <f t="shared" si="5"/>
        <v>6742.424242424242</v>
      </c>
      <c r="BY29" s="103">
        <f t="shared" si="5"/>
        <v>6742.424242424242</v>
      </c>
      <c r="BZ29" s="103">
        <f t="shared" si="5"/>
        <v>6742.424242424242</v>
      </c>
      <c r="CA29" s="103">
        <f t="shared" si="5"/>
        <v>6742.424242424242</v>
      </c>
      <c r="CB29" s="103">
        <f t="shared" si="5"/>
        <v>6742.424242424242</v>
      </c>
      <c r="CC29" s="103">
        <f t="shared" si="5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</row>
    <row r="30" spans="1:86" x14ac:dyDescent="0.35">
      <c r="BP30" s="206"/>
    </row>
  </sheetData>
  <mergeCells count="40">
    <mergeCell ref="AN3:AP3"/>
    <mergeCell ref="AW3:AX3"/>
    <mergeCell ref="AY3:AZ3"/>
    <mergeCell ref="AS3:AT3"/>
    <mergeCell ref="AQ3:AR3"/>
    <mergeCell ref="AU3:AV3"/>
    <mergeCell ref="Q3:R3"/>
    <mergeCell ref="S3:T3"/>
    <mergeCell ref="U3:V3"/>
    <mergeCell ref="W3:X3"/>
    <mergeCell ref="Y3:Z3"/>
    <mergeCell ref="BW3:BX3"/>
    <mergeCell ref="BO3:BP3"/>
    <mergeCell ref="BM3:BN3"/>
    <mergeCell ref="CE3:CF3"/>
    <mergeCell ref="BA3:BB3"/>
    <mergeCell ref="CC3:CD3"/>
    <mergeCell ref="BY3:BZ3"/>
    <mergeCell ref="BG3:BH3"/>
    <mergeCell ref="BU3:BV3"/>
    <mergeCell ref="BS3:BT3"/>
    <mergeCell ref="BQ3:BR3"/>
    <mergeCell ref="BK3:BL3"/>
    <mergeCell ref="BI3:BJ3"/>
    <mergeCell ref="CG3:CH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BE3:BF3"/>
    <mergeCell ref="BC3:BD3"/>
    <mergeCell ref="CA3:CB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2"/>
  <dimension ref="A1:CK40"/>
  <sheetViews>
    <sheetView showGridLines="0" topLeftCell="A2" zoomScaleNormal="100" workbookViewId="0">
      <pane xSplit="4" ySplit="3" topLeftCell="CD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16384" width="7.54296875" style="6"/>
  </cols>
  <sheetData>
    <row r="1" spans="1:89" x14ac:dyDescent="0.35">
      <c r="B1" s="98" t="s">
        <v>131</v>
      </c>
    </row>
    <row r="2" spans="1:89" ht="16" customHeight="1" thickBot="1" x14ac:dyDescent="0.4">
      <c r="B2" s="284" t="s">
        <v>283</v>
      </c>
      <c r="C2" s="284"/>
      <c r="D2" s="284"/>
    </row>
    <row r="3" spans="1:89" s="98" customFormat="1" ht="15" customHeight="1" x14ac:dyDescent="0.35">
      <c r="A3" s="99"/>
      <c r="B3" s="180"/>
      <c r="C3" s="285"/>
      <c r="D3" s="180" t="s">
        <v>471</v>
      </c>
      <c r="E3" s="412">
        <v>1</v>
      </c>
      <c r="F3" s="412"/>
      <c r="G3" s="412">
        <f>E3+1</f>
        <v>2</v>
      </c>
      <c r="H3" s="412"/>
      <c r="I3" s="412">
        <f>G3+1</f>
        <v>3</v>
      </c>
      <c r="J3" s="412"/>
      <c r="K3" s="412">
        <f>I3+1</f>
        <v>4</v>
      </c>
      <c r="L3" s="412"/>
      <c r="M3" s="412">
        <f>K3+1</f>
        <v>5</v>
      </c>
      <c r="N3" s="412"/>
      <c r="O3" s="412">
        <f>M3+1</f>
        <v>6</v>
      </c>
      <c r="P3" s="412"/>
      <c r="Q3" s="412">
        <f>O3+1</f>
        <v>7</v>
      </c>
      <c r="R3" s="412"/>
      <c r="S3" s="412">
        <f>Q3+1</f>
        <v>8</v>
      </c>
      <c r="T3" s="412"/>
      <c r="U3" s="412">
        <f>S3+1</f>
        <v>9</v>
      </c>
      <c r="V3" s="412"/>
      <c r="W3" s="412">
        <f>U3+1</f>
        <v>10</v>
      </c>
      <c r="X3" s="412"/>
      <c r="Y3" s="412">
        <f>W3+1</f>
        <v>11</v>
      </c>
      <c r="Z3" s="412"/>
      <c r="AA3" s="412">
        <f>Y3+1</f>
        <v>12</v>
      </c>
      <c r="AB3" s="412"/>
      <c r="AC3" s="416"/>
      <c r="AD3" s="413" t="s">
        <v>132</v>
      </c>
      <c r="AE3" s="414"/>
      <c r="AF3" s="413" t="s">
        <v>133</v>
      </c>
      <c r="AG3" s="414"/>
      <c r="AH3" s="413" t="s">
        <v>134</v>
      </c>
      <c r="AI3" s="414"/>
      <c r="AJ3" s="413" t="s">
        <v>135</v>
      </c>
      <c r="AK3" s="414"/>
      <c r="AL3" s="413" t="s">
        <v>136</v>
      </c>
      <c r="AM3" s="414"/>
      <c r="AN3" s="413" t="s">
        <v>137</v>
      </c>
      <c r="AO3" s="415"/>
      <c r="AP3" s="414"/>
      <c r="AQ3" s="413" t="s">
        <v>181</v>
      </c>
      <c r="AR3" s="415"/>
      <c r="AS3" s="414"/>
      <c r="AT3" s="413" t="s">
        <v>213</v>
      </c>
      <c r="AU3" s="415"/>
      <c r="AV3" s="414"/>
      <c r="AW3" s="413" t="s">
        <v>236</v>
      </c>
      <c r="AX3" s="415"/>
      <c r="AY3" s="414"/>
      <c r="AZ3" s="413" t="s">
        <v>238</v>
      </c>
      <c r="BA3" s="414"/>
      <c r="BB3" s="413" t="s">
        <v>249</v>
      </c>
      <c r="BC3" s="414"/>
      <c r="BD3" s="413" t="s">
        <v>258</v>
      </c>
      <c r="BE3" s="414"/>
      <c r="BF3" s="413" t="s">
        <v>261</v>
      </c>
      <c r="BG3" s="414"/>
      <c r="BH3" s="413" t="s">
        <v>266</v>
      </c>
      <c r="BI3" s="414"/>
      <c r="BJ3" s="413" t="s">
        <v>269</v>
      </c>
      <c r="BK3" s="414"/>
      <c r="BL3" s="413" t="s">
        <v>285</v>
      </c>
      <c r="BM3" s="414"/>
      <c r="BN3" s="413" t="s">
        <v>305</v>
      </c>
      <c r="BO3" s="414"/>
      <c r="BP3" s="413" t="s">
        <v>307</v>
      </c>
      <c r="BQ3" s="414"/>
      <c r="BR3" s="413" t="s">
        <v>311</v>
      </c>
      <c r="BS3" s="414"/>
      <c r="BT3" s="413" t="s">
        <v>315</v>
      </c>
      <c r="BU3" s="414"/>
      <c r="BV3" s="413" t="s">
        <v>379</v>
      </c>
      <c r="BW3" s="414"/>
      <c r="BX3" s="413" t="s">
        <v>383</v>
      </c>
      <c r="BY3" s="414"/>
      <c r="BZ3" s="413" t="s">
        <v>385</v>
      </c>
      <c r="CA3" s="414"/>
      <c r="CB3" s="413" t="s">
        <v>403</v>
      </c>
      <c r="CC3" s="414"/>
      <c r="CD3" s="413" t="s">
        <v>416</v>
      </c>
      <c r="CE3" s="414"/>
      <c r="CF3" s="413" t="s">
        <v>444</v>
      </c>
      <c r="CG3" s="414"/>
      <c r="CH3" s="413" t="s">
        <v>477</v>
      </c>
      <c r="CI3" s="414"/>
      <c r="CJ3" s="413" t="s">
        <v>479</v>
      </c>
      <c r="CK3" s="414"/>
    </row>
    <row r="4" spans="1:8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7" t="s">
        <v>139</v>
      </c>
      <c r="AD4" s="160" t="s">
        <v>138</v>
      </c>
      <c r="AE4" s="161" t="s">
        <v>139</v>
      </c>
      <c r="AF4" s="160" t="s">
        <v>138</v>
      </c>
      <c r="AG4" s="161" t="s">
        <v>139</v>
      </c>
      <c r="AH4" s="160" t="s">
        <v>138</v>
      </c>
      <c r="AI4" s="161" t="s">
        <v>139</v>
      </c>
      <c r="AJ4" s="160" t="s">
        <v>138</v>
      </c>
      <c r="AK4" s="161" t="s">
        <v>139</v>
      </c>
      <c r="AL4" s="160" t="s">
        <v>138</v>
      </c>
      <c r="AM4" s="161" t="s">
        <v>139</v>
      </c>
      <c r="AN4" s="160" t="s">
        <v>138</v>
      </c>
      <c r="AO4" s="100" t="s">
        <v>142</v>
      </c>
      <c r="AP4" s="161" t="s">
        <v>139</v>
      </c>
      <c r="AQ4" s="160" t="s">
        <v>138</v>
      </c>
      <c r="AR4" s="100" t="s">
        <v>142</v>
      </c>
      <c r="AS4" s="161" t="s">
        <v>139</v>
      </c>
      <c r="AT4" s="160" t="s">
        <v>138</v>
      </c>
      <c r="AU4" s="100" t="s">
        <v>142</v>
      </c>
      <c r="AV4" s="161" t="s">
        <v>139</v>
      </c>
      <c r="AW4" s="160" t="s">
        <v>138</v>
      </c>
      <c r="AX4" s="100" t="s">
        <v>142</v>
      </c>
      <c r="AY4" s="161" t="s">
        <v>139</v>
      </c>
      <c r="AZ4" s="160" t="s">
        <v>138</v>
      </c>
      <c r="BA4" s="161" t="s">
        <v>139</v>
      </c>
      <c r="BB4" s="160" t="s">
        <v>138</v>
      </c>
      <c r="BC4" s="161" t="s">
        <v>139</v>
      </c>
      <c r="BD4" s="160" t="s">
        <v>138</v>
      </c>
      <c r="BE4" s="161" t="s">
        <v>139</v>
      </c>
      <c r="BF4" s="160" t="s">
        <v>138</v>
      </c>
      <c r="BG4" s="161" t="s">
        <v>139</v>
      </c>
      <c r="BH4" s="160" t="s">
        <v>138</v>
      </c>
      <c r="BI4" s="161" t="s">
        <v>139</v>
      </c>
      <c r="BJ4" s="160" t="s">
        <v>138</v>
      </c>
      <c r="BK4" s="161" t="s">
        <v>139</v>
      </c>
      <c r="BL4" s="160" t="s">
        <v>138</v>
      </c>
      <c r="BM4" s="161" t="s">
        <v>139</v>
      </c>
      <c r="BN4" s="160" t="s">
        <v>138</v>
      </c>
      <c r="BO4" s="161" t="s">
        <v>139</v>
      </c>
      <c r="BP4" s="160" t="s">
        <v>138</v>
      </c>
      <c r="BQ4" s="161" t="s">
        <v>139</v>
      </c>
      <c r="BR4" s="160" t="s">
        <v>138</v>
      </c>
      <c r="BS4" s="161" t="s">
        <v>139</v>
      </c>
      <c r="BT4" s="160" t="s">
        <v>138</v>
      </c>
      <c r="BU4" s="161" t="s">
        <v>139</v>
      </c>
      <c r="BV4" s="160" t="s">
        <v>138</v>
      </c>
      <c r="BW4" s="161" t="s">
        <v>139</v>
      </c>
      <c r="BX4" s="160" t="s">
        <v>138</v>
      </c>
      <c r="BY4" s="161" t="s">
        <v>139</v>
      </c>
      <c r="BZ4" s="160" t="s">
        <v>138</v>
      </c>
      <c r="CA4" s="161" t="s">
        <v>139</v>
      </c>
      <c r="CB4" s="160" t="s">
        <v>138</v>
      </c>
      <c r="CC4" s="161" t="s">
        <v>139</v>
      </c>
      <c r="CD4" s="160" t="s">
        <v>138</v>
      </c>
      <c r="CE4" s="161" t="s">
        <v>139</v>
      </c>
      <c r="CF4" s="160" t="s">
        <v>138</v>
      </c>
      <c r="CG4" s="161" t="s">
        <v>139</v>
      </c>
      <c r="CH4" s="160" t="s">
        <v>138</v>
      </c>
      <c r="CI4" s="161" t="s">
        <v>139</v>
      </c>
      <c r="CJ4" s="160" t="s">
        <v>138</v>
      </c>
      <c r="CK4" s="161" t="s">
        <v>139</v>
      </c>
    </row>
    <row r="5" spans="1:89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8"/>
      <c r="AD5" s="162"/>
      <c r="AE5" s="163"/>
      <c r="AF5" s="162"/>
      <c r="AG5" s="163"/>
      <c r="AH5" s="162"/>
      <c r="AI5" s="163"/>
      <c r="AJ5" s="162"/>
      <c r="AK5" s="163"/>
      <c r="AL5" s="162"/>
      <c r="AM5" s="163"/>
      <c r="AN5" s="162"/>
      <c r="AO5" s="86"/>
      <c r="AP5" s="163"/>
      <c r="AQ5" s="162"/>
      <c r="AR5" s="86"/>
      <c r="AS5" s="163"/>
      <c r="AT5" s="162"/>
      <c r="AU5" s="86"/>
      <c r="AV5" s="163"/>
      <c r="AW5" s="162"/>
      <c r="AX5" s="86"/>
      <c r="AY5" s="163"/>
      <c r="AZ5" s="162"/>
      <c r="BA5" s="163"/>
      <c r="BB5" s="166"/>
      <c r="BC5" s="164"/>
      <c r="BD5" s="166"/>
      <c r="BE5" s="164"/>
      <c r="BF5" s="166"/>
      <c r="BG5" s="164"/>
      <c r="BH5" s="166"/>
      <c r="BI5" s="164"/>
      <c r="BJ5" s="166"/>
      <c r="BK5" s="164"/>
      <c r="BL5" s="166"/>
      <c r="BM5" s="164"/>
      <c r="BN5" s="166"/>
      <c r="BO5" s="164"/>
      <c r="BP5" s="166"/>
      <c r="BQ5" s="164"/>
      <c r="BR5" s="166"/>
      <c r="BS5" s="164"/>
      <c r="BT5" s="166"/>
      <c r="BU5" s="164"/>
      <c r="BV5" s="166"/>
      <c r="BW5" s="164"/>
      <c r="BX5" s="166"/>
      <c r="BY5" s="164"/>
      <c r="BZ5" s="166"/>
      <c r="CA5" s="164"/>
      <c r="CB5" s="166"/>
      <c r="CC5" s="164"/>
      <c r="CD5" s="166"/>
      <c r="CE5" s="164"/>
      <c r="CF5" s="166"/>
      <c r="CG5" s="164"/>
      <c r="CH5" s="166"/>
      <c r="CI5" s="164"/>
      <c r="CJ5" s="166"/>
      <c r="CK5" s="164"/>
    </row>
    <row r="6" spans="1:89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8">
        <v>21927.562799477277</v>
      </c>
      <c r="AD6" s="162"/>
      <c r="AE6" s="163"/>
      <c r="AF6" s="166">
        <v>25000</v>
      </c>
      <c r="AG6" s="164">
        <v>21356.931992127706</v>
      </c>
      <c r="AH6" s="166">
        <v>25000</v>
      </c>
      <c r="AI6" s="164">
        <v>21051.313201434688</v>
      </c>
      <c r="AJ6" s="166">
        <v>25000</v>
      </c>
      <c r="AK6" s="164">
        <v>24718.712204112191</v>
      </c>
      <c r="AL6" s="166">
        <v>25000</v>
      </c>
      <c r="AM6" s="164">
        <v>20999.132019789948</v>
      </c>
      <c r="AN6" s="162">
        <v>21500</v>
      </c>
      <c r="AO6" s="86">
        <v>25000</v>
      </c>
      <c r="AP6" s="164">
        <v>23765.250010656891</v>
      </c>
      <c r="AQ6" s="162"/>
      <c r="AR6" s="86">
        <v>25000</v>
      </c>
      <c r="AS6" s="164"/>
      <c r="AT6" s="162"/>
      <c r="AU6" s="86">
        <v>25000</v>
      </c>
      <c r="AV6" s="164">
        <v>25000</v>
      </c>
      <c r="AW6" s="162">
        <v>22500</v>
      </c>
      <c r="AX6" s="86">
        <v>25000</v>
      </c>
      <c r="AY6" s="164">
        <v>22500</v>
      </c>
      <c r="AZ6" s="162">
        <v>22500</v>
      </c>
      <c r="BA6" s="164">
        <v>22500</v>
      </c>
      <c r="BB6" s="166">
        <v>22500</v>
      </c>
      <c r="BC6" s="164">
        <v>21972.365832290361</v>
      </c>
      <c r="BD6" s="166">
        <v>22500</v>
      </c>
      <c r="BE6" s="164">
        <v>22465.131740950506</v>
      </c>
      <c r="BF6" s="166">
        <v>22500</v>
      </c>
      <c r="BG6" s="164">
        <v>22500</v>
      </c>
      <c r="BH6" s="166">
        <v>22500</v>
      </c>
      <c r="BI6" s="164">
        <v>22500</v>
      </c>
      <c r="BJ6" s="166">
        <v>22000</v>
      </c>
      <c r="BK6" s="164">
        <v>22000</v>
      </c>
      <c r="BL6" s="162">
        <v>22000</v>
      </c>
      <c r="BM6" s="164">
        <v>22000</v>
      </c>
      <c r="BN6" s="162">
        <v>22000</v>
      </c>
      <c r="BO6" s="164">
        <v>22000</v>
      </c>
      <c r="BP6" s="162">
        <v>22000</v>
      </c>
      <c r="BQ6" s="164">
        <v>22000</v>
      </c>
      <c r="BR6" s="162">
        <v>22000</v>
      </c>
      <c r="BS6" s="164">
        <v>22000</v>
      </c>
      <c r="BT6" s="162">
        <v>22000</v>
      </c>
      <c r="BU6" s="164">
        <v>22000</v>
      </c>
      <c r="BV6" s="162">
        <v>22000</v>
      </c>
      <c r="BW6" s="164">
        <v>21892.101551480959</v>
      </c>
      <c r="BX6" s="162">
        <v>22000</v>
      </c>
      <c r="BY6" s="164">
        <v>22000</v>
      </c>
      <c r="BZ6" s="162">
        <v>21500</v>
      </c>
      <c r="CA6" s="164">
        <v>21338.837388953263</v>
      </c>
      <c r="CB6" s="162">
        <v>21500</v>
      </c>
      <c r="CC6" s="164">
        <v>21464.512997519145</v>
      </c>
      <c r="CD6" s="162">
        <v>21500</v>
      </c>
      <c r="CE6" s="164">
        <v>21500</v>
      </c>
      <c r="CF6" s="166">
        <v>21500</v>
      </c>
      <c r="CG6" s="164">
        <v>21500</v>
      </c>
      <c r="CH6" s="166">
        <v>21500</v>
      </c>
      <c r="CI6" s="164">
        <v>21500</v>
      </c>
      <c r="CJ6" s="166">
        <v>21500</v>
      </c>
      <c r="CK6" s="164"/>
    </row>
    <row r="7" spans="1:89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59">
        <v>21430</v>
      </c>
      <c r="AD7" s="166"/>
      <c r="AE7" s="164"/>
      <c r="AF7" s="166">
        <v>24500</v>
      </c>
      <c r="AG7" s="164">
        <v>21755.634385715974</v>
      </c>
      <c r="AH7" s="166">
        <v>24500</v>
      </c>
      <c r="AI7" s="164">
        <v>23954.748501145343</v>
      </c>
      <c r="AJ7" s="166">
        <v>24500</v>
      </c>
      <c r="AK7" s="164">
        <v>22757.876745775953</v>
      </c>
      <c r="AL7" s="166">
        <v>24500</v>
      </c>
      <c r="AM7" s="164">
        <v>21252.026312698225</v>
      </c>
      <c r="AN7" s="162">
        <v>20000</v>
      </c>
      <c r="AO7" s="86">
        <v>24500</v>
      </c>
      <c r="AP7" s="164">
        <v>22501.748817928623</v>
      </c>
      <c r="AQ7" s="162"/>
      <c r="AR7" s="86">
        <v>24500</v>
      </c>
      <c r="AS7" s="164"/>
      <c r="AT7" s="162"/>
      <c r="AU7" s="86"/>
      <c r="AV7" s="164"/>
      <c r="AW7" s="162"/>
      <c r="AX7" s="86"/>
      <c r="AY7" s="164"/>
      <c r="AZ7" s="162"/>
      <c r="BA7" s="164"/>
      <c r="BB7" s="166"/>
      <c r="BC7" s="164"/>
      <c r="BD7" s="166"/>
      <c r="BE7" s="164"/>
      <c r="BF7" s="166"/>
      <c r="BG7" s="164">
        <v>20195.893789901336</v>
      </c>
      <c r="BH7" s="166">
        <v>21000</v>
      </c>
      <c r="BI7" s="164"/>
      <c r="BJ7" s="166">
        <v>21000</v>
      </c>
      <c r="BK7" s="164">
        <v>21000</v>
      </c>
      <c r="BL7" s="162">
        <v>21000</v>
      </c>
      <c r="BM7" s="164">
        <v>20800</v>
      </c>
      <c r="BN7" s="162">
        <v>21000</v>
      </c>
      <c r="BO7" s="164">
        <v>16924.688411561921</v>
      </c>
      <c r="BP7" s="162">
        <v>21000</v>
      </c>
      <c r="BQ7" s="164">
        <v>21000</v>
      </c>
      <c r="BR7" s="162">
        <v>21000</v>
      </c>
      <c r="BS7" s="164" t="s">
        <v>318</v>
      </c>
      <c r="BT7" s="162">
        <v>21000</v>
      </c>
      <c r="BU7" s="164"/>
      <c r="BV7" s="162">
        <v>21000</v>
      </c>
      <c r="BW7" s="164">
        <v>21000</v>
      </c>
      <c r="BX7" s="162">
        <v>21000</v>
      </c>
      <c r="BY7" s="164">
        <v>21000</v>
      </c>
      <c r="BZ7" s="162">
        <v>21000</v>
      </c>
      <c r="CA7" s="164">
        <v>20787.002003115958</v>
      </c>
      <c r="CB7" s="162">
        <v>21000</v>
      </c>
      <c r="CC7" s="164" t="s">
        <v>94</v>
      </c>
      <c r="CD7" s="162">
        <v>21000</v>
      </c>
      <c r="CE7" s="164" t="s">
        <v>94</v>
      </c>
      <c r="CF7" s="166">
        <v>21000</v>
      </c>
      <c r="CG7" s="164" t="s">
        <v>94</v>
      </c>
      <c r="CH7" s="166">
        <v>21000</v>
      </c>
      <c r="CI7" s="164" t="s">
        <v>94</v>
      </c>
      <c r="CJ7" s="166">
        <v>21000</v>
      </c>
      <c r="CK7" s="164"/>
    </row>
    <row r="8" spans="1:89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59"/>
      <c r="AD8" s="166"/>
      <c r="AE8" s="164"/>
      <c r="AF8" s="166"/>
      <c r="AG8" s="164"/>
      <c r="AH8" s="166"/>
      <c r="AI8" s="164"/>
      <c r="AJ8" s="166"/>
      <c r="AK8" s="164"/>
      <c r="AL8" s="166"/>
      <c r="AM8" s="164"/>
      <c r="AN8" s="166">
        <v>23000</v>
      </c>
      <c r="AO8" s="86"/>
      <c r="AP8" s="164">
        <v>23000</v>
      </c>
      <c r="AQ8" s="162">
        <v>23000</v>
      </c>
      <c r="AR8" s="86"/>
      <c r="AS8" s="164">
        <v>23000</v>
      </c>
      <c r="AT8" s="162">
        <v>22500</v>
      </c>
      <c r="AU8" s="86"/>
      <c r="AV8" s="164">
        <v>22500</v>
      </c>
      <c r="AW8" s="162">
        <v>22500</v>
      </c>
      <c r="AX8" s="86"/>
      <c r="AY8" s="164">
        <v>22500</v>
      </c>
      <c r="AZ8" s="162">
        <v>22500</v>
      </c>
      <c r="BA8" s="164">
        <v>22500</v>
      </c>
      <c r="BB8" s="166">
        <v>22500</v>
      </c>
      <c r="BC8" s="164">
        <v>22500</v>
      </c>
      <c r="BD8" s="166"/>
      <c r="BE8" s="164"/>
      <c r="BF8" s="166"/>
      <c r="BG8" s="164"/>
      <c r="BH8" s="166"/>
      <c r="BI8" s="164"/>
      <c r="BJ8" s="166"/>
      <c r="BK8" s="164"/>
      <c r="BL8" s="162"/>
      <c r="BM8" s="164"/>
      <c r="BN8" s="162"/>
      <c r="BO8" s="164"/>
      <c r="BP8" s="162"/>
      <c r="BQ8" s="164"/>
      <c r="BR8" s="162"/>
      <c r="BS8" s="164"/>
      <c r="BT8" s="162"/>
      <c r="BU8" s="164"/>
      <c r="BV8" s="162"/>
      <c r="BW8" s="164"/>
      <c r="BX8" s="162"/>
      <c r="BY8" s="164"/>
      <c r="BZ8" s="162"/>
      <c r="CA8" s="164"/>
      <c r="CB8" s="162"/>
      <c r="CC8" s="164"/>
      <c r="CD8" s="162"/>
      <c r="CE8" s="164"/>
      <c r="CF8" s="166"/>
      <c r="CG8" s="164"/>
      <c r="CH8" s="166"/>
      <c r="CI8" s="164"/>
      <c r="CJ8" s="166"/>
      <c r="CK8" s="164"/>
    </row>
    <row r="9" spans="1:89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59"/>
      <c r="AD9" s="166"/>
      <c r="AE9" s="164"/>
      <c r="AF9" s="166"/>
      <c r="AG9" s="164"/>
      <c r="AH9" s="166"/>
      <c r="AI9" s="164"/>
      <c r="AJ9" s="166"/>
      <c r="AK9" s="164"/>
      <c r="AL9" s="166"/>
      <c r="AM9" s="164"/>
      <c r="AN9" s="166">
        <v>21200</v>
      </c>
      <c r="AO9" s="86"/>
      <c r="AP9" s="164">
        <v>21200</v>
      </c>
      <c r="AQ9" s="162">
        <v>21200</v>
      </c>
      <c r="AR9" s="86"/>
      <c r="AS9" s="164">
        <v>21200</v>
      </c>
      <c r="AT9" s="162">
        <v>20000</v>
      </c>
      <c r="AU9" s="86"/>
      <c r="AV9" s="164">
        <v>21200</v>
      </c>
      <c r="AW9" s="162"/>
      <c r="AX9" s="86"/>
      <c r="AY9" s="164"/>
      <c r="AZ9" s="162"/>
      <c r="BA9" s="164"/>
      <c r="BB9" s="166">
        <v>21200</v>
      </c>
      <c r="BC9" s="164">
        <v>21200</v>
      </c>
      <c r="BD9" s="166">
        <v>21200</v>
      </c>
      <c r="BE9" s="164">
        <v>21200</v>
      </c>
      <c r="BF9" s="166">
        <v>21200</v>
      </c>
      <c r="BG9" s="164">
        <v>21200</v>
      </c>
      <c r="BH9" s="166">
        <v>20200</v>
      </c>
      <c r="BI9" s="164">
        <v>20200</v>
      </c>
      <c r="BJ9" s="166">
        <v>20200</v>
      </c>
      <c r="BK9" s="164">
        <v>20200</v>
      </c>
      <c r="BL9" s="162">
        <v>20200</v>
      </c>
      <c r="BM9" s="164">
        <v>20200</v>
      </c>
      <c r="BN9" s="162">
        <v>20200</v>
      </c>
      <c r="BO9" s="164">
        <v>20700</v>
      </c>
      <c r="BP9" s="162">
        <v>21200</v>
      </c>
      <c r="BQ9" s="164">
        <v>21200</v>
      </c>
      <c r="BR9" s="162">
        <v>21200</v>
      </c>
      <c r="BS9" s="164">
        <v>21200</v>
      </c>
      <c r="BT9" s="162">
        <v>21200</v>
      </c>
      <c r="BU9" s="164">
        <v>21200</v>
      </c>
      <c r="BV9" s="162">
        <v>21200</v>
      </c>
      <c r="BW9" s="164"/>
      <c r="BX9" s="162">
        <v>21200</v>
      </c>
      <c r="BY9" s="164" t="s">
        <v>94</v>
      </c>
      <c r="BZ9" s="162">
        <v>21200</v>
      </c>
      <c r="CA9" s="164" t="s">
        <v>94</v>
      </c>
      <c r="CB9" s="162">
        <v>21200</v>
      </c>
      <c r="CC9" s="164" t="s">
        <v>94</v>
      </c>
      <c r="CD9" s="162">
        <v>21200</v>
      </c>
      <c r="CE9" s="164" t="s">
        <v>94</v>
      </c>
      <c r="CF9" s="166">
        <v>21200</v>
      </c>
      <c r="CG9" s="164" t="s">
        <v>94</v>
      </c>
      <c r="CH9" s="166">
        <v>21200</v>
      </c>
      <c r="CI9" s="164" t="s">
        <v>94</v>
      </c>
      <c r="CJ9" s="166">
        <v>21200</v>
      </c>
      <c r="CK9" s="164"/>
    </row>
    <row r="10" spans="1:89" x14ac:dyDescent="0.35">
      <c r="A10" s="82">
        <f t="shared" si="0"/>
        <v>5</v>
      </c>
      <c r="B10" s="87">
        <v>150000105</v>
      </c>
      <c r="C10" s="89" t="s">
        <v>15</v>
      </c>
      <c r="D10" s="88" t="s">
        <v>237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59"/>
      <c r="AD10" s="166"/>
      <c r="AE10" s="164"/>
      <c r="AF10" s="166"/>
      <c r="AG10" s="164"/>
      <c r="AH10" s="166"/>
      <c r="AI10" s="164"/>
      <c r="AJ10" s="166"/>
      <c r="AK10" s="164"/>
      <c r="AL10" s="166"/>
      <c r="AM10" s="164"/>
      <c r="AN10" s="166"/>
      <c r="AO10" s="86"/>
      <c r="AP10" s="164"/>
      <c r="AQ10" s="162"/>
      <c r="AR10" s="86"/>
      <c r="AS10" s="164"/>
      <c r="AT10" s="162">
        <v>19500</v>
      </c>
      <c r="AU10" s="86"/>
      <c r="AV10" s="164">
        <v>19500</v>
      </c>
      <c r="AW10" s="162">
        <v>21000</v>
      </c>
      <c r="AX10" s="86"/>
      <c r="AY10" s="164">
        <v>21000</v>
      </c>
      <c r="AZ10" s="162">
        <v>21000</v>
      </c>
      <c r="BA10" s="164">
        <v>21000</v>
      </c>
      <c r="BB10" s="166">
        <v>21000</v>
      </c>
      <c r="BC10" s="164">
        <v>21000</v>
      </c>
      <c r="BD10" s="166">
        <v>21000</v>
      </c>
      <c r="BE10" s="164">
        <v>21000</v>
      </c>
      <c r="BF10" s="166">
        <v>21000</v>
      </c>
      <c r="BG10" s="164">
        <v>20078.369589876736</v>
      </c>
      <c r="BH10" s="166">
        <v>21000</v>
      </c>
      <c r="BI10" s="164">
        <v>21000</v>
      </c>
      <c r="BJ10" s="166"/>
      <c r="BK10" s="164"/>
      <c r="BL10" s="162"/>
      <c r="BM10" s="164"/>
      <c r="BN10" s="162"/>
      <c r="BO10" s="164"/>
      <c r="BP10" s="162"/>
      <c r="BQ10" s="164"/>
      <c r="BR10" s="162"/>
      <c r="BS10" s="164"/>
      <c r="BT10" s="162"/>
      <c r="BU10" s="164"/>
      <c r="BV10" s="162"/>
      <c r="BW10" s="164"/>
      <c r="BX10" s="162"/>
      <c r="BY10" s="164"/>
      <c r="BZ10" s="162"/>
      <c r="CA10" s="164"/>
      <c r="CB10" s="162"/>
      <c r="CC10" s="164"/>
      <c r="CD10" s="162"/>
      <c r="CE10" s="164"/>
      <c r="CF10" s="166"/>
      <c r="CG10" s="164"/>
      <c r="CH10" s="166"/>
      <c r="CI10" s="164"/>
      <c r="CJ10" s="166"/>
      <c r="CK10" s="164"/>
    </row>
    <row r="11" spans="1:89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59"/>
      <c r="AD11" s="166"/>
      <c r="AE11" s="164"/>
      <c r="AF11" s="166">
        <v>23000</v>
      </c>
      <c r="AG11" s="164">
        <v>23000</v>
      </c>
      <c r="AH11" s="166"/>
      <c r="AI11" s="164"/>
      <c r="AJ11" s="166"/>
      <c r="AK11" s="164"/>
      <c r="AL11" s="166"/>
      <c r="AM11" s="164"/>
      <c r="AN11" s="162">
        <v>21600</v>
      </c>
      <c r="AO11" s="86"/>
      <c r="AP11" s="164">
        <v>21600</v>
      </c>
      <c r="AQ11" s="162"/>
      <c r="AR11" s="86"/>
      <c r="AS11" s="164"/>
      <c r="AT11" s="162"/>
      <c r="AU11" s="86"/>
      <c r="AV11" s="164"/>
      <c r="AW11" s="162">
        <v>19000</v>
      </c>
      <c r="AX11" s="86"/>
      <c r="AY11" s="164">
        <v>19000</v>
      </c>
      <c r="AZ11" s="162">
        <v>18500</v>
      </c>
      <c r="BA11" s="164">
        <v>18000</v>
      </c>
      <c r="BB11" s="166">
        <v>18500</v>
      </c>
      <c r="BC11" s="164">
        <v>18500</v>
      </c>
      <c r="BD11" s="166"/>
      <c r="BE11" s="164"/>
      <c r="BF11" s="166"/>
      <c r="BG11" s="164"/>
      <c r="BH11" s="166"/>
      <c r="BI11" s="164"/>
      <c r="BJ11" s="166">
        <v>21000</v>
      </c>
      <c r="BK11" s="164">
        <v>21000</v>
      </c>
      <c r="BL11" s="162">
        <v>21000</v>
      </c>
      <c r="BM11" s="164"/>
      <c r="BN11" s="162"/>
      <c r="BO11" s="164"/>
      <c r="BP11" s="162"/>
      <c r="BQ11" s="164"/>
      <c r="BR11" s="162">
        <v>22000</v>
      </c>
      <c r="BS11" s="164" t="s">
        <v>318</v>
      </c>
      <c r="BT11" s="162">
        <v>22000</v>
      </c>
      <c r="BU11" s="164">
        <v>21756.644315580295</v>
      </c>
      <c r="BV11" s="162">
        <v>22000</v>
      </c>
      <c r="BW11" s="164"/>
      <c r="BX11" s="162">
        <v>22000</v>
      </c>
      <c r="BY11" s="164" t="s">
        <v>94</v>
      </c>
      <c r="BZ11" s="162">
        <v>22000</v>
      </c>
      <c r="CA11" s="164">
        <v>22000</v>
      </c>
      <c r="CB11" s="162">
        <v>22000</v>
      </c>
      <c r="CC11" s="164" t="s">
        <v>94</v>
      </c>
      <c r="CD11" s="162">
        <v>22000</v>
      </c>
      <c r="CE11" s="164" t="s">
        <v>94</v>
      </c>
      <c r="CF11" s="166">
        <v>22000</v>
      </c>
      <c r="CG11" s="164" t="s">
        <v>94</v>
      </c>
      <c r="CH11" s="166">
        <v>22000</v>
      </c>
      <c r="CI11" s="164" t="s">
        <v>94</v>
      </c>
      <c r="CJ11" s="166">
        <v>22000</v>
      </c>
      <c r="CK11" s="164"/>
    </row>
    <row r="12" spans="1:89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59"/>
      <c r="AD12" s="166"/>
      <c r="AE12" s="164"/>
      <c r="AF12" s="166"/>
      <c r="AG12" s="164"/>
      <c r="AH12" s="166"/>
      <c r="AI12" s="164"/>
      <c r="AJ12" s="166"/>
      <c r="AK12" s="164"/>
      <c r="AL12" s="166"/>
      <c r="AM12" s="164"/>
      <c r="AN12" s="166">
        <v>18000</v>
      </c>
      <c r="AO12" s="103"/>
      <c r="AP12" s="164">
        <v>18000</v>
      </c>
      <c r="AQ12" s="162">
        <v>19500</v>
      </c>
      <c r="AR12" s="86">
        <v>21000</v>
      </c>
      <c r="AS12" s="164">
        <v>18000</v>
      </c>
      <c r="AT12" s="162">
        <v>19500</v>
      </c>
      <c r="AU12" s="86">
        <v>22000</v>
      </c>
      <c r="AV12" s="164">
        <v>18000</v>
      </c>
      <c r="AW12" s="162">
        <v>19500</v>
      </c>
      <c r="AX12" s="86">
        <v>22000</v>
      </c>
      <c r="AY12" s="164"/>
      <c r="AZ12" s="162">
        <v>19500</v>
      </c>
      <c r="BA12" s="164">
        <v>19500</v>
      </c>
      <c r="BB12" s="166">
        <v>19500</v>
      </c>
      <c r="BC12" s="164">
        <v>19500</v>
      </c>
      <c r="BD12" s="166">
        <v>19500</v>
      </c>
      <c r="BE12" s="164">
        <v>19500</v>
      </c>
      <c r="BF12" s="166">
        <v>19500</v>
      </c>
      <c r="BG12" s="164"/>
      <c r="BH12" s="166">
        <v>19500</v>
      </c>
      <c r="BI12" s="164"/>
      <c r="BJ12" s="166">
        <v>19500</v>
      </c>
      <c r="BK12" s="164"/>
      <c r="BL12" s="162">
        <v>19500</v>
      </c>
      <c r="BM12" s="164"/>
      <c r="BN12" s="162">
        <v>19500</v>
      </c>
      <c r="BO12" s="164">
        <v>19500</v>
      </c>
      <c r="BP12" s="162">
        <v>19500</v>
      </c>
      <c r="BQ12" s="164"/>
      <c r="BR12" s="162">
        <v>19500</v>
      </c>
      <c r="BS12" s="164" t="s">
        <v>318</v>
      </c>
      <c r="BT12" s="162">
        <v>19500</v>
      </c>
      <c r="BU12" s="164"/>
      <c r="BV12" s="162">
        <v>19500</v>
      </c>
      <c r="BW12" s="164">
        <v>19104.722792607801</v>
      </c>
      <c r="BX12" s="162">
        <v>19500</v>
      </c>
      <c r="BY12" s="164" t="s">
        <v>94</v>
      </c>
      <c r="BZ12" s="162">
        <v>19500</v>
      </c>
      <c r="CA12" s="164" t="s">
        <v>94</v>
      </c>
      <c r="CB12" s="162">
        <v>19500</v>
      </c>
      <c r="CC12" s="164" t="s">
        <v>94</v>
      </c>
      <c r="CD12" s="162">
        <v>19500</v>
      </c>
      <c r="CE12" s="164" t="s">
        <v>94</v>
      </c>
      <c r="CF12" s="166">
        <v>19500</v>
      </c>
      <c r="CG12" s="164" t="s">
        <v>94</v>
      </c>
      <c r="CH12" s="166">
        <v>19500</v>
      </c>
      <c r="CI12" s="164" t="s">
        <v>94</v>
      </c>
      <c r="CJ12" s="166">
        <v>19500</v>
      </c>
      <c r="CK12" s="164"/>
    </row>
    <row r="13" spans="1:89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59">
        <v>17869.672350682973</v>
      </c>
      <c r="AD13" s="166"/>
      <c r="AE13" s="164"/>
      <c r="AF13" s="166"/>
      <c r="AG13" s="164"/>
      <c r="AH13" s="166"/>
      <c r="AI13" s="164"/>
      <c r="AJ13" s="166"/>
      <c r="AK13" s="164"/>
      <c r="AL13" s="166"/>
      <c r="AM13" s="164"/>
      <c r="AN13" s="162"/>
      <c r="AO13" s="86"/>
      <c r="AP13" s="164"/>
      <c r="AQ13" s="162">
        <v>18000</v>
      </c>
      <c r="AR13" s="86">
        <v>20500</v>
      </c>
      <c r="AS13" s="164">
        <v>17000</v>
      </c>
      <c r="AT13" s="162">
        <v>18000</v>
      </c>
      <c r="AU13" s="86"/>
      <c r="AV13" s="164">
        <v>17000</v>
      </c>
      <c r="AW13" s="162">
        <v>18000</v>
      </c>
      <c r="AX13" s="86"/>
      <c r="AY13" s="164">
        <v>17476.650236292495</v>
      </c>
      <c r="AZ13" s="162">
        <v>18000</v>
      </c>
      <c r="BA13" s="164">
        <v>18000</v>
      </c>
      <c r="BB13" s="166">
        <v>18000</v>
      </c>
      <c r="BC13" s="164">
        <v>18000</v>
      </c>
      <c r="BD13" s="166">
        <v>18000</v>
      </c>
      <c r="BE13" s="164">
        <v>18000</v>
      </c>
      <c r="BF13" s="166">
        <v>18000</v>
      </c>
      <c r="BG13" s="164">
        <v>16809.413355523197</v>
      </c>
      <c r="BH13" s="166">
        <v>18000</v>
      </c>
      <c r="BI13" s="164">
        <v>16649.448867115738</v>
      </c>
      <c r="BJ13" s="166">
        <v>18000</v>
      </c>
      <c r="BK13" s="164">
        <v>18000</v>
      </c>
      <c r="BL13" s="162">
        <v>18000</v>
      </c>
      <c r="BM13" s="164">
        <v>18000</v>
      </c>
      <c r="BN13" s="162">
        <v>18500</v>
      </c>
      <c r="BO13" s="164">
        <v>18500</v>
      </c>
      <c r="BP13" s="162">
        <v>18000</v>
      </c>
      <c r="BQ13" s="164">
        <v>17943.08530093063</v>
      </c>
      <c r="BR13" s="162">
        <v>18000</v>
      </c>
      <c r="BS13" s="164" t="s">
        <v>318</v>
      </c>
      <c r="BT13" s="162">
        <v>18000</v>
      </c>
      <c r="BU13" s="164">
        <v>18000</v>
      </c>
      <c r="BV13" s="162">
        <v>18000</v>
      </c>
      <c r="BW13" s="164">
        <v>17500</v>
      </c>
      <c r="BX13" s="162">
        <v>18000</v>
      </c>
      <c r="BY13" s="164" t="s">
        <v>94</v>
      </c>
      <c r="BZ13" s="162">
        <v>18000</v>
      </c>
      <c r="CA13" s="164">
        <v>17352.283086102594</v>
      </c>
      <c r="CB13" s="162">
        <v>18000</v>
      </c>
      <c r="CC13" s="164" t="s">
        <v>94</v>
      </c>
      <c r="CD13" s="162">
        <v>18000</v>
      </c>
      <c r="CE13" s="164" t="s">
        <v>94</v>
      </c>
      <c r="CF13" s="166">
        <v>18000</v>
      </c>
      <c r="CG13" s="164" t="s">
        <v>94</v>
      </c>
      <c r="CH13" s="166">
        <v>18000</v>
      </c>
      <c r="CI13" s="164" t="s">
        <v>94</v>
      </c>
      <c r="CJ13" s="166">
        <v>18000</v>
      </c>
      <c r="CK13" s="164"/>
    </row>
    <row r="14" spans="1:89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8"/>
      <c r="AD14" s="162"/>
      <c r="AE14" s="163"/>
      <c r="AF14" s="166"/>
      <c r="AG14" s="164"/>
      <c r="AH14" s="166"/>
      <c r="AI14" s="164"/>
      <c r="AJ14" s="166"/>
      <c r="AK14" s="164"/>
      <c r="AL14" s="166"/>
      <c r="AM14" s="164"/>
      <c r="AN14" s="162"/>
      <c r="AO14" s="86"/>
      <c r="AP14" s="164"/>
      <c r="AQ14" s="162">
        <v>18000</v>
      </c>
      <c r="AR14" s="86">
        <v>21000</v>
      </c>
      <c r="AS14" s="164">
        <v>17841.476510067114</v>
      </c>
      <c r="AT14" s="162">
        <v>16500</v>
      </c>
      <c r="AU14" s="86">
        <v>21000</v>
      </c>
      <c r="AV14" s="164">
        <v>21000</v>
      </c>
      <c r="AW14" s="162"/>
      <c r="AX14" s="86">
        <v>21000</v>
      </c>
      <c r="AY14" s="164"/>
      <c r="AZ14" s="162"/>
      <c r="BA14" s="164"/>
      <c r="BB14" s="166"/>
      <c r="BC14" s="164"/>
      <c r="BD14" s="166"/>
      <c r="BE14" s="164"/>
      <c r="BF14" s="166"/>
      <c r="BG14" s="164"/>
      <c r="BH14" s="166"/>
      <c r="BI14" s="164"/>
      <c r="BJ14" s="166">
        <v>18000</v>
      </c>
      <c r="BK14" s="164">
        <v>17828.61169837914</v>
      </c>
      <c r="BL14" s="162">
        <v>19000</v>
      </c>
      <c r="BM14" s="164">
        <v>19000</v>
      </c>
      <c r="BN14" s="162">
        <v>19000</v>
      </c>
      <c r="BO14" s="164">
        <v>19034.382924767538</v>
      </c>
      <c r="BP14" s="162">
        <v>19000</v>
      </c>
      <c r="BQ14" s="164">
        <v>19085.361134995699</v>
      </c>
      <c r="BR14" s="162">
        <v>19000</v>
      </c>
      <c r="BS14" s="164">
        <v>19237.5</v>
      </c>
      <c r="BT14" s="162">
        <v>19000</v>
      </c>
      <c r="BU14" s="164">
        <v>19064.541381858489</v>
      </c>
      <c r="BV14" s="162">
        <v>19000</v>
      </c>
      <c r="BW14" s="164">
        <v>18723.443480479713</v>
      </c>
      <c r="BX14" s="162">
        <v>19000</v>
      </c>
      <c r="BY14" s="164">
        <v>18787.876017949144</v>
      </c>
      <c r="BZ14" s="162">
        <v>19000</v>
      </c>
      <c r="CA14" s="164">
        <v>18898.02101576182</v>
      </c>
      <c r="CB14" s="162">
        <v>19000</v>
      </c>
      <c r="CC14" s="164">
        <v>18708.911155230177</v>
      </c>
      <c r="CD14" s="162">
        <v>19000</v>
      </c>
      <c r="CE14" s="164">
        <v>19000</v>
      </c>
      <c r="CF14" s="166">
        <v>19000</v>
      </c>
      <c r="CG14" s="164">
        <v>19475</v>
      </c>
      <c r="CH14" s="166">
        <v>19000</v>
      </c>
      <c r="CI14" s="164" t="s">
        <v>94</v>
      </c>
      <c r="CJ14" s="166">
        <v>19500</v>
      </c>
      <c r="CK14" s="164"/>
    </row>
    <row r="15" spans="1:89" x14ac:dyDescent="0.35">
      <c r="A15" s="82">
        <f t="shared" si="0"/>
        <v>10</v>
      </c>
      <c r="B15" s="87">
        <v>150000179</v>
      </c>
      <c r="C15" s="89" t="s">
        <v>454</v>
      </c>
      <c r="D15" s="88" t="s">
        <v>456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8"/>
      <c r="AD15" s="162"/>
      <c r="AE15" s="163"/>
      <c r="AF15" s="166"/>
      <c r="AG15" s="164"/>
      <c r="AH15" s="166"/>
      <c r="AI15" s="164"/>
      <c r="AJ15" s="166"/>
      <c r="AK15" s="164"/>
      <c r="AL15" s="166"/>
      <c r="AM15" s="164"/>
      <c r="AN15" s="162"/>
      <c r="AO15" s="86"/>
      <c r="AP15" s="164"/>
      <c r="AQ15" s="162"/>
      <c r="AR15" s="86"/>
      <c r="AS15" s="164"/>
      <c r="AT15" s="162"/>
      <c r="AU15" s="86"/>
      <c r="AV15" s="164"/>
      <c r="AW15" s="162"/>
      <c r="AX15" s="86"/>
      <c r="AY15" s="164"/>
      <c r="AZ15" s="162"/>
      <c r="BA15" s="164"/>
      <c r="BB15" s="166"/>
      <c r="BC15" s="164"/>
      <c r="BD15" s="166"/>
      <c r="BE15" s="164"/>
      <c r="BF15" s="166"/>
      <c r="BG15" s="164"/>
      <c r="BH15" s="166"/>
      <c r="BI15" s="164"/>
      <c r="BJ15" s="166"/>
      <c r="BK15" s="164"/>
      <c r="BL15" s="162"/>
      <c r="BM15" s="164"/>
      <c r="BN15" s="162"/>
      <c r="BO15" s="164"/>
      <c r="BP15" s="162"/>
      <c r="BQ15" s="164"/>
      <c r="BR15" s="162"/>
      <c r="BS15" s="164"/>
      <c r="BT15" s="162"/>
      <c r="BU15" s="164"/>
      <c r="BV15" s="162"/>
      <c r="BW15" s="164"/>
      <c r="BX15" s="162"/>
      <c r="BY15" s="164"/>
      <c r="BZ15" s="162"/>
      <c r="CA15" s="164"/>
      <c r="CB15" s="162"/>
      <c r="CC15" s="164"/>
      <c r="CD15" s="166">
        <v>19000</v>
      </c>
      <c r="CE15" s="164" t="s">
        <v>94</v>
      </c>
      <c r="CF15" s="166">
        <v>19000</v>
      </c>
      <c r="CG15" s="164" t="s">
        <v>94</v>
      </c>
      <c r="CH15" s="166">
        <v>19000</v>
      </c>
      <c r="CI15" s="164" t="s">
        <v>94</v>
      </c>
      <c r="CJ15" s="166">
        <v>19500</v>
      </c>
      <c r="CK15" s="164"/>
    </row>
    <row r="16" spans="1:89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8"/>
      <c r="AD16" s="162"/>
      <c r="AE16" s="163"/>
      <c r="AF16" s="166"/>
      <c r="AG16" s="164"/>
      <c r="AH16" s="166"/>
      <c r="AI16" s="164"/>
      <c r="AJ16" s="166"/>
      <c r="AK16" s="164"/>
      <c r="AL16" s="166"/>
      <c r="AM16" s="164"/>
      <c r="AN16" s="162"/>
      <c r="AO16" s="86"/>
      <c r="AP16" s="164"/>
      <c r="AQ16" s="162">
        <v>16500</v>
      </c>
      <c r="AR16" s="86">
        <v>21000</v>
      </c>
      <c r="AS16" s="164"/>
      <c r="AT16" s="162">
        <v>16000</v>
      </c>
      <c r="AU16" s="86"/>
      <c r="AV16" s="164"/>
      <c r="AW16" s="162"/>
      <c r="AX16" s="86"/>
      <c r="AY16" s="164"/>
      <c r="AZ16" s="162"/>
      <c r="BA16" s="164"/>
      <c r="BB16" s="166"/>
      <c r="BC16" s="164"/>
      <c r="BD16" s="166"/>
      <c r="BE16" s="164"/>
      <c r="BF16" s="166"/>
      <c r="BG16" s="164"/>
      <c r="BH16" s="166"/>
      <c r="BI16" s="164"/>
      <c r="BJ16" s="166">
        <v>17000</v>
      </c>
      <c r="BK16" s="164">
        <v>17425</v>
      </c>
      <c r="BL16" s="162">
        <v>18000</v>
      </c>
      <c r="BM16" s="164">
        <v>18000</v>
      </c>
      <c r="BN16" s="162">
        <v>18000</v>
      </c>
      <c r="BO16" s="164">
        <v>18000</v>
      </c>
      <c r="BP16" s="162">
        <v>18000</v>
      </c>
      <c r="BQ16" s="164">
        <v>18000</v>
      </c>
      <c r="BR16" s="162">
        <v>18000</v>
      </c>
      <c r="BS16" s="164" t="s">
        <v>318</v>
      </c>
      <c r="BT16" s="162">
        <v>18000</v>
      </c>
      <c r="BU16" s="164">
        <v>18000</v>
      </c>
      <c r="BV16" s="162">
        <v>18000</v>
      </c>
      <c r="BW16" s="164"/>
      <c r="BX16" s="162">
        <v>18000</v>
      </c>
      <c r="BY16" s="164" t="s">
        <v>94</v>
      </c>
      <c r="BZ16" s="162">
        <v>18000</v>
      </c>
      <c r="CA16" s="164">
        <v>17747.877758913412</v>
      </c>
      <c r="CB16" s="162">
        <v>18000</v>
      </c>
      <c r="CC16" s="164">
        <v>18000</v>
      </c>
      <c r="CD16" s="162">
        <v>18000</v>
      </c>
      <c r="CE16" s="164" t="s">
        <v>94</v>
      </c>
      <c r="CF16" s="166">
        <v>18000</v>
      </c>
      <c r="CG16" s="164" t="s">
        <v>94</v>
      </c>
      <c r="CH16" s="166">
        <v>18000</v>
      </c>
      <c r="CI16" s="164" t="s">
        <v>94</v>
      </c>
      <c r="CJ16" s="166">
        <v>18500</v>
      </c>
      <c r="CK16" s="164"/>
    </row>
    <row r="17" spans="1:89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59"/>
      <c r="AD17" s="162"/>
      <c r="AE17" s="164"/>
      <c r="AF17" s="166"/>
      <c r="AG17" s="164"/>
      <c r="AH17" s="166"/>
      <c r="AI17" s="164"/>
      <c r="AJ17" s="166"/>
      <c r="AK17" s="164"/>
      <c r="AL17" s="166"/>
      <c r="AM17" s="164"/>
      <c r="AN17" s="162"/>
      <c r="AO17" s="86"/>
      <c r="AP17" s="164"/>
      <c r="AQ17" s="162">
        <v>18000</v>
      </c>
      <c r="AR17" s="86">
        <v>21000</v>
      </c>
      <c r="AS17" s="164"/>
      <c r="AT17" s="162">
        <v>16500</v>
      </c>
      <c r="AU17" s="86">
        <v>21000</v>
      </c>
      <c r="AV17" s="164"/>
      <c r="AW17" s="162"/>
      <c r="AX17" s="86">
        <v>21000</v>
      </c>
      <c r="AY17" s="164"/>
      <c r="AZ17" s="162"/>
      <c r="BA17" s="164"/>
      <c r="BB17" s="166"/>
      <c r="BC17" s="164"/>
      <c r="BD17" s="166"/>
      <c r="BE17" s="164"/>
      <c r="BF17" s="166"/>
      <c r="BG17" s="164"/>
      <c r="BH17" s="166"/>
      <c r="BI17" s="164"/>
      <c r="BJ17" s="166"/>
      <c r="BK17" s="164"/>
      <c r="BL17" s="162"/>
      <c r="BM17" s="164"/>
      <c r="BN17" s="162"/>
      <c r="BO17" s="164"/>
      <c r="BP17" s="162"/>
      <c r="BQ17" s="164"/>
      <c r="BR17" s="162"/>
      <c r="BS17" s="164" t="s">
        <v>318</v>
      </c>
      <c r="BT17" s="162"/>
      <c r="BU17" s="164"/>
      <c r="BV17" s="162"/>
      <c r="BW17" s="164"/>
      <c r="BX17" s="162"/>
      <c r="BY17" s="164"/>
      <c r="BZ17" s="162"/>
      <c r="CA17" s="164"/>
      <c r="CB17" s="162"/>
      <c r="CC17" s="164"/>
      <c r="CD17" s="162"/>
      <c r="CE17" s="164"/>
      <c r="CF17" s="166"/>
      <c r="CG17" s="164"/>
      <c r="CH17" s="166"/>
      <c r="CI17" s="164"/>
      <c r="CJ17" s="166"/>
      <c r="CK17" s="164"/>
    </row>
    <row r="18" spans="1:89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59"/>
      <c r="AD18" s="162"/>
      <c r="AE18" s="164"/>
      <c r="AF18" s="166"/>
      <c r="AG18" s="164"/>
      <c r="AH18" s="166"/>
      <c r="AI18" s="164"/>
      <c r="AJ18" s="166"/>
      <c r="AK18" s="164"/>
      <c r="AL18" s="166"/>
      <c r="AM18" s="164"/>
      <c r="AN18" s="162"/>
      <c r="AO18" s="86"/>
      <c r="AP18" s="164"/>
      <c r="AQ18" s="162">
        <v>16500</v>
      </c>
      <c r="AR18" s="86">
        <v>21000</v>
      </c>
      <c r="AS18" s="164"/>
      <c r="AT18" s="162">
        <v>16000</v>
      </c>
      <c r="AU18" s="86"/>
      <c r="AV18" s="164"/>
      <c r="AW18" s="162"/>
      <c r="AX18" s="86"/>
      <c r="AY18" s="164"/>
      <c r="AZ18" s="162"/>
      <c r="BA18" s="164"/>
      <c r="BB18" s="166"/>
      <c r="BC18" s="164"/>
      <c r="BD18" s="166"/>
      <c r="BE18" s="164"/>
      <c r="BF18" s="166"/>
      <c r="BG18" s="164"/>
      <c r="BH18" s="166"/>
      <c r="BI18" s="164"/>
      <c r="BJ18" s="166"/>
      <c r="BK18" s="164"/>
      <c r="BL18" s="162"/>
      <c r="BM18" s="164"/>
      <c r="BN18" s="162"/>
      <c r="BO18" s="164"/>
      <c r="BP18" s="162"/>
      <c r="BQ18" s="164"/>
      <c r="BR18" s="162"/>
      <c r="BS18" s="164" t="s">
        <v>318</v>
      </c>
      <c r="BT18" s="162"/>
      <c r="BU18" s="164"/>
      <c r="BV18" s="162"/>
      <c r="BW18" s="164"/>
      <c r="BX18" s="162"/>
      <c r="BY18" s="164"/>
      <c r="BZ18" s="162"/>
      <c r="CA18" s="164"/>
      <c r="CB18" s="162"/>
      <c r="CC18" s="164"/>
      <c r="CD18" s="162"/>
      <c r="CE18" s="164"/>
      <c r="CF18" s="166"/>
      <c r="CG18" s="164"/>
      <c r="CH18" s="166"/>
      <c r="CI18" s="164"/>
      <c r="CJ18" s="166"/>
      <c r="CK18" s="164"/>
    </row>
    <row r="19" spans="1:89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59"/>
      <c r="AD19" s="162"/>
      <c r="AE19" s="164"/>
      <c r="AF19" s="166"/>
      <c r="AG19" s="164"/>
      <c r="AH19" s="166"/>
      <c r="AI19" s="164"/>
      <c r="AJ19" s="166"/>
      <c r="AK19" s="164"/>
      <c r="AL19" s="166"/>
      <c r="AM19" s="164"/>
      <c r="AN19" s="162"/>
      <c r="AO19" s="86"/>
      <c r="AP19" s="164"/>
      <c r="AQ19" s="162"/>
      <c r="AR19" s="86">
        <v>21000</v>
      </c>
      <c r="AS19" s="164"/>
      <c r="AT19" s="162"/>
      <c r="AU19" s="86"/>
      <c r="AV19" s="164"/>
      <c r="AW19" s="162"/>
      <c r="AX19" s="86"/>
      <c r="AY19" s="164"/>
      <c r="AZ19" s="162"/>
      <c r="BA19" s="164"/>
      <c r="BB19" s="166"/>
      <c r="BC19" s="164"/>
      <c r="BD19" s="166"/>
      <c r="BE19" s="164"/>
      <c r="BF19" s="166"/>
      <c r="BG19" s="164"/>
      <c r="BH19" s="166"/>
      <c r="BI19" s="164"/>
      <c r="BJ19" s="166"/>
      <c r="BK19" s="164"/>
      <c r="BL19" s="166"/>
      <c r="BM19" s="164"/>
      <c r="BN19" s="166"/>
      <c r="BO19" s="164"/>
      <c r="BP19" s="166"/>
      <c r="BQ19" s="164"/>
      <c r="BR19" s="166"/>
      <c r="BS19" s="164" t="s">
        <v>318</v>
      </c>
      <c r="BT19" s="166"/>
      <c r="BU19" s="164"/>
      <c r="BV19" s="166"/>
      <c r="BW19" s="164"/>
      <c r="BX19" s="166"/>
      <c r="BY19" s="164"/>
      <c r="BZ19" s="166"/>
      <c r="CA19" s="164"/>
      <c r="CB19" s="166"/>
      <c r="CC19" s="164"/>
      <c r="CD19" s="166"/>
      <c r="CE19" s="164"/>
      <c r="CF19" s="166"/>
      <c r="CG19" s="164"/>
      <c r="CH19" s="166"/>
      <c r="CI19" s="164"/>
      <c r="CJ19" s="166"/>
      <c r="CK19" s="164"/>
    </row>
    <row r="20" spans="1:89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59"/>
      <c r="AD20" s="162"/>
      <c r="AE20" s="164"/>
      <c r="AF20" s="166"/>
      <c r="AG20" s="164"/>
      <c r="AH20" s="166"/>
      <c r="AI20" s="164"/>
      <c r="AJ20" s="166"/>
      <c r="AK20" s="164"/>
      <c r="AL20" s="166"/>
      <c r="AM20" s="164"/>
      <c r="AN20" s="162"/>
      <c r="AO20" s="86"/>
      <c r="AP20" s="164"/>
      <c r="AQ20" s="162"/>
      <c r="AR20" s="86">
        <v>21000</v>
      </c>
      <c r="AS20" s="164"/>
      <c r="AT20" s="162"/>
      <c r="AU20" s="86"/>
      <c r="AV20" s="164"/>
      <c r="AW20" s="162"/>
      <c r="AX20" s="86"/>
      <c r="AY20" s="164"/>
      <c r="AZ20" s="162"/>
      <c r="BA20" s="164"/>
      <c r="BB20" s="166"/>
      <c r="BC20" s="164"/>
      <c r="BD20" s="166"/>
      <c r="BE20" s="164"/>
      <c r="BF20" s="166"/>
      <c r="BG20" s="164"/>
      <c r="BH20" s="166"/>
      <c r="BI20" s="164"/>
      <c r="BJ20" s="166"/>
      <c r="BK20" s="164"/>
      <c r="BL20" s="166"/>
      <c r="BM20" s="164"/>
      <c r="BN20" s="166"/>
      <c r="BO20" s="164"/>
      <c r="BP20" s="166"/>
      <c r="BQ20" s="164"/>
      <c r="BR20" s="166"/>
      <c r="BS20" s="164" t="s">
        <v>318</v>
      </c>
      <c r="BT20" s="166"/>
      <c r="BU20" s="164"/>
      <c r="BV20" s="166"/>
      <c r="BW20" s="164"/>
      <c r="BX20" s="166"/>
      <c r="BY20" s="164"/>
      <c r="BZ20" s="166"/>
      <c r="CA20" s="164"/>
      <c r="CB20" s="166"/>
      <c r="CC20" s="164"/>
      <c r="CD20" s="166"/>
      <c r="CE20" s="164"/>
      <c r="CF20" s="166"/>
      <c r="CG20" s="164"/>
      <c r="CH20" s="166"/>
      <c r="CI20" s="164"/>
      <c r="CJ20" s="166"/>
      <c r="CK20" s="164"/>
    </row>
    <row r="21" spans="1:89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59"/>
      <c r="AD21" s="162"/>
      <c r="AE21" s="164"/>
      <c r="AF21" s="166"/>
      <c r="AG21" s="164"/>
      <c r="AH21" s="166"/>
      <c r="AI21" s="164"/>
      <c r="AJ21" s="166"/>
      <c r="AK21" s="164"/>
      <c r="AL21" s="166"/>
      <c r="AM21" s="164"/>
      <c r="AN21" s="162"/>
      <c r="AO21" s="86"/>
      <c r="AP21" s="164"/>
      <c r="AQ21" s="162"/>
      <c r="AR21" s="86">
        <v>21000</v>
      </c>
      <c r="AS21" s="164"/>
      <c r="AT21" s="162"/>
      <c r="AU21" s="86"/>
      <c r="AV21" s="164"/>
      <c r="AW21" s="162"/>
      <c r="AX21" s="86"/>
      <c r="AY21" s="164"/>
      <c r="AZ21" s="162"/>
      <c r="BA21" s="164"/>
      <c r="BB21" s="166"/>
      <c r="BC21" s="164"/>
      <c r="BD21" s="166"/>
      <c r="BE21" s="164"/>
      <c r="BF21" s="166"/>
      <c r="BG21" s="164"/>
      <c r="BH21" s="166"/>
      <c r="BI21" s="164"/>
      <c r="BJ21" s="166"/>
      <c r="BK21" s="164"/>
      <c r="BL21" s="166"/>
      <c r="BM21" s="164"/>
      <c r="BN21" s="166"/>
      <c r="BO21" s="164"/>
      <c r="BP21" s="166"/>
      <c r="BQ21" s="164"/>
      <c r="BR21" s="166"/>
      <c r="BS21" s="164" t="s">
        <v>318</v>
      </c>
      <c r="BT21" s="166"/>
      <c r="BU21" s="164"/>
      <c r="BV21" s="166"/>
      <c r="BW21" s="164"/>
      <c r="BX21" s="166"/>
      <c r="BY21" s="164"/>
      <c r="BZ21" s="166"/>
      <c r="CA21" s="164"/>
      <c r="CB21" s="166"/>
      <c r="CC21" s="164"/>
      <c r="CD21" s="166"/>
      <c r="CE21" s="164"/>
      <c r="CF21" s="166"/>
      <c r="CG21" s="164"/>
      <c r="CH21" s="166"/>
      <c r="CI21" s="164"/>
      <c r="CJ21" s="166"/>
      <c r="CK21" s="164"/>
    </row>
    <row r="22" spans="1:89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59"/>
      <c r="AD22" s="162"/>
      <c r="AE22" s="164"/>
      <c r="AF22" s="166"/>
      <c r="AG22" s="164"/>
      <c r="AH22" s="166">
        <v>16500</v>
      </c>
      <c r="AI22" s="164">
        <v>15494.704121574949</v>
      </c>
      <c r="AJ22" s="166">
        <v>18000</v>
      </c>
      <c r="AK22" s="164">
        <v>18360</v>
      </c>
      <c r="AL22" s="166">
        <v>17000</v>
      </c>
      <c r="AM22" s="164"/>
      <c r="AN22" s="162">
        <v>17500</v>
      </c>
      <c r="AO22" s="86"/>
      <c r="AP22" s="164"/>
      <c r="AQ22" s="162"/>
      <c r="AR22" s="86"/>
      <c r="AS22" s="164"/>
      <c r="AT22" s="162"/>
      <c r="AU22" s="86"/>
      <c r="AV22" s="164"/>
      <c r="AW22" s="162"/>
      <c r="AX22" s="86"/>
      <c r="AY22" s="164"/>
      <c r="AZ22" s="162"/>
      <c r="BA22" s="164"/>
      <c r="BB22" s="166">
        <v>15000</v>
      </c>
      <c r="BC22" s="164"/>
      <c r="BD22" s="166"/>
      <c r="BE22" s="164"/>
      <c r="BF22" s="166"/>
      <c r="BG22" s="164"/>
      <c r="BH22" s="166"/>
      <c r="BI22" s="164"/>
      <c r="BJ22" s="166"/>
      <c r="BK22" s="164"/>
      <c r="BL22" s="166"/>
      <c r="BM22" s="164"/>
      <c r="BN22" s="166"/>
      <c r="BO22" s="164"/>
      <c r="BP22" s="166"/>
      <c r="BQ22" s="164"/>
      <c r="BR22" s="166"/>
      <c r="BS22" s="164" t="s">
        <v>318</v>
      </c>
      <c r="BT22" s="166"/>
      <c r="BU22" s="164"/>
      <c r="BV22" s="166"/>
      <c r="BW22" s="164"/>
      <c r="BX22" s="166"/>
      <c r="BY22" s="164"/>
      <c r="BZ22" s="166"/>
      <c r="CA22" s="164"/>
      <c r="CB22" s="166"/>
      <c r="CC22" s="164"/>
      <c r="CD22" s="166"/>
      <c r="CE22" s="164"/>
      <c r="CF22" s="166"/>
      <c r="CG22" s="164"/>
      <c r="CH22" s="166"/>
      <c r="CI22" s="164"/>
      <c r="CJ22" s="166"/>
      <c r="CK22" s="164"/>
    </row>
    <row r="23" spans="1:89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59"/>
      <c r="AD23" s="162"/>
      <c r="AE23" s="164"/>
      <c r="AF23" s="166"/>
      <c r="AG23" s="164"/>
      <c r="AH23" s="166">
        <v>14000</v>
      </c>
      <c r="AI23" s="164">
        <v>13672.819626987108</v>
      </c>
      <c r="AJ23" s="166">
        <v>14000</v>
      </c>
      <c r="AK23" s="164">
        <v>12732.504597278412</v>
      </c>
      <c r="AL23" s="166">
        <v>14000</v>
      </c>
      <c r="AM23" s="164"/>
      <c r="AN23" s="162">
        <v>13500</v>
      </c>
      <c r="AO23" s="86"/>
      <c r="AP23" s="164"/>
      <c r="AQ23" s="162"/>
      <c r="AR23" s="86"/>
      <c r="AS23" s="164"/>
      <c r="AT23" s="162"/>
      <c r="AU23" s="86"/>
      <c r="AV23" s="164"/>
      <c r="AW23" s="162"/>
      <c r="AX23" s="86"/>
      <c r="AY23" s="164"/>
      <c r="AZ23" s="162"/>
      <c r="BA23" s="164"/>
      <c r="BB23" s="166">
        <v>12500</v>
      </c>
      <c r="BC23" s="164"/>
      <c r="BD23" s="166"/>
      <c r="BE23" s="164"/>
      <c r="BF23" s="166"/>
      <c r="BG23" s="164"/>
      <c r="BH23" s="166"/>
      <c r="BI23" s="164"/>
      <c r="BJ23" s="166"/>
      <c r="BK23" s="164"/>
      <c r="BL23" s="166"/>
      <c r="BM23" s="164"/>
      <c r="BN23" s="166"/>
      <c r="BO23" s="164"/>
      <c r="BP23" s="166"/>
      <c r="BQ23" s="164"/>
      <c r="BR23" s="166"/>
      <c r="BS23" s="164" t="s">
        <v>318</v>
      </c>
      <c r="BT23" s="166"/>
      <c r="BU23" s="164"/>
      <c r="BV23" s="166"/>
      <c r="BW23" s="164"/>
      <c r="BX23" s="166"/>
      <c r="BY23" s="164"/>
      <c r="BZ23" s="166"/>
      <c r="CA23" s="164"/>
      <c r="CB23" s="166"/>
      <c r="CC23" s="164"/>
      <c r="CD23" s="166"/>
      <c r="CE23" s="164"/>
      <c r="CF23" s="166"/>
      <c r="CG23" s="164"/>
      <c r="CH23" s="166"/>
      <c r="CI23" s="164"/>
      <c r="CJ23" s="166"/>
      <c r="CK23" s="164"/>
    </row>
    <row r="24" spans="1:89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59"/>
      <c r="AD24" s="162"/>
      <c r="AE24" s="164"/>
      <c r="AF24" s="166"/>
      <c r="AG24" s="164"/>
      <c r="AH24" s="166">
        <v>14000</v>
      </c>
      <c r="AI24" s="164">
        <v>14000</v>
      </c>
      <c r="AJ24" s="166">
        <v>14000</v>
      </c>
      <c r="AK24" s="164">
        <v>11730</v>
      </c>
      <c r="AL24" s="166">
        <v>14000</v>
      </c>
      <c r="AM24" s="164"/>
      <c r="AN24" s="162">
        <v>13500</v>
      </c>
      <c r="AO24" s="86"/>
      <c r="AP24" s="164"/>
      <c r="AQ24" s="162"/>
      <c r="AR24" s="86"/>
      <c r="AS24" s="164"/>
      <c r="AT24" s="162"/>
      <c r="AU24" s="86"/>
      <c r="AV24" s="164"/>
      <c r="AW24" s="162"/>
      <c r="AX24" s="86"/>
      <c r="AY24" s="164"/>
      <c r="AZ24" s="162"/>
      <c r="BA24" s="164"/>
      <c r="BB24" s="166"/>
      <c r="BC24" s="164"/>
      <c r="BD24" s="166"/>
      <c r="BE24" s="164"/>
      <c r="BF24" s="166"/>
      <c r="BG24" s="164"/>
      <c r="BH24" s="166"/>
      <c r="BI24" s="164"/>
      <c r="BJ24" s="166"/>
      <c r="BK24" s="164"/>
      <c r="BL24" s="166"/>
      <c r="BM24" s="164"/>
      <c r="BN24" s="166"/>
      <c r="BO24" s="164"/>
      <c r="BP24" s="166"/>
      <c r="BQ24" s="164"/>
      <c r="BR24" s="166"/>
      <c r="BS24" s="164" t="s">
        <v>318</v>
      </c>
      <c r="BT24" s="166"/>
      <c r="BU24" s="164"/>
      <c r="BV24" s="166"/>
      <c r="BW24" s="164"/>
      <c r="BX24" s="166"/>
      <c r="BY24" s="164"/>
      <c r="BZ24" s="166"/>
      <c r="CA24" s="164"/>
      <c r="CB24" s="166"/>
      <c r="CC24" s="164"/>
      <c r="CD24" s="166"/>
      <c r="CE24" s="164"/>
      <c r="CF24" s="166"/>
      <c r="CG24" s="164"/>
      <c r="CH24" s="166"/>
      <c r="CI24" s="164"/>
      <c r="CJ24" s="166"/>
      <c r="CK24" s="164"/>
    </row>
    <row r="25" spans="1:89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59"/>
      <c r="AD25" s="162"/>
      <c r="AE25" s="164"/>
      <c r="AF25" s="166"/>
      <c r="AG25" s="164"/>
      <c r="AH25" s="166">
        <v>14000</v>
      </c>
      <c r="AI25" s="164">
        <v>13807.80430984275</v>
      </c>
      <c r="AJ25" s="166">
        <v>14000</v>
      </c>
      <c r="AK25" s="164">
        <v>11730</v>
      </c>
      <c r="AL25" s="166">
        <v>14000</v>
      </c>
      <c r="AM25" s="164"/>
      <c r="AN25" s="162">
        <v>13500</v>
      </c>
      <c r="AO25" s="86"/>
      <c r="AP25" s="164"/>
      <c r="AQ25" s="162"/>
      <c r="AR25" s="86"/>
      <c r="AS25" s="164"/>
      <c r="AT25" s="162"/>
      <c r="AU25" s="86"/>
      <c r="AV25" s="164"/>
      <c r="AW25" s="162"/>
      <c r="AX25" s="86"/>
      <c r="AY25" s="164"/>
      <c r="AZ25" s="162"/>
      <c r="BA25" s="164"/>
      <c r="BB25" s="166"/>
      <c r="BC25" s="164"/>
      <c r="BD25" s="166"/>
      <c r="BE25" s="164"/>
      <c r="BF25" s="166"/>
      <c r="BG25" s="164"/>
      <c r="BH25" s="166"/>
      <c r="BI25" s="164"/>
      <c r="BJ25" s="166"/>
      <c r="BK25" s="164"/>
      <c r="BL25" s="166"/>
      <c r="BM25" s="164"/>
      <c r="BN25" s="166"/>
      <c r="BO25" s="164"/>
      <c r="BP25" s="166"/>
      <c r="BQ25" s="164"/>
      <c r="BR25" s="166"/>
      <c r="BS25" s="164" t="s">
        <v>318</v>
      </c>
      <c r="BT25" s="166"/>
      <c r="BU25" s="164"/>
      <c r="BV25" s="166"/>
      <c r="BW25" s="164"/>
      <c r="BX25" s="166"/>
      <c r="BY25" s="164"/>
      <c r="BZ25" s="166"/>
      <c r="CA25" s="164"/>
      <c r="CB25" s="166"/>
      <c r="CC25" s="164"/>
      <c r="CD25" s="166"/>
      <c r="CE25" s="164"/>
      <c r="CF25" s="166"/>
      <c r="CG25" s="164"/>
      <c r="CH25" s="166"/>
      <c r="CI25" s="164"/>
      <c r="CJ25" s="166"/>
      <c r="CK25" s="164"/>
    </row>
    <row r="26" spans="1:89" x14ac:dyDescent="0.35">
      <c r="A26" s="82">
        <f t="shared" si="0"/>
        <v>21</v>
      </c>
      <c r="B26" s="13" t="s">
        <v>324</v>
      </c>
      <c r="C26" s="89"/>
      <c r="D26" s="88" t="s">
        <v>325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59"/>
      <c r="AD26" s="162"/>
      <c r="AE26" s="164"/>
      <c r="AF26" s="166"/>
      <c r="AG26" s="164"/>
      <c r="AH26" s="166"/>
      <c r="AI26" s="164"/>
      <c r="AJ26" s="166"/>
      <c r="AK26" s="164"/>
      <c r="AL26" s="166"/>
      <c r="AM26" s="164"/>
      <c r="AN26" s="162"/>
      <c r="AO26" s="86"/>
      <c r="AP26" s="164"/>
      <c r="AQ26" s="162"/>
      <c r="AR26" s="86"/>
      <c r="AS26" s="164"/>
      <c r="AT26" s="162"/>
      <c r="AU26" s="86"/>
      <c r="AV26" s="164"/>
      <c r="AW26" s="162"/>
      <c r="AX26" s="86"/>
      <c r="AY26" s="164"/>
      <c r="AZ26" s="162"/>
      <c r="BA26" s="164"/>
      <c r="BB26" s="166"/>
      <c r="BC26" s="164"/>
      <c r="BD26" s="166"/>
      <c r="BE26" s="164"/>
      <c r="BF26" s="166"/>
      <c r="BG26" s="164"/>
      <c r="BH26" s="166"/>
      <c r="BI26" s="164"/>
      <c r="BJ26" s="166"/>
      <c r="BK26" s="164"/>
      <c r="BL26" s="166"/>
      <c r="BM26" s="164"/>
      <c r="BN26" s="166"/>
      <c r="BO26" s="164"/>
      <c r="BP26" s="166"/>
      <c r="BQ26" s="164"/>
      <c r="BR26" s="166"/>
      <c r="BS26" s="164"/>
      <c r="BT26" s="166">
        <v>23500</v>
      </c>
      <c r="BU26" s="164">
        <v>23473</v>
      </c>
      <c r="BV26" s="166">
        <v>23500</v>
      </c>
      <c r="BW26" s="164">
        <v>24623</v>
      </c>
      <c r="BX26" s="166">
        <v>23500</v>
      </c>
      <c r="BY26" s="164" t="s">
        <v>94</v>
      </c>
      <c r="BZ26" s="166">
        <v>24000</v>
      </c>
      <c r="CA26" s="164">
        <v>24000</v>
      </c>
      <c r="CB26" s="166">
        <v>24000</v>
      </c>
      <c r="CC26" s="164">
        <v>24000</v>
      </c>
      <c r="CD26" s="166">
        <v>24000</v>
      </c>
      <c r="CE26" s="164" t="s">
        <v>94</v>
      </c>
      <c r="CF26" s="166">
        <v>24000</v>
      </c>
      <c r="CG26" s="164">
        <v>24000</v>
      </c>
      <c r="CH26" s="166">
        <v>24000</v>
      </c>
      <c r="CI26" s="164">
        <v>24000</v>
      </c>
      <c r="CJ26" s="166">
        <v>24000</v>
      </c>
      <c r="CK26" s="164"/>
    </row>
    <row r="27" spans="1:89" x14ac:dyDescent="0.35">
      <c r="A27" s="82">
        <f t="shared" si="0"/>
        <v>22</v>
      </c>
      <c r="B27" s="13" t="s">
        <v>323</v>
      </c>
      <c r="C27" s="89"/>
      <c r="D27" s="88" t="s">
        <v>322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59"/>
      <c r="AD27" s="162"/>
      <c r="AE27" s="164"/>
      <c r="AF27" s="166"/>
      <c r="AG27" s="164"/>
      <c r="AH27" s="166"/>
      <c r="AI27" s="164"/>
      <c r="AJ27" s="166"/>
      <c r="AK27" s="164"/>
      <c r="AL27" s="166"/>
      <c r="AM27" s="164"/>
      <c r="AN27" s="162"/>
      <c r="AO27" s="86"/>
      <c r="AP27" s="164"/>
      <c r="AQ27" s="162"/>
      <c r="AR27" s="86"/>
      <c r="AS27" s="164"/>
      <c r="AT27" s="162"/>
      <c r="AU27" s="86"/>
      <c r="AV27" s="164"/>
      <c r="AW27" s="162"/>
      <c r="AX27" s="86"/>
      <c r="AY27" s="164"/>
      <c r="AZ27" s="162"/>
      <c r="BA27" s="164"/>
      <c r="BB27" s="166"/>
      <c r="BC27" s="164"/>
      <c r="BD27" s="166"/>
      <c r="BE27" s="164"/>
      <c r="BF27" s="166"/>
      <c r="BG27" s="164"/>
      <c r="BH27" s="166"/>
      <c r="BI27" s="164"/>
      <c r="BJ27" s="166"/>
      <c r="BK27" s="164"/>
      <c r="BL27" s="166"/>
      <c r="BM27" s="164"/>
      <c r="BN27" s="166"/>
      <c r="BO27" s="164"/>
      <c r="BP27" s="166"/>
      <c r="BQ27" s="164"/>
      <c r="BR27" s="166"/>
      <c r="BS27" s="164"/>
      <c r="BT27" s="166">
        <v>18200</v>
      </c>
      <c r="BU27" s="164">
        <v>18180</v>
      </c>
      <c r="BV27" s="166">
        <v>18200</v>
      </c>
      <c r="BW27" s="164">
        <v>18072.358715988481</v>
      </c>
      <c r="BX27" s="166">
        <v>18200</v>
      </c>
      <c r="BY27" s="164">
        <v>17648.077554568285</v>
      </c>
      <c r="BZ27" s="166">
        <v>18200</v>
      </c>
      <c r="CA27" s="164">
        <v>17660.89964526075</v>
      </c>
      <c r="CB27" s="166">
        <v>18200</v>
      </c>
      <c r="CC27" s="164">
        <v>17651.868017567645</v>
      </c>
      <c r="CD27" s="166">
        <v>18200</v>
      </c>
      <c r="CE27" s="164">
        <v>17273.513509567299</v>
      </c>
      <c r="CF27" s="166">
        <v>18200</v>
      </c>
      <c r="CG27" s="164">
        <v>16380</v>
      </c>
      <c r="CH27" s="166">
        <v>18200</v>
      </c>
      <c r="CI27" s="164">
        <v>16650</v>
      </c>
      <c r="CJ27" s="166">
        <v>18200</v>
      </c>
      <c r="CK27" s="164"/>
    </row>
    <row r="28" spans="1:89" x14ac:dyDescent="0.35">
      <c r="A28" s="82">
        <f t="shared" si="0"/>
        <v>23</v>
      </c>
      <c r="B28" s="13">
        <v>150000118</v>
      </c>
      <c r="C28" s="89"/>
      <c r="D28" s="88" t="s">
        <v>406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59"/>
      <c r="AD28" s="162"/>
      <c r="AE28" s="164"/>
      <c r="AF28" s="166"/>
      <c r="AG28" s="164"/>
      <c r="AH28" s="166"/>
      <c r="AI28" s="164"/>
      <c r="AJ28" s="166"/>
      <c r="AK28" s="164"/>
      <c r="AL28" s="166"/>
      <c r="AM28" s="164"/>
      <c r="AN28" s="162"/>
      <c r="AO28" s="86"/>
      <c r="AP28" s="164"/>
      <c r="AQ28" s="162"/>
      <c r="AR28" s="86"/>
      <c r="AS28" s="164"/>
      <c r="AT28" s="162"/>
      <c r="AU28" s="86"/>
      <c r="AV28" s="164"/>
      <c r="AW28" s="162"/>
      <c r="AX28" s="86"/>
      <c r="AY28" s="164"/>
      <c r="AZ28" s="162"/>
      <c r="BA28" s="164"/>
      <c r="BB28" s="166"/>
      <c r="BC28" s="164"/>
      <c r="BD28" s="166"/>
      <c r="BE28" s="164"/>
      <c r="BF28" s="166"/>
      <c r="BG28" s="164"/>
      <c r="BH28" s="166"/>
      <c r="BI28" s="164"/>
      <c r="BJ28" s="166"/>
      <c r="BK28" s="164"/>
      <c r="BL28" s="166"/>
      <c r="BM28" s="164"/>
      <c r="BN28" s="166"/>
      <c r="BO28" s="164"/>
      <c r="BP28" s="166"/>
      <c r="BQ28" s="164"/>
      <c r="BR28" s="166"/>
      <c r="BS28" s="164"/>
      <c r="BT28" s="166"/>
      <c r="BU28" s="164"/>
      <c r="BV28" s="166"/>
      <c r="BW28" s="164"/>
      <c r="BX28" s="166"/>
      <c r="BY28" s="164"/>
      <c r="BZ28" s="166"/>
      <c r="CA28" s="164"/>
      <c r="CB28" s="166">
        <v>16000</v>
      </c>
      <c r="CC28" s="164" t="s">
        <v>94</v>
      </c>
      <c r="CD28" s="166">
        <v>16000</v>
      </c>
      <c r="CE28" s="164" t="s">
        <v>94</v>
      </c>
      <c r="CF28" s="166">
        <v>16000</v>
      </c>
      <c r="CG28" s="164" t="s">
        <v>94</v>
      </c>
      <c r="CH28" s="166">
        <v>16000</v>
      </c>
      <c r="CI28" s="164" t="s">
        <v>94</v>
      </c>
      <c r="CJ28" s="166">
        <v>16000</v>
      </c>
      <c r="CK28" s="164"/>
    </row>
    <row r="29" spans="1:89" x14ac:dyDescent="0.35">
      <c r="A29" s="82">
        <f t="shared" si="0"/>
        <v>24</v>
      </c>
      <c r="B29" s="13" t="s">
        <v>378</v>
      </c>
      <c r="C29" s="89"/>
      <c r="D29" s="88" t="s">
        <v>377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59"/>
      <c r="AD29" s="162"/>
      <c r="AE29" s="164"/>
      <c r="AF29" s="166"/>
      <c r="AG29" s="164"/>
      <c r="AH29" s="166"/>
      <c r="AI29" s="164"/>
      <c r="AJ29" s="166"/>
      <c r="AK29" s="164"/>
      <c r="AL29" s="166"/>
      <c r="AM29" s="164"/>
      <c r="AN29" s="162"/>
      <c r="AO29" s="86"/>
      <c r="AP29" s="164"/>
      <c r="AQ29" s="162"/>
      <c r="AR29" s="86"/>
      <c r="AS29" s="164"/>
      <c r="AT29" s="162"/>
      <c r="AU29" s="86"/>
      <c r="AV29" s="164"/>
      <c r="AW29" s="162"/>
      <c r="AX29" s="86"/>
      <c r="AY29" s="164"/>
      <c r="AZ29" s="162"/>
      <c r="BA29" s="164"/>
      <c r="BB29" s="166"/>
      <c r="BC29" s="164"/>
      <c r="BD29" s="166"/>
      <c r="BE29" s="164"/>
      <c r="BF29" s="166"/>
      <c r="BG29" s="164"/>
      <c r="BH29" s="166"/>
      <c r="BI29" s="164"/>
      <c r="BJ29" s="166"/>
      <c r="BK29" s="164"/>
      <c r="BL29" s="166"/>
      <c r="BM29" s="164"/>
      <c r="BN29" s="166"/>
      <c r="BO29" s="164"/>
      <c r="BP29" s="166"/>
      <c r="BQ29" s="164"/>
      <c r="BR29" s="166"/>
      <c r="BS29" s="164"/>
      <c r="BT29" s="166">
        <v>16200</v>
      </c>
      <c r="BU29" s="164"/>
      <c r="BV29" s="166">
        <v>16200</v>
      </c>
      <c r="BW29" s="164">
        <v>16200</v>
      </c>
      <c r="BX29" s="166">
        <v>16200</v>
      </c>
      <c r="BY29" s="164">
        <v>16200</v>
      </c>
      <c r="BZ29" s="166">
        <v>16200</v>
      </c>
      <c r="CA29" s="164">
        <v>16200</v>
      </c>
      <c r="CB29" s="166">
        <v>16200</v>
      </c>
      <c r="CC29" s="164">
        <v>16200</v>
      </c>
      <c r="CD29" s="166">
        <v>16200</v>
      </c>
      <c r="CE29" s="164">
        <v>16200</v>
      </c>
      <c r="CF29" s="166">
        <v>16200</v>
      </c>
      <c r="CG29" s="164">
        <v>16200</v>
      </c>
      <c r="CH29" s="166">
        <v>16200</v>
      </c>
      <c r="CI29" s="164">
        <v>16200</v>
      </c>
      <c r="CJ29" s="166">
        <v>16200</v>
      </c>
      <c r="CK29" s="164"/>
    </row>
    <row r="30" spans="1:89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8"/>
      <c r="AD30" s="162"/>
      <c r="AE30" s="163"/>
      <c r="AF30" s="162"/>
      <c r="AG30" s="163"/>
      <c r="AH30" s="162"/>
      <c r="AI30" s="163"/>
      <c r="AJ30" s="162"/>
      <c r="AK30" s="163"/>
      <c r="AL30" s="162"/>
      <c r="AM30" s="163"/>
      <c r="AN30" s="162"/>
      <c r="AO30" s="86"/>
      <c r="AP30" s="163"/>
      <c r="AQ30" s="162"/>
      <c r="AR30" s="86"/>
      <c r="AS30" s="163"/>
      <c r="AT30" s="162"/>
      <c r="AU30" s="86"/>
      <c r="AV30" s="163"/>
      <c r="AW30" s="162"/>
      <c r="AX30" s="86"/>
      <c r="AY30" s="163"/>
      <c r="AZ30" s="162"/>
      <c r="BA30" s="163"/>
      <c r="BB30" s="166"/>
      <c r="BC30" s="164"/>
      <c r="BD30" s="166"/>
      <c r="BE30" s="164"/>
      <c r="BF30" s="166"/>
      <c r="BG30" s="164"/>
      <c r="BH30" s="166"/>
      <c r="BI30" s="164"/>
      <c r="BJ30" s="166"/>
      <c r="BK30" s="164"/>
      <c r="BL30" s="166"/>
      <c r="BM30" s="164"/>
      <c r="BN30" s="166"/>
      <c r="BO30" s="164"/>
      <c r="BP30" s="166"/>
      <c r="BQ30" s="164"/>
      <c r="BR30" s="166"/>
      <c r="BS30" s="164" t="s">
        <v>318</v>
      </c>
      <c r="BT30" s="166"/>
      <c r="BU30" s="164"/>
      <c r="BV30" s="166"/>
      <c r="BW30" s="164"/>
      <c r="BX30" s="166"/>
      <c r="BY30" s="164"/>
      <c r="BZ30" s="166"/>
      <c r="CA30" s="164"/>
      <c r="CB30" s="166"/>
      <c r="CC30" s="164"/>
      <c r="CD30" s="166"/>
      <c r="CE30" s="164"/>
      <c r="CF30" s="166"/>
      <c r="CG30" s="164"/>
      <c r="CH30" s="166"/>
      <c r="CI30" s="164"/>
      <c r="CJ30" s="166"/>
      <c r="CK30" s="164"/>
    </row>
    <row r="31" spans="1:89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59"/>
      <c r="AD31" s="162"/>
      <c r="AE31" s="164"/>
      <c r="AF31" s="166"/>
      <c r="AG31" s="164"/>
      <c r="AH31" s="166"/>
      <c r="AI31" s="164"/>
      <c r="AJ31" s="166">
        <v>18000</v>
      </c>
      <c r="AK31" s="164">
        <v>17876.24750499002</v>
      </c>
      <c r="AL31" s="166">
        <v>18000</v>
      </c>
      <c r="AM31" s="164">
        <v>18000</v>
      </c>
      <c r="AN31" s="162">
        <v>18000</v>
      </c>
      <c r="AO31" s="86"/>
      <c r="AP31" s="164">
        <v>18000</v>
      </c>
      <c r="AQ31" s="162">
        <v>18000</v>
      </c>
      <c r="AR31" s="86">
        <v>18000</v>
      </c>
      <c r="AS31" s="164"/>
      <c r="AT31" s="162">
        <v>18000</v>
      </c>
      <c r="AU31" s="86"/>
      <c r="AV31" s="164"/>
      <c r="AW31" s="162"/>
      <c r="AX31" s="86"/>
      <c r="AY31" s="164"/>
      <c r="AZ31" s="162"/>
      <c r="BA31" s="164"/>
      <c r="BB31" s="166"/>
      <c r="BC31" s="164"/>
      <c r="BD31" s="166"/>
      <c r="BE31" s="164"/>
      <c r="BF31" s="166"/>
      <c r="BG31" s="164"/>
      <c r="BH31" s="166"/>
      <c r="BI31" s="164"/>
      <c r="BJ31" s="166"/>
      <c r="BK31" s="164"/>
      <c r="BL31" s="166">
        <v>17500</v>
      </c>
      <c r="BM31" s="164"/>
      <c r="BN31" s="166">
        <v>17500</v>
      </c>
      <c r="BO31" s="164">
        <v>17500</v>
      </c>
      <c r="BP31" s="166">
        <v>17500</v>
      </c>
      <c r="BQ31" s="164">
        <v>17500</v>
      </c>
      <c r="BR31" s="166">
        <v>17500</v>
      </c>
      <c r="BS31" s="164">
        <v>17500</v>
      </c>
      <c r="BT31" s="166">
        <v>17500</v>
      </c>
      <c r="BU31" s="164">
        <v>17500</v>
      </c>
      <c r="BV31" s="166">
        <v>17500</v>
      </c>
      <c r="BW31" s="164"/>
      <c r="BX31" s="166">
        <v>17500</v>
      </c>
      <c r="BY31" s="164" t="s">
        <v>94</v>
      </c>
      <c r="BZ31" s="166">
        <v>17500</v>
      </c>
      <c r="CA31" s="164" t="s">
        <v>94</v>
      </c>
      <c r="CB31" s="166">
        <v>17500</v>
      </c>
      <c r="CC31" s="164" t="s">
        <v>94</v>
      </c>
      <c r="CD31" s="166">
        <v>17500</v>
      </c>
      <c r="CE31" s="164" t="s">
        <v>94</v>
      </c>
      <c r="CF31" s="166">
        <v>17500</v>
      </c>
      <c r="CG31" s="164" t="s">
        <v>94</v>
      </c>
      <c r="CH31" s="166">
        <v>17500</v>
      </c>
      <c r="CI31" s="164" t="s">
        <v>94</v>
      </c>
      <c r="CJ31" s="166">
        <v>17500</v>
      </c>
      <c r="CK31" s="164"/>
    </row>
    <row r="32" spans="1:89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59"/>
      <c r="AD32" s="162"/>
      <c r="AE32" s="164"/>
      <c r="AF32" s="166"/>
      <c r="AG32" s="164"/>
      <c r="AH32" s="166"/>
      <c r="AI32" s="164"/>
      <c r="AJ32" s="166"/>
      <c r="AK32" s="164"/>
      <c r="AL32" s="166">
        <v>17000</v>
      </c>
      <c r="AM32" s="164">
        <v>17000</v>
      </c>
      <c r="AN32" s="162">
        <v>17000</v>
      </c>
      <c r="AO32" s="86"/>
      <c r="AP32" s="164"/>
      <c r="AQ32" s="162">
        <v>16500</v>
      </c>
      <c r="AR32" s="86"/>
      <c r="AS32" s="164"/>
      <c r="AT32" s="162">
        <v>16500</v>
      </c>
      <c r="AU32" s="86"/>
      <c r="AV32" s="164"/>
      <c r="AW32" s="162"/>
      <c r="AX32" s="86"/>
      <c r="AY32" s="164"/>
      <c r="AZ32" s="162"/>
      <c r="BA32" s="164"/>
      <c r="BB32" s="166"/>
      <c r="BC32" s="164"/>
      <c r="BD32" s="166"/>
      <c r="BE32" s="164"/>
      <c r="BF32" s="166"/>
      <c r="BG32" s="164"/>
      <c r="BH32" s="166"/>
      <c r="BI32" s="164"/>
      <c r="BJ32" s="166"/>
      <c r="BK32" s="164"/>
      <c r="BL32" s="166">
        <v>17500</v>
      </c>
      <c r="BM32" s="164"/>
      <c r="BN32" s="166">
        <v>17500</v>
      </c>
      <c r="BO32" s="164">
        <v>17500</v>
      </c>
      <c r="BP32" s="166">
        <v>17500</v>
      </c>
      <c r="BQ32" s="164"/>
      <c r="BR32" s="166">
        <v>17500</v>
      </c>
      <c r="BS32" s="164">
        <v>17500</v>
      </c>
      <c r="BT32" s="166">
        <v>17500</v>
      </c>
      <c r="BU32" s="164"/>
      <c r="BV32" s="166">
        <v>17500</v>
      </c>
      <c r="BW32" s="164"/>
      <c r="BX32" s="166">
        <v>17500</v>
      </c>
      <c r="BY32" s="164" t="s">
        <v>94</v>
      </c>
      <c r="BZ32" s="166">
        <v>17500</v>
      </c>
      <c r="CA32" s="164" t="s">
        <v>94</v>
      </c>
      <c r="CB32" s="166">
        <v>17500</v>
      </c>
      <c r="CC32" s="164" t="s">
        <v>94</v>
      </c>
      <c r="CD32" s="166">
        <v>17500</v>
      </c>
      <c r="CE32" s="164" t="s">
        <v>94</v>
      </c>
      <c r="CF32" s="280">
        <v>20000</v>
      </c>
      <c r="CG32" s="164">
        <v>20000</v>
      </c>
      <c r="CH32" s="162">
        <v>20000</v>
      </c>
      <c r="CI32" s="164">
        <v>20000</v>
      </c>
      <c r="CJ32" s="162">
        <v>20000</v>
      </c>
      <c r="CK32" s="164"/>
    </row>
    <row r="33" spans="1:89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59"/>
      <c r="AD33" s="162"/>
      <c r="AE33" s="164"/>
      <c r="AF33" s="166"/>
      <c r="AG33" s="164"/>
      <c r="AH33" s="166"/>
      <c r="AI33" s="164"/>
      <c r="AJ33" s="166"/>
      <c r="AK33" s="164"/>
      <c r="AL33" s="166"/>
      <c r="AM33" s="164"/>
      <c r="AN33" s="162"/>
      <c r="AO33" s="86"/>
      <c r="AP33" s="164"/>
      <c r="AQ33" s="162">
        <v>16500</v>
      </c>
      <c r="AR33" s="86"/>
      <c r="AS33" s="164"/>
      <c r="AT33" s="162">
        <v>16500</v>
      </c>
      <c r="AU33" s="86"/>
      <c r="AV33" s="164"/>
      <c r="AW33" s="162"/>
      <c r="AX33" s="86"/>
      <c r="AY33" s="164"/>
      <c r="AZ33" s="162"/>
      <c r="BA33" s="164"/>
      <c r="BB33" s="166"/>
      <c r="BC33" s="164"/>
      <c r="BD33" s="166"/>
      <c r="BE33" s="164"/>
      <c r="BF33" s="166"/>
      <c r="BG33" s="164"/>
      <c r="BH33" s="166"/>
      <c r="BI33" s="164"/>
      <c r="BJ33" s="166"/>
      <c r="BK33" s="164"/>
      <c r="BL33" s="166">
        <v>17500</v>
      </c>
      <c r="BM33" s="164"/>
      <c r="BN33" s="166">
        <v>17500</v>
      </c>
      <c r="BO33" s="164"/>
      <c r="BP33" s="166">
        <v>17500</v>
      </c>
      <c r="BQ33" s="164"/>
      <c r="BR33" s="166">
        <v>17500</v>
      </c>
      <c r="BS33" s="164" t="s">
        <v>318</v>
      </c>
      <c r="BT33" s="166">
        <v>17500</v>
      </c>
      <c r="BU33" s="164"/>
      <c r="BV33" s="166">
        <v>17500</v>
      </c>
      <c r="BW33" s="164"/>
      <c r="BX33" s="166">
        <v>17500</v>
      </c>
      <c r="BY33" s="164" t="s">
        <v>94</v>
      </c>
      <c r="BZ33" s="166">
        <v>17500</v>
      </c>
      <c r="CA33" s="164" t="s">
        <v>94</v>
      </c>
      <c r="CB33" s="166">
        <v>17500</v>
      </c>
      <c r="CC33" s="164" t="s">
        <v>94</v>
      </c>
      <c r="CD33" s="166">
        <v>17500</v>
      </c>
      <c r="CE33" s="164" t="s">
        <v>94</v>
      </c>
      <c r="CF33" s="166">
        <v>17500</v>
      </c>
      <c r="CG33" s="164" t="s">
        <v>94</v>
      </c>
      <c r="CH33" s="166">
        <v>17500</v>
      </c>
      <c r="CI33" s="164" t="s">
        <v>94</v>
      </c>
      <c r="CJ33" s="166">
        <v>17500</v>
      </c>
      <c r="CK33" s="164"/>
    </row>
    <row r="34" spans="1:89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59"/>
      <c r="AD34" s="162"/>
      <c r="AE34" s="164"/>
      <c r="AF34" s="166"/>
      <c r="AG34" s="164"/>
      <c r="AH34" s="166"/>
      <c r="AI34" s="164"/>
      <c r="AJ34" s="166"/>
      <c r="AK34" s="164"/>
      <c r="AL34" s="166"/>
      <c r="AM34" s="164"/>
      <c r="AN34" s="162"/>
      <c r="AO34" s="86"/>
      <c r="AP34" s="164"/>
      <c r="AQ34" s="162">
        <v>16000</v>
      </c>
      <c r="AR34" s="86"/>
      <c r="AS34" s="164"/>
      <c r="AT34" s="162">
        <v>16000</v>
      </c>
      <c r="AU34" s="86"/>
      <c r="AV34" s="164"/>
      <c r="AW34" s="162"/>
      <c r="AX34" s="86"/>
      <c r="AY34" s="164"/>
      <c r="AZ34" s="162"/>
      <c r="BA34" s="164"/>
      <c r="BB34" s="166"/>
      <c r="BC34" s="164"/>
      <c r="BD34" s="166"/>
      <c r="BE34" s="164"/>
      <c r="BF34" s="166"/>
      <c r="BG34" s="164"/>
      <c r="BH34" s="166"/>
      <c r="BI34" s="164"/>
      <c r="BJ34" s="166"/>
      <c r="BK34" s="164"/>
      <c r="BL34" s="166"/>
      <c r="BM34" s="164"/>
      <c r="BN34" s="166"/>
      <c r="BO34" s="164"/>
      <c r="BP34" s="166"/>
      <c r="BQ34" s="164"/>
      <c r="BR34" s="166"/>
      <c r="BS34" s="207" t="s">
        <v>318</v>
      </c>
      <c r="BT34" s="166"/>
      <c r="BU34" s="164"/>
      <c r="BV34" s="166"/>
      <c r="BW34" s="164"/>
      <c r="BX34" s="166"/>
      <c r="BY34" s="164"/>
      <c r="BZ34" s="166"/>
      <c r="CA34" s="164"/>
      <c r="CB34" s="166"/>
      <c r="CC34" s="164"/>
      <c r="CD34" s="166"/>
      <c r="CE34" s="164"/>
      <c r="CF34" s="166"/>
      <c r="CG34" s="164" t="s">
        <v>94</v>
      </c>
      <c r="CH34" s="166"/>
      <c r="CI34" s="164"/>
      <c r="CJ34" s="166"/>
      <c r="CK34" s="164"/>
    </row>
    <row r="35" spans="1:89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59"/>
      <c r="AD35" s="162"/>
      <c r="AE35" s="164"/>
      <c r="AF35" s="166"/>
      <c r="AG35" s="164"/>
      <c r="AH35" s="166"/>
      <c r="AI35" s="164"/>
      <c r="AJ35" s="166">
        <v>16000</v>
      </c>
      <c r="AK35" s="164">
        <v>15503.226658381234</v>
      </c>
      <c r="AL35" s="166">
        <v>16000</v>
      </c>
      <c r="AM35" s="164">
        <v>15500</v>
      </c>
      <c r="AN35" s="162">
        <v>16000</v>
      </c>
      <c r="AO35" s="86"/>
      <c r="AP35" s="164"/>
      <c r="AQ35" s="162">
        <v>15000</v>
      </c>
      <c r="AR35" s="86">
        <v>14500</v>
      </c>
      <c r="AS35" s="164"/>
      <c r="AT35" s="162">
        <v>15000</v>
      </c>
      <c r="AU35" s="86"/>
      <c r="AV35" s="164">
        <v>14507.964688572831</v>
      </c>
      <c r="AW35" s="162"/>
      <c r="AX35" s="86"/>
      <c r="AY35" s="164"/>
      <c r="AZ35" s="162"/>
      <c r="BA35" s="164"/>
      <c r="BB35" s="166"/>
      <c r="BC35" s="164"/>
      <c r="BD35" s="166"/>
      <c r="BE35" s="164"/>
      <c r="BF35" s="166"/>
      <c r="BG35" s="164"/>
      <c r="BH35" s="166"/>
      <c r="BI35" s="164"/>
      <c r="BJ35" s="166"/>
      <c r="BK35" s="164"/>
      <c r="BL35" s="166"/>
      <c r="BM35" s="164"/>
      <c r="BN35" s="166"/>
      <c r="BO35" s="164"/>
      <c r="BP35" s="166"/>
      <c r="BQ35" s="164"/>
      <c r="BR35" s="166"/>
      <c r="BS35" s="207" t="s">
        <v>318</v>
      </c>
      <c r="BT35" s="166"/>
      <c r="BU35" s="164"/>
      <c r="BV35" s="166"/>
      <c r="BW35" s="164"/>
      <c r="BX35" s="166"/>
      <c r="BY35" s="164"/>
      <c r="BZ35" s="166"/>
      <c r="CA35" s="164"/>
      <c r="CB35" s="166"/>
      <c r="CC35" s="164"/>
      <c r="CD35" s="166"/>
      <c r="CE35" s="164"/>
      <c r="CF35" s="166"/>
      <c r="CG35" s="164" t="s">
        <v>94</v>
      </c>
      <c r="CH35" s="166"/>
      <c r="CI35" s="164"/>
      <c r="CJ35" s="166"/>
      <c r="CK35" s="164"/>
    </row>
    <row r="36" spans="1:89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59"/>
      <c r="AD36" s="162"/>
      <c r="AE36" s="164"/>
      <c r="AF36" s="166"/>
      <c r="AG36" s="164"/>
      <c r="AH36" s="166"/>
      <c r="AI36" s="164"/>
      <c r="AJ36" s="166"/>
      <c r="AK36" s="164"/>
      <c r="AL36" s="166"/>
      <c r="AM36" s="164"/>
      <c r="AN36" s="162"/>
      <c r="AO36" s="86"/>
      <c r="AP36" s="164"/>
      <c r="AQ36" s="162">
        <v>14500</v>
      </c>
      <c r="AR36" s="86"/>
      <c r="AS36" s="164"/>
      <c r="AT36" s="162">
        <v>14500</v>
      </c>
      <c r="AU36" s="86"/>
      <c r="AV36" s="164"/>
      <c r="AW36" s="162"/>
      <c r="AX36" s="86"/>
      <c r="AY36" s="164"/>
      <c r="AZ36" s="162"/>
      <c r="BA36" s="164"/>
      <c r="BB36" s="166"/>
      <c r="BC36" s="164"/>
      <c r="BD36" s="166"/>
      <c r="BE36" s="164"/>
      <c r="BF36" s="166"/>
      <c r="BG36" s="164"/>
      <c r="BH36" s="166"/>
      <c r="BI36" s="164"/>
      <c r="BJ36" s="166"/>
      <c r="BK36" s="164"/>
      <c r="BL36" s="166"/>
      <c r="BM36" s="164"/>
      <c r="BN36" s="166"/>
      <c r="BO36" s="164"/>
      <c r="BP36" s="166"/>
      <c r="BQ36" s="164"/>
      <c r="BR36" s="166"/>
      <c r="BS36" s="207" t="s">
        <v>318</v>
      </c>
      <c r="BT36" s="166"/>
      <c r="BU36" s="164"/>
      <c r="BV36" s="166"/>
      <c r="BW36" s="164"/>
      <c r="BX36" s="166"/>
      <c r="BY36" s="164"/>
      <c r="BZ36" s="166"/>
      <c r="CA36" s="164"/>
      <c r="CB36" s="166"/>
      <c r="CC36" s="164"/>
      <c r="CD36" s="166"/>
      <c r="CE36" s="164"/>
      <c r="CF36" s="166"/>
      <c r="CG36" s="164" t="s">
        <v>94</v>
      </c>
      <c r="CH36" s="166"/>
      <c r="CI36" s="164"/>
      <c r="CJ36" s="166"/>
      <c r="CK36" s="164"/>
    </row>
    <row r="37" spans="1:89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59"/>
      <c r="AD37" s="162"/>
      <c r="AE37" s="164"/>
      <c r="AF37" s="166"/>
      <c r="AG37" s="164"/>
      <c r="AH37" s="166"/>
      <c r="AI37" s="164"/>
      <c r="AJ37" s="166"/>
      <c r="AK37" s="164"/>
      <c r="AL37" s="166"/>
      <c r="AM37" s="164"/>
      <c r="AN37" s="162"/>
      <c r="AO37" s="86"/>
      <c r="AP37" s="164"/>
      <c r="AQ37" s="162">
        <v>14500</v>
      </c>
      <c r="AR37" s="86"/>
      <c r="AS37" s="164"/>
      <c r="AT37" s="162">
        <v>14500</v>
      </c>
      <c r="AU37" s="86"/>
      <c r="AV37" s="164"/>
      <c r="AW37" s="162"/>
      <c r="AX37" s="86"/>
      <c r="AY37" s="164"/>
      <c r="AZ37" s="162"/>
      <c r="BA37" s="164"/>
      <c r="BB37" s="166"/>
      <c r="BC37" s="164"/>
      <c r="BD37" s="166"/>
      <c r="BE37" s="164"/>
      <c r="BF37" s="166"/>
      <c r="BG37" s="164"/>
      <c r="BH37" s="166"/>
      <c r="BI37" s="164"/>
      <c r="BJ37" s="166"/>
      <c r="BK37" s="164"/>
      <c r="BL37" s="166"/>
      <c r="BM37" s="164"/>
      <c r="BN37" s="166"/>
      <c r="BO37" s="164"/>
      <c r="BP37" s="166"/>
      <c r="BQ37" s="164"/>
      <c r="BR37" s="166"/>
      <c r="BS37" s="207" t="s">
        <v>318</v>
      </c>
      <c r="BT37" s="166"/>
      <c r="BU37" s="164"/>
      <c r="BV37" s="166"/>
      <c r="BW37" s="164"/>
      <c r="BX37" s="166"/>
      <c r="BY37" s="164"/>
      <c r="BZ37" s="166"/>
      <c r="CA37" s="164"/>
      <c r="CB37" s="166"/>
      <c r="CC37" s="164"/>
      <c r="CD37" s="166"/>
      <c r="CE37" s="164"/>
      <c r="CF37" s="166"/>
      <c r="CG37" s="164" t="s">
        <v>94</v>
      </c>
      <c r="CH37" s="166"/>
      <c r="CI37" s="164"/>
      <c r="CJ37" s="166"/>
      <c r="CK37" s="164"/>
    </row>
    <row r="38" spans="1:89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59"/>
      <c r="AD38" s="166"/>
      <c r="AE38" s="164"/>
      <c r="AF38" s="166"/>
      <c r="AG38" s="164"/>
      <c r="AH38" s="166"/>
      <c r="AI38" s="164"/>
      <c r="AJ38" s="166"/>
      <c r="AK38" s="164"/>
      <c r="AL38" s="166"/>
      <c r="AM38" s="164"/>
      <c r="AN38" s="166"/>
      <c r="AO38" s="103"/>
      <c r="AP38" s="164"/>
      <c r="AQ38" s="166">
        <v>14000</v>
      </c>
      <c r="AR38" s="103"/>
      <c r="AS38" s="164"/>
      <c r="AT38" s="166">
        <v>14000</v>
      </c>
      <c r="AU38" s="103"/>
      <c r="AV38" s="164"/>
      <c r="AW38" s="166"/>
      <c r="AX38" s="103"/>
      <c r="AY38" s="164"/>
      <c r="AZ38" s="166"/>
      <c r="BA38" s="164"/>
      <c r="BB38" s="166"/>
      <c r="BC38" s="164"/>
      <c r="BD38" s="166"/>
      <c r="BE38" s="164"/>
      <c r="BF38" s="166"/>
      <c r="BG38" s="164"/>
      <c r="BH38" s="166"/>
      <c r="BI38" s="164"/>
      <c r="BJ38" s="166"/>
      <c r="BK38" s="164"/>
      <c r="BL38" s="166"/>
      <c r="BM38" s="164"/>
      <c r="BN38" s="166"/>
      <c r="BO38" s="164"/>
      <c r="BP38" s="166"/>
      <c r="BQ38" s="164"/>
      <c r="BR38" s="166"/>
      <c r="BS38" s="207" t="s">
        <v>318</v>
      </c>
      <c r="BT38" s="166"/>
      <c r="BU38" s="164"/>
      <c r="BV38" s="166"/>
      <c r="BW38" s="164"/>
      <c r="BX38" s="166"/>
      <c r="BY38" s="164"/>
      <c r="BZ38" s="166"/>
      <c r="CA38" s="164"/>
      <c r="CB38" s="166"/>
      <c r="CC38" s="164"/>
      <c r="CD38" s="166"/>
      <c r="CE38" s="164"/>
      <c r="CF38" s="166"/>
      <c r="CG38" s="164" t="s">
        <v>94</v>
      </c>
      <c r="CH38" s="166"/>
      <c r="CI38" s="164"/>
      <c r="CJ38" s="166"/>
      <c r="CK38" s="164"/>
    </row>
    <row r="39" spans="1:89" x14ac:dyDescent="0.35">
      <c r="A39" s="82">
        <v>4</v>
      </c>
      <c r="B39" s="87" t="s">
        <v>470</v>
      </c>
      <c r="C39" s="89"/>
      <c r="D39" s="88" t="s">
        <v>410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59"/>
      <c r="AD39" s="275"/>
      <c r="AE39" s="276"/>
      <c r="AF39" s="275"/>
      <c r="AG39" s="276"/>
      <c r="AH39" s="275"/>
      <c r="AI39" s="276"/>
      <c r="AJ39" s="275"/>
      <c r="AK39" s="276"/>
      <c r="AL39" s="275"/>
      <c r="AM39" s="276"/>
      <c r="AN39" s="275"/>
      <c r="AO39" s="277"/>
      <c r="AP39" s="276"/>
      <c r="AQ39" s="275"/>
      <c r="AR39" s="277"/>
      <c r="AS39" s="276"/>
      <c r="AT39" s="275"/>
      <c r="AU39" s="277"/>
      <c r="AV39" s="276"/>
      <c r="AW39" s="275"/>
      <c r="AX39" s="277"/>
      <c r="AY39" s="276"/>
      <c r="AZ39" s="275"/>
      <c r="BA39" s="276"/>
      <c r="BB39" s="275"/>
      <c r="BC39" s="276"/>
      <c r="BD39" s="275"/>
      <c r="BE39" s="276"/>
      <c r="BF39" s="275"/>
      <c r="BG39" s="276"/>
      <c r="BH39" s="275"/>
      <c r="BI39" s="276"/>
      <c r="BJ39" s="275"/>
      <c r="BK39" s="276"/>
      <c r="BL39" s="275"/>
      <c r="BM39" s="276"/>
      <c r="BN39" s="275"/>
      <c r="BO39" s="276"/>
      <c r="BP39" s="275"/>
      <c r="BQ39" s="278"/>
      <c r="BR39" s="275"/>
      <c r="BS39" s="279"/>
      <c r="BT39" s="275"/>
      <c r="BU39" s="276"/>
      <c r="BV39" s="275"/>
      <c r="BW39" s="276"/>
      <c r="BX39" s="275"/>
      <c r="BY39" s="276"/>
      <c r="BZ39" s="275"/>
      <c r="CA39" s="276"/>
      <c r="CB39" s="275"/>
      <c r="CC39" s="276"/>
      <c r="CD39" s="275">
        <v>19000</v>
      </c>
      <c r="CE39" s="276">
        <v>19000</v>
      </c>
      <c r="CF39" s="275">
        <v>19000</v>
      </c>
      <c r="CG39" s="164" t="s">
        <v>94</v>
      </c>
      <c r="CH39" s="275">
        <v>19000</v>
      </c>
      <c r="CI39" s="276">
        <v>19000</v>
      </c>
      <c r="CJ39" s="275">
        <v>19000</v>
      </c>
      <c r="CK39" s="276"/>
    </row>
    <row r="40" spans="1:89" ht="16" thickBot="1" x14ac:dyDescent="0.4">
      <c r="A40" s="82">
        <v>5</v>
      </c>
      <c r="B40" s="87">
        <v>150000072</v>
      </c>
      <c r="C40" s="89"/>
      <c r="D40" s="88" t="s">
        <v>257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59"/>
      <c r="AD40" s="167"/>
      <c r="AE40" s="165"/>
      <c r="AF40" s="167"/>
      <c r="AG40" s="165"/>
      <c r="AH40" s="167"/>
      <c r="AI40" s="165"/>
      <c r="AJ40" s="167"/>
      <c r="AK40" s="165"/>
      <c r="AL40" s="167"/>
      <c r="AM40" s="165"/>
      <c r="AN40" s="167"/>
      <c r="AO40" s="168"/>
      <c r="AP40" s="165"/>
      <c r="AQ40" s="167"/>
      <c r="AR40" s="168"/>
      <c r="AS40" s="165"/>
      <c r="AT40" s="167"/>
      <c r="AU40" s="168"/>
      <c r="AV40" s="165"/>
      <c r="AW40" s="167"/>
      <c r="AX40" s="168"/>
      <c r="AY40" s="165"/>
      <c r="AZ40" s="167"/>
      <c r="BA40" s="165"/>
      <c r="BB40" s="167">
        <v>13000</v>
      </c>
      <c r="BC40" s="165">
        <v>13000</v>
      </c>
      <c r="BD40" s="167">
        <v>13000</v>
      </c>
      <c r="BE40" s="165">
        <v>13000</v>
      </c>
      <c r="BF40" s="167">
        <v>13000</v>
      </c>
      <c r="BG40" s="165"/>
      <c r="BH40" s="167">
        <v>13000</v>
      </c>
      <c r="BI40" s="165"/>
      <c r="BJ40" s="167">
        <v>13000</v>
      </c>
      <c r="BK40" s="165">
        <v>13000</v>
      </c>
      <c r="BL40" s="167">
        <v>13000</v>
      </c>
      <c r="BM40" s="165">
        <v>13000</v>
      </c>
      <c r="BN40" s="167">
        <v>13000</v>
      </c>
      <c r="BO40" s="165">
        <v>13000</v>
      </c>
      <c r="BP40" s="167">
        <v>13000</v>
      </c>
      <c r="BQ40" s="167">
        <v>13000</v>
      </c>
      <c r="BR40" s="167">
        <v>13000</v>
      </c>
      <c r="BS40" s="167">
        <v>13000</v>
      </c>
      <c r="BT40" s="167">
        <v>13000</v>
      </c>
      <c r="BU40" s="165">
        <v>13000</v>
      </c>
      <c r="BV40" s="167">
        <f>13000+1000</f>
        <v>14000</v>
      </c>
      <c r="BW40" s="165">
        <v>14000</v>
      </c>
      <c r="BX40" s="167">
        <f>13000+700</f>
        <v>13700</v>
      </c>
      <c r="BY40" s="165">
        <v>13700</v>
      </c>
      <c r="BZ40" s="167">
        <f>13000+1000</f>
        <v>14000</v>
      </c>
      <c r="CA40" s="165">
        <v>14000</v>
      </c>
      <c r="CB40" s="167">
        <f>13000+1000</f>
        <v>14000</v>
      </c>
      <c r="CC40" s="165">
        <v>13813.270400998596</v>
      </c>
      <c r="CD40" s="167">
        <f>13300+1000</f>
        <v>14300</v>
      </c>
      <c r="CE40" s="165">
        <v>14300</v>
      </c>
      <c r="CF40" s="167">
        <v>1500</v>
      </c>
      <c r="CG40" s="165">
        <v>1500</v>
      </c>
      <c r="CH40" s="167">
        <v>10000</v>
      </c>
      <c r="CI40" s="165">
        <v>7557.9272920461444</v>
      </c>
      <c r="CJ40" s="167">
        <v>10000</v>
      </c>
      <c r="CK40" s="165"/>
    </row>
  </sheetData>
  <mergeCells count="40">
    <mergeCell ref="BF3:BG3"/>
    <mergeCell ref="AJ3:AK3"/>
    <mergeCell ref="AL3:AM3"/>
    <mergeCell ref="AQ3:AS3"/>
    <mergeCell ref="BD3:BE3"/>
    <mergeCell ref="BB3:BC3"/>
    <mergeCell ref="AZ3:BA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BJ3:BK3"/>
    <mergeCell ref="BX3:BY3"/>
    <mergeCell ref="BV3:BW3"/>
    <mergeCell ref="AW3:AY3"/>
    <mergeCell ref="G3:H3"/>
    <mergeCell ref="K3:L3"/>
    <mergeCell ref="AT3:AV3"/>
    <mergeCell ref="AN3:AP3"/>
    <mergeCell ref="AF3:AG3"/>
    <mergeCell ref="AH3:AI3"/>
    <mergeCell ref="BT3:BU3"/>
    <mergeCell ref="BN3:BO3"/>
    <mergeCell ref="BL3:BM3"/>
    <mergeCell ref="BR3:BS3"/>
    <mergeCell ref="BP3:BQ3"/>
    <mergeCell ref="BH3:BI3"/>
    <mergeCell ref="CJ3:CK3"/>
    <mergeCell ref="CF3:CG3"/>
    <mergeCell ref="CD3:CE3"/>
    <mergeCell ref="CB3:CC3"/>
    <mergeCell ref="BZ3:CA3"/>
    <mergeCell ref="CH3:CI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3"/>
  <dimension ref="A1:CG22"/>
  <sheetViews>
    <sheetView showGridLines="0" topLeftCell="A2" zoomScaleNormal="100" workbookViewId="0">
      <pane xSplit="4" ySplit="3" topLeftCell="BY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16384" width="7.54296875" style="6"/>
  </cols>
  <sheetData>
    <row r="1" spans="1:85" x14ac:dyDescent="0.35">
      <c r="B1" s="98" t="s">
        <v>131</v>
      </c>
    </row>
    <row r="2" spans="1:85" ht="15.65" customHeight="1" x14ac:dyDescent="0.35">
      <c r="B2" s="284" t="s">
        <v>284</v>
      </c>
      <c r="C2" s="284"/>
      <c r="D2" s="284"/>
    </row>
    <row r="3" spans="1:85" s="98" customFormat="1" ht="15" customHeight="1" x14ac:dyDescent="0.35">
      <c r="A3" s="99"/>
      <c r="B3" s="180"/>
      <c r="C3" s="285"/>
      <c r="D3" s="180" t="s">
        <v>471</v>
      </c>
      <c r="E3" s="412">
        <v>1</v>
      </c>
      <c r="F3" s="412"/>
      <c r="G3" s="412">
        <f>E3+1</f>
        <v>2</v>
      </c>
      <c r="H3" s="412"/>
      <c r="I3" s="412">
        <f>G3+1</f>
        <v>3</v>
      </c>
      <c r="J3" s="412"/>
      <c r="K3" s="412">
        <f>I3+1</f>
        <v>4</v>
      </c>
      <c r="L3" s="412"/>
      <c r="M3" s="412">
        <f>K3+1</f>
        <v>5</v>
      </c>
      <c r="N3" s="412"/>
      <c r="O3" s="412">
        <f>M3+1</f>
        <v>6</v>
      </c>
      <c r="P3" s="412"/>
      <c r="Q3" s="412">
        <f>O3+1</f>
        <v>7</v>
      </c>
      <c r="R3" s="412"/>
      <c r="S3" s="412">
        <f>Q3+1</f>
        <v>8</v>
      </c>
      <c r="T3" s="412"/>
      <c r="U3" s="412">
        <f>S3+1</f>
        <v>9</v>
      </c>
      <c r="V3" s="412"/>
      <c r="W3" s="412">
        <f>U3+1</f>
        <v>10</v>
      </c>
      <c r="X3" s="412"/>
      <c r="Y3" s="412">
        <f>W3+1</f>
        <v>11</v>
      </c>
      <c r="Z3" s="412"/>
      <c r="AA3" s="412">
        <f>Y3+1</f>
        <v>12</v>
      </c>
      <c r="AB3" s="412"/>
      <c r="AC3" s="412"/>
      <c r="AD3" s="412" t="s">
        <v>132</v>
      </c>
      <c r="AE3" s="412"/>
      <c r="AF3" s="412" t="s">
        <v>133</v>
      </c>
      <c r="AG3" s="412"/>
      <c r="AH3" s="412" t="s">
        <v>134</v>
      </c>
      <c r="AI3" s="412"/>
      <c r="AJ3" s="412" t="s">
        <v>135</v>
      </c>
      <c r="AK3" s="412"/>
      <c r="AL3" s="412" t="s">
        <v>136</v>
      </c>
      <c r="AM3" s="412"/>
      <c r="AN3" s="412" t="s">
        <v>137</v>
      </c>
      <c r="AO3" s="412"/>
      <c r="AP3" s="412" t="s">
        <v>181</v>
      </c>
      <c r="AQ3" s="412"/>
      <c r="AR3" s="412" t="s">
        <v>213</v>
      </c>
      <c r="AS3" s="412"/>
      <c r="AT3" s="412" t="s">
        <v>236</v>
      </c>
      <c r="AU3" s="412"/>
      <c r="AV3" s="412" t="s">
        <v>238</v>
      </c>
      <c r="AW3" s="412"/>
      <c r="AX3" s="412" t="s">
        <v>249</v>
      </c>
      <c r="AY3" s="412"/>
      <c r="AZ3" s="412" t="s">
        <v>258</v>
      </c>
      <c r="BA3" s="412"/>
      <c r="BB3" s="412" t="s">
        <v>261</v>
      </c>
      <c r="BC3" s="412"/>
      <c r="BD3" s="412" t="s">
        <v>266</v>
      </c>
      <c r="BE3" s="412"/>
      <c r="BF3" s="412" t="s">
        <v>269</v>
      </c>
      <c r="BG3" s="412"/>
      <c r="BH3" s="412" t="s">
        <v>285</v>
      </c>
      <c r="BI3" s="412"/>
      <c r="BJ3" s="412" t="s">
        <v>305</v>
      </c>
      <c r="BK3" s="412"/>
      <c r="BL3" s="412" t="s">
        <v>307</v>
      </c>
      <c r="BM3" s="412"/>
      <c r="BN3" s="412" t="s">
        <v>311</v>
      </c>
      <c r="BO3" s="412"/>
      <c r="BP3" s="412" t="s">
        <v>315</v>
      </c>
      <c r="BQ3" s="412"/>
      <c r="BR3" s="412" t="s">
        <v>379</v>
      </c>
      <c r="BS3" s="412"/>
      <c r="BT3" s="412" t="s">
        <v>383</v>
      </c>
      <c r="BU3" s="412"/>
      <c r="BV3" s="412" t="s">
        <v>385</v>
      </c>
      <c r="BW3" s="412"/>
      <c r="BX3" s="412" t="s">
        <v>403</v>
      </c>
      <c r="BY3" s="412"/>
      <c r="BZ3" s="412" t="s">
        <v>416</v>
      </c>
      <c r="CA3" s="412"/>
      <c r="CB3" s="412" t="s">
        <v>444</v>
      </c>
      <c r="CC3" s="412"/>
      <c r="CD3" s="412" t="s">
        <v>477</v>
      </c>
      <c r="CE3" s="412"/>
      <c r="CF3" s="412" t="s">
        <v>479</v>
      </c>
      <c r="CG3" s="412"/>
    </row>
    <row r="4" spans="1:85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</row>
    <row r="5" spans="1:85" x14ac:dyDescent="0.35">
      <c r="A5" s="82">
        <v>1</v>
      </c>
      <c r="B5" s="87" t="s">
        <v>121</v>
      </c>
      <c r="C5" s="89"/>
      <c r="D5" s="88" t="s">
        <v>239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</row>
    <row r="6" spans="1:85" x14ac:dyDescent="0.35">
      <c r="A6" s="82">
        <f>+A5+1</f>
        <v>2</v>
      </c>
      <c r="B6" s="87" t="s">
        <v>123</v>
      </c>
      <c r="C6" s="89"/>
      <c r="D6" s="88" t="s">
        <v>240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85" x14ac:dyDescent="0.35">
      <c r="A7" s="82">
        <f t="shared" ref="A7:A22" si="0">+A6+1</f>
        <v>3</v>
      </c>
      <c r="B7" s="87" t="s">
        <v>125</v>
      </c>
      <c r="C7" s="89"/>
      <c r="D7" s="88" t="s">
        <v>241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</row>
    <row r="8" spans="1:85" x14ac:dyDescent="0.35">
      <c r="A8" s="82">
        <f t="shared" si="0"/>
        <v>4</v>
      </c>
      <c r="B8" s="87" t="s">
        <v>127</v>
      </c>
      <c r="C8" s="89"/>
      <c r="D8" s="88" t="s">
        <v>242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85" x14ac:dyDescent="0.35">
      <c r="A9" s="82">
        <f t="shared" si="0"/>
        <v>5</v>
      </c>
      <c r="B9" s="87" t="s">
        <v>129</v>
      </c>
      <c r="C9" s="89"/>
      <c r="D9" s="88" t="s">
        <v>243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</row>
    <row r="10" spans="1:85" x14ac:dyDescent="0.35">
      <c r="A10" s="82">
        <f t="shared" si="0"/>
        <v>6</v>
      </c>
      <c r="B10" s="87" t="s">
        <v>145</v>
      </c>
      <c r="C10" s="89"/>
      <c r="D10" s="88" t="s">
        <v>244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</row>
    <row r="11" spans="1:85" x14ac:dyDescent="0.35">
      <c r="A11" s="82">
        <f t="shared" si="0"/>
        <v>7</v>
      </c>
      <c r="B11" s="87">
        <v>150000065</v>
      </c>
      <c r="C11" s="89"/>
      <c r="D11" s="88" t="s">
        <v>245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</row>
    <row r="12" spans="1:85" x14ac:dyDescent="0.35">
      <c r="A12" s="82">
        <f t="shared" si="0"/>
        <v>8</v>
      </c>
      <c r="B12" s="87" t="s">
        <v>147</v>
      </c>
      <c r="C12" s="89"/>
      <c r="D12" s="88" t="s">
        <v>246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</row>
    <row r="13" spans="1:85" x14ac:dyDescent="0.35">
      <c r="A13" s="82">
        <f t="shared" si="0"/>
        <v>9</v>
      </c>
      <c r="B13" s="87">
        <v>150000112</v>
      </c>
      <c r="C13" s="89"/>
      <c r="D13" s="88" t="s">
        <v>247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</row>
    <row r="14" spans="1:85" x14ac:dyDescent="0.35">
      <c r="A14" s="82">
        <f t="shared" si="0"/>
        <v>10</v>
      </c>
      <c r="B14" s="87" t="s">
        <v>401</v>
      </c>
      <c r="C14" s="89"/>
      <c r="D14" s="88" t="s">
        <v>407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>
        <v>18500</v>
      </c>
      <c r="BW14" s="103">
        <v>18200</v>
      </c>
      <c r="BX14" s="103">
        <v>18500</v>
      </c>
      <c r="BY14" s="103">
        <v>18200</v>
      </c>
      <c r="BZ14" s="103">
        <v>18500</v>
      </c>
      <c r="CA14" s="103" t="s">
        <v>94</v>
      </c>
      <c r="CB14" s="103">
        <v>19000</v>
      </c>
      <c r="CC14" s="103">
        <v>18500</v>
      </c>
      <c r="CD14" s="103">
        <v>19000</v>
      </c>
      <c r="CE14" s="103">
        <v>19000</v>
      </c>
      <c r="CF14" s="103">
        <v>19000</v>
      </c>
      <c r="CG14" s="103"/>
    </row>
    <row r="15" spans="1:85" x14ac:dyDescent="0.35">
      <c r="A15" s="82">
        <f t="shared" si="0"/>
        <v>11</v>
      </c>
      <c r="B15" s="87">
        <v>150000076</v>
      </c>
      <c r="C15" s="89"/>
      <c r="D15" s="88" t="s">
        <v>256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>
        <v>17500</v>
      </c>
      <c r="AW15" s="103">
        <v>17500</v>
      </c>
      <c r="AX15" s="103">
        <v>17500</v>
      </c>
      <c r="AY15" s="103">
        <v>17300</v>
      </c>
      <c r="AZ15" s="103">
        <v>17500</v>
      </c>
      <c r="BA15" s="103"/>
      <c r="BB15" s="103">
        <v>17500</v>
      </c>
      <c r="BC15" s="103"/>
      <c r="BD15" s="103">
        <v>17500</v>
      </c>
      <c r="BE15" s="103"/>
      <c r="BF15" s="103"/>
      <c r="BG15" s="103"/>
      <c r="BH15" s="103">
        <v>19500</v>
      </c>
      <c r="BI15" s="103">
        <v>18500</v>
      </c>
      <c r="BJ15" s="103">
        <v>19500</v>
      </c>
      <c r="BK15" s="103"/>
      <c r="BL15" s="103">
        <v>19500</v>
      </c>
      <c r="BM15" s="103">
        <v>17562.433237757912</v>
      </c>
      <c r="BN15" s="103">
        <v>19000</v>
      </c>
      <c r="BO15" s="103"/>
      <c r="BP15" s="103">
        <v>19000</v>
      </c>
      <c r="BQ15" s="103">
        <v>17644.674113512196</v>
      </c>
      <c r="BR15" s="103">
        <v>19000</v>
      </c>
      <c r="BS15" s="103"/>
      <c r="BT15" s="103">
        <v>19000</v>
      </c>
      <c r="BU15" s="103">
        <v>17000</v>
      </c>
      <c r="BV15" s="103">
        <v>19000</v>
      </c>
      <c r="BW15" s="103" t="s">
        <v>94</v>
      </c>
      <c r="BX15" s="103">
        <v>19000</v>
      </c>
      <c r="BY15" s="103" t="s">
        <v>94</v>
      </c>
      <c r="BZ15" s="103">
        <v>19000</v>
      </c>
      <c r="CA15" s="103" t="s">
        <v>94</v>
      </c>
      <c r="CB15" s="103">
        <v>19000</v>
      </c>
      <c r="CC15" s="103" t="s">
        <v>94</v>
      </c>
      <c r="CD15" s="103">
        <v>19000</v>
      </c>
      <c r="CE15" s="103" t="s">
        <v>94</v>
      </c>
      <c r="CF15" s="103">
        <v>19000</v>
      </c>
      <c r="CG15" s="103"/>
    </row>
    <row r="16" spans="1:85" x14ac:dyDescent="0.35">
      <c r="A16" s="82">
        <f t="shared" si="0"/>
        <v>12</v>
      </c>
      <c r="B16" s="87">
        <v>150000054</v>
      </c>
      <c r="C16" s="89"/>
      <c r="D16" s="88" t="s">
        <v>263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>
        <v>16000</v>
      </c>
      <c r="BC16" s="103">
        <v>15897.745655581868</v>
      </c>
      <c r="BD16" s="103">
        <v>16000</v>
      </c>
      <c r="BE16" s="103">
        <v>16016.856622928839</v>
      </c>
      <c r="BF16" s="103">
        <v>16000</v>
      </c>
      <c r="BG16" s="103">
        <v>15704.755410347101</v>
      </c>
      <c r="BH16" s="103">
        <v>16000</v>
      </c>
      <c r="BI16" s="103">
        <v>16017.42903757613</v>
      </c>
      <c r="BJ16" s="103">
        <v>16000</v>
      </c>
      <c r="BK16" s="103">
        <v>15986.126820908312</v>
      </c>
      <c r="BL16" s="103">
        <v>16000</v>
      </c>
      <c r="BM16" s="103">
        <v>15861.332470369322</v>
      </c>
      <c r="BN16" s="103">
        <v>16000</v>
      </c>
      <c r="BO16" s="103">
        <v>16100</v>
      </c>
      <c r="BP16" s="103">
        <v>16000</v>
      </c>
      <c r="BQ16" s="103">
        <v>15000</v>
      </c>
      <c r="BR16" s="103">
        <v>16000</v>
      </c>
      <c r="BS16" s="103"/>
      <c r="BT16" s="103">
        <v>16000</v>
      </c>
      <c r="BU16" s="103" t="s">
        <v>94</v>
      </c>
      <c r="BV16" s="103"/>
      <c r="BW16" s="103"/>
      <c r="BX16" s="103">
        <v>16000</v>
      </c>
      <c r="BY16" s="103" t="s">
        <v>94</v>
      </c>
      <c r="BZ16" s="103">
        <v>16000</v>
      </c>
      <c r="CA16" s="103" t="s">
        <v>94</v>
      </c>
      <c r="CB16" s="103"/>
      <c r="CC16" s="103"/>
      <c r="CD16" s="103"/>
      <c r="CE16" s="103"/>
      <c r="CF16" s="103"/>
      <c r="CG16" s="103"/>
    </row>
    <row r="17" spans="1:85" x14ac:dyDescent="0.35">
      <c r="A17" s="82">
        <f t="shared" si="0"/>
        <v>13</v>
      </c>
      <c r="B17" s="87">
        <v>150000056</v>
      </c>
      <c r="C17" s="89"/>
      <c r="D17" s="88" t="s">
        <v>267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>
        <v>15500</v>
      </c>
      <c r="BE17" s="103">
        <v>15005.320653499146</v>
      </c>
      <c r="BF17" s="103">
        <v>15500</v>
      </c>
      <c r="BG17" s="103">
        <v>15015.980773589685</v>
      </c>
      <c r="BH17" s="103">
        <v>15500</v>
      </c>
      <c r="BI17" s="103"/>
      <c r="BJ17" s="103">
        <v>15500</v>
      </c>
      <c r="BK17" s="103">
        <v>15368.869855877756</v>
      </c>
      <c r="BL17" s="103">
        <v>15500</v>
      </c>
      <c r="BM17" s="103">
        <v>15509.262248493806</v>
      </c>
      <c r="BN17" s="103">
        <v>15500</v>
      </c>
      <c r="BO17" s="103">
        <v>15500</v>
      </c>
      <c r="BP17" s="103">
        <v>15500</v>
      </c>
      <c r="BQ17" s="103"/>
      <c r="BR17" s="103">
        <v>15500</v>
      </c>
      <c r="BS17" s="103"/>
      <c r="BT17" s="103"/>
      <c r="BU17" s="103"/>
      <c r="BV17" s="103"/>
      <c r="BW17" s="103"/>
      <c r="BX17" s="103">
        <v>15500</v>
      </c>
      <c r="BY17" s="103" t="s">
        <v>94</v>
      </c>
      <c r="BZ17" s="103">
        <v>15500</v>
      </c>
      <c r="CA17" s="103" t="s">
        <v>94</v>
      </c>
      <c r="CB17" s="103"/>
      <c r="CC17" s="103"/>
      <c r="CD17" s="103"/>
      <c r="CE17" s="103"/>
      <c r="CF17" s="103"/>
      <c r="CG17" s="103"/>
    </row>
    <row r="18" spans="1:85" x14ac:dyDescent="0.35">
      <c r="A18" s="82">
        <f t="shared" si="0"/>
        <v>14</v>
      </c>
      <c r="B18" s="87">
        <v>150000110</v>
      </c>
      <c r="C18" s="89"/>
      <c r="D18" s="88" t="s">
        <v>264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>
        <v>15500</v>
      </c>
      <c r="BC18" s="103">
        <v>14737.093617967534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x14ac:dyDescent="0.35">
      <c r="A19" s="82">
        <f t="shared" si="0"/>
        <v>15</v>
      </c>
      <c r="B19" s="87">
        <v>150000108</v>
      </c>
      <c r="C19" s="89"/>
      <c r="D19" s="88" t="s">
        <v>286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</row>
    <row r="20" spans="1:85" x14ac:dyDescent="0.35">
      <c r="A20" s="82">
        <f t="shared" si="0"/>
        <v>16</v>
      </c>
      <c r="B20" s="87">
        <v>150000107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>
        <v>16000</v>
      </c>
      <c r="BG20" s="103">
        <v>16400</v>
      </c>
      <c r="BH20" s="103">
        <v>15500</v>
      </c>
      <c r="BI20" s="103">
        <v>15221.842822263898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x14ac:dyDescent="0.35">
      <c r="A21" s="82">
        <f t="shared" si="0"/>
        <v>17</v>
      </c>
      <c r="B21" s="87">
        <v>150000111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15500</v>
      </c>
      <c r="BG21" s="103">
        <v>15189.063456040556</v>
      </c>
      <c r="BH21" s="103">
        <v>15500</v>
      </c>
      <c r="BI21" s="103">
        <v>15500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</row>
    <row r="22" spans="1:85" x14ac:dyDescent="0.35">
      <c r="A22" s="82">
        <f t="shared" si="0"/>
        <v>18</v>
      </c>
      <c r="B22" s="87">
        <v>150000063</v>
      </c>
      <c r="C22" s="89"/>
      <c r="D22" s="88" t="s">
        <v>376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>
        <v>20000</v>
      </c>
      <c r="BS22" s="103">
        <v>19500</v>
      </c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</row>
  </sheetData>
  <mergeCells count="40"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X3:AY3"/>
    <mergeCell ref="AF3:AG3"/>
    <mergeCell ref="M3:N3"/>
    <mergeCell ref="I3:J3"/>
    <mergeCell ref="AA3:AC3"/>
    <mergeCell ref="BJ3:BK3"/>
    <mergeCell ref="AP3:AQ3"/>
    <mergeCell ref="BL3:BM3"/>
    <mergeCell ref="AV3:AW3"/>
    <mergeCell ref="AT3:AU3"/>
    <mergeCell ref="AR3:AS3"/>
    <mergeCell ref="AH3:AI3"/>
    <mergeCell ref="K3:L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BD3:BE3"/>
  </mergeCells>
  <pageMargins left="0.7" right="0.7" top="0.75" bottom="0.75" header="0.3" footer="0.3"/>
  <pageSetup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4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388"/>
    </row>
    <row r="14" spans="15:39" ht="14.5" customHeight="1" x14ac:dyDescent="0.35">
      <c r="O14" s="388"/>
      <c r="P14" s="11"/>
    </row>
    <row r="15" spans="15:39" ht="14.5" customHeight="1" x14ac:dyDescent="0.35">
      <c r="O15" s="388"/>
    </row>
    <row r="16" spans="15:39" ht="14.5" customHeight="1" x14ac:dyDescent="0.35">
      <c r="O16" s="388"/>
    </row>
    <row r="17" spans="2:28" ht="14.5" customHeight="1" x14ac:dyDescent="0.35">
      <c r="AB17" s="388"/>
    </row>
    <row r="18" spans="2:28" x14ac:dyDescent="0.35">
      <c r="AB18" s="388"/>
    </row>
    <row r="19" spans="2:28" ht="14.5" customHeight="1" x14ac:dyDescent="0.35">
      <c r="AB19" s="388"/>
    </row>
    <row r="21" spans="2:28" x14ac:dyDescent="0.35">
      <c r="AB21" s="388"/>
    </row>
    <row r="22" spans="2:28" ht="14.5" customHeight="1" x14ac:dyDescent="0.35">
      <c r="P22" s="10"/>
      <c r="AB22" s="388"/>
    </row>
    <row r="23" spans="2:28" ht="14.5" customHeight="1" x14ac:dyDescent="0.35">
      <c r="P23" s="10"/>
      <c r="AB23" s="388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33b3170c-b016-4803-b803-d23387b71821"/>
    <ds:schemaRef ds:uri="863d5f0e-535b-4062-8420-5718c99a0d13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18</vt:i4>
      </vt:variant>
    </vt:vector>
  </HeadingPairs>
  <TitlesOfParts>
    <vt:vector size="42" baseType="lpstr">
      <vt:lpstr>Nguyên tắc trình bày</vt:lpstr>
      <vt:lpstr>01.Chai B1- Tháng</vt:lpstr>
      <vt:lpstr>Chart B1_Tuần</vt:lpstr>
      <vt:lpstr>02. Vảy PET- Tháng</vt:lpstr>
      <vt:lpstr>Chart Vảy PET_Tuần</vt:lpstr>
      <vt:lpstr>03. HDPE- Tháng</vt:lpstr>
      <vt:lpstr>Chart HDPE_Tuần</vt:lpstr>
      <vt:lpstr>04. PP- Tháng</vt:lpstr>
      <vt:lpstr>Chart PP- Tuần</vt:lpstr>
      <vt:lpstr>Chart mua PET</vt:lpstr>
      <vt:lpstr>Chênh lệch B1 &amp; B0</vt:lpstr>
      <vt:lpstr>Chênh lệch B1 Trạm &amp; B0</vt:lpstr>
      <vt:lpstr>Chênh lệch B1 NCC ngoài &amp; B0</vt:lpstr>
      <vt:lpstr>Chênh lệch Tuyển xô &amp; B0 </vt:lpstr>
      <vt:lpstr>Chênh lệch Vảy &amp; B0</vt:lpstr>
      <vt:lpstr>Chênh lệch B1 Tuyển &amp; B (3)</vt:lpstr>
      <vt:lpstr>Chart HDPE duyệt</vt:lpstr>
      <vt:lpstr>Giá mua</vt:lpstr>
      <vt:lpstr>Giá mua-ngày</vt:lpstr>
      <vt:lpstr>Giá mua_Tuần</vt:lpstr>
      <vt:lpstr>Giá mua tháng-PET</vt:lpstr>
      <vt:lpstr>Giá mua tháng- HDPE</vt:lpstr>
      <vt:lpstr>Giá mua tháng- PP</vt:lpstr>
      <vt:lpstr>Giá nguyên liệu 2021</vt:lpstr>
      <vt:lpstr>'01.Chai B1- Tháng'!Print_Area</vt:lpstr>
      <vt:lpstr>'02. Vảy PET- Tháng'!Print_Area</vt:lpstr>
      <vt:lpstr>'03. HDPE- Tháng'!Print_Area</vt:lpstr>
      <vt:lpstr>'04. PP- Tháng'!Print_Area</vt:lpstr>
      <vt:lpstr>'Chart B1_Tuần'!Print_Area</vt:lpstr>
      <vt:lpstr>'Chart HDPE_Tuần'!Print_Area</vt:lpstr>
      <vt:lpstr>'Chart PP- Tuần'!Print_Area</vt:lpstr>
      <vt:lpstr>'Chart Vảy PET_Tuần'!Print_Area</vt:lpstr>
      <vt:lpstr>'Chênh lệch B1 &amp; B0'!Print_Area</vt:lpstr>
      <vt:lpstr>'Chênh lệch B1 NCC ngoài &amp; B0'!Print_Area</vt:lpstr>
      <vt:lpstr>'Chênh lệch B1 Tuyển &amp; B (3)'!Print_Area</vt:lpstr>
      <vt:lpstr>'Chênh lệch B1 Trạm &amp; B0'!Print_Area</vt:lpstr>
      <vt:lpstr>'Chênh lệch B1-B0 (NCC ngoài)'!Print_Area</vt:lpstr>
      <vt:lpstr>'Chênh lệch Tuyển xô &amp; B0 '!Print_Area</vt:lpstr>
      <vt:lpstr>'Chênh lệch Vảy &amp; B0'!Print_Area</vt:lpstr>
      <vt:lpstr>'Giá mua'!Print_Area</vt:lpstr>
      <vt:lpstr>'Giá nguyên liệu 2021'!Print_Area</vt:lpstr>
      <vt:lpstr>'Giá mua'!Print_Titles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2025-12-02T07:18:30Z</cp:lastPrinted>
  <dcterms:created xsi:type="dcterms:W3CDTF">2015-06-05T18:17:20Z</dcterms:created>
  <dcterms:modified xsi:type="dcterms:W3CDTF">2025-12-02T08:19:03Z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